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drawings/drawing67.xml" ContentType="application/vnd.openxmlformats-officedocument.drawing+xml"/>
  <Override PartName="/xl/drawings/drawing68.xml" ContentType="application/vnd.openxmlformats-officedocument.drawing+xml"/>
  <Override PartName="/xl/drawings/drawing69.xml" ContentType="application/vnd.openxmlformats-officedocument.drawing+xml"/>
  <Override PartName="/xl/drawings/drawing70.xml" ContentType="application/vnd.openxmlformats-officedocument.drawing+xml"/>
  <Override PartName="/xl/drawings/drawing71.xml" ContentType="application/vnd.openxmlformats-officedocument.drawing+xml"/>
  <Override PartName="/xl/drawings/drawing72.xml" ContentType="application/vnd.openxmlformats-officedocument.drawing+xml"/>
  <Override PartName="/xl/drawings/drawing73.xml" ContentType="application/vnd.openxmlformats-officedocument.drawing+xml"/>
  <Override PartName="/xl/drawings/drawing74.xml" ContentType="application/vnd.openxmlformats-officedocument.drawing+xml"/>
  <Override PartName="/xl/drawings/drawing75.xml" ContentType="application/vnd.openxmlformats-officedocument.drawing+xml"/>
  <Override PartName="/xl/drawings/drawing76.xml" ContentType="application/vnd.openxmlformats-officedocument.drawing+xml"/>
  <Override PartName="/xl/drawings/drawing77.xml" ContentType="application/vnd.openxmlformats-officedocument.drawing+xml"/>
  <Override PartName="/xl/drawings/drawing78.xml" ContentType="application/vnd.openxmlformats-officedocument.drawing+xml"/>
  <Override PartName="/xl/drawings/drawing79.xml" ContentType="application/vnd.openxmlformats-officedocument.drawing+xml"/>
  <Override PartName="/xl/drawings/drawing80.xml" ContentType="application/vnd.openxmlformats-officedocument.drawing+xml"/>
  <Override PartName="/xl/drawings/drawing81.xml" ContentType="application/vnd.openxmlformats-officedocument.drawing+xml"/>
  <Override PartName="/xl/drawings/drawing82.xml" ContentType="application/vnd.openxmlformats-officedocument.drawing+xml"/>
  <Override PartName="/xl/drawings/drawing83.xml" ContentType="application/vnd.openxmlformats-officedocument.drawing+xml"/>
  <Override PartName="/xl/drawings/drawing84.xml" ContentType="application/vnd.openxmlformats-officedocument.drawing+xml"/>
  <Override PartName="/xl/drawings/drawing85.xml" ContentType="application/vnd.openxmlformats-officedocument.drawing+xml"/>
  <Override PartName="/xl/drawings/drawing86.xml" ContentType="application/vnd.openxmlformats-officedocument.drawing+xml"/>
  <Override PartName="/xl/drawings/drawing87.xml" ContentType="application/vnd.openxmlformats-officedocument.drawing+xml"/>
  <Override PartName="/xl/drawings/drawing88.xml" ContentType="application/vnd.openxmlformats-officedocument.drawing+xml"/>
  <Override PartName="/xl/drawings/drawing89.xml" ContentType="application/vnd.openxmlformats-officedocument.drawing+xml"/>
  <Override PartName="/xl/drawings/drawing90.xml" ContentType="application/vnd.openxmlformats-officedocument.drawing+xml"/>
  <Override PartName="/xl/drawings/drawing91.xml" ContentType="application/vnd.openxmlformats-officedocument.drawing+xml"/>
  <Override PartName="/xl/drawings/drawing92.xml" ContentType="application/vnd.openxmlformats-officedocument.drawing+xml"/>
  <Override PartName="/xl/drawings/drawing93.xml" ContentType="application/vnd.openxmlformats-officedocument.drawing+xml"/>
  <Override PartName="/xl/drawings/drawing94.xml" ContentType="application/vnd.openxmlformats-officedocument.drawing+xml"/>
  <Override PartName="/xl/drawings/drawing95.xml" ContentType="application/vnd.openxmlformats-officedocument.drawing+xml"/>
  <Override PartName="/xl/drawings/drawing96.xml" ContentType="application/vnd.openxmlformats-officedocument.drawing+xml"/>
  <Override PartName="/xl/drawings/drawing97.xml" ContentType="application/vnd.openxmlformats-officedocument.drawing+xml"/>
  <Override PartName="/xl/drawings/drawing98.xml" ContentType="application/vnd.openxmlformats-officedocument.drawing+xml"/>
  <Override PartName="/xl/drawings/drawing99.xml" ContentType="application/vnd.openxmlformats-officedocument.drawing+xml"/>
  <Override PartName="/xl/drawings/drawing100.xml" ContentType="application/vnd.openxmlformats-officedocument.drawing+xml"/>
  <Override PartName="/xl/drawings/drawing10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K:\Investice\PROJEKTY EU\Doprava\Modernizace silnice II362 Jedlová -hranice kraje\04_ZŘ stavba\2_Dodatečné informace\_Změna ZD\Rozpočet_nový_29.8.2024\"/>
    </mc:Choice>
  </mc:AlternateContent>
  <bookViews>
    <workbookView xWindow="240" yWindow="120" windowWidth="14940" windowHeight="9225" firstSheet="41" activeTab="93"/>
  </bookViews>
  <sheets>
    <sheet name="Rekapitulace" sheetId="1" r:id="rId1"/>
    <sheet name="1_1.1_1.1.1_SO 101_SO 101.1" sheetId="2" r:id="rId2"/>
    <sheet name="1_1.1_1.1.1_SO 101_SO 101.3" sheetId="3" r:id="rId3"/>
    <sheet name="1_1.1_1.1.1_SO 101_SO 101.4" sheetId="4" r:id="rId4"/>
    <sheet name="1_1.1_1.1.1_SO 102_SO 102.01" sheetId="5" r:id="rId5"/>
    <sheet name="1_1.1_1.1.1_SO 102_SO 102.02" sheetId="6" r:id="rId6"/>
    <sheet name="1_1.1_1.1.1_SO 102_SO 102.03" sheetId="7" r:id="rId7"/>
    <sheet name="1_1.1_1.1.1_SO 102_SO 102.04" sheetId="8" r:id="rId8"/>
    <sheet name="1_1.1_1.1.1_SO 102_SO 102.05" sheetId="9" r:id="rId9"/>
    <sheet name="1_1.1_1.1.1_SO 102_SO 102.06" sheetId="10" r:id="rId10"/>
    <sheet name="1_1.1_1.1.1_SO 102_SO 102.07" sheetId="11" r:id="rId11"/>
    <sheet name="1_1.1_1.1.1_SO 102_SO 102.08" sheetId="12" r:id="rId12"/>
    <sheet name="1_1.1_1.1.1_SO 102_SO 102.09" sheetId="13" r:id="rId13"/>
    <sheet name="1_1.1_1.1.1_SO 102_SO 102.10" sheetId="14" r:id="rId14"/>
    <sheet name="1_1.1_1.1.1_SO 102_SO 102.11" sheetId="15" r:id="rId15"/>
    <sheet name="1_1.1_1.1.1_SO 102_SO 102.12" sheetId="16" r:id="rId16"/>
    <sheet name="1_1.1_1.1.1_SO 102_SO 102.13" sheetId="17" r:id="rId17"/>
    <sheet name="1_1.1_1.1.1_SO 102_SO 102.14" sheetId="18" r:id="rId18"/>
    <sheet name="1_1.1_1.1.1_SO 102_SO 102.15" sheetId="19" r:id="rId19"/>
    <sheet name="1_1.1_1.1.1_SO 102_SO 102.16" sheetId="20" r:id="rId20"/>
    <sheet name="1_1.1_1.1.1_SO 102_SO 102.17" sheetId="21" r:id="rId21"/>
    <sheet name="1_1.1_1.1.1_SO 102_SO 102.18" sheetId="22" r:id="rId22"/>
    <sheet name="1_1.1_1.1.1_SO 102_SO 102.19" sheetId="23" r:id="rId23"/>
    <sheet name="1_1.1_1.1.1_SO 102_SO 102.20" sheetId="24" r:id="rId24"/>
    <sheet name="1_1.1_1.1.1_SO 102_SO 102.21" sheetId="25" r:id="rId25"/>
    <sheet name="1_1.1_1.1.1_SO 102_SO 102.22" sheetId="26" r:id="rId26"/>
    <sheet name="1_1.1_1.1.1_SO 201" sheetId="27" r:id="rId27"/>
    <sheet name="1_1.1_1.1.1_SO 202" sheetId="28" r:id="rId28"/>
    <sheet name="1_1.1_1.1.1_SO 203" sheetId="29" r:id="rId29"/>
    <sheet name="1_1.1_1.1.1_SO 204" sheetId="30" r:id="rId30"/>
    <sheet name="1_1.1_1.1.1_SO 205" sheetId="31" r:id="rId31"/>
    <sheet name="1_1.1_1.1.1_SO 702" sheetId="32" r:id="rId32"/>
    <sheet name="1.1_SO 000.1.1.1_SO 000.1.1.1.1" sheetId="33" r:id="rId33"/>
    <sheet name="1.1_SO 000.1.1.1_SO 000.1.1.1.2" sheetId="34" r:id="rId34"/>
    <sheet name="1.1_SO 000.1.1.1_SO 000.1.1.1.3" sheetId="35" r:id="rId35"/>
    <sheet name="1.1_SO 000.1.1.1_SO 000.1.1.1.4" sheetId="36" r:id="rId36"/>
    <sheet name="1.1_SO 000.1.1.1_SO 000.1.1.1.5" sheetId="37" r:id="rId37"/>
    <sheet name="1.1_SO 000.1.1.2_SO 000.1.1.2.1" sheetId="38" r:id="rId38"/>
    <sheet name="1.1_SO 000.1.1.2_SO 000.1.1.2.2" sheetId="39" r:id="rId39"/>
    <sheet name="1.1_SO 000.1.1.2_SO 000.1.1.2.3" sheetId="40" r:id="rId40"/>
    <sheet name="1.1_SO 000.1.1.2_SO 000.1.1.2.4" sheetId="41" r:id="rId41"/>
    <sheet name="1.1_SO 000.1.1.2_SO 000.1.1.2.5" sheetId="42" r:id="rId42"/>
    <sheet name="1.1_SO 000.1.1.2_SO 000.1.1.2.6" sheetId="43" r:id="rId43"/>
    <sheet name="1_1.1_1.1.2_SO 103_SO 103.01" sheetId="44" r:id="rId44"/>
    <sheet name="1_1.1_1.1.2_SO 103_SO 103.02" sheetId="45" r:id="rId45"/>
    <sheet name="1_1.1_1.1.2_SO 103_SO 103.03" sheetId="46" r:id="rId46"/>
    <sheet name="1_1.1_1.1.2_SO 103_SO 103.04" sheetId="47" r:id="rId47"/>
    <sheet name="1_1.1_1.1.2_SO 103_SO 103.05" sheetId="48" r:id="rId48"/>
    <sheet name="1_1.1_1.1.2_SO 103_SO 103.06" sheetId="49" r:id="rId49"/>
    <sheet name="1_1.1_1.1.2_SO 103_SO 103.07" sheetId="50" r:id="rId50"/>
    <sheet name="1_1.1_1.1.2_SO 103_SO 103.08" sheetId="51" r:id="rId51"/>
    <sheet name="1_1.1_1.1.2_SO 103_SO 103.09" sheetId="52" r:id="rId52"/>
    <sheet name="1_1.1_1.1.2_SO 103_SO 103.10" sheetId="53" r:id="rId53"/>
    <sheet name="1_1.1_1.1.2_SO 103_SO 103.11" sheetId="54" r:id="rId54"/>
    <sheet name="1_1.1_1.1.2_SO 103_SO 103.12" sheetId="55" r:id="rId55"/>
    <sheet name="1_1.1_1.1.2_SO 103_SO 103.13" sheetId="56" r:id="rId56"/>
    <sheet name="1_1.1_1.1.2_SO 103_SO 103.14" sheetId="57" r:id="rId57"/>
    <sheet name="1_1.1_1.1.2_SO 103_SO 103.15" sheetId="58" r:id="rId58"/>
    <sheet name="1_1.1_1.1.2_SO 103_SO 103.16" sheetId="59" r:id="rId59"/>
    <sheet name="1_1.1_1.1.2_SO 103_SO 103.17" sheetId="60" r:id="rId60"/>
    <sheet name="1_1.1_1.1.2_SO 103_SO 103.18" sheetId="61" r:id="rId61"/>
    <sheet name="1_1.1_1.1.2_SO 103_SO 103.19" sheetId="62" r:id="rId62"/>
    <sheet name="1_1.1_1.1.2_SO 103_SO 103.20" sheetId="63" r:id="rId63"/>
    <sheet name="1_1.1_1.1.2_SO 103_SO 103.21" sheetId="64" r:id="rId64"/>
    <sheet name="1_1.1_1.1.2_SO 103_SO 103.22" sheetId="65" r:id="rId65"/>
    <sheet name="1_1.1_1.1.2_SO 103_SO 103.23" sheetId="66" r:id="rId66"/>
    <sheet name="1_1.1_1.1.2_SO 103_SO 103.24" sheetId="67" r:id="rId67"/>
    <sheet name="1_1.1_1.1.2_SO 103_SO 103.25" sheetId="68" r:id="rId68"/>
    <sheet name="1_1.1_1.1.2_SO 103_SO 103.26" sheetId="69" r:id="rId69"/>
    <sheet name="1_1.1_1.1.2_SO 103_SO 103.27" sheetId="70" r:id="rId70"/>
    <sheet name="1_1.1_1.1.2_SO 103_SO 103.28" sheetId="71" r:id="rId71"/>
    <sheet name="1_1.1_1.1.2_SO 103_SO 103.29" sheetId="72" r:id="rId72"/>
    <sheet name="1_1.1_1.1.2_SO 103_SO 103.30" sheetId="73" r:id="rId73"/>
    <sheet name="1_1.1_1.1.2_SO 103_SO 103.31" sheetId="74" r:id="rId74"/>
    <sheet name="1_1.1_1.1.2_SO 103_SO 103.32" sheetId="75" r:id="rId75"/>
    <sheet name="1_1.1_1.1.2_SO 103_SO 103.33" sheetId="76" r:id="rId76"/>
    <sheet name="1_1.1_1.1.2_SO 103_SO 103.34" sheetId="77" r:id="rId77"/>
    <sheet name="1_1.1_1.1.2_SO 103_SO 103.35" sheetId="78" r:id="rId78"/>
    <sheet name="1_1.1_1.1.2_SO 103_SO 103.36" sheetId="79" r:id="rId79"/>
    <sheet name="1_1.1_1.1.2_SO 103_SO 103.37" sheetId="80" r:id="rId80"/>
    <sheet name="1_1.1_1.1.2_SO 103_SO 103.38" sheetId="81" r:id="rId81"/>
    <sheet name="1_1.1_1.1.2_SO 103_SO 103.39" sheetId="82" r:id="rId82"/>
    <sheet name="1_1.1_1.1.2_SO 103_SO 103.40" sheetId="83" r:id="rId83"/>
    <sheet name="1_1.1_1.1.2_SO 103_SO 103.41" sheetId="84" r:id="rId84"/>
    <sheet name="1_1.1_1.1.2_SO 103_SO 103.42" sheetId="85" r:id="rId85"/>
    <sheet name="1_1.1_1.1.2_SO 103_SO 103.43" sheetId="86" r:id="rId86"/>
    <sheet name="1_1.1_1.1.2_SO 103_SO 103.44" sheetId="87" r:id="rId87"/>
    <sheet name="1_1.1_1.1.2_SO 103_SO 103.45" sheetId="88" r:id="rId88"/>
    <sheet name="1_1.1_1.1.2_SO 301" sheetId="89" r:id="rId89"/>
    <sheet name="1_1.1_1.1.2_SO 302" sheetId="90" r:id="rId90"/>
    <sheet name="1_1.1_1.1.3_SO 000.2_SO 000.2.1" sheetId="91" r:id="rId91"/>
    <sheet name="1_1.1_1.1.3_SO 000.2_SO 000.2.2" sheetId="92" r:id="rId92"/>
    <sheet name="1_1.1_1.1.3_SO 101.2" sheetId="93" r:id="rId93"/>
    <sheet name="1_1.1_1.1.3_SO 701" sheetId="94" r:id="rId94"/>
    <sheet name="2_SO 000.3" sheetId="95" r:id="rId95"/>
    <sheet name="2_SO 104" sheetId="96" r:id="rId96"/>
    <sheet name="2_SO 401" sheetId="97" r:id="rId97"/>
    <sheet name="3_SO 000.4" sheetId="98" r:id="rId98"/>
    <sheet name="3_SO 105" sheetId="99" r:id="rId99"/>
    <sheet name="3_SO 301" sheetId="100" r:id="rId100"/>
    <sheet name="3_SO 402" sheetId="101" r:id="rId101"/>
  </sheets>
  <calcPr calcId="162913"/>
  <webPublishing codePage="0"/>
</workbook>
</file>

<file path=xl/calcChain.xml><?xml version="1.0" encoding="utf-8"?>
<calcChain xmlns="http://schemas.openxmlformats.org/spreadsheetml/2006/main">
  <c r="O215" i="101" l="1"/>
  <c r="I215" i="101"/>
  <c r="R214" i="101"/>
  <c r="Q214" i="101"/>
  <c r="I214" i="101" s="1"/>
  <c r="O214" i="101"/>
  <c r="O210" i="101"/>
  <c r="I210" i="101"/>
  <c r="R209" i="101"/>
  <c r="Q209" i="101"/>
  <c r="I209" i="101" s="1"/>
  <c r="O209" i="101"/>
  <c r="O205" i="101"/>
  <c r="I205" i="101"/>
  <c r="O201" i="101"/>
  <c r="I201" i="101"/>
  <c r="O197" i="101"/>
  <c r="I197" i="101"/>
  <c r="O193" i="101"/>
  <c r="I193" i="101"/>
  <c r="O189" i="101"/>
  <c r="I189" i="101"/>
  <c r="O185" i="101"/>
  <c r="I185" i="101"/>
  <c r="O181" i="101"/>
  <c r="I181" i="101"/>
  <c r="O177" i="101"/>
  <c r="I177" i="101"/>
  <c r="O173" i="101"/>
  <c r="I173" i="101"/>
  <c r="O169" i="101"/>
  <c r="I169" i="101"/>
  <c r="O165" i="101"/>
  <c r="I165" i="101"/>
  <c r="O161" i="101"/>
  <c r="I161" i="101"/>
  <c r="O157" i="101"/>
  <c r="I157" i="101"/>
  <c r="O153" i="101"/>
  <c r="I153" i="101"/>
  <c r="O149" i="101"/>
  <c r="I149" i="101"/>
  <c r="O145" i="101"/>
  <c r="I145" i="101"/>
  <c r="O141" i="101"/>
  <c r="I141" i="101"/>
  <c r="R140" i="101"/>
  <c r="O140" i="101" s="1"/>
  <c r="Q140" i="101"/>
  <c r="I140" i="101"/>
  <c r="O136" i="101"/>
  <c r="I136" i="101"/>
  <c r="O132" i="101"/>
  <c r="I132" i="101"/>
  <c r="I128" i="101"/>
  <c r="O128" i="101" s="1"/>
  <c r="O124" i="101"/>
  <c r="I124" i="101"/>
  <c r="O120" i="101"/>
  <c r="I120" i="101"/>
  <c r="I116" i="101"/>
  <c r="O116" i="101" s="1"/>
  <c r="O112" i="101"/>
  <c r="I112" i="101"/>
  <c r="O108" i="101"/>
  <c r="I108" i="101"/>
  <c r="I104" i="101"/>
  <c r="O104" i="101" s="1"/>
  <c r="O100" i="101"/>
  <c r="I100" i="101"/>
  <c r="O96" i="101"/>
  <c r="R87" i="101" s="1"/>
  <c r="O87" i="101" s="1"/>
  <c r="I96" i="101"/>
  <c r="I92" i="101"/>
  <c r="O92" i="101" s="1"/>
  <c r="O88" i="101"/>
  <c r="I88" i="101"/>
  <c r="O83" i="101"/>
  <c r="I83" i="101"/>
  <c r="R82" i="101"/>
  <c r="O82" i="101" s="1"/>
  <c r="Q82" i="101"/>
  <c r="I82" i="101"/>
  <c r="O78" i="101"/>
  <c r="I78" i="101"/>
  <c r="R77" i="101"/>
  <c r="O77" i="101" s="1"/>
  <c r="Q77" i="101"/>
  <c r="I77" i="101"/>
  <c r="I73" i="101"/>
  <c r="O73" i="101" s="1"/>
  <c r="R72" i="101" s="1"/>
  <c r="O72" i="101" s="1"/>
  <c r="I68" i="101"/>
  <c r="O68" i="101" s="1"/>
  <c r="O64" i="101"/>
  <c r="I64" i="101"/>
  <c r="Q63" i="101"/>
  <c r="I63" i="101" s="1"/>
  <c r="O59" i="101"/>
  <c r="I59" i="101"/>
  <c r="I55" i="101"/>
  <c r="O55" i="101" s="1"/>
  <c r="I51" i="101"/>
  <c r="O51" i="101" s="1"/>
  <c r="O47" i="101"/>
  <c r="I47" i="101"/>
  <c r="I43" i="101"/>
  <c r="O43" i="101" s="1"/>
  <c r="I39" i="101"/>
  <c r="O39" i="101" s="1"/>
  <c r="O35" i="101"/>
  <c r="I35" i="101"/>
  <c r="I31" i="101"/>
  <c r="O31" i="101" s="1"/>
  <c r="I26" i="101"/>
  <c r="O26" i="101" s="1"/>
  <c r="I22" i="101"/>
  <c r="O22" i="101" s="1"/>
  <c r="O18" i="101"/>
  <c r="R9" i="101" s="1"/>
  <c r="O9" i="101" s="1"/>
  <c r="I18" i="101"/>
  <c r="I14" i="101"/>
  <c r="O14" i="101" s="1"/>
  <c r="I10" i="101"/>
  <c r="O10" i="101" s="1"/>
  <c r="O452" i="100"/>
  <c r="I452" i="100"/>
  <c r="I448" i="100"/>
  <c r="O448" i="100" s="1"/>
  <c r="I444" i="100"/>
  <c r="O444" i="100" s="1"/>
  <c r="O440" i="100"/>
  <c r="I440" i="100"/>
  <c r="Q439" i="100"/>
  <c r="I439" i="100" s="1"/>
  <c r="O435" i="100"/>
  <c r="I435" i="100"/>
  <c r="I431" i="100"/>
  <c r="O431" i="100" s="1"/>
  <c r="I427" i="100"/>
  <c r="O427" i="100" s="1"/>
  <c r="O423" i="100"/>
  <c r="I423" i="100"/>
  <c r="I419" i="100"/>
  <c r="O419" i="100" s="1"/>
  <c r="I415" i="100"/>
  <c r="O415" i="100" s="1"/>
  <c r="O411" i="100"/>
  <c r="I411" i="100"/>
  <c r="I407" i="100"/>
  <c r="O407" i="100" s="1"/>
  <c r="I403" i="100"/>
  <c r="O403" i="100" s="1"/>
  <c r="O399" i="100"/>
  <c r="I399" i="100"/>
  <c r="I395" i="100"/>
  <c r="O395" i="100" s="1"/>
  <c r="I391" i="100"/>
  <c r="O391" i="100" s="1"/>
  <c r="O387" i="100"/>
  <c r="I387" i="100"/>
  <c r="I383" i="100"/>
  <c r="O383" i="100" s="1"/>
  <c r="I379" i="100"/>
  <c r="O379" i="100" s="1"/>
  <c r="O375" i="100"/>
  <c r="I375" i="100"/>
  <c r="I371" i="100"/>
  <c r="O371" i="100" s="1"/>
  <c r="I367" i="100"/>
  <c r="O367" i="100" s="1"/>
  <c r="O363" i="100"/>
  <c r="I363" i="100"/>
  <c r="I359" i="100"/>
  <c r="O359" i="100" s="1"/>
  <c r="I355" i="100"/>
  <c r="O355" i="100" s="1"/>
  <c r="O351" i="100"/>
  <c r="I351" i="100"/>
  <c r="I347" i="100"/>
  <c r="O347" i="100" s="1"/>
  <c r="I343" i="100"/>
  <c r="O343" i="100" s="1"/>
  <c r="O339" i="100"/>
  <c r="I339" i="100"/>
  <c r="Q338" i="100"/>
  <c r="I338" i="100" s="1"/>
  <c r="O334" i="100"/>
  <c r="I334" i="100"/>
  <c r="I330" i="100"/>
  <c r="O330" i="100" s="1"/>
  <c r="I326" i="100"/>
  <c r="O326" i="100" s="1"/>
  <c r="O322" i="100"/>
  <c r="I322" i="100"/>
  <c r="I318" i="100"/>
  <c r="O318" i="100" s="1"/>
  <c r="I314" i="100"/>
  <c r="O314" i="100" s="1"/>
  <c r="O310" i="100"/>
  <c r="I310" i="100"/>
  <c r="I306" i="100"/>
  <c r="O306" i="100" s="1"/>
  <c r="I302" i="100"/>
  <c r="O302" i="100" s="1"/>
  <c r="O298" i="100"/>
  <c r="I298" i="100"/>
  <c r="I294" i="100"/>
  <c r="O294" i="100" s="1"/>
  <c r="I290" i="100"/>
  <c r="O290" i="100" s="1"/>
  <c r="O286" i="100"/>
  <c r="I286" i="100"/>
  <c r="I282" i="100"/>
  <c r="O282" i="100" s="1"/>
  <c r="I278" i="100"/>
  <c r="O278" i="100" s="1"/>
  <c r="R277" i="100" s="1"/>
  <c r="O277" i="100" s="1"/>
  <c r="I273" i="100"/>
  <c r="O273" i="100" s="1"/>
  <c r="O269" i="100"/>
  <c r="I269" i="100"/>
  <c r="I265" i="100"/>
  <c r="O265" i="100" s="1"/>
  <c r="I261" i="100"/>
  <c r="O261" i="100" s="1"/>
  <c r="O257" i="100"/>
  <c r="I257" i="100"/>
  <c r="Q256" i="100"/>
  <c r="I256" i="100" s="1"/>
  <c r="O252" i="100"/>
  <c r="I252" i="100"/>
  <c r="I248" i="100"/>
  <c r="O248" i="100" s="1"/>
  <c r="R243" i="100" s="1"/>
  <c r="O243" i="100" s="1"/>
  <c r="I244" i="100"/>
  <c r="O244" i="100" s="1"/>
  <c r="I239" i="100"/>
  <c r="O239" i="100" s="1"/>
  <c r="O235" i="100"/>
  <c r="I235" i="100"/>
  <c r="I231" i="100"/>
  <c r="O231" i="100" s="1"/>
  <c r="I227" i="100"/>
  <c r="O227" i="100" s="1"/>
  <c r="O223" i="100"/>
  <c r="I223" i="100"/>
  <c r="I219" i="100"/>
  <c r="O219" i="100" s="1"/>
  <c r="I215" i="100"/>
  <c r="O215" i="100" s="1"/>
  <c r="O211" i="100"/>
  <c r="R202" i="100" s="1"/>
  <c r="O202" i="100" s="1"/>
  <c r="I211" i="100"/>
  <c r="I207" i="100"/>
  <c r="O207" i="100" s="1"/>
  <c r="I203" i="100"/>
  <c r="O203" i="100" s="1"/>
  <c r="I198" i="100"/>
  <c r="O198" i="100" s="1"/>
  <c r="O194" i="100"/>
  <c r="I194" i="100"/>
  <c r="I190" i="100"/>
  <c r="O190" i="100" s="1"/>
  <c r="I186" i="100"/>
  <c r="O186" i="100" s="1"/>
  <c r="O182" i="100"/>
  <c r="I182" i="100"/>
  <c r="I178" i="100"/>
  <c r="O178" i="100" s="1"/>
  <c r="I174" i="100"/>
  <c r="O174" i="100" s="1"/>
  <c r="O170" i="100"/>
  <c r="I170" i="100"/>
  <c r="I166" i="100"/>
  <c r="O166" i="100" s="1"/>
  <c r="I162" i="100"/>
  <c r="O162" i="100" s="1"/>
  <c r="O158" i="100"/>
  <c r="I158" i="100"/>
  <c r="I154" i="100"/>
  <c r="O154" i="100" s="1"/>
  <c r="I150" i="100"/>
  <c r="O150" i="100" s="1"/>
  <c r="O146" i="100"/>
  <c r="I146" i="100"/>
  <c r="I142" i="100"/>
  <c r="O142" i="100" s="1"/>
  <c r="I138" i="100"/>
  <c r="O138" i="100" s="1"/>
  <c r="O134" i="100"/>
  <c r="I134" i="100"/>
  <c r="I130" i="100"/>
  <c r="O130" i="100" s="1"/>
  <c r="I126" i="100"/>
  <c r="O126" i="100" s="1"/>
  <c r="O122" i="100"/>
  <c r="I122" i="100"/>
  <c r="I118" i="100"/>
  <c r="O118" i="100" s="1"/>
  <c r="I114" i="100"/>
  <c r="O114" i="100" s="1"/>
  <c r="O110" i="100"/>
  <c r="I110" i="100"/>
  <c r="I106" i="100"/>
  <c r="O106" i="100" s="1"/>
  <c r="I102" i="100"/>
  <c r="O102" i="100" s="1"/>
  <c r="O98" i="100"/>
  <c r="I98" i="100"/>
  <c r="I94" i="100"/>
  <c r="O94" i="100" s="1"/>
  <c r="I90" i="100"/>
  <c r="O90" i="100" s="1"/>
  <c r="O86" i="100"/>
  <c r="I86" i="100"/>
  <c r="I82" i="100"/>
  <c r="O82" i="100" s="1"/>
  <c r="I78" i="100"/>
  <c r="O78" i="100" s="1"/>
  <c r="O74" i="100"/>
  <c r="I74" i="100"/>
  <c r="I70" i="100"/>
  <c r="O70" i="100" s="1"/>
  <c r="I66" i="100"/>
  <c r="O66" i="100" s="1"/>
  <c r="O62" i="100"/>
  <c r="I62" i="100"/>
  <c r="I58" i="100"/>
  <c r="O58" i="100" s="1"/>
  <c r="I54" i="100"/>
  <c r="O54" i="100" s="1"/>
  <c r="O50" i="100"/>
  <c r="I50" i="100"/>
  <c r="I46" i="100"/>
  <c r="O46" i="100" s="1"/>
  <c r="I42" i="100"/>
  <c r="O42" i="100" s="1"/>
  <c r="O38" i="100"/>
  <c r="I38" i="100"/>
  <c r="I34" i="100"/>
  <c r="O34" i="100" s="1"/>
  <c r="I30" i="100"/>
  <c r="O30" i="100" s="1"/>
  <c r="O26" i="100"/>
  <c r="I26" i="100"/>
  <c r="I22" i="100"/>
  <c r="O22" i="100" s="1"/>
  <c r="I18" i="100"/>
  <c r="O18" i="100" s="1"/>
  <c r="O14" i="100"/>
  <c r="I14" i="100"/>
  <c r="I10" i="100"/>
  <c r="O10" i="100" s="1"/>
  <c r="I197" i="99"/>
  <c r="O197" i="99" s="1"/>
  <c r="O193" i="99"/>
  <c r="I193" i="99"/>
  <c r="I189" i="99"/>
  <c r="O189" i="99" s="1"/>
  <c r="I185" i="99"/>
  <c r="O185" i="99" s="1"/>
  <c r="O181" i="99"/>
  <c r="I181" i="99"/>
  <c r="I177" i="99"/>
  <c r="O177" i="99" s="1"/>
  <c r="I173" i="99"/>
  <c r="O173" i="99" s="1"/>
  <c r="O169" i="99"/>
  <c r="I169" i="99"/>
  <c r="I165" i="99"/>
  <c r="O165" i="99" s="1"/>
  <c r="I161" i="99"/>
  <c r="I156" i="99"/>
  <c r="O156" i="99" s="1"/>
  <c r="O152" i="99"/>
  <c r="I152" i="99"/>
  <c r="I148" i="99"/>
  <c r="O148" i="99" s="1"/>
  <c r="I143" i="99"/>
  <c r="O143" i="99" s="1"/>
  <c r="R142" i="99" s="1"/>
  <c r="Q142" i="99"/>
  <c r="I142" i="99" s="1"/>
  <c r="O142" i="99"/>
  <c r="I138" i="99"/>
  <c r="O138" i="99" s="1"/>
  <c r="I134" i="99"/>
  <c r="O134" i="99" s="1"/>
  <c r="O130" i="99"/>
  <c r="I130" i="99"/>
  <c r="I126" i="99"/>
  <c r="O126" i="99" s="1"/>
  <c r="I122" i="99"/>
  <c r="O118" i="99"/>
  <c r="I118" i="99"/>
  <c r="O113" i="99"/>
  <c r="R112" i="99" s="1"/>
  <c r="O112" i="99" s="1"/>
  <c r="I113" i="99"/>
  <c r="Q112" i="99"/>
  <c r="I112" i="99"/>
  <c r="O108" i="99"/>
  <c r="R107" i="99" s="1"/>
  <c r="O107" i="99" s="1"/>
  <c r="I108" i="99"/>
  <c r="Q107" i="99"/>
  <c r="I107" i="99"/>
  <c r="O103" i="99"/>
  <c r="I103" i="99"/>
  <c r="I99" i="99"/>
  <c r="O99" i="99" s="1"/>
  <c r="I95" i="99"/>
  <c r="O95" i="99" s="1"/>
  <c r="O91" i="99"/>
  <c r="I91" i="99"/>
  <c r="I87" i="99"/>
  <c r="O87" i="99" s="1"/>
  <c r="I83" i="99"/>
  <c r="O83" i="99" s="1"/>
  <c r="O79" i="99"/>
  <c r="I79" i="99"/>
  <c r="I75" i="99"/>
  <c r="O75" i="99" s="1"/>
  <c r="I71" i="99"/>
  <c r="O71" i="99" s="1"/>
  <c r="O67" i="99"/>
  <c r="I67" i="99"/>
  <c r="I63" i="99"/>
  <c r="O63" i="99" s="1"/>
  <c r="I59" i="99"/>
  <c r="O59" i="99" s="1"/>
  <c r="O55" i="99"/>
  <c r="I55" i="99"/>
  <c r="I51" i="99"/>
  <c r="O51" i="99" s="1"/>
  <c r="I47" i="99"/>
  <c r="O47" i="99" s="1"/>
  <c r="O43" i="99"/>
  <c r="I43" i="99"/>
  <c r="I39" i="99"/>
  <c r="O39" i="99" s="1"/>
  <c r="I35" i="99"/>
  <c r="O35" i="99" s="1"/>
  <c r="O31" i="99"/>
  <c r="I31" i="99"/>
  <c r="I27" i="99"/>
  <c r="O27" i="99" s="1"/>
  <c r="I23" i="99"/>
  <c r="I18" i="99"/>
  <c r="O18" i="99" s="1"/>
  <c r="I14" i="99"/>
  <c r="O14" i="99" s="1"/>
  <c r="I10" i="99"/>
  <c r="O10" i="99" s="1"/>
  <c r="Q9" i="99"/>
  <c r="I9" i="99" s="1"/>
  <c r="I38" i="98"/>
  <c r="O38" i="98" s="1"/>
  <c r="I34" i="98"/>
  <c r="O34" i="98" s="1"/>
  <c r="I30" i="98"/>
  <c r="O30" i="98" s="1"/>
  <c r="I26" i="98"/>
  <c r="O26" i="98" s="1"/>
  <c r="I22" i="98"/>
  <c r="O22" i="98" s="1"/>
  <c r="I18" i="98"/>
  <c r="O18" i="98" s="1"/>
  <c r="I14" i="98"/>
  <c r="O14" i="98" s="1"/>
  <c r="O10" i="98"/>
  <c r="R9" i="98" s="1"/>
  <c r="O9" i="98" s="1"/>
  <c r="O2" i="98" s="1"/>
  <c r="I10" i="98"/>
  <c r="I186" i="97"/>
  <c r="I181" i="97"/>
  <c r="O181" i="97" s="1"/>
  <c r="I177" i="97"/>
  <c r="O177" i="97" s="1"/>
  <c r="O173" i="97"/>
  <c r="I173" i="97"/>
  <c r="I169" i="97"/>
  <c r="O169" i="97" s="1"/>
  <c r="I165" i="97"/>
  <c r="O165" i="97" s="1"/>
  <c r="I161" i="97"/>
  <c r="O161" i="97" s="1"/>
  <c r="I157" i="97"/>
  <c r="O157" i="97" s="1"/>
  <c r="I153" i="97"/>
  <c r="O153" i="97" s="1"/>
  <c r="I149" i="97"/>
  <c r="O149" i="97" s="1"/>
  <c r="I145" i="97"/>
  <c r="O145" i="97" s="1"/>
  <c r="I141" i="97"/>
  <c r="O141" i="97" s="1"/>
  <c r="O137" i="97"/>
  <c r="I137" i="97"/>
  <c r="I133" i="97"/>
  <c r="O133" i="97" s="1"/>
  <c r="I128" i="97"/>
  <c r="O128" i="97" s="1"/>
  <c r="I124" i="97"/>
  <c r="O124" i="97" s="1"/>
  <c r="I120" i="97"/>
  <c r="O120" i="97" s="1"/>
  <c r="I116" i="97"/>
  <c r="O116" i="97" s="1"/>
  <c r="I112" i="97"/>
  <c r="O112" i="97" s="1"/>
  <c r="O108" i="97"/>
  <c r="I108" i="97"/>
  <c r="I104" i="97"/>
  <c r="O104" i="97" s="1"/>
  <c r="I100" i="97"/>
  <c r="O100" i="97" s="1"/>
  <c r="I96" i="97"/>
  <c r="O96" i="97" s="1"/>
  <c r="I92" i="97"/>
  <c r="O92" i="97" s="1"/>
  <c r="I88" i="97"/>
  <c r="O88" i="97" s="1"/>
  <c r="I84" i="97"/>
  <c r="O84" i="97" s="1"/>
  <c r="I79" i="97"/>
  <c r="O79" i="97" s="1"/>
  <c r="I75" i="97"/>
  <c r="O75" i="97" s="1"/>
  <c r="Q74" i="97"/>
  <c r="I74" i="97" s="1"/>
  <c r="I70" i="97"/>
  <c r="O70" i="97" s="1"/>
  <c r="R69" i="97"/>
  <c r="Q69" i="97"/>
  <c r="O69" i="97"/>
  <c r="I69" i="97"/>
  <c r="I65" i="97"/>
  <c r="O65" i="97" s="1"/>
  <c r="R64" i="97"/>
  <c r="Q64" i="97"/>
  <c r="O64" i="97"/>
  <c r="I64" i="97"/>
  <c r="I60" i="97"/>
  <c r="I56" i="97"/>
  <c r="O56" i="97" s="1"/>
  <c r="O51" i="97"/>
  <c r="I51" i="97"/>
  <c r="I47" i="97"/>
  <c r="O47" i="97" s="1"/>
  <c r="I43" i="97"/>
  <c r="O43" i="97" s="1"/>
  <c r="I39" i="97"/>
  <c r="O39" i="97" s="1"/>
  <c r="I35" i="97"/>
  <c r="O35" i="97" s="1"/>
  <c r="I31" i="97"/>
  <c r="O31" i="97" s="1"/>
  <c r="I27" i="97"/>
  <c r="O23" i="97"/>
  <c r="I23" i="97"/>
  <c r="I18" i="97"/>
  <c r="I14" i="97"/>
  <c r="O14" i="97" s="1"/>
  <c r="I10" i="97"/>
  <c r="O10" i="97" s="1"/>
  <c r="O202" i="96"/>
  <c r="I202" i="96"/>
  <c r="I198" i="96"/>
  <c r="O198" i="96" s="1"/>
  <c r="O194" i="96"/>
  <c r="I194" i="96"/>
  <c r="I190" i="96"/>
  <c r="O190" i="96" s="1"/>
  <c r="I186" i="96"/>
  <c r="O186" i="96" s="1"/>
  <c r="I182" i="96"/>
  <c r="O182" i="96" s="1"/>
  <c r="I178" i="96"/>
  <c r="O178" i="96" s="1"/>
  <c r="I174" i="96"/>
  <c r="O174" i="96" s="1"/>
  <c r="I170" i="96"/>
  <c r="Q165" i="96" s="1"/>
  <c r="I165" i="96" s="1"/>
  <c r="O166" i="96"/>
  <c r="I166" i="96"/>
  <c r="O161" i="96"/>
  <c r="I161" i="96"/>
  <c r="I157" i="96"/>
  <c r="O157" i="96" s="1"/>
  <c r="Q156" i="96"/>
  <c r="I156" i="96" s="1"/>
  <c r="I152" i="96"/>
  <c r="O152" i="96" s="1"/>
  <c r="I148" i="96"/>
  <c r="O148" i="96" s="1"/>
  <c r="O144" i="96"/>
  <c r="I144" i="96"/>
  <c r="I140" i="96"/>
  <c r="O140" i="96" s="1"/>
  <c r="I136" i="96"/>
  <c r="O136" i="96" s="1"/>
  <c r="O132" i="96"/>
  <c r="I132" i="96"/>
  <c r="I128" i="96"/>
  <c r="O128" i="96" s="1"/>
  <c r="I124" i="96"/>
  <c r="O124" i="96" s="1"/>
  <c r="O120" i="96"/>
  <c r="I120" i="96"/>
  <c r="I116" i="96"/>
  <c r="O116" i="96" s="1"/>
  <c r="I112" i="96"/>
  <c r="O112" i="96" s="1"/>
  <c r="O108" i="96"/>
  <c r="I108" i="96"/>
  <c r="I104" i="96"/>
  <c r="O104" i="96" s="1"/>
  <c r="I100" i="96"/>
  <c r="O100" i="96" s="1"/>
  <c r="I95" i="96"/>
  <c r="O95" i="96" s="1"/>
  <c r="O91" i="96"/>
  <c r="I91" i="96"/>
  <c r="I87" i="96"/>
  <c r="O87" i="96" s="1"/>
  <c r="I83" i="96"/>
  <c r="O83" i="96" s="1"/>
  <c r="O79" i="96"/>
  <c r="I79" i="96"/>
  <c r="I75" i="96"/>
  <c r="O75" i="96" s="1"/>
  <c r="I71" i="96"/>
  <c r="O71" i="96" s="1"/>
  <c r="O67" i="96"/>
  <c r="I67" i="96"/>
  <c r="I63" i="96"/>
  <c r="O63" i="96" s="1"/>
  <c r="I59" i="96"/>
  <c r="O59" i="96" s="1"/>
  <c r="O55" i="96"/>
  <c r="I55" i="96"/>
  <c r="I51" i="96"/>
  <c r="O51" i="96" s="1"/>
  <c r="I47" i="96"/>
  <c r="O47" i="96" s="1"/>
  <c r="O43" i="96"/>
  <c r="I43" i="96"/>
  <c r="I39" i="96"/>
  <c r="O39" i="96" s="1"/>
  <c r="I35" i="96"/>
  <c r="O35" i="96" s="1"/>
  <c r="O31" i="96"/>
  <c r="I31" i="96"/>
  <c r="I27" i="96"/>
  <c r="O27" i="96" s="1"/>
  <c r="I23" i="96"/>
  <c r="O23" i="96" s="1"/>
  <c r="R22" i="96"/>
  <c r="O22" i="96" s="1"/>
  <c r="I18" i="96"/>
  <c r="O18" i="96" s="1"/>
  <c r="O14" i="96"/>
  <c r="I14" i="96"/>
  <c r="I10" i="96"/>
  <c r="O10" i="96" s="1"/>
  <c r="Q9" i="96"/>
  <c r="I9" i="96" s="1"/>
  <c r="I38" i="95"/>
  <c r="O38" i="95" s="1"/>
  <c r="O34" i="95"/>
  <c r="I34" i="95"/>
  <c r="I30" i="95"/>
  <c r="O30" i="95" s="1"/>
  <c r="I26" i="95"/>
  <c r="O26" i="95" s="1"/>
  <c r="O22" i="95"/>
  <c r="I22" i="95"/>
  <c r="I18" i="95"/>
  <c r="O18" i="95" s="1"/>
  <c r="I14" i="95"/>
  <c r="Q9" i="95" s="1"/>
  <c r="I9" i="95" s="1"/>
  <c r="O10" i="95"/>
  <c r="I10" i="95"/>
  <c r="I3" i="95"/>
  <c r="I325" i="94"/>
  <c r="O325" i="94" s="1"/>
  <c r="I321" i="94"/>
  <c r="O321" i="94" s="1"/>
  <c r="O317" i="94"/>
  <c r="I317" i="94"/>
  <c r="I313" i="94"/>
  <c r="O313" i="94" s="1"/>
  <c r="I309" i="94"/>
  <c r="O309" i="94" s="1"/>
  <c r="O305" i="94"/>
  <c r="I305" i="94"/>
  <c r="I301" i="94"/>
  <c r="O301" i="94" s="1"/>
  <c r="I297" i="94"/>
  <c r="O297" i="94" s="1"/>
  <c r="O293" i="94"/>
  <c r="I293" i="94"/>
  <c r="I289" i="94"/>
  <c r="O289" i="94" s="1"/>
  <c r="I285" i="94"/>
  <c r="O285" i="94" s="1"/>
  <c r="O281" i="94"/>
  <c r="I281" i="94"/>
  <c r="I277" i="94"/>
  <c r="O277" i="94" s="1"/>
  <c r="I273" i="94"/>
  <c r="O273" i="94" s="1"/>
  <c r="O269" i="94"/>
  <c r="I269" i="94"/>
  <c r="I265" i="94"/>
  <c r="O265" i="94" s="1"/>
  <c r="I261" i="94"/>
  <c r="O261" i="94" s="1"/>
  <c r="I256" i="94"/>
  <c r="O256" i="94" s="1"/>
  <c r="O252" i="94"/>
  <c r="I252" i="94"/>
  <c r="I248" i="94"/>
  <c r="O248" i="94" s="1"/>
  <c r="I244" i="94"/>
  <c r="O244" i="94" s="1"/>
  <c r="I239" i="94"/>
  <c r="O239" i="94" s="1"/>
  <c r="O235" i="94"/>
  <c r="I235" i="94"/>
  <c r="I231" i="94"/>
  <c r="O231" i="94" s="1"/>
  <c r="I227" i="94"/>
  <c r="O227" i="94" s="1"/>
  <c r="O223" i="94"/>
  <c r="I223" i="94"/>
  <c r="I219" i="94"/>
  <c r="O219" i="94" s="1"/>
  <c r="I215" i="94"/>
  <c r="Q210" i="94" s="1"/>
  <c r="I210" i="94" s="1"/>
  <c r="O211" i="94"/>
  <c r="I211" i="94"/>
  <c r="O206" i="94"/>
  <c r="I206" i="94"/>
  <c r="I202" i="94"/>
  <c r="O202" i="94" s="1"/>
  <c r="I198" i="94"/>
  <c r="O198" i="94" s="1"/>
  <c r="O194" i="94"/>
  <c r="I194" i="94"/>
  <c r="I190" i="94"/>
  <c r="O190" i="94" s="1"/>
  <c r="I186" i="94"/>
  <c r="O186" i="94" s="1"/>
  <c r="O182" i="94"/>
  <c r="I182" i="94"/>
  <c r="I178" i="94"/>
  <c r="O178" i="94" s="1"/>
  <c r="Q177" i="94"/>
  <c r="I177" i="94" s="1"/>
  <c r="I173" i="94"/>
  <c r="O173" i="94" s="1"/>
  <c r="I169" i="94"/>
  <c r="I164" i="94"/>
  <c r="O164" i="94" s="1"/>
  <c r="O160" i="94"/>
  <c r="I160" i="94"/>
  <c r="I156" i="94"/>
  <c r="O156" i="94" s="1"/>
  <c r="I152" i="94"/>
  <c r="O152" i="94" s="1"/>
  <c r="O148" i="94"/>
  <c r="I148" i="94"/>
  <c r="I144" i="94"/>
  <c r="O144" i="94" s="1"/>
  <c r="I140" i="94"/>
  <c r="O140" i="94" s="1"/>
  <c r="O136" i="94"/>
  <c r="I136" i="94"/>
  <c r="I132" i="94"/>
  <c r="O132" i="94" s="1"/>
  <c r="I128" i="94"/>
  <c r="O128" i="94" s="1"/>
  <c r="O124" i="94"/>
  <c r="I124" i="94"/>
  <c r="I120" i="94"/>
  <c r="I115" i="94"/>
  <c r="O115" i="94" s="1"/>
  <c r="I111" i="94"/>
  <c r="O111" i="94" s="1"/>
  <c r="O107" i="94"/>
  <c r="I107" i="94"/>
  <c r="I103" i="94"/>
  <c r="O103" i="94" s="1"/>
  <c r="I99" i="94"/>
  <c r="O99" i="94" s="1"/>
  <c r="O95" i="94"/>
  <c r="I95" i="94"/>
  <c r="I91" i="94"/>
  <c r="O91" i="94" s="1"/>
  <c r="Q90" i="94"/>
  <c r="I90" i="94" s="1"/>
  <c r="I86" i="94"/>
  <c r="O86" i="94" s="1"/>
  <c r="I82" i="94"/>
  <c r="O82" i="94" s="1"/>
  <c r="O78" i="94"/>
  <c r="I78" i="94"/>
  <c r="I74" i="94"/>
  <c r="I69" i="94"/>
  <c r="O69" i="94" s="1"/>
  <c r="I65" i="94"/>
  <c r="O65" i="94" s="1"/>
  <c r="O61" i="94"/>
  <c r="I61" i="94"/>
  <c r="I57" i="94"/>
  <c r="O57" i="94" s="1"/>
  <c r="I53" i="94"/>
  <c r="O53" i="94" s="1"/>
  <c r="O49" i="94"/>
  <c r="I49" i="94"/>
  <c r="I45" i="94"/>
  <c r="O45" i="94" s="1"/>
  <c r="I41" i="94"/>
  <c r="O37" i="94"/>
  <c r="I37" i="94"/>
  <c r="I33" i="94"/>
  <c r="O33" i="94" s="1"/>
  <c r="I29" i="94"/>
  <c r="O29" i="94" s="1"/>
  <c r="O25" i="94"/>
  <c r="I25" i="94"/>
  <c r="I21" i="94"/>
  <c r="O21" i="94" s="1"/>
  <c r="I16" i="94"/>
  <c r="O16" i="94" s="1"/>
  <c r="I12" i="94"/>
  <c r="O168" i="93"/>
  <c r="I168" i="93"/>
  <c r="I164" i="93"/>
  <c r="O164" i="93" s="1"/>
  <c r="I160" i="93"/>
  <c r="O160" i="93" s="1"/>
  <c r="O156" i="93"/>
  <c r="I156" i="93"/>
  <c r="I152" i="93"/>
  <c r="O152" i="93" s="1"/>
  <c r="I148" i="93"/>
  <c r="O148" i="93" s="1"/>
  <c r="O144" i="93"/>
  <c r="I144" i="93"/>
  <c r="I140" i="93"/>
  <c r="O140" i="93" s="1"/>
  <c r="I136" i="93"/>
  <c r="I131" i="93"/>
  <c r="I126" i="93"/>
  <c r="O126" i="93" s="1"/>
  <c r="O122" i="93"/>
  <c r="I122" i="93"/>
  <c r="I118" i="93"/>
  <c r="O118" i="93" s="1"/>
  <c r="I114" i="93"/>
  <c r="O114" i="93" s="1"/>
  <c r="O110" i="93"/>
  <c r="I110" i="93"/>
  <c r="I106" i="93"/>
  <c r="O106" i="93" s="1"/>
  <c r="I102" i="93"/>
  <c r="O102" i="93" s="1"/>
  <c r="O98" i="93"/>
  <c r="I98" i="93"/>
  <c r="I94" i="93"/>
  <c r="O94" i="93" s="1"/>
  <c r="I90" i="93"/>
  <c r="O90" i="93" s="1"/>
  <c r="O86" i="93"/>
  <c r="I86" i="93"/>
  <c r="O81" i="93"/>
  <c r="I81" i="93"/>
  <c r="I77" i="93"/>
  <c r="O77" i="93" s="1"/>
  <c r="I73" i="93"/>
  <c r="O73" i="93" s="1"/>
  <c r="O69" i="93"/>
  <c r="I69" i="93"/>
  <c r="I65" i="93"/>
  <c r="O65" i="93" s="1"/>
  <c r="I61" i="93"/>
  <c r="O61" i="93" s="1"/>
  <c r="O57" i="93"/>
  <c r="I57" i="93"/>
  <c r="I53" i="93"/>
  <c r="O53" i="93" s="1"/>
  <c r="I49" i="93"/>
  <c r="O49" i="93" s="1"/>
  <c r="O45" i="93"/>
  <c r="I45" i="93"/>
  <c r="I41" i="93"/>
  <c r="O41" i="93" s="1"/>
  <c r="I37" i="93"/>
  <c r="O37" i="93" s="1"/>
  <c r="O33" i="93"/>
  <c r="I33" i="93"/>
  <c r="I29" i="93"/>
  <c r="O29" i="93" s="1"/>
  <c r="I25" i="93"/>
  <c r="O25" i="93" s="1"/>
  <c r="O21" i="93"/>
  <c r="I21" i="93"/>
  <c r="O16" i="93"/>
  <c r="I16" i="93"/>
  <c r="I12" i="93"/>
  <c r="O12" i="93" s="1"/>
  <c r="R11" i="93" s="1"/>
  <c r="O11" i="93" s="1"/>
  <c r="Q11" i="93"/>
  <c r="I11" i="93" s="1"/>
  <c r="I86" i="92"/>
  <c r="O86" i="92" s="1"/>
  <c r="O82" i="92"/>
  <c r="I82" i="92"/>
  <c r="I78" i="92"/>
  <c r="O78" i="92" s="1"/>
  <c r="I73" i="92"/>
  <c r="O73" i="92" s="1"/>
  <c r="I69" i="92"/>
  <c r="O69" i="92" s="1"/>
  <c r="O65" i="92"/>
  <c r="I65" i="92"/>
  <c r="I61" i="92"/>
  <c r="O61" i="92" s="1"/>
  <c r="I57" i="92"/>
  <c r="O57" i="92" s="1"/>
  <c r="O53" i="92"/>
  <c r="I53" i="92"/>
  <c r="I49" i="92"/>
  <c r="O49" i="92" s="1"/>
  <c r="I45" i="92"/>
  <c r="O45" i="92" s="1"/>
  <c r="O41" i="92"/>
  <c r="I41" i="92"/>
  <c r="I37" i="92"/>
  <c r="O37" i="92" s="1"/>
  <c r="I33" i="92"/>
  <c r="O33" i="92" s="1"/>
  <c r="O29" i="92"/>
  <c r="I29" i="92"/>
  <c r="I25" i="92"/>
  <c r="O25" i="92" s="1"/>
  <c r="I21" i="92"/>
  <c r="O17" i="92"/>
  <c r="I17" i="92"/>
  <c r="I13" i="92"/>
  <c r="O13" i="92" s="1"/>
  <c r="I39" i="91"/>
  <c r="O39" i="91" s="1"/>
  <c r="O35" i="91"/>
  <c r="R34" i="91" s="1"/>
  <c r="O34" i="91" s="1"/>
  <c r="I35" i="91"/>
  <c r="Q34" i="91"/>
  <c r="I34" i="91" s="1"/>
  <c r="O30" i="91"/>
  <c r="I30" i="91"/>
  <c r="I26" i="91"/>
  <c r="O26" i="91" s="1"/>
  <c r="I22" i="91"/>
  <c r="I17" i="91"/>
  <c r="O13" i="91"/>
  <c r="I13" i="91"/>
  <c r="I334" i="90"/>
  <c r="O334" i="90" s="1"/>
  <c r="I330" i="90"/>
  <c r="O330" i="90" s="1"/>
  <c r="O326" i="90"/>
  <c r="I326" i="90"/>
  <c r="I322" i="90"/>
  <c r="O322" i="90" s="1"/>
  <c r="I318" i="90"/>
  <c r="I313" i="90"/>
  <c r="O313" i="90" s="1"/>
  <c r="O309" i="90"/>
  <c r="I309" i="90"/>
  <c r="I305" i="90"/>
  <c r="O305" i="90" s="1"/>
  <c r="I301" i="90"/>
  <c r="O301" i="90" s="1"/>
  <c r="O297" i="90"/>
  <c r="I297" i="90"/>
  <c r="I293" i="90"/>
  <c r="O293" i="90" s="1"/>
  <c r="I289" i="90"/>
  <c r="O289" i="90" s="1"/>
  <c r="O285" i="90"/>
  <c r="I285" i="90"/>
  <c r="I281" i="90"/>
  <c r="O281" i="90" s="1"/>
  <c r="I277" i="90"/>
  <c r="O277" i="90" s="1"/>
  <c r="O273" i="90"/>
  <c r="I273" i="90"/>
  <c r="I269" i="90"/>
  <c r="O269" i="90" s="1"/>
  <c r="I265" i="90"/>
  <c r="O265" i="90" s="1"/>
  <c r="O261" i="90"/>
  <c r="I261" i="90"/>
  <c r="I257" i="90"/>
  <c r="O257" i="90" s="1"/>
  <c r="I253" i="90"/>
  <c r="O253" i="90" s="1"/>
  <c r="O249" i="90"/>
  <c r="I249" i="90"/>
  <c r="I245" i="90"/>
  <c r="O245" i="90" s="1"/>
  <c r="I241" i="90"/>
  <c r="O241" i="90" s="1"/>
  <c r="O237" i="90"/>
  <c r="I237" i="90"/>
  <c r="O232" i="90"/>
  <c r="R231" i="90" s="1"/>
  <c r="O231" i="90" s="1"/>
  <c r="I232" i="90"/>
  <c r="Q231" i="90"/>
  <c r="I231" i="90"/>
  <c r="O227" i="90"/>
  <c r="I227" i="90"/>
  <c r="I223" i="90"/>
  <c r="O223" i="90" s="1"/>
  <c r="I219" i="90"/>
  <c r="O219" i="90" s="1"/>
  <c r="O215" i="90"/>
  <c r="I215" i="90"/>
  <c r="I211" i="90"/>
  <c r="O211" i="90" s="1"/>
  <c r="I207" i="90"/>
  <c r="O207" i="90" s="1"/>
  <c r="O203" i="90"/>
  <c r="I203" i="90"/>
  <c r="I199" i="90"/>
  <c r="O199" i="90" s="1"/>
  <c r="I195" i="90"/>
  <c r="O195" i="90" s="1"/>
  <c r="O191" i="90"/>
  <c r="I191" i="90"/>
  <c r="I187" i="90"/>
  <c r="O187" i="90" s="1"/>
  <c r="I183" i="90"/>
  <c r="O183" i="90" s="1"/>
  <c r="O179" i="90"/>
  <c r="I179" i="90"/>
  <c r="I175" i="90"/>
  <c r="O175" i="90" s="1"/>
  <c r="I171" i="90"/>
  <c r="I166" i="90"/>
  <c r="O166" i="90" s="1"/>
  <c r="O162" i="90"/>
  <c r="I162" i="90"/>
  <c r="I158" i="90"/>
  <c r="O158" i="90" s="1"/>
  <c r="I154" i="90"/>
  <c r="O154" i="90" s="1"/>
  <c r="O150" i="90"/>
  <c r="I150" i="90"/>
  <c r="I146" i="90"/>
  <c r="O146" i="90" s="1"/>
  <c r="I142" i="90"/>
  <c r="O142" i="90" s="1"/>
  <c r="O138" i="90"/>
  <c r="I138" i="90"/>
  <c r="I134" i="90"/>
  <c r="O134" i="90" s="1"/>
  <c r="I130" i="90"/>
  <c r="O130" i="90" s="1"/>
  <c r="O126" i="90"/>
  <c r="I126" i="90"/>
  <c r="I122" i="90"/>
  <c r="I117" i="90"/>
  <c r="O117" i="90" s="1"/>
  <c r="I113" i="90"/>
  <c r="O113" i="90" s="1"/>
  <c r="O109" i="90"/>
  <c r="I109" i="90"/>
  <c r="I105" i="90"/>
  <c r="O105" i="90" s="1"/>
  <c r="Q104" i="90"/>
  <c r="I104" i="90" s="1"/>
  <c r="I100" i="90"/>
  <c r="O100" i="90" s="1"/>
  <c r="I96" i="90"/>
  <c r="O96" i="90" s="1"/>
  <c r="O92" i="90"/>
  <c r="I92" i="90"/>
  <c r="I88" i="90"/>
  <c r="O88" i="90" s="1"/>
  <c r="I84" i="90"/>
  <c r="O84" i="90" s="1"/>
  <c r="O80" i="90"/>
  <c r="I80" i="90"/>
  <c r="I76" i="90"/>
  <c r="O76" i="90" s="1"/>
  <c r="I72" i="90"/>
  <c r="O72" i="90" s="1"/>
  <c r="O68" i="90"/>
  <c r="I68" i="90"/>
  <c r="I64" i="90"/>
  <c r="O64" i="90" s="1"/>
  <c r="I60" i="90"/>
  <c r="O60" i="90" s="1"/>
  <c r="O56" i="90"/>
  <c r="I56" i="90"/>
  <c r="I52" i="90"/>
  <c r="O52" i="90" s="1"/>
  <c r="I48" i="90"/>
  <c r="O48" i="90" s="1"/>
  <c r="O44" i="90"/>
  <c r="I44" i="90"/>
  <c r="I40" i="90"/>
  <c r="O40" i="90" s="1"/>
  <c r="I36" i="90"/>
  <c r="O36" i="90" s="1"/>
  <c r="O32" i="90"/>
  <c r="I32" i="90"/>
  <c r="I28" i="90"/>
  <c r="O28" i="90" s="1"/>
  <c r="I24" i="90"/>
  <c r="O24" i="90" s="1"/>
  <c r="O20" i="90"/>
  <c r="I20" i="90"/>
  <c r="I16" i="90"/>
  <c r="O16" i="90" s="1"/>
  <c r="I12" i="90"/>
  <c r="O454" i="89"/>
  <c r="I454" i="89"/>
  <c r="I450" i="89"/>
  <c r="O450" i="89" s="1"/>
  <c r="I446" i="89"/>
  <c r="O446" i="89" s="1"/>
  <c r="I442" i="89"/>
  <c r="I437" i="89"/>
  <c r="O437" i="89" s="1"/>
  <c r="I433" i="89"/>
  <c r="O433" i="89" s="1"/>
  <c r="O429" i="89"/>
  <c r="I429" i="89"/>
  <c r="O425" i="89"/>
  <c r="I425" i="89"/>
  <c r="I421" i="89"/>
  <c r="O421" i="89" s="1"/>
  <c r="I417" i="89"/>
  <c r="O417" i="89" s="1"/>
  <c r="I413" i="89"/>
  <c r="O413" i="89" s="1"/>
  <c r="I409" i="89"/>
  <c r="O409" i="89" s="1"/>
  <c r="O405" i="89"/>
  <c r="I405" i="89"/>
  <c r="O401" i="89"/>
  <c r="I401" i="89"/>
  <c r="I397" i="89"/>
  <c r="O397" i="89" s="1"/>
  <c r="I393" i="89"/>
  <c r="O393" i="89" s="1"/>
  <c r="I389" i="89"/>
  <c r="O389" i="89" s="1"/>
  <c r="I385" i="89"/>
  <c r="O385" i="89" s="1"/>
  <c r="O381" i="89"/>
  <c r="I381" i="89"/>
  <c r="O377" i="89"/>
  <c r="I377" i="89"/>
  <c r="I373" i="89"/>
  <c r="O373" i="89" s="1"/>
  <c r="I369" i="89"/>
  <c r="O369" i="89" s="1"/>
  <c r="I365" i="89"/>
  <c r="O365" i="89" s="1"/>
  <c r="I361" i="89"/>
  <c r="O361" i="89" s="1"/>
  <c r="O357" i="89"/>
  <c r="I357" i="89"/>
  <c r="O353" i="89"/>
  <c r="I353" i="89"/>
  <c r="I349" i="89"/>
  <c r="O349" i="89" s="1"/>
  <c r="I345" i="89"/>
  <c r="O345" i="89" s="1"/>
  <c r="I341" i="89"/>
  <c r="Q340" i="89" s="1"/>
  <c r="I340" i="89" s="1"/>
  <c r="O336" i="89"/>
  <c r="I336" i="89"/>
  <c r="I332" i="89"/>
  <c r="O332" i="89" s="1"/>
  <c r="I328" i="89"/>
  <c r="O328" i="89" s="1"/>
  <c r="I324" i="89"/>
  <c r="O324" i="89" s="1"/>
  <c r="I320" i="89"/>
  <c r="O320" i="89" s="1"/>
  <c r="O316" i="89"/>
  <c r="I316" i="89"/>
  <c r="O312" i="89"/>
  <c r="I312" i="89"/>
  <c r="I308" i="89"/>
  <c r="O308" i="89" s="1"/>
  <c r="I304" i="89"/>
  <c r="O304" i="89" s="1"/>
  <c r="I300" i="89"/>
  <c r="O300" i="89" s="1"/>
  <c r="I296" i="89"/>
  <c r="O296" i="89" s="1"/>
  <c r="O292" i="89"/>
  <c r="I292" i="89"/>
  <c r="O288" i="89"/>
  <c r="I288" i="89"/>
  <c r="I284" i="89"/>
  <c r="O284" i="89" s="1"/>
  <c r="I280" i="89"/>
  <c r="O275" i="89"/>
  <c r="I275" i="89"/>
  <c r="O271" i="89"/>
  <c r="I271" i="89"/>
  <c r="I267" i="89"/>
  <c r="O267" i="89" s="1"/>
  <c r="I263" i="89"/>
  <c r="O263" i="89" s="1"/>
  <c r="I259" i="89"/>
  <c r="O254" i="89"/>
  <c r="I254" i="89"/>
  <c r="I250" i="89"/>
  <c r="O250" i="89" s="1"/>
  <c r="I246" i="89"/>
  <c r="O241" i="89"/>
  <c r="I241" i="89"/>
  <c r="O237" i="89"/>
  <c r="I237" i="89"/>
  <c r="I233" i="89"/>
  <c r="O233" i="89" s="1"/>
  <c r="I229" i="89"/>
  <c r="O229" i="89" s="1"/>
  <c r="I225" i="89"/>
  <c r="O225" i="89" s="1"/>
  <c r="I221" i="89"/>
  <c r="O221" i="89" s="1"/>
  <c r="O217" i="89"/>
  <c r="I217" i="89"/>
  <c r="O213" i="89"/>
  <c r="I213" i="89"/>
  <c r="I209" i="89"/>
  <c r="O209" i="89" s="1"/>
  <c r="I205" i="89"/>
  <c r="O205" i="89" s="1"/>
  <c r="Q204" i="89"/>
  <c r="I204" i="89" s="1"/>
  <c r="O200" i="89"/>
  <c r="I200" i="89"/>
  <c r="O196" i="89"/>
  <c r="I196" i="89"/>
  <c r="I192" i="89"/>
  <c r="O192" i="89" s="1"/>
  <c r="I188" i="89"/>
  <c r="O188" i="89" s="1"/>
  <c r="I184" i="89"/>
  <c r="O184" i="89" s="1"/>
  <c r="I180" i="89"/>
  <c r="O180" i="89" s="1"/>
  <c r="O176" i="89"/>
  <c r="I176" i="89"/>
  <c r="O172" i="89"/>
  <c r="I172" i="89"/>
  <c r="I168" i="89"/>
  <c r="O168" i="89" s="1"/>
  <c r="I164" i="89"/>
  <c r="O164" i="89" s="1"/>
  <c r="I160" i="89"/>
  <c r="O160" i="89" s="1"/>
  <c r="I156" i="89"/>
  <c r="O156" i="89" s="1"/>
  <c r="O152" i="89"/>
  <c r="I152" i="89"/>
  <c r="O148" i="89"/>
  <c r="I148" i="89"/>
  <c r="I144" i="89"/>
  <c r="O144" i="89" s="1"/>
  <c r="I140" i="89"/>
  <c r="O140" i="89" s="1"/>
  <c r="I136" i="89"/>
  <c r="O136" i="89" s="1"/>
  <c r="I132" i="89"/>
  <c r="O132" i="89" s="1"/>
  <c r="O128" i="89"/>
  <c r="I128" i="89"/>
  <c r="O124" i="89"/>
  <c r="I124" i="89"/>
  <c r="I120" i="89"/>
  <c r="O120" i="89" s="1"/>
  <c r="I116" i="89"/>
  <c r="O116" i="89" s="1"/>
  <c r="I112" i="89"/>
  <c r="O112" i="89" s="1"/>
  <c r="I108" i="89"/>
  <c r="O108" i="89" s="1"/>
  <c r="O104" i="89"/>
  <c r="I104" i="89"/>
  <c r="O100" i="89"/>
  <c r="I100" i="89"/>
  <c r="I96" i="89"/>
  <c r="O96" i="89" s="1"/>
  <c r="I92" i="89"/>
  <c r="O92" i="89" s="1"/>
  <c r="I88" i="89"/>
  <c r="O88" i="89" s="1"/>
  <c r="I84" i="89"/>
  <c r="O84" i="89" s="1"/>
  <c r="O80" i="89"/>
  <c r="I80" i="89"/>
  <c r="O76" i="89"/>
  <c r="I76" i="89"/>
  <c r="I72" i="89"/>
  <c r="O72" i="89" s="1"/>
  <c r="I68" i="89"/>
  <c r="O68" i="89" s="1"/>
  <c r="I64" i="89"/>
  <c r="I60" i="89"/>
  <c r="O60" i="89" s="1"/>
  <c r="O56" i="89"/>
  <c r="I56" i="89"/>
  <c r="O52" i="89"/>
  <c r="I52" i="89"/>
  <c r="O48" i="89"/>
  <c r="I48" i="89"/>
  <c r="O44" i="89"/>
  <c r="I44" i="89"/>
  <c r="O40" i="89"/>
  <c r="I40" i="89"/>
  <c r="O36" i="89"/>
  <c r="I36" i="89"/>
  <c r="O32" i="89"/>
  <c r="I32" i="89"/>
  <c r="O28" i="89"/>
  <c r="I28" i="89"/>
  <c r="O24" i="89"/>
  <c r="I24" i="89"/>
  <c r="O20" i="89"/>
  <c r="I20" i="89"/>
  <c r="O16" i="89"/>
  <c r="I16" i="89"/>
  <c r="O12" i="89"/>
  <c r="I12" i="89"/>
  <c r="O63" i="88"/>
  <c r="I63" i="88"/>
  <c r="O59" i="88"/>
  <c r="I59" i="88"/>
  <c r="O55" i="88"/>
  <c r="I55" i="88"/>
  <c r="O51" i="88"/>
  <c r="I51" i="88"/>
  <c r="O47" i="88"/>
  <c r="I47" i="88"/>
  <c r="O43" i="88"/>
  <c r="I43" i="88"/>
  <c r="O39" i="88"/>
  <c r="I39" i="88"/>
  <c r="O35" i="88"/>
  <c r="I35" i="88"/>
  <c r="Q34" i="88" s="1"/>
  <c r="I34" i="88" s="1"/>
  <c r="R34" i="88"/>
  <c r="O34" i="88" s="1"/>
  <c r="O30" i="88"/>
  <c r="I30" i="88"/>
  <c r="O26" i="88"/>
  <c r="I26" i="88"/>
  <c r="O22" i="88"/>
  <c r="I22" i="88"/>
  <c r="O18" i="88"/>
  <c r="I18" i="88"/>
  <c r="Q17" i="88" s="1"/>
  <c r="I17" i="88" s="1"/>
  <c r="R17" i="88"/>
  <c r="O17" i="88" s="1"/>
  <c r="O13" i="88"/>
  <c r="I13" i="88"/>
  <c r="Q12" i="88" s="1"/>
  <c r="I12" i="88" s="1"/>
  <c r="R12" i="88"/>
  <c r="O12" i="88" s="1"/>
  <c r="O2" i="88" s="1"/>
  <c r="O160" i="87"/>
  <c r="I160" i="87"/>
  <c r="O156" i="87"/>
  <c r="I156" i="87"/>
  <c r="O152" i="87"/>
  <c r="I152" i="87"/>
  <c r="Q151" i="87" s="1"/>
  <c r="I151" i="87" s="1"/>
  <c r="R151" i="87"/>
  <c r="O151" i="87" s="1"/>
  <c r="O147" i="87"/>
  <c r="I147" i="87"/>
  <c r="O143" i="87"/>
  <c r="I143" i="87"/>
  <c r="O139" i="87"/>
  <c r="R138" i="87" s="1"/>
  <c r="O138" i="87" s="1"/>
  <c r="I139" i="87"/>
  <c r="Q138" i="87" s="1"/>
  <c r="I138" i="87" s="1"/>
  <c r="O134" i="87"/>
  <c r="I134" i="87"/>
  <c r="O130" i="87"/>
  <c r="I130" i="87"/>
  <c r="Q129" i="87" s="1"/>
  <c r="I129" i="87" s="1"/>
  <c r="R129" i="87"/>
  <c r="O129" i="87" s="1"/>
  <c r="I125" i="87"/>
  <c r="O125" i="87" s="1"/>
  <c r="R124" i="87" s="1"/>
  <c r="O124" i="87" s="1"/>
  <c r="I120" i="87"/>
  <c r="O120" i="87" s="1"/>
  <c r="O116" i="87"/>
  <c r="I116" i="87"/>
  <c r="O112" i="87"/>
  <c r="I112" i="87"/>
  <c r="I108" i="87"/>
  <c r="O108" i="87" s="1"/>
  <c r="O104" i="87"/>
  <c r="I104" i="87"/>
  <c r="O100" i="87"/>
  <c r="I100" i="87"/>
  <c r="I96" i="87"/>
  <c r="O96" i="87" s="1"/>
  <c r="O92" i="87"/>
  <c r="I92" i="87"/>
  <c r="Q91" i="87"/>
  <c r="I91" i="87" s="1"/>
  <c r="O87" i="87"/>
  <c r="I87" i="87"/>
  <c r="O83" i="87"/>
  <c r="I83" i="87"/>
  <c r="I79" i="87"/>
  <c r="O79" i="87" s="1"/>
  <c r="O75" i="87"/>
  <c r="I75" i="87"/>
  <c r="O71" i="87"/>
  <c r="I71" i="87"/>
  <c r="I67" i="87"/>
  <c r="O67" i="87" s="1"/>
  <c r="O63" i="87"/>
  <c r="I63" i="87"/>
  <c r="Q62" i="87"/>
  <c r="I62" i="87" s="1"/>
  <c r="O58" i="87"/>
  <c r="I58" i="87"/>
  <c r="O54" i="87"/>
  <c r="I54" i="87"/>
  <c r="I50" i="87"/>
  <c r="O50" i="87" s="1"/>
  <c r="O46" i="87"/>
  <c r="I46" i="87"/>
  <c r="O42" i="87"/>
  <c r="I42" i="87"/>
  <c r="I38" i="87"/>
  <c r="O38" i="87" s="1"/>
  <c r="O34" i="87"/>
  <c r="I34" i="87"/>
  <c r="O30" i="87"/>
  <c r="I30" i="87"/>
  <c r="I26" i="87"/>
  <c r="O26" i="87" s="1"/>
  <c r="O22" i="87"/>
  <c r="I22" i="87"/>
  <c r="O18" i="87"/>
  <c r="I18" i="87"/>
  <c r="Q17" i="87" s="1"/>
  <c r="I17" i="87" s="1"/>
  <c r="I13" i="87"/>
  <c r="O13" i="87" s="1"/>
  <c r="R12" i="87" s="1"/>
  <c r="O12" i="87"/>
  <c r="I72" i="86"/>
  <c r="O72" i="86" s="1"/>
  <c r="R71" i="86"/>
  <c r="O71" i="86" s="1"/>
  <c r="I67" i="86"/>
  <c r="O67" i="86" s="1"/>
  <c r="O63" i="86"/>
  <c r="I63" i="86"/>
  <c r="I59" i="86"/>
  <c r="O59" i="86" s="1"/>
  <c r="I55" i="86"/>
  <c r="O55" i="86" s="1"/>
  <c r="O51" i="86"/>
  <c r="I51" i="86"/>
  <c r="I47" i="86"/>
  <c r="O47" i="86" s="1"/>
  <c r="I43" i="86"/>
  <c r="O43" i="86" s="1"/>
  <c r="O39" i="86"/>
  <c r="I39" i="86"/>
  <c r="Q38" i="86"/>
  <c r="I38" i="86" s="1"/>
  <c r="O34" i="86"/>
  <c r="I34" i="86"/>
  <c r="I30" i="86"/>
  <c r="O30" i="86" s="1"/>
  <c r="I26" i="86"/>
  <c r="O26" i="86" s="1"/>
  <c r="O22" i="86"/>
  <c r="I22" i="86"/>
  <c r="I18" i="86"/>
  <c r="O18" i="86" s="1"/>
  <c r="R17" i="86" s="1"/>
  <c r="O17" i="86" s="1"/>
  <c r="I13" i="86"/>
  <c r="O13" i="86" s="1"/>
  <c r="R12" i="86" s="1"/>
  <c r="O12" i="86"/>
  <c r="I160" i="85"/>
  <c r="O160" i="85" s="1"/>
  <c r="O156" i="85"/>
  <c r="I156" i="85"/>
  <c r="I152" i="85"/>
  <c r="O152" i="85" s="1"/>
  <c r="I147" i="85"/>
  <c r="O147" i="85" s="1"/>
  <c r="I143" i="85"/>
  <c r="O143" i="85" s="1"/>
  <c r="O139" i="85"/>
  <c r="I139" i="85"/>
  <c r="Q138" i="85"/>
  <c r="I138" i="85" s="1"/>
  <c r="O134" i="85"/>
  <c r="I134" i="85"/>
  <c r="I130" i="85"/>
  <c r="O130" i="85" s="1"/>
  <c r="R129" i="85" s="1"/>
  <c r="O129" i="85" s="1"/>
  <c r="I125" i="85"/>
  <c r="O125" i="85" s="1"/>
  <c r="R124" i="85" s="1"/>
  <c r="O124" i="85"/>
  <c r="I120" i="85"/>
  <c r="O120" i="85" s="1"/>
  <c r="I116" i="85"/>
  <c r="O116" i="85" s="1"/>
  <c r="O112" i="85"/>
  <c r="I112" i="85"/>
  <c r="I108" i="85"/>
  <c r="O108" i="85" s="1"/>
  <c r="I104" i="85"/>
  <c r="O104" i="85" s="1"/>
  <c r="O100" i="85"/>
  <c r="I100" i="85"/>
  <c r="I96" i="85"/>
  <c r="O96" i="85" s="1"/>
  <c r="R91" i="85" s="1"/>
  <c r="O91" i="85" s="1"/>
  <c r="I92" i="85"/>
  <c r="O92" i="85" s="1"/>
  <c r="I87" i="85"/>
  <c r="O87" i="85" s="1"/>
  <c r="R62" i="85" s="1"/>
  <c r="O62" i="85" s="1"/>
  <c r="O83" i="85"/>
  <c r="I83" i="85"/>
  <c r="I79" i="85"/>
  <c r="O79" i="85" s="1"/>
  <c r="I75" i="85"/>
  <c r="O75" i="85" s="1"/>
  <c r="O71" i="85"/>
  <c r="I71" i="85"/>
  <c r="I67" i="85"/>
  <c r="O67" i="85" s="1"/>
  <c r="I63" i="85"/>
  <c r="O63" i="85" s="1"/>
  <c r="I58" i="85"/>
  <c r="O58" i="85" s="1"/>
  <c r="O54" i="85"/>
  <c r="I54" i="85"/>
  <c r="I50" i="85"/>
  <c r="O50" i="85" s="1"/>
  <c r="I46" i="85"/>
  <c r="O46" i="85" s="1"/>
  <c r="O42" i="85"/>
  <c r="I42" i="85"/>
  <c r="I38" i="85"/>
  <c r="O38" i="85" s="1"/>
  <c r="I34" i="85"/>
  <c r="O34" i="85" s="1"/>
  <c r="O30" i="85"/>
  <c r="I30" i="85"/>
  <c r="I26" i="85"/>
  <c r="O26" i="85" s="1"/>
  <c r="I22" i="85"/>
  <c r="O22" i="85" s="1"/>
  <c r="O18" i="85"/>
  <c r="I18" i="85"/>
  <c r="Q17" i="85"/>
  <c r="I17" i="85" s="1"/>
  <c r="O13" i="85"/>
  <c r="R12" i="85" s="1"/>
  <c r="O12" i="85" s="1"/>
  <c r="I13" i="85"/>
  <c r="Q12" i="85"/>
  <c r="I12" i="85" s="1"/>
  <c r="I168" i="84"/>
  <c r="O168" i="84" s="1"/>
  <c r="I164" i="84"/>
  <c r="O164" i="84" s="1"/>
  <c r="O160" i="84"/>
  <c r="I160" i="84"/>
  <c r="I156" i="84"/>
  <c r="O156" i="84" s="1"/>
  <c r="I151" i="84"/>
  <c r="O151" i="84" s="1"/>
  <c r="I147" i="84"/>
  <c r="O147" i="84" s="1"/>
  <c r="O143" i="84"/>
  <c r="I143" i="84"/>
  <c r="Q142" i="84"/>
  <c r="I142" i="84" s="1"/>
  <c r="O138" i="84"/>
  <c r="I138" i="84"/>
  <c r="I134" i="84"/>
  <c r="O134" i="84" s="1"/>
  <c r="I129" i="84"/>
  <c r="O129" i="84" s="1"/>
  <c r="R128" i="84" s="1"/>
  <c r="O128" i="84"/>
  <c r="I124" i="84"/>
  <c r="O124" i="84" s="1"/>
  <c r="I120" i="84"/>
  <c r="O120" i="84" s="1"/>
  <c r="O116" i="84"/>
  <c r="I116" i="84"/>
  <c r="I112" i="84"/>
  <c r="O112" i="84" s="1"/>
  <c r="I108" i="84"/>
  <c r="O108" i="84" s="1"/>
  <c r="R95" i="84" s="1"/>
  <c r="O95" i="84" s="1"/>
  <c r="O104" i="84"/>
  <c r="I104" i="84"/>
  <c r="I100" i="84"/>
  <c r="O100" i="84" s="1"/>
  <c r="I96" i="84"/>
  <c r="O96" i="84" s="1"/>
  <c r="I91" i="84"/>
  <c r="O91" i="84" s="1"/>
  <c r="O87" i="84"/>
  <c r="I87" i="84"/>
  <c r="I83" i="84"/>
  <c r="O83" i="84" s="1"/>
  <c r="I79" i="84"/>
  <c r="O79" i="84" s="1"/>
  <c r="O75" i="84"/>
  <c r="I75" i="84"/>
  <c r="I71" i="84"/>
  <c r="O71" i="84" s="1"/>
  <c r="I67" i="84"/>
  <c r="O67" i="84" s="1"/>
  <c r="I62" i="84"/>
  <c r="O62" i="84" s="1"/>
  <c r="O58" i="84"/>
  <c r="I58" i="84"/>
  <c r="I54" i="84"/>
  <c r="O54" i="84" s="1"/>
  <c r="I50" i="84"/>
  <c r="O50" i="84" s="1"/>
  <c r="O46" i="84"/>
  <c r="I46" i="84"/>
  <c r="I42" i="84"/>
  <c r="O42" i="84" s="1"/>
  <c r="I38" i="84"/>
  <c r="O38" i="84" s="1"/>
  <c r="O34" i="84"/>
  <c r="I34" i="84"/>
  <c r="I30" i="84"/>
  <c r="O30" i="84" s="1"/>
  <c r="I26" i="84"/>
  <c r="O26" i="84" s="1"/>
  <c r="O22" i="84"/>
  <c r="I22" i="84"/>
  <c r="I18" i="84"/>
  <c r="O18" i="84" s="1"/>
  <c r="R17" i="84" s="1"/>
  <c r="O17" i="84" s="1"/>
  <c r="I13" i="84"/>
  <c r="O13" i="84" s="1"/>
  <c r="R12" i="84" s="1"/>
  <c r="O12" i="84"/>
  <c r="I188" i="83"/>
  <c r="O188" i="83" s="1"/>
  <c r="O184" i="83"/>
  <c r="I184" i="83"/>
  <c r="I180" i="83"/>
  <c r="O180" i="83" s="1"/>
  <c r="I176" i="83"/>
  <c r="O176" i="83" s="1"/>
  <c r="O172" i="83"/>
  <c r="I172" i="83"/>
  <c r="I168" i="83"/>
  <c r="O168" i="83" s="1"/>
  <c r="I164" i="83"/>
  <c r="O164" i="83" s="1"/>
  <c r="O160" i="83"/>
  <c r="I160" i="83"/>
  <c r="Q159" i="83"/>
  <c r="I159" i="83" s="1"/>
  <c r="O155" i="83"/>
  <c r="I155" i="83"/>
  <c r="I151" i="83"/>
  <c r="O151" i="83" s="1"/>
  <c r="I147" i="83"/>
  <c r="O147" i="83" s="1"/>
  <c r="I142" i="83"/>
  <c r="O142" i="83" s="1"/>
  <c r="O138" i="83"/>
  <c r="R137" i="83" s="1"/>
  <c r="O137" i="83" s="1"/>
  <c r="I138" i="83"/>
  <c r="Q137" i="83"/>
  <c r="I137" i="83" s="1"/>
  <c r="O133" i="83"/>
  <c r="R132" i="83" s="1"/>
  <c r="O132" i="83" s="1"/>
  <c r="I133" i="83"/>
  <c r="Q132" i="83"/>
  <c r="I132" i="83" s="1"/>
  <c r="O128" i="83"/>
  <c r="I128" i="83"/>
  <c r="I124" i="83"/>
  <c r="O124" i="83" s="1"/>
  <c r="I120" i="83"/>
  <c r="O120" i="83" s="1"/>
  <c r="O116" i="83"/>
  <c r="I116" i="83"/>
  <c r="I112" i="83"/>
  <c r="O112" i="83" s="1"/>
  <c r="I108" i="83"/>
  <c r="O108" i="83" s="1"/>
  <c r="O104" i="83"/>
  <c r="I104" i="83"/>
  <c r="I100" i="83"/>
  <c r="O100" i="83" s="1"/>
  <c r="I95" i="83"/>
  <c r="O95" i="83" s="1"/>
  <c r="I91" i="83"/>
  <c r="O91" i="83" s="1"/>
  <c r="O87" i="83"/>
  <c r="I87" i="83"/>
  <c r="I83" i="83"/>
  <c r="O83" i="83" s="1"/>
  <c r="I79" i="83"/>
  <c r="O79" i="83" s="1"/>
  <c r="O75" i="83"/>
  <c r="I75" i="83"/>
  <c r="I71" i="83"/>
  <c r="I66" i="83"/>
  <c r="O66" i="83" s="1"/>
  <c r="I62" i="83"/>
  <c r="O62" i="83" s="1"/>
  <c r="O58" i="83"/>
  <c r="I58" i="83"/>
  <c r="I54" i="83"/>
  <c r="O54" i="83" s="1"/>
  <c r="I50" i="83"/>
  <c r="O50" i="83" s="1"/>
  <c r="O46" i="83"/>
  <c r="I46" i="83"/>
  <c r="I42" i="83"/>
  <c r="I38" i="83"/>
  <c r="O38" i="83" s="1"/>
  <c r="O34" i="83"/>
  <c r="I34" i="83"/>
  <c r="I30" i="83"/>
  <c r="O30" i="83" s="1"/>
  <c r="I26" i="83"/>
  <c r="O26" i="83" s="1"/>
  <c r="O22" i="83"/>
  <c r="I22" i="83"/>
  <c r="O17" i="83"/>
  <c r="I17" i="83"/>
  <c r="I13" i="83"/>
  <c r="I188" i="82"/>
  <c r="O188" i="82" s="1"/>
  <c r="O184" i="82"/>
  <c r="I184" i="82"/>
  <c r="I180" i="82"/>
  <c r="O180" i="82" s="1"/>
  <c r="I176" i="82"/>
  <c r="O176" i="82" s="1"/>
  <c r="O172" i="82"/>
  <c r="I172" i="82"/>
  <c r="I168" i="82"/>
  <c r="O168" i="82" s="1"/>
  <c r="I164" i="82"/>
  <c r="O164" i="82" s="1"/>
  <c r="O160" i="82"/>
  <c r="I160" i="82"/>
  <c r="I156" i="82"/>
  <c r="I151" i="82"/>
  <c r="O151" i="82" s="1"/>
  <c r="I147" i="82"/>
  <c r="O147" i="82" s="1"/>
  <c r="O143" i="82"/>
  <c r="I143" i="82"/>
  <c r="O138" i="82"/>
  <c r="I138" i="82"/>
  <c r="I134" i="82"/>
  <c r="O134" i="82" s="1"/>
  <c r="Q133" i="82"/>
  <c r="I133" i="82" s="1"/>
  <c r="I129" i="82"/>
  <c r="O129" i="82" s="1"/>
  <c r="R128" i="82" s="1"/>
  <c r="O128" i="82" s="1"/>
  <c r="Q128" i="82"/>
  <c r="I128" i="82" s="1"/>
  <c r="I124" i="82"/>
  <c r="O124" i="82" s="1"/>
  <c r="I120" i="82"/>
  <c r="O120" i="82" s="1"/>
  <c r="O116" i="82"/>
  <c r="I116" i="82"/>
  <c r="I112" i="82"/>
  <c r="O112" i="82" s="1"/>
  <c r="I108" i="82"/>
  <c r="O108" i="82" s="1"/>
  <c r="O104" i="82"/>
  <c r="I104" i="82"/>
  <c r="I100" i="82"/>
  <c r="O100" i="82" s="1"/>
  <c r="I96" i="82"/>
  <c r="I91" i="82"/>
  <c r="O91" i="82" s="1"/>
  <c r="O87" i="82"/>
  <c r="I87" i="82"/>
  <c r="I83" i="82"/>
  <c r="O83" i="82" s="1"/>
  <c r="I79" i="82"/>
  <c r="O79" i="82" s="1"/>
  <c r="O75" i="82"/>
  <c r="I75" i="82"/>
  <c r="I71" i="82"/>
  <c r="O71" i="82" s="1"/>
  <c r="I67" i="82"/>
  <c r="I62" i="82"/>
  <c r="O62" i="82" s="1"/>
  <c r="O58" i="82"/>
  <c r="I58" i="82"/>
  <c r="I54" i="82"/>
  <c r="O54" i="82" s="1"/>
  <c r="I50" i="82"/>
  <c r="O50" i="82" s="1"/>
  <c r="O46" i="82"/>
  <c r="I46" i="82"/>
  <c r="I42" i="82"/>
  <c r="O42" i="82" s="1"/>
  <c r="I38" i="82"/>
  <c r="O38" i="82" s="1"/>
  <c r="O34" i="82"/>
  <c r="I34" i="82"/>
  <c r="I30" i="82"/>
  <c r="O30" i="82" s="1"/>
  <c r="I26" i="82"/>
  <c r="O26" i="82" s="1"/>
  <c r="O22" i="82"/>
  <c r="I22" i="82"/>
  <c r="O17" i="82"/>
  <c r="I17" i="82"/>
  <c r="I13" i="82"/>
  <c r="O13" i="82" s="1"/>
  <c r="R12" i="82" s="1"/>
  <c r="O12" i="82" s="1"/>
  <c r="I67" i="81"/>
  <c r="O67" i="81" s="1"/>
  <c r="O63" i="81"/>
  <c r="I63" i="81"/>
  <c r="I59" i="81"/>
  <c r="O59" i="81" s="1"/>
  <c r="I55" i="81"/>
  <c r="O55" i="81" s="1"/>
  <c r="O51" i="81"/>
  <c r="I51" i="81"/>
  <c r="I47" i="81"/>
  <c r="O47" i="81" s="1"/>
  <c r="I43" i="81"/>
  <c r="O43" i="81" s="1"/>
  <c r="O39" i="81"/>
  <c r="I39" i="81"/>
  <c r="Q38" i="81"/>
  <c r="I38" i="81" s="1"/>
  <c r="O34" i="81"/>
  <c r="I34" i="81"/>
  <c r="I30" i="81"/>
  <c r="O30" i="81" s="1"/>
  <c r="I26" i="81"/>
  <c r="O26" i="81" s="1"/>
  <c r="O22" i="81"/>
  <c r="I22" i="81"/>
  <c r="I18" i="81"/>
  <c r="O18" i="81" s="1"/>
  <c r="Q17" i="81"/>
  <c r="I17" i="81" s="1"/>
  <c r="I13" i="81"/>
  <c r="O13" i="81" s="1"/>
  <c r="R12" i="81" s="1"/>
  <c r="O12" i="81" s="1"/>
  <c r="Q12" i="81"/>
  <c r="I12" i="81" s="1"/>
  <c r="I3" i="81" s="1"/>
  <c r="I160" i="80"/>
  <c r="O160" i="80" s="1"/>
  <c r="O156" i="80"/>
  <c r="I156" i="80"/>
  <c r="I152" i="80"/>
  <c r="O152" i="80" s="1"/>
  <c r="Q151" i="80"/>
  <c r="I151" i="80" s="1"/>
  <c r="I147" i="80"/>
  <c r="O147" i="80" s="1"/>
  <c r="I143" i="80"/>
  <c r="O143" i="80" s="1"/>
  <c r="O139" i="80"/>
  <c r="R138" i="80" s="1"/>
  <c r="O138" i="80" s="1"/>
  <c r="I139" i="80"/>
  <c r="Q138" i="80"/>
  <c r="I138" i="80" s="1"/>
  <c r="O134" i="80"/>
  <c r="I134" i="80"/>
  <c r="I130" i="80"/>
  <c r="O130" i="80" s="1"/>
  <c r="Q129" i="80"/>
  <c r="I129" i="80" s="1"/>
  <c r="I125" i="80"/>
  <c r="O125" i="80" s="1"/>
  <c r="R124" i="80" s="1"/>
  <c r="Q124" i="80"/>
  <c r="I124" i="80" s="1"/>
  <c r="O124" i="80"/>
  <c r="I120" i="80"/>
  <c r="O120" i="80" s="1"/>
  <c r="I116" i="80"/>
  <c r="O116" i="80" s="1"/>
  <c r="O112" i="80"/>
  <c r="I112" i="80"/>
  <c r="I108" i="80"/>
  <c r="O108" i="80" s="1"/>
  <c r="I104" i="80"/>
  <c r="O104" i="80" s="1"/>
  <c r="O100" i="80"/>
  <c r="I100" i="80"/>
  <c r="I96" i="80"/>
  <c r="O96" i="80" s="1"/>
  <c r="I92" i="80"/>
  <c r="I87" i="80"/>
  <c r="O87" i="80" s="1"/>
  <c r="O83" i="80"/>
  <c r="I83" i="80"/>
  <c r="I79" i="80"/>
  <c r="O79" i="80" s="1"/>
  <c r="I75" i="80"/>
  <c r="O75" i="80" s="1"/>
  <c r="O71" i="80"/>
  <c r="I71" i="80"/>
  <c r="I67" i="80"/>
  <c r="O67" i="80" s="1"/>
  <c r="I63" i="80"/>
  <c r="I58" i="80"/>
  <c r="O58" i="80" s="1"/>
  <c r="O54" i="80"/>
  <c r="I54" i="80"/>
  <c r="I50" i="80"/>
  <c r="O50" i="80" s="1"/>
  <c r="I46" i="80"/>
  <c r="O46" i="80" s="1"/>
  <c r="O42" i="80"/>
  <c r="I42" i="80"/>
  <c r="I38" i="80"/>
  <c r="O38" i="80" s="1"/>
  <c r="I34" i="80"/>
  <c r="O34" i="80" s="1"/>
  <c r="O30" i="80"/>
  <c r="I30" i="80"/>
  <c r="I26" i="80"/>
  <c r="O26" i="80" s="1"/>
  <c r="I22" i="80"/>
  <c r="O18" i="80"/>
  <c r="I18" i="80"/>
  <c r="O13" i="80"/>
  <c r="R12" i="80" s="1"/>
  <c r="O12" i="80" s="1"/>
  <c r="I13" i="80"/>
  <c r="Q12" i="80"/>
  <c r="I12" i="80" s="1"/>
  <c r="I192" i="79"/>
  <c r="O192" i="79" s="1"/>
  <c r="I188" i="79"/>
  <c r="O188" i="79" s="1"/>
  <c r="O184" i="79"/>
  <c r="I184" i="79"/>
  <c r="I180" i="79"/>
  <c r="O180" i="79" s="1"/>
  <c r="I176" i="79"/>
  <c r="O176" i="79" s="1"/>
  <c r="O172" i="79"/>
  <c r="I172" i="79"/>
  <c r="I168" i="79"/>
  <c r="O168" i="79" s="1"/>
  <c r="I164" i="79"/>
  <c r="O160" i="79"/>
  <c r="I160" i="79"/>
  <c r="I156" i="79"/>
  <c r="O156" i="79" s="1"/>
  <c r="I151" i="79"/>
  <c r="I147" i="79"/>
  <c r="O147" i="79" s="1"/>
  <c r="O143" i="79"/>
  <c r="I143" i="79"/>
  <c r="O138" i="79"/>
  <c r="I138" i="79"/>
  <c r="I134" i="79"/>
  <c r="I129" i="79"/>
  <c r="O129" i="79" s="1"/>
  <c r="R128" i="79" s="1"/>
  <c r="Q128" i="79"/>
  <c r="I128" i="79" s="1"/>
  <c r="O128" i="79"/>
  <c r="I124" i="79"/>
  <c r="O124" i="79" s="1"/>
  <c r="I120" i="79"/>
  <c r="O120" i="79" s="1"/>
  <c r="O116" i="79"/>
  <c r="I116" i="79"/>
  <c r="I112" i="79"/>
  <c r="O112" i="79" s="1"/>
  <c r="I108" i="79"/>
  <c r="O108" i="79" s="1"/>
  <c r="O104" i="79"/>
  <c r="I104" i="79"/>
  <c r="I100" i="79"/>
  <c r="O100" i="79" s="1"/>
  <c r="I96" i="79"/>
  <c r="I91" i="79"/>
  <c r="O91" i="79" s="1"/>
  <c r="O87" i="79"/>
  <c r="I87" i="79"/>
  <c r="I83" i="79"/>
  <c r="O83" i="79" s="1"/>
  <c r="I79" i="79"/>
  <c r="O79" i="79" s="1"/>
  <c r="O75" i="79"/>
  <c r="I75" i="79"/>
  <c r="I71" i="79"/>
  <c r="O71" i="79" s="1"/>
  <c r="I67" i="79"/>
  <c r="I62" i="79"/>
  <c r="O62" i="79" s="1"/>
  <c r="O58" i="79"/>
  <c r="I58" i="79"/>
  <c r="I54" i="79"/>
  <c r="O54" i="79" s="1"/>
  <c r="I50" i="79"/>
  <c r="O50" i="79" s="1"/>
  <c r="I46" i="79"/>
  <c r="O46" i="79" s="1"/>
  <c r="I42" i="79"/>
  <c r="O42" i="79" s="1"/>
  <c r="I38" i="79"/>
  <c r="O38" i="79" s="1"/>
  <c r="O34" i="79"/>
  <c r="I34" i="79"/>
  <c r="I30" i="79"/>
  <c r="O30" i="79" s="1"/>
  <c r="I26" i="79"/>
  <c r="O22" i="79"/>
  <c r="I22" i="79"/>
  <c r="I17" i="79"/>
  <c r="O17" i="79" s="1"/>
  <c r="I13" i="79"/>
  <c r="I192" i="78"/>
  <c r="O192" i="78" s="1"/>
  <c r="O188" i="78"/>
  <c r="I188" i="78"/>
  <c r="I184" i="78"/>
  <c r="O184" i="78" s="1"/>
  <c r="I180" i="78"/>
  <c r="O180" i="78" s="1"/>
  <c r="I176" i="78"/>
  <c r="O176" i="78" s="1"/>
  <c r="I172" i="78"/>
  <c r="O172" i="78" s="1"/>
  <c r="I168" i="78"/>
  <c r="O168" i="78" s="1"/>
  <c r="I164" i="78"/>
  <c r="O164" i="78" s="1"/>
  <c r="I160" i="78"/>
  <c r="O160" i="78" s="1"/>
  <c r="I155" i="78"/>
  <c r="O155" i="78" s="1"/>
  <c r="I151" i="78"/>
  <c r="O151" i="78" s="1"/>
  <c r="O147" i="78"/>
  <c r="R146" i="78" s="1"/>
  <c r="O146" i="78" s="1"/>
  <c r="I147" i="78"/>
  <c r="Q146" i="78"/>
  <c r="I146" i="78" s="1"/>
  <c r="O142" i="78"/>
  <c r="I142" i="78"/>
  <c r="I138" i="78"/>
  <c r="O138" i="78" s="1"/>
  <c r="Q137" i="78"/>
  <c r="I137" i="78" s="1"/>
  <c r="I133" i="78"/>
  <c r="O133" i="78" s="1"/>
  <c r="R132" i="78" s="1"/>
  <c r="O132" i="78" s="1"/>
  <c r="Q132" i="78"/>
  <c r="I132" i="78" s="1"/>
  <c r="I128" i="78"/>
  <c r="O128" i="78" s="1"/>
  <c r="I124" i="78"/>
  <c r="O124" i="78" s="1"/>
  <c r="I120" i="78"/>
  <c r="O120" i="78" s="1"/>
  <c r="I116" i="78"/>
  <c r="O116" i="78" s="1"/>
  <c r="I112" i="78"/>
  <c r="O112" i="78" s="1"/>
  <c r="O108" i="78"/>
  <c r="I108" i="78"/>
  <c r="I104" i="78"/>
  <c r="O104" i="78" s="1"/>
  <c r="I100" i="78"/>
  <c r="I95" i="78"/>
  <c r="O95" i="78" s="1"/>
  <c r="I91" i="78"/>
  <c r="O91" i="78" s="1"/>
  <c r="I87" i="78"/>
  <c r="O87" i="78" s="1"/>
  <c r="I83" i="78"/>
  <c r="O83" i="78" s="1"/>
  <c r="I79" i="78"/>
  <c r="O79" i="78" s="1"/>
  <c r="I75" i="78"/>
  <c r="I71" i="78"/>
  <c r="O71" i="78" s="1"/>
  <c r="O66" i="78"/>
  <c r="I66" i="78"/>
  <c r="I62" i="78"/>
  <c r="O62" i="78" s="1"/>
  <c r="O58" i="78"/>
  <c r="I58" i="78"/>
  <c r="I54" i="78"/>
  <c r="O54" i="78" s="1"/>
  <c r="I50" i="78"/>
  <c r="O50" i="78" s="1"/>
  <c r="I46" i="78"/>
  <c r="O46" i="78" s="1"/>
  <c r="I42" i="78"/>
  <c r="O42" i="78" s="1"/>
  <c r="I38" i="78"/>
  <c r="I34" i="78"/>
  <c r="O34" i="78" s="1"/>
  <c r="O30" i="78"/>
  <c r="I30" i="78"/>
  <c r="I26" i="78"/>
  <c r="O26" i="78" s="1"/>
  <c r="O22" i="78"/>
  <c r="I22" i="78"/>
  <c r="I17" i="78"/>
  <c r="I13" i="78"/>
  <c r="O13" i="78" s="1"/>
  <c r="I192" i="77"/>
  <c r="O192" i="77" s="1"/>
  <c r="O188" i="77"/>
  <c r="I188" i="77"/>
  <c r="I184" i="77"/>
  <c r="O184" i="77" s="1"/>
  <c r="I180" i="77"/>
  <c r="O180" i="77" s="1"/>
  <c r="I176" i="77"/>
  <c r="O176" i="77" s="1"/>
  <c r="I172" i="77"/>
  <c r="O172" i="77" s="1"/>
  <c r="I168" i="77"/>
  <c r="I164" i="77"/>
  <c r="O164" i="77" s="1"/>
  <c r="O160" i="77"/>
  <c r="I160" i="77"/>
  <c r="I155" i="77"/>
  <c r="O155" i="77" s="1"/>
  <c r="I151" i="77"/>
  <c r="O151" i="77" s="1"/>
  <c r="I147" i="77"/>
  <c r="I142" i="77"/>
  <c r="Q137" i="77" s="1"/>
  <c r="I137" i="77" s="1"/>
  <c r="O138" i="77"/>
  <c r="I138" i="77"/>
  <c r="I133" i="77"/>
  <c r="I128" i="77"/>
  <c r="O128" i="77" s="1"/>
  <c r="I124" i="77"/>
  <c r="O124" i="77" s="1"/>
  <c r="I120" i="77"/>
  <c r="O120" i="77" s="1"/>
  <c r="O116" i="77"/>
  <c r="I116" i="77"/>
  <c r="I112" i="77"/>
  <c r="O112" i="77" s="1"/>
  <c r="O108" i="77"/>
  <c r="I108" i="77"/>
  <c r="I104" i="77"/>
  <c r="O104" i="77" s="1"/>
  <c r="R99" i="77" s="1"/>
  <c r="O99" i="77" s="1"/>
  <c r="I100" i="77"/>
  <c r="O100" i="77" s="1"/>
  <c r="I95" i="77"/>
  <c r="O95" i="77" s="1"/>
  <c r="I91" i="77"/>
  <c r="O91" i="77" s="1"/>
  <c r="O87" i="77"/>
  <c r="I87" i="77"/>
  <c r="I83" i="77"/>
  <c r="O83" i="77" s="1"/>
  <c r="O79" i="77"/>
  <c r="I79" i="77"/>
  <c r="I75" i="77"/>
  <c r="I71" i="77"/>
  <c r="O71" i="77" s="1"/>
  <c r="I66" i="77"/>
  <c r="O66" i="77" s="1"/>
  <c r="I62" i="77"/>
  <c r="O62" i="77" s="1"/>
  <c r="O58" i="77"/>
  <c r="I58" i="77"/>
  <c r="I54" i="77"/>
  <c r="O54" i="77" s="1"/>
  <c r="O50" i="77"/>
  <c r="I50" i="77"/>
  <c r="I46" i="77"/>
  <c r="O46" i="77" s="1"/>
  <c r="I42" i="77"/>
  <c r="O42" i="77" s="1"/>
  <c r="I38" i="77"/>
  <c r="O38" i="77" s="1"/>
  <c r="I34" i="77"/>
  <c r="O34" i="77" s="1"/>
  <c r="I30" i="77"/>
  <c r="O30" i="77" s="1"/>
  <c r="I26" i="77"/>
  <c r="O22" i="77"/>
  <c r="I22" i="77"/>
  <c r="I17" i="77"/>
  <c r="I13" i="77"/>
  <c r="O13" i="77" s="1"/>
  <c r="I184" i="76"/>
  <c r="O184" i="76" s="1"/>
  <c r="O180" i="76"/>
  <c r="I180" i="76"/>
  <c r="I176" i="76"/>
  <c r="O176" i="76" s="1"/>
  <c r="O172" i="76"/>
  <c r="I172" i="76"/>
  <c r="I168" i="76"/>
  <c r="O168" i="76" s="1"/>
  <c r="I164" i="76"/>
  <c r="O164" i="76" s="1"/>
  <c r="I160" i="76"/>
  <c r="I156" i="76"/>
  <c r="O156" i="76" s="1"/>
  <c r="O151" i="76"/>
  <c r="I151" i="76"/>
  <c r="I147" i="76"/>
  <c r="O147" i="76" s="1"/>
  <c r="O143" i="76"/>
  <c r="R142" i="76" s="1"/>
  <c r="O142" i="76" s="1"/>
  <c r="I143" i="76"/>
  <c r="Q142" i="76"/>
  <c r="I142" i="76" s="1"/>
  <c r="I138" i="76"/>
  <c r="O138" i="76" s="1"/>
  <c r="I134" i="76"/>
  <c r="O134" i="76" s="1"/>
  <c r="R133" i="76" s="1"/>
  <c r="O133" i="76" s="1"/>
  <c r="Q133" i="76"/>
  <c r="I133" i="76" s="1"/>
  <c r="O129" i="76"/>
  <c r="R128" i="76" s="1"/>
  <c r="I129" i="76"/>
  <c r="Q128" i="76"/>
  <c r="I128" i="76" s="1"/>
  <c r="O128" i="76"/>
  <c r="I124" i="76"/>
  <c r="O124" i="76" s="1"/>
  <c r="I120" i="76"/>
  <c r="O120" i="76" s="1"/>
  <c r="I116" i="76"/>
  <c r="O116" i="76" s="1"/>
  <c r="I112" i="76"/>
  <c r="O112" i="76" s="1"/>
  <c r="I108" i="76"/>
  <c r="O108" i="76" s="1"/>
  <c r="I104" i="76"/>
  <c r="O104" i="76" s="1"/>
  <c r="O100" i="76"/>
  <c r="I100" i="76"/>
  <c r="I96" i="76"/>
  <c r="O96" i="76" s="1"/>
  <c r="I91" i="76"/>
  <c r="O91" i="76" s="1"/>
  <c r="I87" i="76"/>
  <c r="O87" i="76" s="1"/>
  <c r="I83" i="76"/>
  <c r="O83" i="76" s="1"/>
  <c r="I79" i="76"/>
  <c r="O79" i="76" s="1"/>
  <c r="I75" i="76"/>
  <c r="O75" i="76" s="1"/>
  <c r="R66" i="76" s="1"/>
  <c r="O66" i="76" s="1"/>
  <c r="O71" i="76"/>
  <c r="I71" i="76"/>
  <c r="I67" i="76"/>
  <c r="O67" i="76" s="1"/>
  <c r="I62" i="76"/>
  <c r="O62" i="76" s="1"/>
  <c r="I58" i="76"/>
  <c r="O58" i="76" s="1"/>
  <c r="I54" i="76"/>
  <c r="O54" i="76" s="1"/>
  <c r="I50" i="76"/>
  <c r="O50" i="76" s="1"/>
  <c r="I46" i="76"/>
  <c r="O46" i="76" s="1"/>
  <c r="O42" i="76"/>
  <c r="I42" i="76"/>
  <c r="I38" i="76"/>
  <c r="O38" i="76" s="1"/>
  <c r="O34" i="76"/>
  <c r="I34" i="76"/>
  <c r="I30" i="76"/>
  <c r="O30" i="76" s="1"/>
  <c r="I26" i="76"/>
  <c r="O26" i="76" s="1"/>
  <c r="I22" i="76"/>
  <c r="O22" i="76" s="1"/>
  <c r="R21" i="76" s="1"/>
  <c r="O21" i="76" s="1"/>
  <c r="I17" i="76"/>
  <c r="O17" i="76" s="1"/>
  <c r="O13" i="76"/>
  <c r="I13" i="76"/>
  <c r="Q12" i="76"/>
  <c r="I12" i="76" s="1"/>
  <c r="I160" i="75"/>
  <c r="O160" i="75" s="1"/>
  <c r="I156" i="75"/>
  <c r="I152" i="75"/>
  <c r="O152" i="75" s="1"/>
  <c r="O147" i="75"/>
  <c r="I147" i="75"/>
  <c r="I143" i="75"/>
  <c r="O143" i="75" s="1"/>
  <c r="O139" i="75"/>
  <c r="R138" i="75" s="1"/>
  <c r="O138" i="75" s="1"/>
  <c r="I139" i="75"/>
  <c r="Q138" i="75"/>
  <c r="I138" i="75" s="1"/>
  <c r="I134" i="75"/>
  <c r="O134" i="75" s="1"/>
  <c r="I130" i="75"/>
  <c r="O130" i="75" s="1"/>
  <c r="R129" i="75" s="1"/>
  <c r="O129" i="75" s="1"/>
  <c r="Q129" i="75"/>
  <c r="I129" i="75" s="1"/>
  <c r="O125" i="75"/>
  <c r="R124" i="75" s="1"/>
  <c r="I125" i="75"/>
  <c r="Q124" i="75"/>
  <c r="I124" i="75" s="1"/>
  <c r="O124" i="75"/>
  <c r="I120" i="75"/>
  <c r="O120" i="75" s="1"/>
  <c r="I116" i="75"/>
  <c r="O116" i="75" s="1"/>
  <c r="I112" i="75"/>
  <c r="O112" i="75" s="1"/>
  <c r="I108" i="75"/>
  <c r="O108" i="75" s="1"/>
  <c r="I104" i="75"/>
  <c r="O104" i="75" s="1"/>
  <c r="I100" i="75"/>
  <c r="O100" i="75" s="1"/>
  <c r="O96" i="75"/>
  <c r="I96" i="75"/>
  <c r="I92" i="75"/>
  <c r="O92" i="75" s="1"/>
  <c r="I87" i="75"/>
  <c r="O87" i="75" s="1"/>
  <c r="I83" i="75"/>
  <c r="O83" i="75" s="1"/>
  <c r="I79" i="75"/>
  <c r="O79" i="75" s="1"/>
  <c r="I75" i="75"/>
  <c r="O75" i="75" s="1"/>
  <c r="I71" i="75"/>
  <c r="O71" i="75" s="1"/>
  <c r="R62" i="75" s="1"/>
  <c r="O62" i="75" s="1"/>
  <c r="O67" i="75"/>
  <c r="I67" i="75"/>
  <c r="I63" i="75"/>
  <c r="O63" i="75" s="1"/>
  <c r="I58" i="75"/>
  <c r="O58" i="75" s="1"/>
  <c r="O54" i="75"/>
  <c r="I54" i="75"/>
  <c r="I50" i="75"/>
  <c r="O50" i="75" s="1"/>
  <c r="I46" i="75"/>
  <c r="O46" i="75" s="1"/>
  <c r="O42" i="75"/>
  <c r="I42" i="75"/>
  <c r="I38" i="75"/>
  <c r="O38" i="75" s="1"/>
  <c r="I34" i="75"/>
  <c r="O34" i="75" s="1"/>
  <c r="O30" i="75"/>
  <c r="I30" i="75"/>
  <c r="I26" i="75"/>
  <c r="O26" i="75" s="1"/>
  <c r="I22" i="75"/>
  <c r="O22" i="75" s="1"/>
  <c r="O18" i="75"/>
  <c r="I18" i="75"/>
  <c r="Q17" i="75"/>
  <c r="I17" i="75" s="1"/>
  <c r="O13" i="75"/>
  <c r="R12" i="75" s="1"/>
  <c r="O12" i="75" s="1"/>
  <c r="I13" i="75"/>
  <c r="Q12" i="75"/>
  <c r="I12" i="75" s="1"/>
  <c r="I168" i="74"/>
  <c r="O168" i="74" s="1"/>
  <c r="I164" i="74"/>
  <c r="O164" i="74" s="1"/>
  <c r="O160" i="74"/>
  <c r="I160" i="74"/>
  <c r="I156" i="74"/>
  <c r="O156" i="74" s="1"/>
  <c r="I151" i="74"/>
  <c r="O151" i="74" s="1"/>
  <c r="I147" i="74"/>
  <c r="O147" i="74" s="1"/>
  <c r="O143" i="74"/>
  <c r="I143" i="74"/>
  <c r="Q142" i="74"/>
  <c r="I142" i="74" s="1"/>
  <c r="O138" i="74"/>
  <c r="I138" i="74"/>
  <c r="I134" i="74"/>
  <c r="O134" i="74" s="1"/>
  <c r="R133" i="74" s="1"/>
  <c r="O133" i="74" s="1"/>
  <c r="I129" i="74"/>
  <c r="O129" i="74" s="1"/>
  <c r="R128" i="74" s="1"/>
  <c r="O128" i="74"/>
  <c r="I124" i="74"/>
  <c r="O124" i="74" s="1"/>
  <c r="I120" i="74"/>
  <c r="O120" i="74" s="1"/>
  <c r="O116" i="74"/>
  <c r="I116" i="74"/>
  <c r="I112" i="74"/>
  <c r="O112" i="74" s="1"/>
  <c r="I108" i="74"/>
  <c r="O108" i="74" s="1"/>
  <c r="O104" i="74"/>
  <c r="I104" i="74"/>
  <c r="I100" i="74"/>
  <c r="O100" i="74" s="1"/>
  <c r="R95" i="74" s="1"/>
  <c r="O95" i="74" s="1"/>
  <c r="I96" i="74"/>
  <c r="O96" i="74" s="1"/>
  <c r="I91" i="74"/>
  <c r="O91" i="74" s="1"/>
  <c r="O87" i="74"/>
  <c r="I87" i="74"/>
  <c r="I83" i="74"/>
  <c r="O83" i="74" s="1"/>
  <c r="I79" i="74"/>
  <c r="O79" i="74" s="1"/>
  <c r="O75" i="74"/>
  <c r="I75" i="74"/>
  <c r="I71" i="74"/>
  <c r="O71" i="74" s="1"/>
  <c r="I67" i="74"/>
  <c r="O67" i="74" s="1"/>
  <c r="R66" i="74"/>
  <c r="O66" i="74" s="1"/>
  <c r="I62" i="74"/>
  <c r="O62" i="74" s="1"/>
  <c r="O58" i="74"/>
  <c r="I58" i="74"/>
  <c r="I54" i="74"/>
  <c r="O54" i="74" s="1"/>
  <c r="I50" i="74"/>
  <c r="O50" i="74" s="1"/>
  <c r="O46" i="74"/>
  <c r="I46" i="74"/>
  <c r="I42" i="74"/>
  <c r="O42" i="74" s="1"/>
  <c r="I38" i="74"/>
  <c r="O38" i="74" s="1"/>
  <c r="O34" i="74"/>
  <c r="I34" i="74"/>
  <c r="I30" i="74"/>
  <c r="O30" i="74" s="1"/>
  <c r="I26" i="74"/>
  <c r="O26" i="74" s="1"/>
  <c r="O22" i="74"/>
  <c r="I22" i="74"/>
  <c r="I18" i="74"/>
  <c r="O18" i="74" s="1"/>
  <c r="I13" i="74"/>
  <c r="O13" i="74" s="1"/>
  <c r="R12" i="74" s="1"/>
  <c r="O12" i="74" s="1"/>
  <c r="I192" i="73"/>
  <c r="O192" i="73" s="1"/>
  <c r="O188" i="73"/>
  <c r="I188" i="73"/>
  <c r="I184" i="73"/>
  <c r="O184" i="73" s="1"/>
  <c r="I180" i="73"/>
  <c r="O180" i="73" s="1"/>
  <c r="O176" i="73"/>
  <c r="I176" i="73"/>
  <c r="I172" i="73"/>
  <c r="O172" i="73" s="1"/>
  <c r="I168" i="73"/>
  <c r="O168" i="73" s="1"/>
  <c r="O164" i="73"/>
  <c r="I164" i="73"/>
  <c r="I160" i="73"/>
  <c r="O160" i="73" s="1"/>
  <c r="I155" i="73"/>
  <c r="O155" i="73" s="1"/>
  <c r="I151" i="73"/>
  <c r="O151" i="73" s="1"/>
  <c r="O147" i="73"/>
  <c r="I147" i="73"/>
  <c r="Q146" i="73"/>
  <c r="I146" i="73" s="1"/>
  <c r="O142" i="73"/>
  <c r="I142" i="73"/>
  <c r="I138" i="73"/>
  <c r="O138" i="73" s="1"/>
  <c r="R137" i="73" s="1"/>
  <c r="O137" i="73" s="1"/>
  <c r="I133" i="73"/>
  <c r="O133" i="73" s="1"/>
  <c r="R132" i="73" s="1"/>
  <c r="O132" i="73" s="1"/>
  <c r="I128" i="73"/>
  <c r="O128" i="73" s="1"/>
  <c r="I124" i="73"/>
  <c r="O124" i="73" s="1"/>
  <c r="O120" i="73"/>
  <c r="I120" i="73"/>
  <c r="I116" i="73"/>
  <c r="O116" i="73" s="1"/>
  <c r="I112" i="73"/>
  <c r="O112" i="73" s="1"/>
  <c r="O108" i="73"/>
  <c r="I108" i="73"/>
  <c r="I104" i="73"/>
  <c r="O104" i="73" s="1"/>
  <c r="I100" i="73"/>
  <c r="O100" i="73" s="1"/>
  <c r="R99" i="73"/>
  <c r="O99" i="73" s="1"/>
  <c r="I95" i="73"/>
  <c r="O95" i="73" s="1"/>
  <c r="O91" i="73"/>
  <c r="I91" i="73"/>
  <c r="I87" i="73"/>
  <c r="O87" i="73" s="1"/>
  <c r="I83" i="73"/>
  <c r="O83" i="73" s="1"/>
  <c r="O79" i="73"/>
  <c r="I79" i="73"/>
  <c r="I75" i="73"/>
  <c r="O75" i="73" s="1"/>
  <c r="I71" i="73"/>
  <c r="O71" i="73" s="1"/>
  <c r="I66" i="73"/>
  <c r="O66" i="73" s="1"/>
  <c r="O62" i="73"/>
  <c r="I62" i="73"/>
  <c r="I58" i="73"/>
  <c r="O58" i="73" s="1"/>
  <c r="I54" i="73"/>
  <c r="O54" i="73" s="1"/>
  <c r="O50" i="73"/>
  <c r="I50" i="73"/>
  <c r="I46" i="73"/>
  <c r="O46" i="73" s="1"/>
  <c r="I42" i="73"/>
  <c r="O42" i="73" s="1"/>
  <c r="O38" i="73"/>
  <c r="I38" i="73"/>
  <c r="I34" i="73"/>
  <c r="O34" i="73" s="1"/>
  <c r="I30" i="73"/>
  <c r="O30" i="73" s="1"/>
  <c r="O26" i="73"/>
  <c r="I26" i="73"/>
  <c r="I22" i="73"/>
  <c r="O22" i="73" s="1"/>
  <c r="I17" i="73"/>
  <c r="O17" i="73" s="1"/>
  <c r="I13" i="73"/>
  <c r="O13" i="73" s="1"/>
  <c r="R12" i="73"/>
  <c r="O12" i="73" s="1"/>
  <c r="O67" i="72"/>
  <c r="I67" i="72"/>
  <c r="I63" i="72"/>
  <c r="O63" i="72" s="1"/>
  <c r="I59" i="72"/>
  <c r="O59" i="72" s="1"/>
  <c r="O55" i="72"/>
  <c r="I55" i="72"/>
  <c r="I51" i="72"/>
  <c r="O51" i="72" s="1"/>
  <c r="I47" i="72"/>
  <c r="O47" i="72" s="1"/>
  <c r="O43" i="72"/>
  <c r="I43" i="72"/>
  <c r="I39" i="72"/>
  <c r="O39" i="72" s="1"/>
  <c r="I34" i="72"/>
  <c r="O34" i="72" s="1"/>
  <c r="I30" i="72"/>
  <c r="O30" i="72" s="1"/>
  <c r="O26" i="72"/>
  <c r="I26" i="72"/>
  <c r="I22" i="72"/>
  <c r="O22" i="72" s="1"/>
  <c r="I18" i="72"/>
  <c r="O18" i="72" s="1"/>
  <c r="R17" i="72" s="1"/>
  <c r="O17" i="72" s="1"/>
  <c r="I13" i="72"/>
  <c r="O13" i="72" s="1"/>
  <c r="R12" i="72"/>
  <c r="O12" i="72" s="1"/>
  <c r="O192" i="71"/>
  <c r="I192" i="71"/>
  <c r="I188" i="71"/>
  <c r="O188" i="71" s="1"/>
  <c r="I184" i="71"/>
  <c r="O184" i="71" s="1"/>
  <c r="O180" i="71"/>
  <c r="I180" i="71"/>
  <c r="I176" i="71"/>
  <c r="O176" i="71" s="1"/>
  <c r="I172" i="71"/>
  <c r="O172" i="71" s="1"/>
  <c r="O168" i="71"/>
  <c r="I168" i="71"/>
  <c r="I164" i="71"/>
  <c r="O164" i="71" s="1"/>
  <c r="I160" i="71"/>
  <c r="O160" i="71" s="1"/>
  <c r="R159" i="71" s="1"/>
  <c r="O159" i="71" s="1"/>
  <c r="I155" i="71"/>
  <c r="O155" i="71" s="1"/>
  <c r="O151" i="71"/>
  <c r="I151" i="71"/>
  <c r="I147" i="71"/>
  <c r="O147" i="71" s="1"/>
  <c r="I142" i="71"/>
  <c r="O142" i="71" s="1"/>
  <c r="I138" i="71"/>
  <c r="O138" i="71" s="1"/>
  <c r="R137" i="71"/>
  <c r="O137" i="71" s="1"/>
  <c r="I133" i="71"/>
  <c r="O133" i="71" s="1"/>
  <c r="R132" i="71"/>
  <c r="O132" i="71" s="1"/>
  <c r="I128" i="71"/>
  <c r="O128" i="71" s="1"/>
  <c r="O124" i="71"/>
  <c r="I124" i="71"/>
  <c r="I120" i="71"/>
  <c r="O120" i="71" s="1"/>
  <c r="I116" i="71"/>
  <c r="O116" i="71" s="1"/>
  <c r="O112" i="71"/>
  <c r="I112" i="71"/>
  <c r="I108" i="71"/>
  <c r="O108" i="71" s="1"/>
  <c r="I104" i="71"/>
  <c r="O104" i="71" s="1"/>
  <c r="O100" i="71"/>
  <c r="R99" i="71" s="1"/>
  <c r="O99" i="71" s="1"/>
  <c r="I100" i="71"/>
  <c r="Q99" i="71"/>
  <c r="I99" i="71" s="1"/>
  <c r="O95" i="71"/>
  <c r="I95" i="71"/>
  <c r="I91" i="71"/>
  <c r="O91" i="71" s="1"/>
  <c r="I87" i="71"/>
  <c r="O87" i="71" s="1"/>
  <c r="O83" i="71"/>
  <c r="I83" i="71"/>
  <c r="I79" i="71"/>
  <c r="O79" i="71" s="1"/>
  <c r="I75" i="71"/>
  <c r="O75" i="71" s="1"/>
  <c r="O71" i="71"/>
  <c r="I71" i="71"/>
  <c r="Q70" i="71"/>
  <c r="I70" i="71" s="1"/>
  <c r="O66" i="71"/>
  <c r="I66" i="71"/>
  <c r="I62" i="71"/>
  <c r="O62" i="71" s="1"/>
  <c r="I58" i="71"/>
  <c r="O58" i="71" s="1"/>
  <c r="O54" i="71"/>
  <c r="I54" i="71"/>
  <c r="I50" i="71"/>
  <c r="O50" i="71" s="1"/>
  <c r="I46" i="71"/>
  <c r="O46" i="71" s="1"/>
  <c r="O42" i="71"/>
  <c r="I42" i="71"/>
  <c r="I38" i="71"/>
  <c r="O38" i="71" s="1"/>
  <c r="I34" i="71"/>
  <c r="O34" i="71" s="1"/>
  <c r="O30" i="71"/>
  <c r="I30" i="71"/>
  <c r="I26" i="71"/>
  <c r="O26" i="71" s="1"/>
  <c r="I22" i="71"/>
  <c r="O22" i="71" s="1"/>
  <c r="R21" i="71"/>
  <c r="O21" i="71" s="1"/>
  <c r="I17" i="71"/>
  <c r="O17" i="71" s="1"/>
  <c r="O13" i="71"/>
  <c r="R12" i="71" s="1"/>
  <c r="O12" i="71" s="1"/>
  <c r="I13" i="71"/>
  <c r="Q12" i="71"/>
  <c r="I12" i="71" s="1"/>
  <c r="I67" i="70"/>
  <c r="O67" i="70" s="1"/>
  <c r="I63" i="70"/>
  <c r="O63" i="70" s="1"/>
  <c r="O59" i="70"/>
  <c r="I59" i="70"/>
  <c r="I55" i="70"/>
  <c r="O55" i="70" s="1"/>
  <c r="I51" i="70"/>
  <c r="O51" i="70" s="1"/>
  <c r="O47" i="70"/>
  <c r="I47" i="70"/>
  <c r="I43" i="70"/>
  <c r="O43" i="70" s="1"/>
  <c r="I39" i="70"/>
  <c r="O39" i="70" s="1"/>
  <c r="I34" i="70"/>
  <c r="O34" i="70" s="1"/>
  <c r="O30" i="70"/>
  <c r="I30" i="70"/>
  <c r="I26" i="70"/>
  <c r="O26" i="70" s="1"/>
  <c r="I22" i="70"/>
  <c r="O22" i="70" s="1"/>
  <c r="O18" i="70"/>
  <c r="I18" i="70"/>
  <c r="Q17" i="70"/>
  <c r="I17" i="70" s="1"/>
  <c r="O13" i="70"/>
  <c r="R12" i="70" s="1"/>
  <c r="O12" i="70" s="1"/>
  <c r="I13" i="70"/>
  <c r="Q12" i="70"/>
  <c r="I12" i="70" s="1"/>
  <c r="I192" i="69"/>
  <c r="O192" i="69" s="1"/>
  <c r="I188" i="69"/>
  <c r="O188" i="69" s="1"/>
  <c r="O184" i="69"/>
  <c r="I184" i="69"/>
  <c r="I180" i="69"/>
  <c r="O180" i="69" s="1"/>
  <c r="I176" i="69"/>
  <c r="O176" i="69" s="1"/>
  <c r="O172" i="69"/>
  <c r="I172" i="69"/>
  <c r="I168" i="69"/>
  <c r="O168" i="69" s="1"/>
  <c r="I164" i="69"/>
  <c r="O164" i="69" s="1"/>
  <c r="O160" i="69"/>
  <c r="I160" i="69"/>
  <c r="O155" i="69"/>
  <c r="I155" i="69"/>
  <c r="I151" i="69"/>
  <c r="O151" i="69" s="1"/>
  <c r="I147" i="69"/>
  <c r="O147" i="69" s="1"/>
  <c r="R146" i="69" s="1"/>
  <c r="O146" i="69" s="1"/>
  <c r="I142" i="69"/>
  <c r="O142" i="69" s="1"/>
  <c r="O138" i="69"/>
  <c r="I138" i="69"/>
  <c r="Q137" i="69"/>
  <c r="I137" i="69" s="1"/>
  <c r="O133" i="69"/>
  <c r="R132" i="69" s="1"/>
  <c r="O132" i="69" s="1"/>
  <c r="I133" i="69"/>
  <c r="Q132" i="69"/>
  <c r="I132" i="69" s="1"/>
  <c r="O128" i="69"/>
  <c r="I128" i="69"/>
  <c r="I124" i="69"/>
  <c r="O124" i="69" s="1"/>
  <c r="I120" i="69"/>
  <c r="O120" i="69" s="1"/>
  <c r="O116" i="69"/>
  <c r="I116" i="69"/>
  <c r="I112" i="69"/>
  <c r="O112" i="69" s="1"/>
  <c r="I108" i="69"/>
  <c r="O108" i="69" s="1"/>
  <c r="O104" i="69"/>
  <c r="I104" i="69"/>
  <c r="I100" i="69"/>
  <c r="I95" i="69"/>
  <c r="O95" i="69" s="1"/>
  <c r="I91" i="69"/>
  <c r="O91" i="69" s="1"/>
  <c r="O87" i="69"/>
  <c r="I87" i="69"/>
  <c r="I83" i="69"/>
  <c r="O83" i="69" s="1"/>
  <c r="I79" i="69"/>
  <c r="O79" i="69" s="1"/>
  <c r="O75" i="69"/>
  <c r="I75" i="69"/>
  <c r="I71" i="69"/>
  <c r="I66" i="69"/>
  <c r="O66" i="69" s="1"/>
  <c r="I62" i="69"/>
  <c r="O62" i="69" s="1"/>
  <c r="O58" i="69"/>
  <c r="I58" i="69"/>
  <c r="I54" i="69"/>
  <c r="O54" i="69" s="1"/>
  <c r="I50" i="69"/>
  <c r="O50" i="69" s="1"/>
  <c r="O46" i="69"/>
  <c r="I46" i="69"/>
  <c r="I42" i="69"/>
  <c r="O42" i="69" s="1"/>
  <c r="I38" i="69"/>
  <c r="O38" i="69" s="1"/>
  <c r="O34" i="69"/>
  <c r="I34" i="69"/>
  <c r="I30" i="69"/>
  <c r="O30" i="69" s="1"/>
  <c r="I26" i="69"/>
  <c r="O26" i="69" s="1"/>
  <c r="O22" i="69"/>
  <c r="I22" i="69"/>
  <c r="Q21" i="69"/>
  <c r="I21" i="69" s="1"/>
  <c r="O17" i="69"/>
  <c r="I17" i="69"/>
  <c r="I13" i="69"/>
  <c r="I67" i="68"/>
  <c r="O67" i="68" s="1"/>
  <c r="O63" i="68"/>
  <c r="I63" i="68"/>
  <c r="I59" i="68"/>
  <c r="O59" i="68" s="1"/>
  <c r="I55" i="68"/>
  <c r="O55" i="68" s="1"/>
  <c r="O51" i="68"/>
  <c r="I51" i="68"/>
  <c r="I47" i="68"/>
  <c r="O47" i="68" s="1"/>
  <c r="I43" i="68"/>
  <c r="O43" i="68" s="1"/>
  <c r="O39" i="68"/>
  <c r="R38" i="68" s="1"/>
  <c r="O38" i="68" s="1"/>
  <c r="I39" i="68"/>
  <c r="O34" i="68"/>
  <c r="I34" i="68"/>
  <c r="I30" i="68"/>
  <c r="O30" i="68" s="1"/>
  <c r="I26" i="68"/>
  <c r="O26" i="68" s="1"/>
  <c r="O22" i="68"/>
  <c r="I22" i="68"/>
  <c r="I18" i="68"/>
  <c r="I13" i="68"/>
  <c r="I160" i="67"/>
  <c r="O160" i="67" s="1"/>
  <c r="O156" i="67"/>
  <c r="I156" i="67"/>
  <c r="I152" i="67"/>
  <c r="O152" i="67" s="1"/>
  <c r="Q151" i="67"/>
  <c r="I151" i="67" s="1"/>
  <c r="I147" i="67"/>
  <c r="O147" i="67" s="1"/>
  <c r="I143" i="67"/>
  <c r="O143" i="67" s="1"/>
  <c r="O139" i="67"/>
  <c r="I139" i="67"/>
  <c r="Q138" i="67"/>
  <c r="I138" i="67" s="1"/>
  <c r="O134" i="67"/>
  <c r="I134" i="67"/>
  <c r="I130" i="67"/>
  <c r="O130" i="67" s="1"/>
  <c r="R129" i="67" s="1"/>
  <c r="O129" i="67"/>
  <c r="I125" i="67"/>
  <c r="O125" i="67" s="1"/>
  <c r="R124" i="67" s="1"/>
  <c r="Q124" i="67"/>
  <c r="I124" i="67" s="1"/>
  <c r="O124" i="67"/>
  <c r="I120" i="67"/>
  <c r="O120" i="67" s="1"/>
  <c r="I116" i="67"/>
  <c r="O116" i="67" s="1"/>
  <c r="O112" i="67"/>
  <c r="I112" i="67"/>
  <c r="I108" i="67"/>
  <c r="O108" i="67" s="1"/>
  <c r="I104" i="67"/>
  <c r="O104" i="67" s="1"/>
  <c r="O100" i="67"/>
  <c r="I100" i="67"/>
  <c r="I96" i="67"/>
  <c r="O96" i="67" s="1"/>
  <c r="I92" i="67"/>
  <c r="I87" i="67"/>
  <c r="O87" i="67" s="1"/>
  <c r="O83" i="67"/>
  <c r="I83" i="67"/>
  <c r="I79" i="67"/>
  <c r="O79" i="67" s="1"/>
  <c r="I75" i="67"/>
  <c r="O75" i="67" s="1"/>
  <c r="O71" i="67"/>
  <c r="I71" i="67"/>
  <c r="I67" i="67"/>
  <c r="O67" i="67" s="1"/>
  <c r="I63" i="67"/>
  <c r="I58" i="67"/>
  <c r="O58" i="67" s="1"/>
  <c r="O54" i="67"/>
  <c r="I54" i="67"/>
  <c r="I50" i="67"/>
  <c r="O50" i="67" s="1"/>
  <c r="I46" i="67"/>
  <c r="O46" i="67" s="1"/>
  <c r="O42" i="67"/>
  <c r="I42" i="67"/>
  <c r="I38" i="67"/>
  <c r="O38" i="67" s="1"/>
  <c r="I34" i="67"/>
  <c r="O34" i="67" s="1"/>
  <c r="O30" i="67"/>
  <c r="I30" i="67"/>
  <c r="I26" i="67"/>
  <c r="O26" i="67" s="1"/>
  <c r="I22" i="67"/>
  <c r="O22" i="67" s="1"/>
  <c r="O18" i="67"/>
  <c r="I18" i="67"/>
  <c r="Q17" i="67"/>
  <c r="I17" i="67" s="1"/>
  <c r="O13" i="67"/>
  <c r="R12" i="67" s="1"/>
  <c r="O12" i="67" s="1"/>
  <c r="I13" i="67"/>
  <c r="Q12" i="67"/>
  <c r="I12" i="67" s="1"/>
  <c r="I192" i="66"/>
  <c r="O192" i="66" s="1"/>
  <c r="I188" i="66"/>
  <c r="O188" i="66" s="1"/>
  <c r="O184" i="66"/>
  <c r="I184" i="66"/>
  <c r="I180" i="66"/>
  <c r="O180" i="66" s="1"/>
  <c r="I176" i="66"/>
  <c r="O176" i="66" s="1"/>
  <c r="O172" i="66"/>
  <c r="I172" i="66"/>
  <c r="I168" i="66"/>
  <c r="O168" i="66" s="1"/>
  <c r="I164" i="66"/>
  <c r="O164" i="66" s="1"/>
  <c r="O160" i="66"/>
  <c r="I160" i="66"/>
  <c r="O155" i="66"/>
  <c r="I155" i="66"/>
  <c r="I151" i="66"/>
  <c r="O151" i="66" s="1"/>
  <c r="I147" i="66"/>
  <c r="I142" i="66"/>
  <c r="O142" i="66" s="1"/>
  <c r="O138" i="66"/>
  <c r="I138" i="66"/>
  <c r="Q137" i="66"/>
  <c r="I137" i="66" s="1"/>
  <c r="O133" i="66"/>
  <c r="R132" i="66" s="1"/>
  <c r="O132" i="66" s="1"/>
  <c r="I133" i="66"/>
  <c r="Q132" i="66"/>
  <c r="I132" i="66" s="1"/>
  <c r="O128" i="66"/>
  <c r="I128" i="66"/>
  <c r="I124" i="66"/>
  <c r="O124" i="66" s="1"/>
  <c r="I120" i="66"/>
  <c r="O120" i="66" s="1"/>
  <c r="O116" i="66"/>
  <c r="I116" i="66"/>
  <c r="I112" i="66"/>
  <c r="O112" i="66" s="1"/>
  <c r="I108" i="66"/>
  <c r="O108" i="66" s="1"/>
  <c r="O104" i="66"/>
  <c r="I104" i="66"/>
  <c r="I100" i="66"/>
  <c r="O100" i="66" s="1"/>
  <c r="I95" i="66"/>
  <c r="O95" i="66" s="1"/>
  <c r="I91" i="66"/>
  <c r="O91" i="66" s="1"/>
  <c r="O87" i="66"/>
  <c r="I87" i="66"/>
  <c r="I83" i="66"/>
  <c r="O83" i="66" s="1"/>
  <c r="I79" i="66"/>
  <c r="O79" i="66" s="1"/>
  <c r="O75" i="66"/>
  <c r="I75" i="66"/>
  <c r="I71" i="66"/>
  <c r="O71" i="66" s="1"/>
  <c r="I66" i="66"/>
  <c r="O66" i="66" s="1"/>
  <c r="I62" i="66"/>
  <c r="O62" i="66" s="1"/>
  <c r="O58" i="66"/>
  <c r="I58" i="66"/>
  <c r="I54" i="66"/>
  <c r="O54" i="66" s="1"/>
  <c r="I50" i="66"/>
  <c r="O50" i="66" s="1"/>
  <c r="O46" i="66"/>
  <c r="I46" i="66"/>
  <c r="I42" i="66"/>
  <c r="O42" i="66" s="1"/>
  <c r="I38" i="66"/>
  <c r="O38" i="66" s="1"/>
  <c r="O34" i="66"/>
  <c r="I34" i="66"/>
  <c r="I30" i="66"/>
  <c r="I26" i="66"/>
  <c r="O26" i="66" s="1"/>
  <c r="O22" i="66"/>
  <c r="I22" i="66"/>
  <c r="O17" i="66"/>
  <c r="I17" i="66"/>
  <c r="I13" i="66"/>
  <c r="O13" i="66" s="1"/>
  <c r="Q12" i="66"/>
  <c r="I12" i="66" s="1"/>
  <c r="I192" i="65"/>
  <c r="O192" i="65" s="1"/>
  <c r="O188" i="65"/>
  <c r="I188" i="65"/>
  <c r="I184" i="65"/>
  <c r="O184" i="65" s="1"/>
  <c r="I180" i="65"/>
  <c r="O180" i="65" s="1"/>
  <c r="O176" i="65"/>
  <c r="I176" i="65"/>
  <c r="I172" i="65"/>
  <c r="O172" i="65" s="1"/>
  <c r="I168" i="65"/>
  <c r="O168" i="65" s="1"/>
  <c r="O164" i="65"/>
  <c r="I164" i="65"/>
  <c r="I160" i="65"/>
  <c r="O160" i="65" s="1"/>
  <c r="Q159" i="65"/>
  <c r="I159" i="65" s="1"/>
  <c r="I155" i="65"/>
  <c r="O155" i="65" s="1"/>
  <c r="I151" i="65"/>
  <c r="O151" i="65" s="1"/>
  <c r="O147" i="65"/>
  <c r="I147" i="65"/>
  <c r="Q146" i="65"/>
  <c r="I146" i="65" s="1"/>
  <c r="O142" i="65"/>
  <c r="I142" i="65"/>
  <c r="I138" i="65"/>
  <c r="O138" i="65" s="1"/>
  <c r="I133" i="65"/>
  <c r="O133" i="65" s="1"/>
  <c r="R132" i="65" s="1"/>
  <c r="Q132" i="65"/>
  <c r="I132" i="65" s="1"/>
  <c r="O132" i="65"/>
  <c r="I128" i="65"/>
  <c r="O128" i="65" s="1"/>
  <c r="I124" i="65"/>
  <c r="O124" i="65" s="1"/>
  <c r="O120" i="65"/>
  <c r="I120" i="65"/>
  <c r="I116" i="65"/>
  <c r="O116" i="65" s="1"/>
  <c r="I112" i="65"/>
  <c r="O112" i="65" s="1"/>
  <c r="O108" i="65"/>
  <c r="I108" i="65"/>
  <c r="I104" i="65"/>
  <c r="O104" i="65" s="1"/>
  <c r="I100" i="65"/>
  <c r="I95" i="65"/>
  <c r="O95" i="65" s="1"/>
  <c r="O91" i="65"/>
  <c r="I91" i="65"/>
  <c r="I87" i="65"/>
  <c r="O87" i="65" s="1"/>
  <c r="I83" i="65"/>
  <c r="O83" i="65" s="1"/>
  <c r="O79" i="65"/>
  <c r="I79" i="65"/>
  <c r="I75" i="65"/>
  <c r="O75" i="65" s="1"/>
  <c r="I71" i="65"/>
  <c r="I66" i="65"/>
  <c r="O66" i="65" s="1"/>
  <c r="O62" i="65"/>
  <c r="I62" i="65"/>
  <c r="I58" i="65"/>
  <c r="O58" i="65" s="1"/>
  <c r="I54" i="65"/>
  <c r="O54" i="65" s="1"/>
  <c r="O50" i="65"/>
  <c r="I50" i="65"/>
  <c r="I46" i="65"/>
  <c r="O46" i="65" s="1"/>
  <c r="I42" i="65"/>
  <c r="O42" i="65" s="1"/>
  <c r="O38" i="65"/>
  <c r="I38" i="65"/>
  <c r="I34" i="65"/>
  <c r="O34" i="65" s="1"/>
  <c r="I30" i="65"/>
  <c r="O30" i="65" s="1"/>
  <c r="O26" i="65"/>
  <c r="I26" i="65"/>
  <c r="I22" i="65"/>
  <c r="I17" i="65"/>
  <c r="O17" i="65" s="1"/>
  <c r="I13" i="65"/>
  <c r="O13" i="65" s="1"/>
  <c r="R12" i="65"/>
  <c r="O12" i="65" s="1"/>
  <c r="O76" i="64"/>
  <c r="R75" i="64" s="1"/>
  <c r="O75" i="64" s="1"/>
  <c r="I76" i="64"/>
  <c r="Q75" i="64"/>
  <c r="I75" i="64" s="1"/>
  <c r="I71" i="64"/>
  <c r="O71" i="64" s="1"/>
  <c r="I67" i="64"/>
  <c r="O67" i="64" s="1"/>
  <c r="I63" i="64"/>
  <c r="O63" i="64" s="1"/>
  <c r="O59" i="64"/>
  <c r="I59" i="64"/>
  <c r="I55" i="64"/>
  <c r="O55" i="64" s="1"/>
  <c r="I51" i="64"/>
  <c r="O51" i="64" s="1"/>
  <c r="O47" i="64"/>
  <c r="I47" i="64"/>
  <c r="I43" i="64"/>
  <c r="I38" i="64"/>
  <c r="O38" i="64" s="1"/>
  <c r="I34" i="64"/>
  <c r="O34" i="64" s="1"/>
  <c r="O30" i="64"/>
  <c r="I30" i="64"/>
  <c r="I26" i="64"/>
  <c r="O26" i="64" s="1"/>
  <c r="I22" i="64"/>
  <c r="O22" i="64" s="1"/>
  <c r="O18" i="64"/>
  <c r="I18" i="64"/>
  <c r="Q17" i="64"/>
  <c r="I17" i="64" s="1"/>
  <c r="I13" i="64"/>
  <c r="O13" i="64" s="1"/>
  <c r="R12" i="64" s="1"/>
  <c r="O12" i="64" s="1"/>
  <c r="I184" i="63"/>
  <c r="O184" i="63" s="1"/>
  <c r="I180" i="63"/>
  <c r="O180" i="63" s="1"/>
  <c r="O176" i="63"/>
  <c r="I176" i="63"/>
  <c r="I172" i="63"/>
  <c r="O172" i="63" s="1"/>
  <c r="I168" i="63"/>
  <c r="O168" i="63" s="1"/>
  <c r="I164" i="63"/>
  <c r="O164" i="63" s="1"/>
  <c r="R155" i="63" s="1"/>
  <c r="O155" i="63" s="1"/>
  <c r="I160" i="63"/>
  <c r="O160" i="63" s="1"/>
  <c r="I156" i="63"/>
  <c r="O156" i="63" s="1"/>
  <c r="I151" i="63"/>
  <c r="O151" i="63" s="1"/>
  <c r="O147" i="63"/>
  <c r="I147" i="63"/>
  <c r="I143" i="63"/>
  <c r="I138" i="63"/>
  <c r="O138" i="63" s="1"/>
  <c r="I134" i="63"/>
  <c r="O134" i="63" s="1"/>
  <c r="R133" i="63"/>
  <c r="O133" i="63" s="1"/>
  <c r="I129" i="63"/>
  <c r="O129" i="63" s="1"/>
  <c r="R128" i="63" s="1"/>
  <c r="O128" i="63" s="1"/>
  <c r="I124" i="63"/>
  <c r="O124" i="63" s="1"/>
  <c r="I120" i="63"/>
  <c r="O120" i="63" s="1"/>
  <c r="I116" i="63"/>
  <c r="O116" i="63" s="1"/>
  <c r="I112" i="63"/>
  <c r="O112" i="63" s="1"/>
  <c r="O108" i="63"/>
  <c r="I108" i="63"/>
  <c r="I104" i="63"/>
  <c r="O104" i="63" s="1"/>
  <c r="I100" i="63"/>
  <c r="O100" i="63" s="1"/>
  <c r="O96" i="63"/>
  <c r="I96" i="63"/>
  <c r="Q95" i="63"/>
  <c r="I95" i="63" s="1"/>
  <c r="I91" i="63"/>
  <c r="O91" i="63" s="1"/>
  <c r="I87" i="63"/>
  <c r="O87" i="63" s="1"/>
  <c r="I83" i="63"/>
  <c r="O83" i="63" s="1"/>
  <c r="O79" i="63"/>
  <c r="I79" i="63"/>
  <c r="I75" i="63"/>
  <c r="O75" i="63" s="1"/>
  <c r="I71" i="63"/>
  <c r="O71" i="63" s="1"/>
  <c r="I67" i="63"/>
  <c r="O67" i="63" s="1"/>
  <c r="Q66" i="63"/>
  <c r="I66" i="63" s="1"/>
  <c r="I62" i="63"/>
  <c r="O62" i="63" s="1"/>
  <c r="I58" i="63"/>
  <c r="O58" i="63" s="1"/>
  <c r="I54" i="63"/>
  <c r="O54" i="63" s="1"/>
  <c r="O50" i="63"/>
  <c r="I50" i="63"/>
  <c r="I46" i="63"/>
  <c r="O46" i="63" s="1"/>
  <c r="I42" i="63"/>
  <c r="O42" i="63" s="1"/>
  <c r="I38" i="63"/>
  <c r="O38" i="63" s="1"/>
  <c r="I34" i="63"/>
  <c r="O34" i="63" s="1"/>
  <c r="I30" i="63"/>
  <c r="O30" i="63" s="1"/>
  <c r="I26" i="63"/>
  <c r="O26" i="63" s="1"/>
  <c r="I22" i="63"/>
  <c r="O22" i="63" s="1"/>
  <c r="I17" i="63"/>
  <c r="O17" i="63" s="1"/>
  <c r="I13" i="63"/>
  <c r="O13" i="63" s="1"/>
  <c r="R12" i="63" s="1"/>
  <c r="O12" i="63" s="1"/>
  <c r="I160" i="62"/>
  <c r="O160" i="62" s="1"/>
  <c r="I156" i="62"/>
  <c r="O156" i="62" s="1"/>
  <c r="I152" i="62"/>
  <c r="O152" i="62" s="1"/>
  <c r="R151" i="62"/>
  <c r="O151" i="62" s="1"/>
  <c r="I147" i="62"/>
  <c r="O147" i="62" s="1"/>
  <c r="I143" i="62"/>
  <c r="O143" i="62" s="1"/>
  <c r="I139" i="62"/>
  <c r="I134" i="62"/>
  <c r="O134" i="62" s="1"/>
  <c r="I130" i="62"/>
  <c r="O130" i="62" s="1"/>
  <c r="R129" i="62"/>
  <c r="O129" i="62" s="1"/>
  <c r="I125" i="62"/>
  <c r="O125" i="62" s="1"/>
  <c r="R124" i="62" s="1"/>
  <c r="O124" i="62" s="1"/>
  <c r="I120" i="62"/>
  <c r="O120" i="62" s="1"/>
  <c r="I116" i="62"/>
  <c r="O116" i="62" s="1"/>
  <c r="I112" i="62"/>
  <c r="O112" i="62" s="1"/>
  <c r="I108" i="62"/>
  <c r="O108" i="62" s="1"/>
  <c r="O104" i="62"/>
  <c r="I104" i="62"/>
  <c r="I100" i="62"/>
  <c r="O100" i="62" s="1"/>
  <c r="I96" i="62"/>
  <c r="O96" i="62" s="1"/>
  <c r="I92" i="62"/>
  <c r="O92" i="62" s="1"/>
  <c r="R91" i="62" s="1"/>
  <c r="O91" i="62" s="1"/>
  <c r="Q91" i="62"/>
  <c r="I91" i="62" s="1"/>
  <c r="I87" i="62"/>
  <c r="O87" i="62" s="1"/>
  <c r="I83" i="62"/>
  <c r="O83" i="62" s="1"/>
  <c r="I79" i="62"/>
  <c r="O79" i="62" s="1"/>
  <c r="O75" i="62"/>
  <c r="I75" i="62"/>
  <c r="I71" i="62"/>
  <c r="O71" i="62" s="1"/>
  <c r="I67" i="62"/>
  <c r="O67" i="62" s="1"/>
  <c r="I63" i="62"/>
  <c r="O63" i="62" s="1"/>
  <c r="R62" i="62" s="1"/>
  <c r="O62" i="62" s="1"/>
  <c r="Q62" i="62"/>
  <c r="I62" i="62" s="1"/>
  <c r="I58" i="62"/>
  <c r="O58" i="62" s="1"/>
  <c r="I54" i="62"/>
  <c r="O54" i="62" s="1"/>
  <c r="I50" i="62"/>
  <c r="O50" i="62" s="1"/>
  <c r="O46" i="62"/>
  <c r="I46" i="62"/>
  <c r="I42" i="62"/>
  <c r="O42" i="62" s="1"/>
  <c r="I38" i="62"/>
  <c r="O38" i="62" s="1"/>
  <c r="I34" i="62"/>
  <c r="O34" i="62" s="1"/>
  <c r="I30" i="62"/>
  <c r="O30" i="62" s="1"/>
  <c r="I26" i="62"/>
  <c r="O26" i="62" s="1"/>
  <c r="I22" i="62"/>
  <c r="O22" i="62" s="1"/>
  <c r="I18" i="62"/>
  <c r="O18" i="62" s="1"/>
  <c r="I13" i="62"/>
  <c r="O13" i="62" s="1"/>
  <c r="R12" i="62" s="1"/>
  <c r="O12" i="62" s="1"/>
  <c r="Q12" i="62"/>
  <c r="I12" i="62" s="1"/>
  <c r="I160" i="61"/>
  <c r="O160" i="61" s="1"/>
  <c r="I156" i="61"/>
  <c r="O156" i="61" s="1"/>
  <c r="I152" i="61"/>
  <c r="O152" i="61" s="1"/>
  <c r="I148" i="61"/>
  <c r="O148" i="61" s="1"/>
  <c r="O144" i="61"/>
  <c r="I144" i="61"/>
  <c r="I140" i="61"/>
  <c r="O140" i="61" s="1"/>
  <c r="I136" i="61"/>
  <c r="O136" i="61" s="1"/>
  <c r="I132" i="61"/>
  <c r="O132" i="61" s="1"/>
  <c r="I128" i="61"/>
  <c r="I123" i="61"/>
  <c r="O123" i="61" s="1"/>
  <c r="I119" i="61"/>
  <c r="O119" i="61" s="1"/>
  <c r="O115" i="61"/>
  <c r="R114" i="61" s="1"/>
  <c r="O114" i="61" s="1"/>
  <c r="I115" i="61"/>
  <c r="Q114" i="61"/>
  <c r="I114" i="61"/>
  <c r="I110" i="61"/>
  <c r="O110" i="61" s="1"/>
  <c r="I106" i="61"/>
  <c r="I101" i="61"/>
  <c r="O101" i="61" s="1"/>
  <c r="R100" i="61" s="1"/>
  <c r="Q100" i="61"/>
  <c r="I100" i="61" s="1"/>
  <c r="O100" i="61"/>
  <c r="I96" i="61"/>
  <c r="O96" i="61" s="1"/>
  <c r="I92" i="61"/>
  <c r="O92" i="61" s="1"/>
  <c r="I88" i="61"/>
  <c r="O88" i="61" s="1"/>
  <c r="O84" i="61"/>
  <c r="I84" i="61"/>
  <c r="I80" i="61"/>
  <c r="O80" i="61" s="1"/>
  <c r="I75" i="61"/>
  <c r="O75" i="61" s="1"/>
  <c r="I71" i="61"/>
  <c r="O71" i="61" s="1"/>
  <c r="O67" i="61"/>
  <c r="I67" i="61"/>
  <c r="I63" i="61"/>
  <c r="O63" i="61" s="1"/>
  <c r="I59" i="61"/>
  <c r="O59" i="61" s="1"/>
  <c r="O55" i="61"/>
  <c r="I55" i="61"/>
  <c r="Q54" i="61"/>
  <c r="I54" i="61" s="1"/>
  <c r="O50" i="61"/>
  <c r="I50" i="61"/>
  <c r="I46" i="61"/>
  <c r="O46" i="61" s="1"/>
  <c r="I42" i="61"/>
  <c r="O42" i="61" s="1"/>
  <c r="O38" i="61"/>
  <c r="I38" i="61"/>
  <c r="I34" i="61"/>
  <c r="O34" i="61" s="1"/>
  <c r="I30" i="61"/>
  <c r="O30" i="61" s="1"/>
  <c r="O26" i="61"/>
  <c r="I26" i="61"/>
  <c r="I22" i="61"/>
  <c r="O22" i="61" s="1"/>
  <c r="I17" i="61"/>
  <c r="O17" i="61" s="1"/>
  <c r="I13" i="61"/>
  <c r="O13" i="61" s="1"/>
  <c r="R12" i="61"/>
  <c r="O12" i="61" s="1"/>
  <c r="O160" i="60"/>
  <c r="I160" i="60"/>
  <c r="I156" i="60"/>
  <c r="O156" i="60" s="1"/>
  <c r="I152" i="60"/>
  <c r="O152" i="60" s="1"/>
  <c r="O148" i="60"/>
  <c r="I148" i="60"/>
  <c r="I144" i="60"/>
  <c r="O144" i="60" s="1"/>
  <c r="I140" i="60"/>
  <c r="O140" i="60" s="1"/>
  <c r="O136" i="60"/>
  <c r="R127" i="60" s="1"/>
  <c r="O127" i="60" s="1"/>
  <c r="I136" i="60"/>
  <c r="I132" i="60"/>
  <c r="O132" i="60" s="1"/>
  <c r="I128" i="60"/>
  <c r="O128" i="60" s="1"/>
  <c r="I123" i="60"/>
  <c r="O123" i="60" s="1"/>
  <c r="O119" i="60"/>
  <c r="I119" i="60"/>
  <c r="I115" i="60"/>
  <c r="O115" i="60" s="1"/>
  <c r="I110" i="60"/>
  <c r="O110" i="60" s="1"/>
  <c r="I106" i="60"/>
  <c r="O106" i="60" s="1"/>
  <c r="R105" i="60"/>
  <c r="O105" i="60" s="1"/>
  <c r="I101" i="60"/>
  <c r="O101" i="60" s="1"/>
  <c r="R100" i="60"/>
  <c r="O100" i="60" s="1"/>
  <c r="I96" i="60"/>
  <c r="O96" i="60" s="1"/>
  <c r="O92" i="60"/>
  <c r="I92" i="60"/>
  <c r="I88" i="60"/>
  <c r="O88" i="60" s="1"/>
  <c r="I84" i="60"/>
  <c r="O84" i="60" s="1"/>
  <c r="O80" i="60"/>
  <c r="I80" i="60"/>
  <c r="Q79" i="60"/>
  <c r="I79" i="60" s="1"/>
  <c r="O75" i="60"/>
  <c r="I75" i="60"/>
  <c r="I71" i="60"/>
  <c r="O71" i="60" s="1"/>
  <c r="I67" i="60"/>
  <c r="O67" i="60" s="1"/>
  <c r="O63" i="60"/>
  <c r="I63" i="60"/>
  <c r="I59" i="60"/>
  <c r="O59" i="60" s="1"/>
  <c r="I55" i="60"/>
  <c r="O55" i="60" s="1"/>
  <c r="R54" i="60" s="1"/>
  <c r="O54" i="60" s="1"/>
  <c r="I50" i="60"/>
  <c r="O50" i="60" s="1"/>
  <c r="O46" i="60"/>
  <c r="I46" i="60"/>
  <c r="I42" i="60"/>
  <c r="O42" i="60" s="1"/>
  <c r="I38" i="60"/>
  <c r="O38" i="60" s="1"/>
  <c r="O34" i="60"/>
  <c r="I34" i="60"/>
  <c r="I30" i="60"/>
  <c r="O30" i="60" s="1"/>
  <c r="I26" i="60"/>
  <c r="O26" i="60" s="1"/>
  <c r="O22" i="60"/>
  <c r="I22" i="60"/>
  <c r="Q21" i="60"/>
  <c r="I21" i="60" s="1"/>
  <c r="O17" i="60"/>
  <c r="I17" i="60"/>
  <c r="I13" i="60"/>
  <c r="O13" i="60" s="1"/>
  <c r="R12" i="60" s="1"/>
  <c r="O12" i="60" s="1"/>
  <c r="I160" i="59"/>
  <c r="O160" i="59" s="1"/>
  <c r="O156" i="59"/>
  <c r="I156" i="59"/>
  <c r="I152" i="59"/>
  <c r="O152" i="59" s="1"/>
  <c r="I148" i="59"/>
  <c r="O148" i="59" s="1"/>
  <c r="O144" i="59"/>
  <c r="I144" i="59"/>
  <c r="I140" i="59"/>
  <c r="O140" i="59" s="1"/>
  <c r="I136" i="59"/>
  <c r="O136" i="59" s="1"/>
  <c r="O132" i="59"/>
  <c r="I132" i="59"/>
  <c r="I128" i="59"/>
  <c r="O128" i="59" s="1"/>
  <c r="I123" i="59"/>
  <c r="O123" i="59" s="1"/>
  <c r="I119" i="59"/>
  <c r="O119" i="59" s="1"/>
  <c r="O115" i="59"/>
  <c r="R114" i="59" s="1"/>
  <c r="O114" i="59" s="1"/>
  <c r="I115" i="59"/>
  <c r="Q114" i="59"/>
  <c r="I114" i="59" s="1"/>
  <c r="O110" i="59"/>
  <c r="I110" i="59"/>
  <c r="I106" i="59"/>
  <c r="O106" i="59" s="1"/>
  <c r="I101" i="59"/>
  <c r="O101" i="59" s="1"/>
  <c r="R100" i="59" s="1"/>
  <c r="O100" i="59" s="1"/>
  <c r="I96" i="59"/>
  <c r="O96" i="59" s="1"/>
  <c r="I92" i="59"/>
  <c r="O92" i="59" s="1"/>
  <c r="O88" i="59"/>
  <c r="I88" i="59"/>
  <c r="I84" i="59"/>
  <c r="O84" i="59" s="1"/>
  <c r="I80" i="59"/>
  <c r="O80" i="59" s="1"/>
  <c r="R79" i="59"/>
  <c r="O79" i="59" s="1"/>
  <c r="I75" i="59"/>
  <c r="O75" i="59" s="1"/>
  <c r="O71" i="59"/>
  <c r="I71" i="59"/>
  <c r="I67" i="59"/>
  <c r="O67" i="59" s="1"/>
  <c r="I63" i="59"/>
  <c r="O63" i="59" s="1"/>
  <c r="O59" i="59"/>
  <c r="I59" i="59"/>
  <c r="I55" i="59"/>
  <c r="O55" i="59" s="1"/>
  <c r="I50" i="59"/>
  <c r="O50" i="59" s="1"/>
  <c r="I46" i="59"/>
  <c r="O46" i="59" s="1"/>
  <c r="O42" i="59"/>
  <c r="I42" i="59"/>
  <c r="I38" i="59"/>
  <c r="O38" i="59" s="1"/>
  <c r="I34" i="59"/>
  <c r="O34" i="59" s="1"/>
  <c r="O30" i="59"/>
  <c r="I30" i="59"/>
  <c r="I26" i="59"/>
  <c r="O26" i="59" s="1"/>
  <c r="R21" i="59" s="1"/>
  <c r="O21" i="59" s="1"/>
  <c r="I22" i="59"/>
  <c r="O22" i="59" s="1"/>
  <c r="I17" i="59"/>
  <c r="O17" i="59" s="1"/>
  <c r="O13" i="59"/>
  <c r="R12" i="59" s="1"/>
  <c r="O12" i="59" s="1"/>
  <c r="I13" i="59"/>
  <c r="Q12" i="59"/>
  <c r="I12" i="59" s="1"/>
  <c r="I160" i="58"/>
  <c r="O160" i="58" s="1"/>
  <c r="I156" i="58"/>
  <c r="O156" i="58" s="1"/>
  <c r="O152" i="58"/>
  <c r="I152" i="58"/>
  <c r="I148" i="58"/>
  <c r="O148" i="58" s="1"/>
  <c r="I144" i="58"/>
  <c r="O144" i="58" s="1"/>
  <c r="O140" i="58"/>
  <c r="I140" i="58"/>
  <c r="I136" i="58"/>
  <c r="O136" i="58" s="1"/>
  <c r="I132" i="58"/>
  <c r="O132" i="58" s="1"/>
  <c r="O128" i="58"/>
  <c r="R127" i="58" s="1"/>
  <c r="O127" i="58" s="1"/>
  <c r="I128" i="58"/>
  <c r="Q127" i="58"/>
  <c r="I127" i="58" s="1"/>
  <c r="O123" i="58"/>
  <c r="I123" i="58"/>
  <c r="I119" i="58"/>
  <c r="O119" i="58" s="1"/>
  <c r="I115" i="58"/>
  <c r="O115" i="58" s="1"/>
  <c r="R114" i="58" s="1"/>
  <c r="O114" i="58" s="1"/>
  <c r="I110" i="58"/>
  <c r="O110" i="58" s="1"/>
  <c r="O106" i="58"/>
  <c r="R105" i="58" s="1"/>
  <c r="O105" i="58" s="1"/>
  <c r="I106" i="58"/>
  <c r="Q105" i="58"/>
  <c r="I105" i="58" s="1"/>
  <c r="O101" i="58"/>
  <c r="R100" i="58" s="1"/>
  <c r="O100" i="58" s="1"/>
  <c r="I101" i="58"/>
  <c r="Q100" i="58"/>
  <c r="I100" i="58" s="1"/>
  <c r="O96" i="58"/>
  <c r="I96" i="58"/>
  <c r="I92" i="58"/>
  <c r="O92" i="58" s="1"/>
  <c r="I88" i="58"/>
  <c r="O88" i="58" s="1"/>
  <c r="O84" i="58"/>
  <c r="I84" i="58"/>
  <c r="I80" i="58"/>
  <c r="O80" i="58" s="1"/>
  <c r="I75" i="58"/>
  <c r="O75" i="58" s="1"/>
  <c r="I71" i="58"/>
  <c r="O71" i="58" s="1"/>
  <c r="O67" i="58"/>
  <c r="I67" i="58"/>
  <c r="I63" i="58"/>
  <c r="O63" i="58" s="1"/>
  <c r="I59" i="58"/>
  <c r="O59" i="58" s="1"/>
  <c r="O55" i="58"/>
  <c r="I55" i="58"/>
  <c r="Q54" i="58"/>
  <c r="I54" i="58" s="1"/>
  <c r="O50" i="58"/>
  <c r="I50" i="58"/>
  <c r="I46" i="58"/>
  <c r="O46" i="58" s="1"/>
  <c r="I42" i="58"/>
  <c r="O42" i="58" s="1"/>
  <c r="O38" i="58"/>
  <c r="I38" i="58"/>
  <c r="I34" i="58"/>
  <c r="O34" i="58" s="1"/>
  <c r="I30" i="58"/>
  <c r="O30" i="58" s="1"/>
  <c r="O26" i="58"/>
  <c r="I26" i="58"/>
  <c r="I22" i="58"/>
  <c r="O22" i="58" s="1"/>
  <c r="R21" i="58" s="1"/>
  <c r="O21" i="58" s="1"/>
  <c r="I17" i="58"/>
  <c r="O17" i="58" s="1"/>
  <c r="I13" i="58"/>
  <c r="O13" i="58" s="1"/>
  <c r="R12" i="58"/>
  <c r="O12" i="58" s="1"/>
  <c r="O160" i="57"/>
  <c r="I160" i="57"/>
  <c r="I156" i="57"/>
  <c r="O156" i="57" s="1"/>
  <c r="I152" i="57"/>
  <c r="O152" i="57" s="1"/>
  <c r="O148" i="57"/>
  <c r="I148" i="57"/>
  <c r="I144" i="57"/>
  <c r="O144" i="57" s="1"/>
  <c r="I140" i="57"/>
  <c r="O140" i="57" s="1"/>
  <c r="O136" i="57"/>
  <c r="I136" i="57"/>
  <c r="I132" i="57"/>
  <c r="O132" i="57" s="1"/>
  <c r="I128" i="57"/>
  <c r="O128" i="57" s="1"/>
  <c r="I123" i="57"/>
  <c r="O123" i="57" s="1"/>
  <c r="O119" i="57"/>
  <c r="I119" i="57"/>
  <c r="I115" i="57"/>
  <c r="O115" i="57" s="1"/>
  <c r="I110" i="57"/>
  <c r="O110" i="57" s="1"/>
  <c r="I106" i="57"/>
  <c r="O106" i="57" s="1"/>
  <c r="R105" i="57" s="1"/>
  <c r="O105" i="57" s="1"/>
  <c r="I101" i="57"/>
  <c r="O101" i="57" s="1"/>
  <c r="R100" i="57"/>
  <c r="O100" i="57" s="1"/>
  <c r="I96" i="57"/>
  <c r="O96" i="57" s="1"/>
  <c r="O92" i="57"/>
  <c r="I92" i="57"/>
  <c r="I88" i="57"/>
  <c r="O88" i="57" s="1"/>
  <c r="I84" i="57"/>
  <c r="O84" i="57" s="1"/>
  <c r="O80" i="57"/>
  <c r="I80" i="57"/>
  <c r="Q79" i="57"/>
  <c r="I79" i="57" s="1"/>
  <c r="O75" i="57"/>
  <c r="I75" i="57"/>
  <c r="I71" i="57"/>
  <c r="O71" i="57" s="1"/>
  <c r="I67" i="57"/>
  <c r="O67" i="57" s="1"/>
  <c r="O63" i="57"/>
  <c r="I63" i="57"/>
  <c r="I59" i="57"/>
  <c r="O59" i="57" s="1"/>
  <c r="R54" i="57" s="1"/>
  <c r="O54" i="57" s="1"/>
  <c r="I55" i="57"/>
  <c r="O55" i="57" s="1"/>
  <c r="I50" i="57"/>
  <c r="O50" i="57" s="1"/>
  <c r="O46" i="57"/>
  <c r="I46" i="57"/>
  <c r="I42" i="57"/>
  <c r="O42" i="57" s="1"/>
  <c r="I38" i="57"/>
  <c r="O38" i="57" s="1"/>
  <c r="O34" i="57"/>
  <c r="I34" i="57"/>
  <c r="I30" i="57"/>
  <c r="O30" i="57" s="1"/>
  <c r="I26" i="57"/>
  <c r="O26" i="57" s="1"/>
  <c r="O22" i="57"/>
  <c r="R21" i="57" s="1"/>
  <c r="O21" i="57" s="1"/>
  <c r="I22" i="57"/>
  <c r="Q21" i="57"/>
  <c r="I21" i="57" s="1"/>
  <c r="O17" i="57"/>
  <c r="I17" i="57"/>
  <c r="I13" i="57"/>
  <c r="O13" i="57" s="1"/>
  <c r="I108" i="56"/>
  <c r="O108" i="56" s="1"/>
  <c r="O104" i="56"/>
  <c r="I104" i="56"/>
  <c r="I100" i="56"/>
  <c r="O100" i="56" s="1"/>
  <c r="I96" i="56"/>
  <c r="O96" i="56" s="1"/>
  <c r="R95" i="56"/>
  <c r="O95" i="56" s="1"/>
  <c r="I91" i="56"/>
  <c r="O91" i="56" s="1"/>
  <c r="O87" i="56"/>
  <c r="I87" i="56"/>
  <c r="I83" i="56"/>
  <c r="O83" i="56" s="1"/>
  <c r="I79" i="56"/>
  <c r="O79" i="56" s="1"/>
  <c r="O75" i="56"/>
  <c r="I75" i="56"/>
  <c r="I71" i="56"/>
  <c r="O71" i="56" s="1"/>
  <c r="I66" i="56"/>
  <c r="O66" i="56" s="1"/>
  <c r="I62" i="56"/>
  <c r="O62" i="56" s="1"/>
  <c r="O58" i="56"/>
  <c r="I58" i="56"/>
  <c r="I54" i="56"/>
  <c r="O54" i="56" s="1"/>
  <c r="I50" i="56"/>
  <c r="O50" i="56" s="1"/>
  <c r="O46" i="56"/>
  <c r="I46" i="56"/>
  <c r="I42" i="56"/>
  <c r="O42" i="56" s="1"/>
  <c r="I38" i="56"/>
  <c r="O38" i="56" s="1"/>
  <c r="O34" i="56"/>
  <c r="I34" i="56"/>
  <c r="I30" i="56"/>
  <c r="O30" i="56" s="1"/>
  <c r="I26" i="56"/>
  <c r="O26" i="56" s="1"/>
  <c r="O22" i="56"/>
  <c r="R21" i="56" s="1"/>
  <c r="O21" i="56" s="1"/>
  <c r="I22" i="56"/>
  <c r="Q21" i="56"/>
  <c r="I21" i="56" s="1"/>
  <c r="O17" i="56"/>
  <c r="I17" i="56"/>
  <c r="I13" i="56"/>
  <c r="O13" i="56" s="1"/>
  <c r="I196" i="55"/>
  <c r="O196" i="55" s="1"/>
  <c r="O192" i="55"/>
  <c r="I192" i="55"/>
  <c r="I188" i="55"/>
  <c r="O188" i="55" s="1"/>
  <c r="I184" i="55"/>
  <c r="O184" i="55" s="1"/>
  <c r="O180" i="55"/>
  <c r="I180" i="55"/>
  <c r="I176" i="55"/>
  <c r="O176" i="55" s="1"/>
  <c r="I172" i="55"/>
  <c r="O172" i="55" s="1"/>
  <c r="O168" i="55"/>
  <c r="I168" i="55"/>
  <c r="I164" i="55"/>
  <c r="O164" i="55" s="1"/>
  <c r="R159" i="55" s="1"/>
  <c r="O159" i="55" s="1"/>
  <c r="I160" i="55"/>
  <c r="O160" i="55" s="1"/>
  <c r="I155" i="55"/>
  <c r="O155" i="55" s="1"/>
  <c r="O151" i="55"/>
  <c r="I151" i="55"/>
  <c r="I147" i="55"/>
  <c r="O147" i="55" s="1"/>
  <c r="R146" i="55" s="1"/>
  <c r="O146" i="55" s="1"/>
  <c r="I142" i="55"/>
  <c r="O142" i="55" s="1"/>
  <c r="I138" i="55"/>
  <c r="O138" i="55" s="1"/>
  <c r="R137" i="55"/>
  <c r="O137" i="55" s="1"/>
  <c r="I133" i="55"/>
  <c r="O133" i="55" s="1"/>
  <c r="R132" i="55"/>
  <c r="O132" i="55" s="1"/>
  <c r="I128" i="55"/>
  <c r="O128" i="55" s="1"/>
  <c r="O124" i="55"/>
  <c r="I124" i="55"/>
  <c r="I120" i="55"/>
  <c r="O120" i="55" s="1"/>
  <c r="I116" i="55"/>
  <c r="O116" i="55" s="1"/>
  <c r="O112" i="55"/>
  <c r="I112" i="55"/>
  <c r="I108" i="55"/>
  <c r="O108" i="55" s="1"/>
  <c r="I103" i="55"/>
  <c r="O103" i="55" s="1"/>
  <c r="I99" i="55"/>
  <c r="O99" i="55" s="1"/>
  <c r="O95" i="55"/>
  <c r="I95" i="55"/>
  <c r="I91" i="55"/>
  <c r="O91" i="55" s="1"/>
  <c r="I87" i="55"/>
  <c r="O87" i="55" s="1"/>
  <c r="O83" i="55"/>
  <c r="I83" i="55"/>
  <c r="I79" i="55"/>
  <c r="O79" i="55" s="1"/>
  <c r="R78" i="55" s="1"/>
  <c r="O78" i="55" s="1"/>
  <c r="I74" i="55"/>
  <c r="O74" i="55" s="1"/>
  <c r="I70" i="55"/>
  <c r="O70" i="55" s="1"/>
  <c r="O66" i="55"/>
  <c r="I66" i="55"/>
  <c r="I62" i="55"/>
  <c r="O62" i="55" s="1"/>
  <c r="I58" i="55"/>
  <c r="O58" i="55" s="1"/>
  <c r="O54" i="55"/>
  <c r="I54" i="55"/>
  <c r="I50" i="55"/>
  <c r="O50" i="55" s="1"/>
  <c r="I46" i="55"/>
  <c r="O46" i="55" s="1"/>
  <c r="O42" i="55"/>
  <c r="I42" i="55"/>
  <c r="I38" i="55"/>
  <c r="O38" i="55" s="1"/>
  <c r="I34" i="55"/>
  <c r="O34" i="55" s="1"/>
  <c r="O30" i="55"/>
  <c r="I30" i="55"/>
  <c r="I26" i="55"/>
  <c r="O26" i="55" s="1"/>
  <c r="R21" i="55" s="1"/>
  <c r="O21" i="55" s="1"/>
  <c r="I22" i="55"/>
  <c r="O22" i="55" s="1"/>
  <c r="I17" i="55"/>
  <c r="O17" i="55" s="1"/>
  <c r="O13" i="55"/>
  <c r="R12" i="55" s="1"/>
  <c r="O12" i="55" s="1"/>
  <c r="I13" i="55"/>
  <c r="Q12" i="55"/>
  <c r="I12" i="55" s="1"/>
  <c r="I116" i="54"/>
  <c r="O116" i="54" s="1"/>
  <c r="I112" i="54"/>
  <c r="O112" i="54" s="1"/>
  <c r="O108" i="54"/>
  <c r="I108" i="54"/>
  <c r="I104" i="54"/>
  <c r="O104" i="54" s="1"/>
  <c r="I100" i="54"/>
  <c r="O100" i="54" s="1"/>
  <c r="O96" i="54"/>
  <c r="I96" i="54"/>
  <c r="Q95" i="54"/>
  <c r="I95" i="54" s="1"/>
  <c r="O91" i="54"/>
  <c r="I91" i="54"/>
  <c r="I87" i="54"/>
  <c r="O87" i="54" s="1"/>
  <c r="I83" i="54"/>
  <c r="O83" i="54" s="1"/>
  <c r="O79" i="54"/>
  <c r="I79" i="54"/>
  <c r="I75" i="54"/>
  <c r="O75" i="54" s="1"/>
  <c r="I71" i="54"/>
  <c r="O71" i="54" s="1"/>
  <c r="R70" i="54" s="1"/>
  <c r="O70" i="54" s="1"/>
  <c r="I66" i="54"/>
  <c r="O66" i="54" s="1"/>
  <c r="O62" i="54"/>
  <c r="I62" i="54"/>
  <c r="I58" i="54"/>
  <c r="O58" i="54" s="1"/>
  <c r="I54" i="54"/>
  <c r="O54" i="54" s="1"/>
  <c r="O50" i="54"/>
  <c r="I50" i="54"/>
  <c r="I46" i="54"/>
  <c r="O46" i="54" s="1"/>
  <c r="I42" i="54"/>
  <c r="O42" i="54" s="1"/>
  <c r="O38" i="54"/>
  <c r="I38" i="54"/>
  <c r="I34" i="54"/>
  <c r="O34" i="54" s="1"/>
  <c r="I30" i="54"/>
  <c r="O30" i="54" s="1"/>
  <c r="O26" i="54"/>
  <c r="I26" i="54"/>
  <c r="I22" i="54"/>
  <c r="O22" i="54" s="1"/>
  <c r="I17" i="54"/>
  <c r="O17" i="54" s="1"/>
  <c r="I13" i="54"/>
  <c r="O13" i="54" s="1"/>
  <c r="R12" i="54"/>
  <c r="O12" i="54" s="1"/>
  <c r="O200" i="53"/>
  <c r="I200" i="53"/>
  <c r="I196" i="53"/>
  <c r="O196" i="53" s="1"/>
  <c r="I192" i="53"/>
  <c r="O192" i="53" s="1"/>
  <c r="O188" i="53"/>
  <c r="I188" i="53"/>
  <c r="I184" i="53"/>
  <c r="O184" i="53" s="1"/>
  <c r="I180" i="53"/>
  <c r="O180" i="53" s="1"/>
  <c r="O176" i="53"/>
  <c r="I176" i="53"/>
  <c r="I172" i="53"/>
  <c r="O172" i="53" s="1"/>
  <c r="I168" i="53"/>
  <c r="O168" i="53" s="1"/>
  <c r="O164" i="53"/>
  <c r="I164" i="53"/>
  <c r="Q163" i="53"/>
  <c r="I163" i="53" s="1"/>
  <c r="O159" i="53"/>
  <c r="I159" i="53"/>
  <c r="I155" i="53"/>
  <c r="O155" i="53" s="1"/>
  <c r="I151" i="53"/>
  <c r="O151" i="53" s="1"/>
  <c r="O147" i="53"/>
  <c r="I147" i="53"/>
  <c r="O142" i="53"/>
  <c r="I142" i="53"/>
  <c r="I138" i="53"/>
  <c r="I133" i="53"/>
  <c r="I128" i="53"/>
  <c r="O128" i="53" s="1"/>
  <c r="I124" i="53"/>
  <c r="O124" i="53" s="1"/>
  <c r="O120" i="53"/>
  <c r="I120" i="53"/>
  <c r="I116" i="53"/>
  <c r="I112" i="53"/>
  <c r="O112" i="53" s="1"/>
  <c r="O108" i="53"/>
  <c r="I108" i="53"/>
  <c r="O103" i="53"/>
  <c r="I103" i="53"/>
  <c r="I99" i="53"/>
  <c r="O99" i="53" s="1"/>
  <c r="I95" i="53"/>
  <c r="O95" i="53" s="1"/>
  <c r="O91" i="53"/>
  <c r="I91" i="53"/>
  <c r="I87" i="53"/>
  <c r="O87" i="53" s="1"/>
  <c r="I83" i="53"/>
  <c r="O83" i="53" s="1"/>
  <c r="O79" i="53"/>
  <c r="I79" i="53"/>
  <c r="Q78" i="53"/>
  <c r="I78" i="53" s="1"/>
  <c r="O74" i="53"/>
  <c r="I74" i="53"/>
  <c r="I70" i="53"/>
  <c r="O70" i="53" s="1"/>
  <c r="I66" i="53"/>
  <c r="O66" i="53" s="1"/>
  <c r="O62" i="53"/>
  <c r="I62" i="53"/>
  <c r="I58" i="53"/>
  <c r="O58" i="53" s="1"/>
  <c r="I54" i="53"/>
  <c r="O54" i="53" s="1"/>
  <c r="O50" i="53"/>
  <c r="I50" i="53"/>
  <c r="I46" i="53"/>
  <c r="O46" i="53" s="1"/>
  <c r="I42" i="53"/>
  <c r="O42" i="53" s="1"/>
  <c r="O38" i="53"/>
  <c r="I38" i="53"/>
  <c r="I34" i="53"/>
  <c r="O34" i="53" s="1"/>
  <c r="I30" i="53"/>
  <c r="O30" i="53" s="1"/>
  <c r="O26" i="53"/>
  <c r="I26" i="53"/>
  <c r="I22" i="53"/>
  <c r="I17" i="53"/>
  <c r="O17" i="53" s="1"/>
  <c r="R12" i="53" s="1"/>
  <c r="O12" i="53" s="1"/>
  <c r="I13" i="53"/>
  <c r="O13" i="53" s="1"/>
  <c r="O200" i="52"/>
  <c r="I200" i="52"/>
  <c r="I196" i="52"/>
  <c r="O196" i="52" s="1"/>
  <c r="I192" i="52"/>
  <c r="O192" i="52" s="1"/>
  <c r="O188" i="52"/>
  <c r="I188" i="52"/>
  <c r="I184" i="52"/>
  <c r="O184" i="52" s="1"/>
  <c r="I180" i="52"/>
  <c r="O180" i="52" s="1"/>
  <c r="O176" i="52"/>
  <c r="I176" i="52"/>
  <c r="I172" i="52"/>
  <c r="O172" i="52" s="1"/>
  <c r="I168" i="52"/>
  <c r="O168" i="52" s="1"/>
  <c r="O164" i="52"/>
  <c r="I164" i="52"/>
  <c r="Q163" i="52"/>
  <c r="I163" i="52" s="1"/>
  <c r="O159" i="52"/>
  <c r="I159" i="52"/>
  <c r="I155" i="52"/>
  <c r="O155" i="52" s="1"/>
  <c r="I151" i="52"/>
  <c r="I146" i="52"/>
  <c r="O146" i="52" s="1"/>
  <c r="O142" i="52"/>
  <c r="R141" i="52" s="1"/>
  <c r="O141" i="52" s="1"/>
  <c r="I142" i="52"/>
  <c r="Q141" i="52"/>
  <c r="I141" i="52"/>
  <c r="O137" i="52"/>
  <c r="R136" i="52" s="1"/>
  <c r="O136" i="52" s="1"/>
  <c r="I137" i="52"/>
  <c r="Q136" i="52"/>
  <c r="I136" i="52"/>
  <c r="O132" i="52"/>
  <c r="I132" i="52"/>
  <c r="I128" i="52"/>
  <c r="O128" i="52" s="1"/>
  <c r="I124" i="52"/>
  <c r="O124" i="52" s="1"/>
  <c r="O120" i="52"/>
  <c r="I120" i="52"/>
  <c r="I116" i="52"/>
  <c r="O116" i="52" s="1"/>
  <c r="I112" i="52"/>
  <c r="I107" i="52"/>
  <c r="O107" i="52" s="1"/>
  <c r="O103" i="52"/>
  <c r="I103" i="52"/>
  <c r="I99" i="52"/>
  <c r="O99" i="52" s="1"/>
  <c r="I95" i="52"/>
  <c r="O95" i="52" s="1"/>
  <c r="O91" i="52"/>
  <c r="I91" i="52"/>
  <c r="I87" i="52"/>
  <c r="O87" i="52" s="1"/>
  <c r="I83" i="52"/>
  <c r="O83" i="52" s="1"/>
  <c r="O79" i="52"/>
  <c r="R78" i="52" s="1"/>
  <c r="O78" i="52" s="1"/>
  <c r="I79" i="52"/>
  <c r="O74" i="52"/>
  <c r="I74" i="52"/>
  <c r="I70" i="52"/>
  <c r="O70" i="52" s="1"/>
  <c r="I66" i="52"/>
  <c r="O66" i="52" s="1"/>
  <c r="O62" i="52"/>
  <c r="I62" i="52"/>
  <c r="I58" i="52"/>
  <c r="O58" i="52" s="1"/>
  <c r="I54" i="52"/>
  <c r="O54" i="52" s="1"/>
  <c r="O50" i="52"/>
  <c r="I50" i="52"/>
  <c r="I46" i="52"/>
  <c r="O46" i="52" s="1"/>
  <c r="I42" i="52"/>
  <c r="O42" i="52" s="1"/>
  <c r="O38" i="52"/>
  <c r="I38" i="52"/>
  <c r="I34" i="52"/>
  <c r="O34" i="52" s="1"/>
  <c r="I30" i="52"/>
  <c r="O30" i="52" s="1"/>
  <c r="O26" i="52"/>
  <c r="I26" i="52"/>
  <c r="I22" i="52"/>
  <c r="O22" i="52" s="1"/>
  <c r="I17" i="52"/>
  <c r="O17" i="52" s="1"/>
  <c r="I13" i="52"/>
  <c r="O192" i="51"/>
  <c r="I192" i="51"/>
  <c r="I188" i="51"/>
  <c r="O188" i="51" s="1"/>
  <c r="I184" i="51"/>
  <c r="O184" i="51" s="1"/>
  <c r="O180" i="51"/>
  <c r="I180" i="51"/>
  <c r="I176" i="51"/>
  <c r="O176" i="51" s="1"/>
  <c r="I172" i="51"/>
  <c r="O172" i="51" s="1"/>
  <c r="O168" i="51"/>
  <c r="I168" i="51"/>
  <c r="I164" i="51"/>
  <c r="O164" i="51" s="1"/>
  <c r="I160" i="51"/>
  <c r="O160" i="51" s="1"/>
  <c r="O156" i="51"/>
  <c r="R155" i="51" s="1"/>
  <c r="O155" i="51" s="1"/>
  <c r="I156" i="51"/>
  <c r="O151" i="51"/>
  <c r="I151" i="51"/>
  <c r="I147" i="51"/>
  <c r="O147" i="51" s="1"/>
  <c r="I143" i="51"/>
  <c r="I138" i="51"/>
  <c r="O138" i="51" s="1"/>
  <c r="O134" i="51"/>
  <c r="I134" i="51"/>
  <c r="O129" i="51"/>
  <c r="R128" i="51" s="1"/>
  <c r="O128" i="51" s="1"/>
  <c r="I129" i="51"/>
  <c r="Q128" i="51"/>
  <c r="I128" i="51"/>
  <c r="O124" i="51"/>
  <c r="I124" i="51"/>
  <c r="I120" i="51"/>
  <c r="O120" i="51" s="1"/>
  <c r="I116" i="51"/>
  <c r="O116" i="51" s="1"/>
  <c r="O112" i="51"/>
  <c r="I112" i="51"/>
  <c r="I108" i="51"/>
  <c r="O108" i="51" s="1"/>
  <c r="I103" i="51"/>
  <c r="O103" i="51" s="1"/>
  <c r="I99" i="51"/>
  <c r="O99" i="51" s="1"/>
  <c r="O95" i="51"/>
  <c r="I95" i="51"/>
  <c r="I91" i="51"/>
  <c r="O91" i="51" s="1"/>
  <c r="I87" i="51"/>
  <c r="O87" i="51" s="1"/>
  <c r="O83" i="51"/>
  <c r="I83" i="51"/>
  <c r="I79" i="51"/>
  <c r="I74" i="51"/>
  <c r="O74" i="51" s="1"/>
  <c r="I70" i="51"/>
  <c r="O70" i="51" s="1"/>
  <c r="O66" i="51"/>
  <c r="I66" i="51"/>
  <c r="I62" i="51"/>
  <c r="O62" i="51" s="1"/>
  <c r="I58" i="51"/>
  <c r="O58" i="51" s="1"/>
  <c r="O54" i="51"/>
  <c r="I54" i="51"/>
  <c r="I50" i="51"/>
  <c r="O50" i="51" s="1"/>
  <c r="I46" i="51"/>
  <c r="O46" i="51" s="1"/>
  <c r="O42" i="51"/>
  <c r="I42" i="51"/>
  <c r="I38" i="51"/>
  <c r="O38" i="51" s="1"/>
  <c r="I34" i="51"/>
  <c r="O34" i="51" s="1"/>
  <c r="O30" i="51"/>
  <c r="I30" i="51"/>
  <c r="I26" i="51"/>
  <c r="O26" i="51" s="1"/>
  <c r="I22" i="51"/>
  <c r="I17" i="51"/>
  <c r="O17" i="51" s="1"/>
  <c r="O13" i="51"/>
  <c r="R12" i="51" s="1"/>
  <c r="O12" i="51" s="1"/>
  <c r="I13" i="51"/>
  <c r="I84" i="50"/>
  <c r="O84" i="50" s="1"/>
  <c r="I80" i="50"/>
  <c r="O80" i="50" s="1"/>
  <c r="O76" i="50"/>
  <c r="I76" i="50"/>
  <c r="I72" i="50"/>
  <c r="O72" i="50" s="1"/>
  <c r="I68" i="50"/>
  <c r="I63" i="50"/>
  <c r="O63" i="50" s="1"/>
  <c r="O59" i="50"/>
  <c r="R58" i="50" s="1"/>
  <c r="O58" i="50" s="1"/>
  <c r="I59" i="50"/>
  <c r="Q58" i="50"/>
  <c r="I58" i="50" s="1"/>
  <c r="O54" i="50"/>
  <c r="I54" i="50"/>
  <c r="I50" i="50"/>
  <c r="O50" i="50" s="1"/>
  <c r="I46" i="50"/>
  <c r="O46" i="50" s="1"/>
  <c r="O42" i="50"/>
  <c r="I42" i="50"/>
  <c r="I38" i="50"/>
  <c r="O38" i="50" s="1"/>
  <c r="I34" i="50"/>
  <c r="O34" i="50" s="1"/>
  <c r="O30" i="50"/>
  <c r="I30" i="50"/>
  <c r="I26" i="50"/>
  <c r="O26" i="50" s="1"/>
  <c r="I22" i="50"/>
  <c r="I17" i="50"/>
  <c r="O17" i="50" s="1"/>
  <c r="O13" i="50"/>
  <c r="R12" i="50" s="1"/>
  <c r="O12" i="50" s="1"/>
  <c r="I13" i="50"/>
  <c r="Q12" i="50"/>
  <c r="I12" i="50"/>
  <c r="I113" i="49"/>
  <c r="O113" i="49" s="1"/>
  <c r="I109" i="49"/>
  <c r="O109" i="49" s="1"/>
  <c r="O105" i="49"/>
  <c r="I105" i="49"/>
  <c r="I101" i="49"/>
  <c r="O101" i="49" s="1"/>
  <c r="I97" i="49"/>
  <c r="O97" i="49" s="1"/>
  <c r="O93" i="49"/>
  <c r="I93" i="49"/>
  <c r="I89" i="49"/>
  <c r="O89" i="49" s="1"/>
  <c r="I84" i="49"/>
  <c r="O84" i="49" s="1"/>
  <c r="I80" i="49"/>
  <c r="O80" i="49" s="1"/>
  <c r="O76" i="49"/>
  <c r="I76" i="49"/>
  <c r="I72" i="49"/>
  <c r="O72" i="49" s="1"/>
  <c r="I68" i="49"/>
  <c r="I63" i="49"/>
  <c r="O63" i="49" s="1"/>
  <c r="O59" i="49"/>
  <c r="R58" i="49" s="1"/>
  <c r="O58" i="49" s="1"/>
  <c r="I59" i="49"/>
  <c r="Q58" i="49"/>
  <c r="I58" i="49" s="1"/>
  <c r="O54" i="49"/>
  <c r="I54" i="49"/>
  <c r="I50" i="49"/>
  <c r="O50" i="49" s="1"/>
  <c r="I46" i="49"/>
  <c r="O46" i="49" s="1"/>
  <c r="O42" i="49"/>
  <c r="I42" i="49"/>
  <c r="I38" i="49"/>
  <c r="O38" i="49" s="1"/>
  <c r="I34" i="49"/>
  <c r="O34" i="49" s="1"/>
  <c r="O30" i="49"/>
  <c r="I30" i="49"/>
  <c r="I26" i="49"/>
  <c r="O26" i="49" s="1"/>
  <c r="I22" i="49"/>
  <c r="I17" i="49"/>
  <c r="O17" i="49" s="1"/>
  <c r="O13" i="49"/>
  <c r="I13" i="49"/>
  <c r="I185" i="48"/>
  <c r="O185" i="48" s="1"/>
  <c r="I181" i="48"/>
  <c r="O181" i="48" s="1"/>
  <c r="O177" i="48"/>
  <c r="I177" i="48"/>
  <c r="I173" i="48"/>
  <c r="O173" i="48" s="1"/>
  <c r="I169" i="48"/>
  <c r="O169" i="48" s="1"/>
  <c r="O165" i="48"/>
  <c r="I165" i="48"/>
  <c r="I161" i="48"/>
  <c r="O161" i="48" s="1"/>
  <c r="I157" i="48"/>
  <c r="O157" i="48" s="1"/>
  <c r="O153" i="48"/>
  <c r="I153" i="48"/>
  <c r="I149" i="48"/>
  <c r="O149" i="48" s="1"/>
  <c r="I145" i="48"/>
  <c r="I140" i="48"/>
  <c r="O140" i="48" s="1"/>
  <c r="O136" i="48"/>
  <c r="I136" i="48"/>
  <c r="I132" i="48"/>
  <c r="O132" i="48" s="1"/>
  <c r="Q131" i="48"/>
  <c r="I131" i="48" s="1"/>
  <c r="I127" i="48"/>
  <c r="O127" i="48" s="1"/>
  <c r="I123" i="48"/>
  <c r="I118" i="48"/>
  <c r="I113" i="48"/>
  <c r="O113" i="48" s="1"/>
  <c r="O109" i="48"/>
  <c r="I109" i="48"/>
  <c r="I105" i="48"/>
  <c r="O105" i="48" s="1"/>
  <c r="I101" i="48"/>
  <c r="O101" i="48" s="1"/>
  <c r="O97" i="48"/>
  <c r="I97" i="48"/>
  <c r="I93" i="48"/>
  <c r="O93" i="48" s="1"/>
  <c r="I88" i="48"/>
  <c r="O88" i="48" s="1"/>
  <c r="I84" i="48"/>
  <c r="O84" i="48" s="1"/>
  <c r="O80" i="48"/>
  <c r="I80" i="48"/>
  <c r="I76" i="48"/>
  <c r="O76" i="48" s="1"/>
  <c r="I72" i="48"/>
  <c r="O68" i="48"/>
  <c r="I68" i="48"/>
  <c r="O63" i="48"/>
  <c r="R62" i="48" s="1"/>
  <c r="O62" i="48" s="1"/>
  <c r="I63" i="48"/>
  <c r="Q62" i="48"/>
  <c r="I62" i="48"/>
  <c r="O58" i="48"/>
  <c r="I58" i="48"/>
  <c r="I54" i="48"/>
  <c r="O54" i="48" s="1"/>
  <c r="I50" i="48"/>
  <c r="O50" i="48" s="1"/>
  <c r="O46" i="48"/>
  <c r="I46" i="48"/>
  <c r="I42" i="48"/>
  <c r="O42" i="48" s="1"/>
  <c r="I38" i="48"/>
  <c r="O38" i="48" s="1"/>
  <c r="O34" i="48"/>
  <c r="I34" i="48"/>
  <c r="I30" i="48"/>
  <c r="O30" i="48" s="1"/>
  <c r="I26" i="48"/>
  <c r="O26" i="48" s="1"/>
  <c r="O22" i="48"/>
  <c r="I22" i="48"/>
  <c r="O17" i="48"/>
  <c r="I17" i="48"/>
  <c r="I13" i="48"/>
  <c r="O13" i="48" s="1"/>
  <c r="R12" i="48" s="1"/>
  <c r="O12" i="48" s="1"/>
  <c r="Q12" i="48"/>
  <c r="I12" i="48" s="1"/>
  <c r="I204" i="47"/>
  <c r="O204" i="47" s="1"/>
  <c r="O200" i="47"/>
  <c r="I200" i="47"/>
  <c r="I196" i="47"/>
  <c r="O196" i="47" s="1"/>
  <c r="I192" i="47"/>
  <c r="O192" i="47" s="1"/>
  <c r="O188" i="47"/>
  <c r="I188" i="47"/>
  <c r="I184" i="47"/>
  <c r="O184" i="47" s="1"/>
  <c r="I180" i="47"/>
  <c r="O180" i="47" s="1"/>
  <c r="O176" i="47"/>
  <c r="I176" i="47"/>
  <c r="I172" i="47"/>
  <c r="O172" i="47" s="1"/>
  <c r="I168" i="47"/>
  <c r="O168" i="47" s="1"/>
  <c r="O164" i="47"/>
  <c r="I164" i="47"/>
  <c r="I160" i="47"/>
  <c r="O160" i="47" s="1"/>
  <c r="I155" i="47"/>
  <c r="O155" i="47" s="1"/>
  <c r="I151" i="47"/>
  <c r="O151" i="47" s="1"/>
  <c r="O147" i="47"/>
  <c r="R146" i="47" s="1"/>
  <c r="O146" i="47" s="1"/>
  <c r="I147" i="47"/>
  <c r="Q146" i="47"/>
  <c r="I146" i="47"/>
  <c r="O142" i="47"/>
  <c r="I142" i="47"/>
  <c r="I138" i="47"/>
  <c r="O138" i="47" s="1"/>
  <c r="R137" i="47" s="1"/>
  <c r="O137" i="47" s="1"/>
  <c r="Q137" i="47"/>
  <c r="I137" i="47" s="1"/>
  <c r="I133" i="47"/>
  <c r="I128" i="47"/>
  <c r="O128" i="47" s="1"/>
  <c r="I124" i="47"/>
  <c r="O124" i="47" s="1"/>
  <c r="O120" i="47"/>
  <c r="I120" i="47"/>
  <c r="I116" i="47"/>
  <c r="O116" i="47" s="1"/>
  <c r="I112" i="47"/>
  <c r="O112" i="47" s="1"/>
  <c r="O108" i="47"/>
  <c r="I108" i="47"/>
  <c r="O103" i="47"/>
  <c r="I103" i="47"/>
  <c r="I99" i="47"/>
  <c r="O99" i="47" s="1"/>
  <c r="I95" i="47"/>
  <c r="O95" i="47" s="1"/>
  <c r="O91" i="47"/>
  <c r="I91" i="47"/>
  <c r="I87" i="47"/>
  <c r="O87" i="47" s="1"/>
  <c r="I83" i="47"/>
  <c r="O83" i="47" s="1"/>
  <c r="O79" i="47"/>
  <c r="I79" i="47"/>
  <c r="O74" i="47"/>
  <c r="I74" i="47"/>
  <c r="I70" i="47"/>
  <c r="O70" i="47" s="1"/>
  <c r="I66" i="47"/>
  <c r="O66" i="47" s="1"/>
  <c r="O62" i="47"/>
  <c r="I62" i="47"/>
  <c r="I58" i="47"/>
  <c r="O58" i="47" s="1"/>
  <c r="I54" i="47"/>
  <c r="O54" i="47" s="1"/>
  <c r="O50" i="47"/>
  <c r="I50" i="47"/>
  <c r="I46" i="47"/>
  <c r="O46" i="47" s="1"/>
  <c r="I42" i="47"/>
  <c r="O42" i="47" s="1"/>
  <c r="O38" i="47"/>
  <c r="I38" i="47"/>
  <c r="I34" i="47"/>
  <c r="O34" i="47" s="1"/>
  <c r="I30" i="47"/>
  <c r="O30" i="47" s="1"/>
  <c r="O26" i="47"/>
  <c r="I26" i="47"/>
  <c r="I22" i="47"/>
  <c r="O22" i="47" s="1"/>
  <c r="I17" i="47"/>
  <c r="O17" i="47" s="1"/>
  <c r="I13" i="47"/>
  <c r="O176" i="46"/>
  <c r="I176" i="46"/>
  <c r="I172" i="46"/>
  <c r="O172" i="46" s="1"/>
  <c r="I168" i="46"/>
  <c r="O168" i="46" s="1"/>
  <c r="O164" i="46"/>
  <c r="I164" i="46"/>
  <c r="I160" i="46"/>
  <c r="O160" i="46" s="1"/>
  <c r="I156" i="46"/>
  <c r="O156" i="46" s="1"/>
  <c r="O152" i="46"/>
  <c r="I152" i="46"/>
  <c r="I148" i="46"/>
  <c r="O148" i="46" s="1"/>
  <c r="I143" i="46"/>
  <c r="O143" i="46" s="1"/>
  <c r="I139" i="46"/>
  <c r="O139" i="46" s="1"/>
  <c r="O135" i="46"/>
  <c r="R134" i="46" s="1"/>
  <c r="O134" i="46" s="1"/>
  <c r="I135" i="46"/>
  <c r="O130" i="46"/>
  <c r="I130" i="46"/>
  <c r="I126" i="46"/>
  <c r="I121" i="46"/>
  <c r="O121" i="46" s="1"/>
  <c r="R120" i="46" s="1"/>
  <c r="O120" i="46"/>
  <c r="I116" i="46"/>
  <c r="O116" i="46" s="1"/>
  <c r="I112" i="46"/>
  <c r="O112" i="46" s="1"/>
  <c r="O108" i="46"/>
  <c r="I108" i="46"/>
  <c r="I104" i="46"/>
  <c r="I100" i="46"/>
  <c r="O100" i="46" s="1"/>
  <c r="I95" i="46"/>
  <c r="O95" i="46" s="1"/>
  <c r="O91" i="46"/>
  <c r="I91" i="46"/>
  <c r="I87" i="46"/>
  <c r="O87" i="46" s="1"/>
  <c r="I83" i="46"/>
  <c r="O83" i="46" s="1"/>
  <c r="O79" i="46"/>
  <c r="I79" i="46"/>
  <c r="I75" i="46"/>
  <c r="I71" i="46"/>
  <c r="O71" i="46" s="1"/>
  <c r="I66" i="46"/>
  <c r="O66" i="46" s="1"/>
  <c r="O62" i="46"/>
  <c r="I62" i="46"/>
  <c r="I58" i="46"/>
  <c r="O58" i="46" s="1"/>
  <c r="I54" i="46"/>
  <c r="O54" i="46" s="1"/>
  <c r="O50" i="46"/>
  <c r="I50" i="46"/>
  <c r="I46" i="46"/>
  <c r="O46" i="46" s="1"/>
  <c r="I42" i="46"/>
  <c r="O42" i="46" s="1"/>
  <c r="I38" i="46"/>
  <c r="O38" i="46" s="1"/>
  <c r="I34" i="46"/>
  <c r="O34" i="46" s="1"/>
  <c r="I30" i="46"/>
  <c r="O30" i="46" s="1"/>
  <c r="O26" i="46"/>
  <c r="I26" i="46"/>
  <c r="I22" i="46"/>
  <c r="O22" i="46" s="1"/>
  <c r="I17" i="46"/>
  <c r="I13" i="46"/>
  <c r="O13" i="46" s="1"/>
  <c r="O196" i="45"/>
  <c r="I196" i="45"/>
  <c r="I192" i="45"/>
  <c r="O192" i="45" s="1"/>
  <c r="I188" i="45"/>
  <c r="O188" i="45" s="1"/>
  <c r="O184" i="45"/>
  <c r="I184" i="45"/>
  <c r="I180" i="45"/>
  <c r="O180" i="45" s="1"/>
  <c r="I176" i="45"/>
  <c r="O176" i="45" s="1"/>
  <c r="I172" i="45"/>
  <c r="O172" i="45" s="1"/>
  <c r="I168" i="45"/>
  <c r="O168" i="45" s="1"/>
  <c r="I164" i="45"/>
  <c r="O164" i="45" s="1"/>
  <c r="O160" i="45"/>
  <c r="I160" i="45"/>
  <c r="O155" i="45"/>
  <c r="I155" i="45"/>
  <c r="I151" i="45"/>
  <c r="I147" i="45"/>
  <c r="O147" i="45" s="1"/>
  <c r="I142" i="45"/>
  <c r="O142" i="45" s="1"/>
  <c r="O138" i="45"/>
  <c r="R137" i="45" s="1"/>
  <c r="O137" i="45" s="1"/>
  <c r="I138" i="45"/>
  <c r="O133" i="45"/>
  <c r="R132" i="45" s="1"/>
  <c r="O132" i="45" s="1"/>
  <c r="I133" i="45"/>
  <c r="Q132" i="45"/>
  <c r="I132" i="45" s="1"/>
  <c r="I128" i="45"/>
  <c r="O128" i="45" s="1"/>
  <c r="I124" i="45"/>
  <c r="O124" i="45" s="1"/>
  <c r="I120" i="45"/>
  <c r="O120" i="45" s="1"/>
  <c r="O116" i="45"/>
  <c r="I116" i="45"/>
  <c r="I112" i="45"/>
  <c r="O112" i="45" s="1"/>
  <c r="I108" i="45"/>
  <c r="O108" i="45" s="1"/>
  <c r="I103" i="45"/>
  <c r="O103" i="45" s="1"/>
  <c r="I99" i="45"/>
  <c r="O99" i="45" s="1"/>
  <c r="I95" i="45"/>
  <c r="O95" i="45" s="1"/>
  <c r="I91" i="45"/>
  <c r="O91" i="45" s="1"/>
  <c r="O87" i="45"/>
  <c r="R78" i="45" s="1"/>
  <c r="O78" i="45" s="1"/>
  <c r="I87" i="45"/>
  <c r="I83" i="45"/>
  <c r="O83" i="45" s="1"/>
  <c r="I79" i="45"/>
  <c r="O79" i="45" s="1"/>
  <c r="I74" i="45"/>
  <c r="O74" i="45" s="1"/>
  <c r="I70" i="45"/>
  <c r="O70" i="45" s="1"/>
  <c r="I66" i="45"/>
  <c r="O66" i="45" s="1"/>
  <c r="I62" i="45"/>
  <c r="O62" i="45" s="1"/>
  <c r="O58" i="45"/>
  <c r="I58" i="45"/>
  <c r="I54" i="45"/>
  <c r="O54" i="45" s="1"/>
  <c r="I50" i="45"/>
  <c r="O50" i="45" s="1"/>
  <c r="O46" i="45"/>
  <c r="I46" i="45"/>
  <c r="I42" i="45"/>
  <c r="O42" i="45" s="1"/>
  <c r="I38" i="45"/>
  <c r="O38" i="45" s="1"/>
  <c r="I34" i="45"/>
  <c r="O34" i="45" s="1"/>
  <c r="I30" i="45"/>
  <c r="O30" i="45" s="1"/>
  <c r="I26" i="45"/>
  <c r="O26" i="45" s="1"/>
  <c r="O22" i="45"/>
  <c r="I22" i="45"/>
  <c r="O17" i="45"/>
  <c r="I17" i="45"/>
  <c r="I13" i="45"/>
  <c r="I196" i="44"/>
  <c r="O196" i="44" s="1"/>
  <c r="O192" i="44"/>
  <c r="I192" i="44"/>
  <c r="I188" i="44"/>
  <c r="O188" i="44" s="1"/>
  <c r="I184" i="44"/>
  <c r="O184" i="44" s="1"/>
  <c r="O180" i="44"/>
  <c r="I180" i="44"/>
  <c r="I176" i="44"/>
  <c r="O176" i="44" s="1"/>
  <c r="I172" i="44"/>
  <c r="O172" i="44" s="1"/>
  <c r="I168" i="44"/>
  <c r="O168" i="44" s="1"/>
  <c r="I164" i="44"/>
  <c r="O164" i="44" s="1"/>
  <c r="I160" i="44"/>
  <c r="O160" i="44" s="1"/>
  <c r="R159" i="44"/>
  <c r="O159" i="44" s="1"/>
  <c r="I155" i="44"/>
  <c r="O155" i="44" s="1"/>
  <c r="O151" i="44"/>
  <c r="I151" i="44"/>
  <c r="O147" i="44"/>
  <c r="R146" i="44" s="1"/>
  <c r="O146" i="44" s="1"/>
  <c r="I147" i="44"/>
  <c r="Q146" i="44"/>
  <c r="I146" i="44" s="1"/>
  <c r="O142" i="44"/>
  <c r="I142" i="44"/>
  <c r="I138" i="44"/>
  <c r="O138" i="44" s="1"/>
  <c r="R137" i="44" s="1"/>
  <c r="O137" i="44"/>
  <c r="I133" i="44"/>
  <c r="O133" i="44" s="1"/>
  <c r="R132" i="44" s="1"/>
  <c r="O132" i="44"/>
  <c r="I128" i="44"/>
  <c r="O128" i="44" s="1"/>
  <c r="O124" i="44"/>
  <c r="I124" i="44"/>
  <c r="O120" i="44"/>
  <c r="I120" i="44"/>
  <c r="I116" i="44"/>
  <c r="O116" i="44" s="1"/>
  <c r="O112" i="44"/>
  <c r="I112" i="44"/>
  <c r="O108" i="44"/>
  <c r="I108" i="44"/>
  <c r="Q107" i="44"/>
  <c r="I107" i="44" s="1"/>
  <c r="O103" i="44"/>
  <c r="I103" i="44"/>
  <c r="I99" i="44"/>
  <c r="O99" i="44" s="1"/>
  <c r="O95" i="44"/>
  <c r="I95" i="44"/>
  <c r="O91" i="44"/>
  <c r="I91" i="44"/>
  <c r="I87" i="44"/>
  <c r="O87" i="44" s="1"/>
  <c r="O83" i="44"/>
  <c r="I83" i="44"/>
  <c r="O79" i="44"/>
  <c r="I79" i="44"/>
  <c r="Q78" i="44"/>
  <c r="I78" i="44" s="1"/>
  <c r="O74" i="44"/>
  <c r="I74" i="44"/>
  <c r="I70" i="44"/>
  <c r="O70" i="44" s="1"/>
  <c r="O66" i="44"/>
  <c r="I66" i="44"/>
  <c r="O62" i="44"/>
  <c r="I62" i="44"/>
  <c r="I58" i="44"/>
  <c r="O58" i="44" s="1"/>
  <c r="O54" i="44"/>
  <c r="I54" i="44"/>
  <c r="O50" i="44"/>
  <c r="I50" i="44"/>
  <c r="I46" i="44"/>
  <c r="O46" i="44" s="1"/>
  <c r="O42" i="44"/>
  <c r="I42" i="44"/>
  <c r="O38" i="44"/>
  <c r="I38" i="44"/>
  <c r="I34" i="44"/>
  <c r="O34" i="44" s="1"/>
  <c r="O30" i="44"/>
  <c r="I30" i="44"/>
  <c r="O26" i="44"/>
  <c r="I26" i="44"/>
  <c r="I22" i="44"/>
  <c r="O22" i="44" s="1"/>
  <c r="I17" i="44"/>
  <c r="O17" i="44" s="1"/>
  <c r="O13" i="44"/>
  <c r="I13" i="44"/>
  <c r="Q12" i="44" s="1"/>
  <c r="I12" i="44" s="1"/>
  <c r="R12" i="44"/>
  <c r="O12" i="44" s="1"/>
  <c r="O35" i="43"/>
  <c r="I35" i="43"/>
  <c r="I31" i="43"/>
  <c r="O31" i="43" s="1"/>
  <c r="O27" i="43"/>
  <c r="I27" i="43"/>
  <c r="O23" i="43"/>
  <c r="I23" i="43"/>
  <c r="I19" i="43"/>
  <c r="O19" i="43" s="1"/>
  <c r="R14" i="43" s="1"/>
  <c r="O14" i="43" s="1"/>
  <c r="O2" i="43" s="1"/>
  <c r="O15" i="43"/>
  <c r="I15" i="43"/>
  <c r="Q14" i="43" s="1"/>
  <c r="I14" i="43" s="1"/>
  <c r="I3" i="43" s="1"/>
  <c r="O59" i="42"/>
  <c r="I59" i="42"/>
  <c r="I55" i="42"/>
  <c r="O55" i="42" s="1"/>
  <c r="O51" i="42"/>
  <c r="I51" i="42"/>
  <c r="O47" i="42"/>
  <c r="I47" i="42"/>
  <c r="I43" i="42"/>
  <c r="O43" i="42" s="1"/>
  <c r="O39" i="42"/>
  <c r="I39" i="42"/>
  <c r="O35" i="42"/>
  <c r="I35" i="42"/>
  <c r="I31" i="42"/>
  <c r="O31" i="42" s="1"/>
  <c r="O27" i="42"/>
  <c r="I27" i="42"/>
  <c r="O23" i="42"/>
  <c r="I23" i="42"/>
  <c r="I19" i="42"/>
  <c r="O19" i="42" s="1"/>
  <c r="O15" i="42"/>
  <c r="I15" i="42"/>
  <c r="Q14" i="42" s="1"/>
  <c r="I14" i="42" s="1"/>
  <c r="I3" i="42" s="1"/>
  <c r="R14" i="42"/>
  <c r="O14" i="42" s="1"/>
  <c r="O2" i="42" s="1"/>
  <c r="O59" i="41"/>
  <c r="I59" i="41"/>
  <c r="I55" i="41"/>
  <c r="O55" i="41" s="1"/>
  <c r="O51" i="41"/>
  <c r="I51" i="41"/>
  <c r="O47" i="41"/>
  <c r="I47" i="41"/>
  <c r="I43" i="41"/>
  <c r="O43" i="41" s="1"/>
  <c r="O39" i="41"/>
  <c r="I39" i="41"/>
  <c r="O35" i="41"/>
  <c r="I35" i="41"/>
  <c r="I31" i="41"/>
  <c r="O31" i="41" s="1"/>
  <c r="O27" i="41"/>
  <c r="I27" i="41"/>
  <c r="O23" i="41"/>
  <c r="I23" i="41"/>
  <c r="I19" i="41"/>
  <c r="O19" i="41" s="1"/>
  <c r="R14" i="41" s="1"/>
  <c r="O14" i="41" s="1"/>
  <c r="O2" i="41" s="1"/>
  <c r="O15" i="41"/>
  <c r="I15" i="41"/>
  <c r="Q14" i="41" s="1"/>
  <c r="I14" i="41" s="1"/>
  <c r="I3" i="41" s="1"/>
  <c r="O71" i="40"/>
  <c r="I71" i="40"/>
  <c r="I67" i="40"/>
  <c r="O67" i="40" s="1"/>
  <c r="O63" i="40"/>
  <c r="I63" i="40"/>
  <c r="O59" i="40"/>
  <c r="I59" i="40"/>
  <c r="I55" i="40"/>
  <c r="O55" i="40" s="1"/>
  <c r="O51" i="40"/>
  <c r="I51" i="40"/>
  <c r="O47" i="40"/>
  <c r="I47" i="40"/>
  <c r="I43" i="40"/>
  <c r="O43" i="40" s="1"/>
  <c r="O39" i="40"/>
  <c r="I39" i="40"/>
  <c r="O35" i="40"/>
  <c r="I35" i="40"/>
  <c r="I31" i="40"/>
  <c r="O31" i="40" s="1"/>
  <c r="O27" i="40"/>
  <c r="I27" i="40"/>
  <c r="O23" i="40"/>
  <c r="R14" i="40" s="1"/>
  <c r="O14" i="40" s="1"/>
  <c r="O2" i="40" s="1"/>
  <c r="D48" i="1" s="1"/>
  <c r="I23" i="40"/>
  <c r="I19" i="40"/>
  <c r="O19" i="40" s="1"/>
  <c r="O15" i="40"/>
  <c r="I15" i="40"/>
  <c r="Q14" i="40" s="1"/>
  <c r="I14" i="40" s="1"/>
  <c r="I3" i="40" s="1"/>
  <c r="O71" i="39"/>
  <c r="I71" i="39"/>
  <c r="I67" i="39"/>
  <c r="O67" i="39" s="1"/>
  <c r="O63" i="39"/>
  <c r="I63" i="39"/>
  <c r="O59" i="39"/>
  <c r="I59" i="39"/>
  <c r="I55" i="39"/>
  <c r="O55" i="39" s="1"/>
  <c r="O51" i="39"/>
  <c r="I51" i="39"/>
  <c r="O47" i="39"/>
  <c r="I47" i="39"/>
  <c r="I43" i="39"/>
  <c r="O43" i="39" s="1"/>
  <c r="O39" i="39"/>
  <c r="I39" i="39"/>
  <c r="O35" i="39"/>
  <c r="I35" i="39"/>
  <c r="I31" i="39"/>
  <c r="O31" i="39" s="1"/>
  <c r="O27" i="39"/>
  <c r="I27" i="39"/>
  <c r="O23" i="39"/>
  <c r="I23" i="39"/>
  <c r="I19" i="39"/>
  <c r="O19" i="39" s="1"/>
  <c r="O15" i="39"/>
  <c r="I15" i="39"/>
  <c r="Q14" i="39" s="1"/>
  <c r="I14" i="39" s="1"/>
  <c r="I3" i="39" s="1"/>
  <c r="O59" i="38"/>
  <c r="I59" i="38"/>
  <c r="I55" i="38"/>
  <c r="O55" i="38" s="1"/>
  <c r="O51" i="38"/>
  <c r="I51" i="38"/>
  <c r="O47" i="38"/>
  <c r="I47" i="38"/>
  <c r="I43" i="38"/>
  <c r="O43" i="38" s="1"/>
  <c r="O39" i="38"/>
  <c r="I39" i="38"/>
  <c r="O35" i="38"/>
  <c r="R14" i="38" s="1"/>
  <c r="O14" i="38" s="1"/>
  <c r="O2" i="38" s="1"/>
  <c r="I35" i="38"/>
  <c r="I31" i="38"/>
  <c r="O31" i="38" s="1"/>
  <c r="O27" i="38"/>
  <c r="I27" i="38"/>
  <c r="O23" i="38"/>
  <c r="I23" i="38"/>
  <c r="I19" i="38"/>
  <c r="O19" i="38" s="1"/>
  <c r="O15" i="38"/>
  <c r="I15" i="38"/>
  <c r="Q14" i="38" s="1"/>
  <c r="I14" i="38" s="1"/>
  <c r="I3" i="38" s="1"/>
  <c r="O35" i="37"/>
  <c r="I35" i="37"/>
  <c r="I31" i="37"/>
  <c r="O31" i="37" s="1"/>
  <c r="O27" i="37"/>
  <c r="I27" i="37"/>
  <c r="O23" i="37"/>
  <c r="I23" i="37"/>
  <c r="I19" i="37"/>
  <c r="O19" i="37" s="1"/>
  <c r="R14" i="37" s="1"/>
  <c r="O14" i="37" s="1"/>
  <c r="O2" i="37" s="1"/>
  <c r="O15" i="37"/>
  <c r="I15" i="37"/>
  <c r="Q14" i="37" s="1"/>
  <c r="I14" i="37" s="1"/>
  <c r="I3" i="37" s="1"/>
  <c r="O59" i="36"/>
  <c r="I59" i="36"/>
  <c r="I55" i="36"/>
  <c r="O55" i="36" s="1"/>
  <c r="O51" i="36"/>
  <c r="I51" i="36"/>
  <c r="O47" i="36"/>
  <c r="I47" i="36"/>
  <c r="I43" i="36"/>
  <c r="O43" i="36" s="1"/>
  <c r="O39" i="36"/>
  <c r="I39" i="36"/>
  <c r="O35" i="36"/>
  <c r="I35" i="36"/>
  <c r="I31" i="36"/>
  <c r="O31" i="36" s="1"/>
  <c r="O27" i="36"/>
  <c r="I27" i="36"/>
  <c r="O23" i="36"/>
  <c r="I23" i="36"/>
  <c r="I19" i="36"/>
  <c r="O19" i="36" s="1"/>
  <c r="O15" i="36"/>
  <c r="I15" i="36"/>
  <c r="Q14" i="36" s="1"/>
  <c r="I14" i="36" s="1"/>
  <c r="I3" i="36" s="1"/>
  <c r="R14" i="36"/>
  <c r="O14" i="36" s="1"/>
  <c r="O2" i="36" s="1"/>
  <c r="O59" i="35"/>
  <c r="I59" i="35"/>
  <c r="I55" i="35"/>
  <c r="O55" i="35" s="1"/>
  <c r="O51" i="35"/>
  <c r="I51" i="35"/>
  <c r="O47" i="35"/>
  <c r="I47" i="35"/>
  <c r="I43" i="35"/>
  <c r="O43" i="35" s="1"/>
  <c r="O39" i="35"/>
  <c r="I39" i="35"/>
  <c r="O35" i="35"/>
  <c r="I35" i="35"/>
  <c r="I31" i="35"/>
  <c r="O31" i="35" s="1"/>
  <c r="O27" i="35"/>
  <c r="I27" i="35"/>
  <c r="O23" i="35"/>
  <c r="I23" i="35"/>
  <c r="I19" i="35"/>
  <c r="O19" i="35" s="1"/>
  <c r="R14" i="35" s="1"/>
  <c r="O14" i="35" s="1"/>
  <c r="O2" i="35" s="1"/>
  <c r="O15" i="35"/>
  <c r="I15" i="35"/>
  <c r="Q14" i="35" s="1"/>
  <c r="I14" i="35" s="1"/>
  <c r="I3" i="35" s="1"/>
  <c r="O115" i="34"/>
  <c r="I115" i="34"/>
  <c r="I111" i="34"/>
  <c r="O111" i="34" s="1"/>
  <c r="I107" i="34"/>
  <c r="O107" i="34" s="1"/>
  <c r="O103" i="34"/>
  <c r="I103" i="34"/>
  <c r="I99" i="34"/>
  <c r="O99" i="34" s="1"/>
  <c r="I95" i="34"/>
  <c r="O95" i="34" s="1"/>
  <c r="O91" i="34"/>
  <c r="I91" i="34"/>
  <c r="I87" i="34"/>
  <c r="O87" i="34" s="1"/>
  <c r="I83" i="34"/>
  <c r="O83" i="34" s="1"/>
  <c r="O79" i="34"/>
  <c r="I79" i="34"/>
  <c r="I75" i="34"/>
  <c r="O75" i="34" s="1"/>
  <c r="I71" i="34"/>
  <c r="O71" i="34" s="1"/>
  <c r="O67" i="34"/>
  <c r="I67" i="34"/>
  <c r="I63" i="34"/>
  <c r="O63" i="34" s="1"/>
  <c r="I59" i="34"/>
  <c r="O59" i="34" s="1"/>
  <c r="O55" i="34"/>
  <c r="I55" i="34"/>
  <c r="I51" i="34"/>
  <c r="O51" i="34" s="1"/>
  <c r="I47" i="34"/>
  <c r="O47" i="34" s="1"/>
  <c r="O43" i="34"/>
  <c r="I43" i="34"/>
  <c r="I39" i="34"/>
  <c r="O39" i="34" s="1"/>
  <c r="I35" i="34"/>
  <c r="O35" i="34" s="1"/>
  <c r="O31" i="34"/>
  <c r="I31" i="34"/>
  <c r="I27" i="34"/>
  <c r="O27" i="34" s="1"/>
  <c r="I23" i="34"/>
  <c r="O23" i="34" s="1"/>
  <c r="O19" i="34"/>
  <c r="I19" i="34"/>
  <c r="I15" i="34"/>
  <c r="O15" i="34" s="1"/>
  <c r="I115" i="33"/>
  <c r="O115" i="33" s="1"/>
  <c r="O111" i="33"/>
  <c r="I111" i="33"/>
  <c r="I107" i="33"/>
  <c r="O107" i="33" s="1"/>
  <c r="I103" i="33"/>
  <c r="O103" i="33" s="1"/>
  <c r="O99" i="33"/>
  <c r="I99" i="33"/>
  <c r="I95" i="33"/>
  <c r="O95" i="33" s="1"/>
  <c r="I91" i="33"/>
  <c r="O91" i="33" s="1"/>
  <c r="O87" i="33"/>
  <c r="I87" i="33"/>
  <c r="I83" i="33"/>
  <c r="O83" i="33" s="1"/>
  <c r="I79" i="33"/>
  <c r="O79" i="33" s="1"/>
  <c r="O75" i="33"/>
  <c r="I75" i="33"/>
  <c r="I71" i="33"/>
  <c r="O71" i="33" s="1"/>
  <c r="I67" i="33"/>
  <c r="O67" i="33" s="1"/>
  <c r="O63" i="33"/>
  <c r="I63" i="33"/>
  <c r="I59" i="33"/>
  <c r="O59" i="33" s="1"/>
  <c r="I55" i="33"/>
  <c r="O55" i="33" s="1"/>
  <c r="O51" i="33"/>
  <c r="I51" i="33"/>
  <c r="I47" i="33"/>
  <c r="O47" i="33" s="1"/>
  <c r="I43" i="33"/>
  <c r="O43" i="33" s="1"/>
  <c r="O39" i="33"/>
  <c r="I39" i="33"/>
  <c r="I35" i="33"/>
  <c r="O35" i="33" s="1"/>
  <c r="I31" i="33"/>
  <c r="O31" i="33" s="1"/>
  <c r="O27" i="33"/>
  <c r="I27" i="33"/>
  <c r="I23" i="33"/>
  <c r="O23" i="33" s="1"/>
  <c r="I19" i="33"/>
  <c r="O19" i="33" s="1"/>
  <c r="O15" i="33"/>
  <c r="I15" i="33"/>
  <c r="Q14" i="33"/>
  <c r="I14" i="33" s="1"/>
  <c r="I3" i="33"/>
  <c r="I240" i="32"/>
  <c r="O240" i="32" s="1"/>
  <c r="I236" i="32"/>
  <c r="O236" i="32" s="1"/>
  <c r="O232" i="32"/>
  <c r="I232" i="32"/>
  <c r="I228" i="32"/>
  <c r="O228" i="32" s="1"/>
  <c r="I224" i="32"/>
  <c r="O224" i="32" s="1"/>
  <c r="O220" i="32"/>
  <c r="I220" i="32"/>
  <c r="I216" i="32"/>
  <c r="O216" i="32" s="1"/>
  <c r="I212" i="32"/>
  <c r="O212" i="32" s="1"/>
  <c r="O208" i="32"/>
  <c r="I208" i="32"/>
  <c r="I204" i="32"/>
  <c r="O204" i="32" s="1"/>
  <c r="I200" i="32"/>
  <c r="O200" i="32" s="1"/>
  <c r="R199" i="32" s="1"/>
  <c r="O199" i="32" s="1"/>
  <c r="I195" i="32"/>
  <c r="O195" i="32" s="1"/>
  <c r="R194" i="32"/>
  <c r="O194" i="32" s="1"/>
  <c r="I190" i="32"/>
  <c r="O190" i="32" s="1"/>
  <c r="O186" i="32"/>
  <c r="I186" i="32"/>
  <c r="I182" i="32"/>
  <c r="O182" i="32" s="1"/>
  <c r="I178" i="32"/>
  <c r="O178" i="32" s="1"/>
  <c r="O174" i="32"/>
  <c r="I174" i="32"/>
  <c r="I170" i="32"/>
  <c r="O170" i="32" s="1"/>
  <c r="I166" i="32"/>
  <c r="O166" i="32" s="1"/>
  <c r="R165" i="32" s="1"/>
  <c r="O165" i="32" s="1"/>
  <c r="I161" i="32"/>
  <c r="O161" i="32" s="1"/>
  <c r="O157" i="32"/>
  <c r="I157" i="32"/>
  <c r="I153" i="32"/>
  <c r="O153" i="32" s="1"/>
  <c r="R152" i="32" s="1"/>
  <c r="O152" i="32"/>
  <c r="I148" i="32"/>
  <c r="O148" i="32" s="1"/>
  <c r="I144" i="32"/>
  <c r="O144" i="32" s="1"/>
  <c r="O140" i="32"/>
  <c r="I140" i="32"/>
  <c r="I136" i="32"/>
  <c r="O136" i="32" s="1"/>
  <c r="I132" i="32"/>
  <c r="O132" i="32" s="1"/>
  <c r="R119" i="32" s="1"/>
  <c r="O119" i="32" s="1"/>
  <c r="O128" i="32"/>
  <c r="I128" i="32"/>
  <c r="I124" i="32"/>
  <c r="O124" i="32" s="1"/>
  <c r="I120" i="32"/>
  <c r="O120" i="32" s="1"/>
  <c r="I115" i="32"/>
  <c r="O115" i="32" s="1"/>
  <c r="O111" i="32"/>
  <c r="I111" i="32"/>
  <c r="I107" i="32"/>
  <c r="O107" i="32" s="1"/>
  <c r="I103" i="32"/>
  <c r="O103" i="32" s="1"/>
  <c r="O99" i="32"/>
  <c r="I99" i="32"/>
  <c r="Q98" i="32"/>
  <c r="I98" i="32" s="1"/>
  <c r="O94" i="32"/>
  <c r="I94" i="32"/>
  <c r="I90" i="32"/>
  <c r="O90" i="32" s="1"/>
  <c r="I86" i="32"/>
  <c r="O86" i="32" s="1"/>
  <c r="O82" i="32"/>
  <c r="I82" i="32"/>
  <c r="I78" i="32"/>
  <c r="O78" i="32" s="1"/>
  <c r="I74" i="32"/>
  <c r="O74" i="32" s="1"/>
  <c r="O70" i="32"/>
  <c r="I70" i="32"/>
  <c r="Q69" i="32"/>
  <c r="I69" i="32" s="1"/>
  <c r="O65" i="32"/>
  <c r="I65" i="32"/>
  <c r="I61" i="32"/>
  <c r="O61" i="32" s="1"/>
  <c r="I57" i="32"/>
  <c r="O57" i="32" s="1"/>
  <c r="O53" i="32"/>
  <c r="I53" i="32"/>
  <c r="I49" i="32"/>
  <c r="O49" i="32" s="1"/>
  <c r="I45" i="32"/>
  <c r="O45" i="32" s="1"/>
  <c r="O41" i="32"/>
  <c r="I41" i="32"/>
  <c r="I37" i="32"/>
  <c r="O37" i="32" s="1"/>
  <c r="I33" i="32"/>
  <c r="O33" i="32" s="1"/>
  <c r="R20" i="32" s="1"/>
  <c r="O20" i="32" s="1"/>
  <c r="O29" i="32"/>
  <c r="I29" i="32"/>
  <c r="I25" i="32"/>
  <c r="O25" i="32" s="1"/>
  <c r="I21" i="32"/>
  <c r="O21" i="32" s="1"/>
  <c r="I16" i="32"/>
  <c r="O16" i="32" s="1"/>
  <c r="O12" i="32"/>
  <c r="I12" i="32"/>
  <c r="Q11" i="32"/>
  <c r="I11" i="32" s="1"/>
  <c r="I312" i="31"/>
  <c r="O312" i="31" s="1"/>
  <c r="I308" i="31"/>
  <c r="O308" i="31" s="1"/>
  <c r="O304" i="31"/>
  <c r="I304" i="31"/>
  <c r="I300" i="31"/>
  <c r="O300" i="31" s="1"/>
  <c r="I296" i="31"/>
  <c r="O296" i="31" s="1"/>
  <c r="O292" i="31"/>
  <c r="I292" i="31"/>
  <c r="I288" i="31"/>
  <c r="O288" i="31" s="1"/>
  <c r="I284" i="31"/>
  <c r="O284" i="31" s="1"/>
  <c r="O280" i="31"/>
  <c r="I280" i="31"/>
  <c r="I276" i="31"/>
  <c r="O276" i="31" s="1"/>
  <c r="I272" i="31"/>
  <c r="O272" i="31" s="1"/>
  <c r="O268" i="31"/>
  <c r="I268" i="31"/>
  <c r="I264" i="31"/>
  <c r="O264" i="31" s="1"/>
  <c r="I260" i="31"/>
  <c r="O260" i="31" s="1"/>
  <c r="O256" i="31"/>
  <c r="I256" i="31"/>
  <c r="I252" i="31"/>
  <c r="O252" i="31" s="1"/>
  <c r="I248" i="31"/>
  <c r="O248" i="31" s="1"/>
  <c r="O244" i="31"/>
  <c r="I244" i="31"/>
  <c r="I240" i="31"/>
  <c r="O240" i="31" s="1"/>
  <c r="I236" i="31"/>
  <c r="O236" i="31" s="1"/>
  <c r="O232" i="31"/>
  <c r="I232" i="31"/>
  <c r="Q231" i="31"/>
  <c r="I231" i="31" s="1"/>
  <c r="O227" i="31"/>
  <c r="I227" i="31"/>
  <c r="I223" i="31"/>
  <c r="O223" i="31" s="1"/>
  <c r="R218" i="31" s="1"/>
  <c r="O218" i="31" s="1"/>
  <c r="I219" i="31"/>
  <c r="O219" i="31" s="1"/>
  <c r="I214" i="31"/>
  <c r="O214" i="31" s="1"/>
  <c r="O210" i="31"/>
  <c r="I210" i="31"/>
  <c r="I206" i="31"/>
  <c r="O206" i="31" s="1"/>
  <c r="R189" i="31" s="1"/>
  <c r="O189" i="31" s="1"/>
  <c r="I202" i="31"/>
  <c r="O202" i="31" s="1"/>
  <c r="O198" i="31"/>
  <c r="I198" i="31"/>
  <c r="I194" i="31"/>
  <c r="O194" i="31" s="1"/>
  <c r="I190" i="31"/>
  <c r="O190" i="31" s="1"/>
  <c r="I185" i="31"/>
  <c r="O185" i="31" s="1"/>
  <c r="R184" i="31"/>
  <c r="O184" i="31" s="1"/>
  <c r="I180" i="31"/>
  <c r="O180" i="31" s="1"/>
  <c r="O176" i="31"/>
  <c r="I176" i="31"/>
  <c r="I172" i="31"/>
  <c r="O172" i="31" s="1"/>
  <c r="R171" i="31" s="1"/>
  <c r="O171" i="31" s="1"/>
  <c r="I167" i="31"/>
  <c r="O167" i="31" s="1"/>
  <c r="I163" i="31"/>
  <c r="O163" i="31" s="1"/>
  <c r="O159" i="31"/>
  <c r="I159" i="31"/>
  <c r="I155" i="31"/>
  <c r="O155" i="31" s="1"/>
  <c r="I151" i="31"/>
  <c r="O151" i="31" s="1"/>
  <c r="O147" i="31"/>
  <c r="I147" i="31"/>
  <c r="Q146" i="31"/>
  <c r="I146" i="31" s="1"/>
  <c r="O142" i="31"/>
  <c r="I142" i="31"/>
  <c r="I138" i="31"/>
  <c r="O138" i="31" s="1"/>
  <c r="I134" i="31"/>
  <c r="O134" i="31" s="1"/>
  <c r="O130" i="31"/>
  <c r="I130" i="31"/>
  <c r="I126" i="31"/>
  <c r="O126" i="31" s="1"/>
  <c r="I122" i="31"/>
  <c r="O122" i="31" s="1"/>
  <c r="O118" i="31"/>
  <c r="I118" i="31"/>
  <c r="I114" i="31"/>
  <c r="O114" i="31" s="1"/>
  <c r="I110" i="31"/>
  <c r="O110" i="31" s="1"/>
  <c r="O106" i="31"/>
  <c r="I106" i="31"/>
  <c r="I102" i="31"/>
  <c r="O102" i="31" s="1"/>
  <c r="I98" i="31"/>
  <c r="O98" i="31" s="1"/>
  <c r="I93" i="31"/>
  <c r="O93" i="31" s="1"/>
  <c r="O89" i="31"/>
  <c r="I89" i="31"/>
  <c r="I85" i="31"/>
  <c r="O85" i="31" s="1"/>
  <c r="I81" i="31"/>
  <c r="O81" i="31" s="1"/>
  <c r="O77" i="31"/>
  <c r="I77" i="31"/>
  <c r="I73" i="31"/>
  <c r="O73" i="31" s="1"/>
  <c r="I69" i="31"/>
  <c r="O69" i="31" s="1"/>
  <c r="O65" i="31"/>
  <c r="I65" i="31"/>
  <c r="I61" i="31"/>
  <c r="O61" i="31" s="1"/>
  <c r="I57" i="31"/>
  <c r="O57" i="31" s="1"/>
  <c r="O53" i="31"/>
  <c r="I53" i="31"/>
  <c r="I49" i="31"/>
  <c r="O49" i="31" s="1"/>
  <c r="I45" i="31"/>
  <c r="O45" i="31" s="1"/>
  <c r="O41" i="31"/>
  <c r="I41" i="31"/>
  <c r="I37" i="31"/>
  <c r="O37" i="31" s="1"/>
  <c r="I33" i="31"/>
  <c r="O33" i="31" s="1"/>
  <c r="O29" i="31"/>
  <c r="I29" i="31"/>
  <c r="I25" i="31"/>
  <c r="O25" i="31" s="1"/>
  <c r="I20" i="31"/>
  <c r="O20" i="31" s="1"/>
  <c r="I16" i="31"/>
  <c r="O16" i="31" s="1"/>
  <c r="O12" i="31"/>
  <c r="I12" i="31"/>
  <c r="Q11" i="31"/>
  <c r="I11" i="31" s="1"/>
  <c r="I268" i="30"/>
  <c r="O268" i="30" s="1"/>
  <c r="I264" i="30"/>
  <c r="O264" i="30" s="1"/>
  <c r="O260" i="30"/>
  <c r="I260" i="30"/>
  <c r="I256" i="30"/>
  <c r="O256" i="30" s="1"/>
  <c r="I252" i="30"/>
  <c r="O252" i="30" s="1"/>
  <c r="O248" i="30"/>
  <c r="I248" i="30"/>
  <c r="I244" i="30"/>
  <c r="O244" i="30" s="1"/>
  <c r="I240" i="30"/>
  <c r="O240" i="30" s="1"/>
  <c r="O236" i="30"/>
  <c r="I236" i="30"/>
  <c r="I232" i="30"/>
  <c r="O232" i="30" s="1"/>
  <c r="I228" i="30"/>
  <c r="O228" i="30" s="1"/>
  <c r="O224" i="30"/>
  <c r="I224" i="30"/>
  <c r="I220" i="30"/>
  <c r="O220" i="30" s="1"/>
  <c r="I216" i="30"/>
  <c r="O216" i="30" s="1"/>
  <c r="O212" i="30"/>
  <c r="I212" i="30"/>
  <c r="Q211" i="30"/>
  <c r="I211" i="30" s="1"/>
  <c r="O207" i="30"/>
  <c r="I207" i="30"/>
  <c r="I203" i="30"/>
  <c r="O203" i="30" s="1"/>
  <c r="R202" i="30" s="1"/>
  <c r="O202" i="30"/>
  <c r="I198" i="30"/>
  <c r="O198" i="30" s="1"/>
  <c r="I194" i="30"/>
  <c r="O194" i="30" s="1"/>
  <c r="O190" i="30"/>
  <c r="I190" i="30"/>
  <c r="I186" i="30"/>
  <c r="O186" i="30" s="1"/>
  <c r="I181" i="30"/>
  <c r="O181" i="30" s="1"/>
  <c r="R176" i="30" s="1"/>
  <c r="O176" i="30" s="1"/>
  <c r="I177" i="30"/>
  <c r="O177" i="30" s="1"/>
  <c r="I172" i="30"/>
  <c r="O172" i="30" s="1"/>
  <c r="O168" i="30"/>
  <c r="I168" i="30"/>
  <c r="I164" i="30"/>
  <c r="O164" i="30" s="1"/>
  <c r="I160" i="30"/>
  <c r="O160" i="30" s="1"/>
  <c r="O156" i="30"/>
  <c r="I156" i="30"/>
  <c r="I152" i="30"/>
  <c r="O152" i="30" s="1"/>
  <c r="I147" i="30"/>
  <c r="O147" i="30" s="1"/>
  <c r="I143" i="30"/>
  <c r="O143" i="30" s="1"/>
  <c r="O139" i="30"/>
  <c r="I139" i="30"/>
  <c r="I135" i="30"/>
  <c r="O135" i="30" s="1"/>
  <c r="I131" i="30"/>
  <c r="O131" i="30" s="1"/>
  <c r="O127" i="30"/>
  <c r="R118" i="30" s="1"/>
  <c r="O118" i="30" s="1"/>
  <c r="I127" i="30"/>
  <c r="I123" i="30"/>
  <c r="O123" i="30" s="1"/>
  <c r="I119" i="30"/>
  <c r="O119" i="30" s="1"/>
  <c r="I114" i="30"/>
  <c r="O114" i="30" s="1"/>
  <c r="O110" i="30"/>
  <c r="R101" i="30" s="1"/>
  <c r="O101" i="30" s="1"/>
  <c r="I110" i="30"/>
  <c r="I106" i="30"/>
  <c r="O106" i="30" s="1"/>
  <c r="I102" i="30"/>
  <c r="O102" i="30" s="1"/>
  <c r="I97" i="30"/>
  <c r="O97" i="30" s="1"/>
  <c r="O93" i="30"/>
  <c r="I93" i="30"/>
  <c r="I89" i="30"/>
  <c r="O89" i="30" s="1"/>
  <c r="I85" i="30"/>
  <c r="O85" i="30" s="1"/>
  <c r="O81" i="30"/>
  <c r="I81" i="30"/>
  <c r="I77" i="30"/>
  <c r="O77" i="30" s="1"/>
  <c r="I73" i="30"/>
  <c r="O73" i="30" s="1"/>
  <c r="O69" i="30"/>
  <c r="I69" i="30"/>
  <c r="I65" i="30"/>
  <c r="O65" i="30" s="1"/>
  <c r="I61" i="30"/>
  <c r="O61" i="30" s="1"/>
  <c r="O57" i="30"/>
  <c r="I57" i="30"/>
  <c r="I53" i="30"/>
  <c r="O53" i="30" s="1"/>
  <c r="I49" i="30"/>
  <c r="O49" i="30" s="1"/>
  <c r="O45" i="30"/>
  <c r="I45" i="30"/>
  <c r="I41" i="30"/>
  <c r="O41" i="30" s="1"/>
  <c r="R36" i="30" s="1"/>
  <c r="O36" i="30" s="1"/>
  <c r="I37" i="30"/>
  <c r="O37" i="30" s="1"/>
  <c r="I32" i="30"/>
  <c r="O32" i="30" s="1"/>
  <c r="O28" i="30"/>
  <c r="I28" i="30"/>
  <c r="I24" i="30"/>
  <c r="O24" i="30" s="1"/>
  <c r="I20" i="30"/>
  <c r="O20" i="30" s="1"/>
  <c r="O16" i="30"/>
  <c r="I16" i="30"/>
  <c r="I12" i="30"/>
  <c r="O12" i="30" s="1"/>
  <c r="I264" i="29"/>
  <c r="O264" i="29" s="1"/>
  <c r="O260" i="29"/>
  <c r="I260" i="29"/>
  <c r="I256" i="29"/>
  <c r="O256" i="29" s="1"/>
  <c r="I252" i="29"/>
  <c r="O252" i="29" s="1"/>
  <c r="O248" i="29"/>
  <c r="I248" i="29"/>
  <c r="I244" i="29"/>
  <c r="O244" i="29" s="1"/>
  <c r="I240" i="29"/>
  <c r="O240" i="29" s="1"/>
  <c r="O236" i="29"/>
  <c r="I236" i="29"/>
  <c r="I232" i="29"/>
  <c r="O232" i="29" s="1"/>
  <c r="I228" i="29"/>
  <c r="O228" i="29" s="1"/>
  <c r="O224" i="29"/>
  <c r="I224" i="29"/>
  <c r="Q223" i="29"/>
  <c r="I223" i="29" s="1"/>
  <c r="O219" i="29"/>
  <c r="I219" i="29"/>
  <c r="I215" i="29"/>
  <c r="O215" i="29" s="1"/>
  <c r="R210" i="29" s="1"/>
  <c r="O210" i="29" s="1"/>
  <c r="I211" i="29"/>
  <c r="O211" i="29" s="1"/>
  <c r="I206" i="29"/>
  <c r="O206" i="29" s="1"/>
  <c r="O202" i="29"/>
  <c r="I202" i="29"/>
  <c r="I198" i="29"/>
  <c r="O198" i="29" s="1"/>
  <c r="I194" i="29"/>
  <c r="O194" i="29" s="1"/>
  <c r="O190" i="29"/>
  <c r="I190" i="29"/>
  <c r="I186" i="29"/>
  <c r="O186" i="29" s="1"/>
  <c r="I182" i="29"/>
  <c r="O182" i="29" s="1"/>
  <c r="O178" i="29"/>
  <c r="R169" i="29" s="1"/>
  <c r="O169" i="29" s="1"/>
  <c r="I178" i="29"/>
  <c r="I174" i="29"/>
  <c r="O174" i="29" s="1"/>
  <c r="I170" i="29"/>
  <c r="O170" i="29" s="1"/>
  <c r="I165" i="29"/>
  <c r="O165" i="29" s="1"/>
  <c r="O161" i="29"/>
  <c r="R160" i="29" s="1"/>
  <c r="O160" i="29" s="1"/>
  <c r="I161" i="29"/>
  <c r="Q160" i="29"/>
  <c r="I160" i="29" s="1"/>
  <c r="O156" i="29"/>
  <c r="I156" i="29"/>
  <c r="I152" i="29"/>
  <c r="O152" i="29" s="1"/>
  <c r="I148" i="29"/>
  <c r="O148" i="29" s="1"/>
  <c r="O144" i="29"/>
  <c r="I144" i="29"/>
  <c r="I140" i="29"/>
  <c r="O140" i="29" s="1"/>
  <c r="I136" i="29"/>
  <c r="O136" i="29" s="1"/>
  <c r="R135" i="29" s="1"/>
  <c r="O135" i="29" s="1"/>
  <c r="I131" i="29"/>
  <c r="O131" i="29" s="1"/>
  <c r="O127" i="29"/>
  <c r="I127" i="29"/>
  <c r="I123" i="29"/>
  <c r="O123" i="29" s="1"/>
  <c r="I119" i="29"/>
  <c r="O119" i="29" s="1"/>
  <c r="O115" i="29"/>
  <c r="R114" i="29" s="1"/>
  <c r="O114" i="29" s="1"/>
  <c r="I115" i="29"/>
  <c r="O110" i="29"/>
  <c r="I110" i="29"/>
  <c r="I106" i="29"/>
  <c r="O106" i="29" s="1"/>
  <c r="I102" i="29"/>
  <c r="O102" i="29" s="1"/>
  <c r="O98" i="29"/>
  <c r="I98" i="29"/>
  <c r="O93" i="29"/>
  <c r="I93" i="29"/>
  <c r="I89" i="29"/>
  <c r="O89" i="29" s="1"/>
  <c r="I85" i="29"/>
  <c r="O85" i="29" s="1"/>
  <c r="O81" i="29"/>
  <c r="I81" i="29"/>
  <c r="I77" i="29"/>
  <c r="O77" i="29" s="1"/>
  <c r="I73" i="29"/>
  <c r="O73" i="29" s="1"/>
  <c r="O69" i="29"/>
  <c r="I69" i="29"/>
  <c r="I65" i="29"/>
  <c r="O65" i="29" s="1"/>
  <c r="I61" i="29"/>
  <c r="O61" i="29" s="1"/>
  <c r="O57" i="29"/>
  <c r="I57" i="29"/>
  <c r="I53" i="29"/>
  <c r="O53" i="29" s="1"/>
  <c r="I49" i="29"/>
  <c r="O49" i="29" s="1"/>
  <c r="O45" i="29"/>
  <c r="I45" i="29"/>
  <c r="I41" i="29"/>
  <c r="O41" i="29" s="1"/>
  <c r="I37" i="29"/>
  <c r="O37" i="29" s="1"/>
  <c r="O33" i="29"/>
  <c r="R32" i="29" s="1"/>
  <c r="O32" i="29" s="1"/>
  <c r="I33" i="29"/>
  <c r="O28" i="29"/>
  <c r="I28" i="29"/>
  <c r="I24" i="29"/>
  <c r="O24" i="29" s="1"/>
  <c r="I20" i="29"/>
  <c r="O20" i="29" s="1"/>
  <c r="O16" i="29"/>
  <c r="I16" i="29"/>
  <c r="I12" i="29"/>
  <c r="O12" i="29" s="1"/>
  <c r="I421" i="28"/>
  <c r="O421" i="28" s="1"/>
  <c r="O417" i="28"/>
  <c r="I417" i="28"/>
  <c r="I413" i="28"/>
  <c r="O413" i="28" s="1"/>
  <c r="I409" i="28"/>
  <c r="O409" i="28" s="1"/>
  <c r="O405" i="28"/>
  <c r="I405" i="28"/>
  <c r="I401" i="28"/>
  <c r="O401" i="28" s="1"/>
  <c r="I397" i="28"/>
  <c r="O397" i="28" s="1"/>
  <c r="O393" i="28"/>
  <c r="I393" i="28"/>
  <c r="I389" i="28"/>
  <c r="O389" i="28" s="1"/>
  <c r="I385" i="28"/>
  <c r="O385" i="28" s="1"/>
  <c r="O381" i="28"/>
  <c r="I381" i="28"/>
  <c r="I377" i="28"/>
  <c r="O377" i="28" s="1"/>
  <c r="I373" i="28"/>
  <c r="O373" i="28" s="1"/>
  <c r="O369" i="28"/>
  <c r="I369" i="28"/>
  <c r="I365" i="28"/>
  <c r="O365" i="28" s="1"/>
  <c r="I361" i="28"/>
  <c r="O361" i="28" s="1"/>
  <c r="O357" i="28"/>
  <c r="I357" i="28"/>
  <c r="I353" i="28"/>
  <c r="O353" i="28" s="1"/>
  <c r="I349" i="28"/>
  <c r="O349" i="28" s="1"/>
  <c r="O345" i="28"/>
  <c r="I345" i="28"/>
  <c r="I341" i="28"/>
  <c r="O341" i="28" s="1"/>
  <c r="I337" i="28"/>
  <c r="O337" i="28" s="1"/>
  <c r="O333" i="28"/>
  <c r="I333" i="28"/>
  <c r="I329" i="28"/>
  <c r="O329" i="28" s="1"/>
  <c r="I325" i="28"/>
  <c r="O325" i="28" s="1"/>
  <c r="O321" i="28"/>
  <c r="I321" i="28"/>
  <c r="O316" i="28"/>
  <c r="I316" i="28"/>
  <c r="I312" i="28"/>
  <c r="O312" i="28" s="1"/>
  <c r="I308" i="28"/>
  <c r="O304" i="28"/>
  <c r="I304" i="28"/>
  <c r="O299" i="28"/>
  <c r="I299" i="28"/>
  <c r="I295" i="28"/>
  <c r="O295" i="28" s="1"/>
  <c r="I291" i="28"/>
  <c r="O291" i="28" s="1"/>
  <c r="O287" i="28"/>
  <c r="I287" i="28"/>
  <c r="I283" i="28"/>
  <c r="O283" i="28" s="1"/>
  <c r="I279" i="28"/>
  <c r="O275" i="28"/>
  <c r="I275" i="28"/>
  <c r="O270" i="28"/>
  <c r="I270" i="28"/>
  <c r="I266" i="28"/>
  <c r="O266" i="28" s="1"/>
  <c r="I262" i="28"/>
  <c r="O262" i="28" s="1"/>
  <c r="O258" i="28"/>
  <c r="I258" i="28"/>
  <c r="I254" i="28"/>
  <c r="O254" i="28" s="1"/>
  <c r="I250" i="28"/>
  <c r="I245" i="28"/>
  <c r="O245" i="28" s="1"/>
  <c r="O241" i="28"/>
  <c r="I241" i="28"/>
  <c r="I237" i="28"/>
  <c r="O237" i="28" s="1"/>
  <c r="I233" i="28"/>
  <c r="O233" i="28" s="1"/>
  <c r="O229" i="28"/>
  <c r="I229" i="28"/>
  <c r="I225" i="28"/>
  <c r="O225" i="28" s="1"/>
  <c r="I220" i="28"/>
  <c r="O220" i="28" s="1"/>
  <c r="I216" i="28"/>
  <c r="O216" i="28" s="1"/>
  <c r="O212" i="28"/>
  <c r="I212" i="28"/>
  <c r="I208" i="28"/>
  <c r="O208" i="28" s="1"/>
  <c r="I204" i="28"/>
  <c r="O204" i="28" s="1"/>
  <c r="O200" i="28"/>
  <c r="I200" i="28"/>
  <c r="I196" i="28"/>
  <c r="O196" i="28" s="1"/>
  <c r="I192" i="28"/>
  <c r="I187" i="28"/>
  <c r="O187" i="28" s="1"/>
  <c r="O183" i="28"/>
  <c r="I183" i="28"/>
  <c r="I179" i="28"/>
  <c r="O179" i="28" s="1"/>
  <c r="I175" i="28"/>
  <c r="O175" i="28" s="1"/>
  <c r="O171" i="28"/>
  <c r="R170" i="28" s="1"/>
  <c r="O170" i="28" s="1"/>
  <c r="I171" i="28"/>
  <c r="O166" i="28"/>
  <c r="I166" i="28"/>
  <c r="I162" i="28"/>
  <c r="O162" i="28" s="1"/>
  <c r="I158" i="28"/>
  <c r="O158" i="28" s="1"/>
  <c r="O154" i="28"/>
  <c r="I154" i="28"/>
  <c r="I150" i="28"/>
  <c r="O150" i="28" s="1"/>
  <c r="I146" i="28"/>
  <c r="O146" i="28" s="1"/>
  <c r="O142" i="28"/>
  <c r="I142" i="28"/>
  <c r="I138" i="28"/>
  <c r="O138" i="28" s="1"/>
  <c r="I134" i="28"/>
  <c r="O134" i="28" s="1"/>
  <c r="O130" i="28"/>
  <c r="I130" i="28"/>
  <c r="I126" i="28"/>
  <c r="I122" i="28"/>
  <c r="O122" i="28" s="1"/>
  <c r="O118" i="28"/>
  <c r="I118" i="28"/>
  <c r="O113" i="28"/>
  <c r="I113" i="28"/>
  <c r="I109" i="28"/>
  <c r="O109" i="28" s="1"/>
  <c r="I105" i="28"/>
  <c r="O105" i="28" s="1"/>
  <c r="O101" i="28"/>
  <c r="I101" i="28"/>
  <c r="I97" i="28"/>
  <c r="O97" i="28" s="1"/>
  <c r="I93" i="28"/>
  <c r="O93" i="28" s="1"/>
  <c r="O89" i="28"/>
  <c r="I89" i="28"/>
  <c r="I85" i="28"/>
  <c r="O85" i="28" s="1"/>
  <c r="I81" i="28"/>
  <c r="O81" i="28" s="1"/>
  <c r="O77" i="28"/>
  <c r="I77" i="28"/>
  <c r="I73" i="28"/>
  <c r="O73" i="28" s="1"/>
  <c r="I69" i="28"/>
  <c r="O69" i="28" s="1"/>
  <c r="O65" i="28"/>
  <c r="I65" i="28"/>
  <c r="I61" i="28"/>
  <c r="O61" i="28" s="1"/>
  <c r="I57" i="28"/>
  <c r="O57" i="28" s="1"/>
  <c r="O53" i="28"/>
  <c r="I53" i="28"/>
  <c r="I49" i="28"/>
  <c r="O49" i="28" s="1"/>
  <c r="I45" i="28"/>
  <c r="O45" i="28" s="1"/>
  <c r="O41" i="28"/>
  <c r="R40" i="28" s="1"/>
  <c r="O40" i="28" s="1"/>
  <c r="I41" i="28"/>
  <c r="O36" i="28"/>
  <c r="I36" i="28"/>
  <c r="I32" i="28"/>
  <c r="O32" i="28" s="1"/>
  <c r="I28" i="28"/>
  <c r="O28" i="28" s="1"/>
  <c r="O24" i="28"/>
  <c r="I24" i="28"/>
  <c r="I20" i="28"/>
  <c r="O20" i="28" s="1"/>
  <c r="I16" i="28"/>
  <c r="O16" i="28" s="1"/>
  <c r="O12" i="28"/>
  <c r="R11" i="28" s="1"/>
  <c r="O11" i="28" s="1"/>
  <c r="I12" i="28"/>
  <c r="I385" i="27"/>
  <c r="O385" i="27" s="1"/>
  <c r="I381" i="27"/>
  <c r="O381" i="27" s="1"/>
  <c r="O377" i="27"/>
  <c r="I377" i="27"/>
  <c r="I373" i="27"/>
  <c r="O373" i="27" s="1"/>
  <c r="I369" i="27"/>
  <c r="O369" i="27" s="1"/>
  <c r="O365" i="27"/>
  <c r="I365" i="27"/>
  <c r="I361" i="27"/>
  <c r="O361" i="27" s="1"/>
  <c r="I357" i="27"/>
  <c r="O357" i="27" s="1"/>
  <c r="O353" i="27"/>
  <c r="I353" i="27"/>
  <c r="I349" i="27"/>
  <c r="O349" i="27" s="1"/>
  <c r="I345" i="27"/>
  <c r="O345" i="27" s="1"/>
  <c r="O341" i="27"/>
  <c r="I341" i="27"/>
  <c r="I337" i="27"/>
  <c r="O337" i="27" s="1"/>
  <c r="I333" i="27"/>
  <c r="O333" i="27" s="1"/>
  <c r="O329" i="27"/>
  <c r="I329" i="27"/>
  <c r="I325" i="27"/>
  <c r="O325" i="27" s="1"/>
  <c r="I321" i="27"/>
  <c r="O321" i="27" s="1"/>
  <c r="O317" i="27"/>
  <c r="I317" i="27"/>
  <c r="I313" i="27"/>
  <c r="O313" i="27" s="1"/>
  <c r="I309" i="27"/>
  <c r="O305" i="27"/>
  <c r="I305" i="27"/>
  <c r="I301" i="27"/>
  <c r="O301" i="27" s="1"/>
  <c r="I296" i="27"/>
  <c r="I292" i="27"/>
  <c r="O292" i="27" s="1"/>
  <c r="O288" i="27"/>
  <c r="I288" i="27"/>
  <c r="O283" i="27"/>
  <c r="I283" i="27"/>
  <c r="I279" i="27"/>
  <c r="O279" i="27" s="1"/>
  <c r="I275" i="27"/>
  <c r="O275" i="27" s="1"/>
  <c r="O271" i="27"/>
  <c r="I271" i="27"/>
  <c r="I267" i="27"/>
  <c r="I263" i="27"/>
  <c r="O263" i="27" s="1"/>
  <c r="O259" i="27"/>
  <c r="I259" i="27"/>
  <c r="O254" i="27"/>
  <c r="I254" i="27"/>
  <c r="I250" i="27"/>
  <c r="O250" i="27" s="1"/>
  <c r="I246" i="27"/>
  <c r="O246" i="27" s="1"/>
  <c r="O242" i="27"/>
  <c r="I242" i="27"/>
  <c r="I238" i="27"/>
  <c r="I233" i="27"/>
  <c r="O233" i="27" s="1"/>
  <c r="I229" i="27"/>
  <c r="O229" i="27" s="1"/>
  <c r="O225" i="27"/>
  <c r="I225" i="27"/>
  <c r="I221" i="27"/>
  <c r="O221" i="27" s="1"/>
  <c r="I217" i="27"/>
  <c r="O217" i="27" s="1"/>
  <c r="O213" i="27"/>
  <c r="I213" i="27"/>
  <c r="O208" i="27"/>
  <c r="I208" i="27"/>
  <c r="I204" i="27"/>
  <c r="O204" i="27" s="1"/>
  <c r="I200" i="27"/>
  <c r="O200" i="27" s="1"/>
  <c r="O196" i="27"/>
  <c r="I196" i="27"/>
  <c r="I192" i="27"/>
  <c r="O192" i="27" s="1"/>
  <c r="I188" i="27"/>
  <c r="I183" i="27"/>
  <c r="O183" i="27" s="1"/>
  <c r="O179" i="27"/>
  <c r="I179" i="27"/>
  <c r="I175" i="27"/>
  <c r="O175" i="27" s="1"/>
  <c r="I171" i="27"/>
  <c r="O171" i="27" s="1"/>
  <c r="O167" i="27"/>
  <c r="I167" i="27"/>
  <c r="Q166" i="27"/>
  <c r="I166" i="27" s="1"/>
  <c r="O162" i="27"/>
  <c r="I162" i="27"/>
  <c r="I158" i="27"/>
  <c r="O158" i="27" s="1"/>
  <c r="I154" i="27"/>
  <c r="O154" i="27" s="1"/>
  <c r="O150" i="27"/>
  <c r="I150" i="27"/>
  <c r="I146" i="27"/>
  <c r="O146" i="27" s="1"/>
  <c r="I142" i="27"/>
  <c r="O142" i="27" s="1"/>
  <c r="O138" i="27"/>
  <c r="I138" i="27"/>
  <c r="I134" i="27"/>
  <c r="O134" i="27" s="1"/>
  <c r="I130" i="27"/>
  <c r="I125" i="27"/>
  <c r="O125" i="27" s="1"/>
  <c r="O121" i="27"/>
  <c r="I121" i="27"/>
  <c r="I117" i="27"/>
  <c r="O117" i="27" s="1"/>
  <c r="I113" i="27"/>
  <c r="O113" i="27" s="1"/>
  <c r="O109" i="27"/>
  <c r="I109" i="27"/>
  <c r="I105" i="27"/>
  <c r="O105" i="27" s="1"/>
  <c r="I101" i="27"/>
  <c r="O101" i="27" s="1"/>
  <c r="O97" i="27"/>
  <c r="I97" i="27"/>
  <c r="I93" i="27"/>
  <c r="O93" i="27" s="1"/>
  <c r="I89" i="27"/>
  <c r="O89" i="27" s="1"/>
  <c r="O85" i="27"/>
  <c r="I85" i="27"/>
  <c r="I81" i="27"/>
  <c r="O81" i="27" s="1"/>
  <c r="I77" i="27"/>
  <c r="O77" i="27" s="1"/>
  <c r="O73" i="27"/>
  <c r="I73" i="27"/>
  <c r="I69" i="27"/>
  <c r="O69" i="27" s="1"/>
  <c r="I65" i="27"/>
  <c r="O65" i="27" s="1"/>
  <c r="O61" i="27"/>
  <c r="I61" i="27"/>
  <c r="I57" i="27"/>
  <c r="O57" i="27" s="1"/>
  <c r="I53" i="27"/>
  <c r="O53" i="27" s="1"/>
  <c r="O49" i="27"/>
  <c r="I49" i="27"/>
  <c r="I45" i="27"/>
  <c r="O45" i="27" s="1"/>
  <c r="I41" i="27"/>
  <c r="I36" i="27"/>
  <c r="O36" i="27" s="1"/>
  <c r="O32" i="27"/>
  <c r="I32" i="27"/>
  <c r="I28" i="27"/>
  <c r="O28" i="27" s="1"/>
  <c r="I24" i="27"/>
  <c r="O24" i="27" s="1"/>
  <c r="O20" i="27"/>
  <c r="I20" i="27"/>
  <c r="I16" i="27"/>
  <c r="O16" i="27" s="1"/>
  <c r="I12" i="27"/>
  <c r="O107" i="26"/>
  <c r="I107" i="26"/>
  <c r="I103" i="26"/>
  <c r="O103" i="26" s="1"/>
  <c r="I99" i="26"/>
  <c r="I94" i="26"/>
  <c r="O94" i="26" s="1"/>
  <c r="O90" i="26"/>
  <c r="I90" i="26"/>
  <c r="I86" i="26"/>
  <c r="O86" i="26" s="1"/>
  <c r="I81" i="26"/>
  <c r="O81" i="26" s="1"/>
  <c r="I77" i="26"/>
  <c r="I72" i="26"/>
  <c r="I67" i="26"/>
  <c r="O67" i="26" s="1"/>
  <c r="O63" i="26"/>
  <c r="I63" i="26"/>
  <c r="I59" i="26"/>
  <c r="O59" i="26" s="1"/>
  <c r="I55" i="26"/>
  <c r="O55" i="26" s="1"/>
  <c r="O51" i="26"/>
  <c r="I51" i="26"/>
  <c r="I47" i="26"/>
  <c r="O47" i="26" s="1"/>
  <c r="I43" i="26"/>
  <c r="I38" i="26"/>
  <c r="O38" i="26" s="1"/>
  <c r="O34" i="26"/>
  <c r="I34" i="26"/>
  <c r="I30" i="26"/>
  <c r="O30" i="26" s="1"/>
  <c r="I26" i="26"/>
  <c r="O26" i="26" s="1"/>
  <c r="O22" i="26"/>
  <c r="I22" i="26"/>
  <c r="I18" i="26"/>
  <c r="I13" i="26"/>
  <c r="O13" i="26" s="1"/>
  <c r="R12" i="26" s="1"/>
  <c r="Q12" i="26"/>
  <c r="I12" i="26" s="1"/>
  <c r="O12" i="26"/>
  <c r="I60" i="25"/>
  <c r="O60" i="25" s="1"/>
  <c r="O56" i="25"/>
  <c r="I56" i="25"/>
  <c r="I52" i="25"/>
  <c r="O52" i="25" s="1"/>
  <c r="I48" i="25"/>
  <c r="O48" i="25" s="1"/>
  <c r="O44" i="25"/>
  <c r="R43" i="25" s="1"/>
  <c r="O43" i="25" s="1"/>
  <c r="I44" i="25"/>
  <c r="O39" i="25"/>
  <c r="R38" i="25" s="1"/>
  <c r="O38" i="25" s="1"/>
  <c r="I39" i="25"/>
  <c r="Q38" i="25"/>
  <c r="I38" i="25" s="1"/>
  <c r="O34" i="25"/>
  <c r="I34" i="25"/>
  <c r="I30" i="25"/>
  <c r="O30" i="25" s="1"/>
  <c r="I26" i="25"/>
  <c r="O26" i="25" s="1"/>
  <c r="O22" i="25"/>
  <c r="R21" i="25" s="1"/>
  <c r="O21" i="25" s="1"/>
  <c r="I22" i="25"/>
  <c r="O17" i="25"/>
  <c r="I17" i="25"/>
  <c r="I13" i="25"/>
  <c r="I107" i="24"/>
  <c r="O107" i="24" s="1"/>
  <c r="O103" i="24"/>
  <c r="I103" i="24"/>
  <c r="I99" i="24"/>
  <c r="O99" i="24" s="1"/>
  <c r="I94" i="24"/>
  <c r="O94" i="24" s="1"/>
  <c r="I90" i="24"/>
  <c r="O90" i="24" s="1"/>
  <c r="O86" i="24"/>
  <c r="R85" i="24" s="1"/>
  <c r="O85" i="24" s="1"/>
  <c r="I86" i="24"/>
  <c r="O81" i="24"/>
  <c r="I81" i="24"/>
  <c r="I77" i="24"/>
  <c r="I72" i="24"/>
  <c r="O72" i="24" s="1"/>
  <c r="R71" i="24" s="1"/>
  <c r="O71" i="24"/>
  <c r="I67" i="24"/>
  <c r="O67" i="24" s="1"/>
  <c r="I63" i="24"/>
  <c r="O63" i="24" s="1"/>
  <c r="O59" i="24"/>
  <c r="I59" i="24"/>
  <c r="I55" i="24"/>
  <c r="O55" i="24" s="1"/>
  <c r="I51" i="24"/>
  <c r="O51" i="24" s="1"/>
  <c r="I47" i="24"/>
  <c r="O47" i="24" s="1"/>
  <c r="I43" i="24"/>
  <c r="O43" i="24" s="1"/>
  <c r="I38" i="24"/>
  <c r="O38" i="24" s="1"/>
  <c r="I34" i="24"/>
  <c r="O34" i="24" s="1"/>
  <c r="O30" i="24"/>
  <c r="I30" i="24"/>
  <c r="I26" i="24"/>
  <c r="I22" i="24"/>
  <c r="O22" i="24" s="1"/>
  <c r="I18" i="24"/>
  <c r="O18" i="24" s="1"/>
  <c r="O13" i="24"/>
  <c r="R12" i="24" s="1"/>
  <c r="O12" i="24" s="1"/>
  <c r="I13" i="24"/>
  <c r="Q12" i="24"/>
  <c r="I12" i="24"/>
  <c r="I60" i="23"/>
  <c r="O60" i="23" s="1"/>
  <c r="I56" i="23"/>
  <c r="O56" i="23" s="1"/>
  <c r="I52" i="23"/>
  <c r="O52" i="23" s="1"/>
  <c r="I48" i="23"/>
  <c r="O48" i="23" s="1"/>
  <c r="I44" i="23"/>
  <c r="O44" i="23" s="1"/>
  <c r="R43" i="23"/>
  <c r="O43" i="23" s="1"/>
  <c r="I39" i="23"/>
  <c r="O39" i="23" s="1"/>
  <c r="R38" i="23"/>
  <c r="O38" i="23" s="1"/>
  <c r="Q38" i="23"/>
  <c r="I38" i="23"/>
  <c r="I34" i="23"/>
  <c r="O34" i="23" s="1"/>
  <c r="I30" i="23"/>
  <c r="O30" i="23" s="1"/>
  <c r="R21" i="23" s="1"/>
  <c r="O21" i="23" s="1"/>
  <c r="I26" i="23"/>
  <c r="O26" i="23" s="1"/>
  <c r="I22" i="23"/>
  <c r="O22" i="23" s="1"/>
  <c r="I17" i="23"/>
  <c r="O17" i="23" s="1"/>
  <c r="O13" i="23"/>
  <c r="R12" i="23" s="1"/>
  <c r="O12" i="23" s="1"/>
  <c r="I13" i="23"/>
  <c r="Q12" i="23"/>
  <c r="I12" i="23" s="1"/>
  <c r="I126" i="22"/>
  <c r="O126" i="22" s="1"/>
  <c r="I122" i="22"/>
  <c r="O122" i="22" s="1"/>
  <c r="O118" i="22"/>
  <c r="I118" i="22"/>
  <c r="I114" i="22"/>
  <c r="O114" i="22" s="1"/>
  <c r="I110" i="22"/>
  <c r="O110" i="22" s="1"/>
  <c r="O106" i="22"/>
  <c r="I106" i="22"/>
  <c r="I102" i="22"/>
  <c r="I97" i="22"/>
  <c r="O97" i="22" s="1"/>
  <c r="I93" i="22"/>
  <c r="O93" i="22" s="1"/>
  <c r="R92" i="22"/>
  <c r="O92" i="22" s="1"/>
  <c r="I88" i="22"/>
  <c r="O88" i="22" s="1"/>
  <c r="O84" i="22"/>
  <c r="I84" i="22"/>
  <c r="I80" i="22"/>
  <c r="I76" i="22"/>
  <c r="O76" i="22" s="1"/>
  <c r="I72" i="22"/>
  <c r="O72" i="22" s="1"/>
  <c r="O67" i="22"/>
  <c r="R66" i="22" s="1"/>
  <c r="O66" i="22" s="1"/>
  <c r="I67" i="22"/>
  <c r="Q66" i="22"/>
  <c r="I66" i="22"/>
  <c r="O62" i="22"/>
  <c r="I62" i="22"/>
  <c r="I58" i="22"/>
  <c r="O58" i="22" s="1"/>
  <c r="I54" i="22"/>
  <c r="O54" i="22" s="1"/>
  <c r="I50" i="22"/>
  <c r="O50" i="22" s="1"/>
  <c r="I46" i="22"/>
  <c r="O46" i="22" s="1"/>
  <c r="I42" i="22"/>
  <c r="O42" i="22" s="1"/>
  <c r="O38" i="22"/>
  <c r="I38" i="22"/>
  <c r="I34" i="22"/>
  <c r="O34" i="22" s="1"/>
  <c r="I30" i="22"/>
  <c r="O30" i="22" s="1"/>
  <c r="O26" i="22"/>
  <c r="I26" i="22"/>
  <c r="I21" i="22"/>
  <c r="O21" i="22" s="1"/>
  <c r="I17" i="22"/>
  <c r="O17" i="22" s="1"/>
  <c r="I13" i="22"/>
  <c r="O13" i="22" s="1"/>
  <c r="R12" i="22"/>
  <c r="O12" i="22" s="1"/>
  <c r="O294" i="21"/>
  <c r="I294" i="21"/>
  <c r="I290" i="21"/>
  <c r="O290" i="21" s="1"/>
  <c r="I286" i="21"/>
  <c r="O286" i="21" s="1"/>
  <c r="I282" i="21"/>
  <c r="O282" i="21" s="1"/>
  <c r="I278" i="21"/>
  <c r="O278" i="21" s="1"/>
  <c r="I274" i="21"/>
  <c r="O274" i="21" s="1"/>
  <c r="O270" i="21"/>
  <c r="I270" i="21"/>
  <c r="I266" i="21"/>
  <c r="O266" i="21" s="1"/>
  <c r="I262" i="21"/>
  <c r="O262" i="21" s="1"/>
  <c r="O258" i="21"/>
  <c r="I258" i="21"/>
  <c r="I254" i="21"/>
  <c r="O254" i="21" s="1"/>
  <c r="I250" i="21"/>
  <c r="O250" i="21" s="1"/>
  <c r="I246" i="21"/>
  <c r="O246" i="21" s="1"/>
  <c r="I242" i="21"/>
  <c r="O242" i="21" s="1"/>
  <c r="I238" i="21"/>
  <c r="O238" i="21" s="1"/>
  <c r="O234" i="21"/>
  <c r="I234" i="21"/>
  <c r="I230" i="21"/>
  <c r="O230" i="21" s="1"/>
  <c r="I226" i="21"/>
  <c r="O226" i="21" s="1"/>
  <c r="O222" i="21"/>
  <c r="I222" i="21"/>
  <c r="I218" i="21"/>
  <c r="I214" i="21"/>
  <c r="O214" i="21" s="1"/>
  <c r="I209" i="21"/>
  <c r="O209" i="21" s="1"/>
  <c r="O205" i="21"/>
  <c r="I205" i="21"/>
  <c r="I201" i="21"/>
  <c r="O201" i="21" s="1"/>
  <c r="I197" i="21"/>
  <c r="O197" i="21" s="1"/>
  <c r="O193" i="21"/>
  <c r="I193" i="21"/>
  <c r="I189" i="21"/>
  <c r="I185" i="21"/>
  <c r="O185" i="21" s="1"/>
  <c r="I180" i="21"/>
  <c r="O180" i="21" s="1"/>
  <c r="O176" i="21"/>
  <c r="R175" i="21" s="1"/>
  <c r="O175" i="21" s="1"/>
  <c r="I176" i="21"/>
  <c r="O171" i="21"/>
  <c r="R170" i="21" s="1"/>
  <c r="O170" i="21" s="1"/>
  <c r="I171" i="21"/>
  <c r="Q170" i="21"/>
  <c r="I170" i="21" s="1"/>
  <c r="I166" i="21"/>
  <c r="O166" i="21" s="1"/>
  <c r="R165" i="21" s="1"/>
  <c r="O165" i="21" s="1"/>
  <c r="Q165" i="21"/>
  <c r="I165" i="21" s="1"/>
  <c r="O161" i="21"/>
  <c r="I161" i="21"/>
  <c r="I157" i="21"/>
  <c r="O157" i="21" s="1"/>
  <c r="I153" i="21"/>
  <c r="O153" i="21" s="1"/>
  <c r="O149" i="21"/>
  <c r="I149" i="21"/>
  <c r="I145" i="21"/>
  <c r="O145" i="21" s="1"/>
  <c r="I141" i="21"/>
  <c r="O141" i="21" s="1"/>
  <c r="I137" i="21"/>
  <c r="O137" i="21" s="1"/>
  <c r="I133" i="21"/>
  <c r="O133" i="21" s="1"/>
  <c r="I128" i="21"/>
  <c r="O128" i="21" s="1"/>
  <c r="R127" i="21" s="1"/>
  <c r="Q127" i="21"/>
  <c r="O127" i="21"/>
  <c r="I127" i="21"/>
  <c r="I123" i="21"/>
  <c r="O123" i="21" s="1"/>
  <c r="I119" i="21"/>
  <c r="O119" i="21" s="1"/>
  <c r="I115" i="21"/>
  <c r="O115" i="21" s="1"/>
  <c r="I111" i="21"/>
  <c r="O111" i="21" s="1"/>
  <c r="I107" i="21"/>
  <c r="O107" i="21" s="1"/>
  <c r="O103" i="21"/>
  <c r="I103" i="21"/>
  <c r="I99" i="21"/>
  <c r="O99" i="21" s="1"/>
  <c r="I94" i="21"/>
  <c r="O94" i="21" s="1"/>
  <c r="I90" i="21"/>
  <c r="O90" i="21" s="1"/>
  <c r="I86" i="21"/>
  <c r="O86" i="21" s="1"/>
  <c r="I82" i="21"/>
  <c r="O82" i="21" s="1"/>
  <c r="I78" i="21"/>
  <c r="O78" i="21" s="1"/>
  <c r="O74" i="21"/>
  <c r="I74" i="21"/>
  <c r="I70" i="21"/>
  <c r="O70" i="21" s="1"/>
  <c r="I66" i="21"/>
  <c r="O66" i="21" s="1"/>
  <c r="O62" i="21"/>
  <c r="I62" i="21"/>
  <c r="I58" i="21"/>
  <c r="O58" i="21" s="1"/>
  <c r="I54" i="21"/>
  <c r="O54" i="21" s="1"/>
  <c r="I50" i="21"/>
  <c r="O50" i="21" s="1"/>
  <c r="I46" i="21"/>
  <c r="O46" i="21" s="1"/>
  <c r="I42" i="21"/>
  <c r="O42" i="21" s="1"/>
  <c r="O38" i="21"/>
  <c r="I38" i="21"/>
  <c r="I34" i="21"/>
  <c r="O34" i="21" s="1"/>
  <c r="I30" i="21"/>
  <c r="O30" i="21" s="1"/>
  <c r="O26" i="21"/>
  <c r="I26" i="21"/>
  <c r="I21" i="21"/>
  <c r="O21" i="21" s="1"/>
  <c r="I17" i="21"/>
  <c r="O17" i="21" s="1"/>
  <c r="O13" i="21"/>
  <c r="I13" i="21"/>
  <c r="I151" i="20"/>
  <c r="O151" i="20" s="1"/>
  <c r="I147" i="20"/>
  <c r="O147" i="20" s="1"/>
  <c r="O143" i="20"/>
  <c r="I143" i="20"/>
  <c r="O139" i="20"/>
  <c r="I139" i="20"/>
  <c r="I135" i="20"/>
  <c r="O135" i="20" s="1"/>
  <c r="I131" i="20"/>
  <c r="O131" i="20" s="1"/>
  <c r="I127" i="20"/>
  <c r="O127" i="20" s="1"/>
  <c r="I123" i="20"/>
  <c r="O123" i="20" s="1"/>
  <c r="I119" i="20"/>
  <c r="O119" i="20" s="1"/>
  <c r="O115" i="20"/>
  <c r="I115" i="20"/>
  <c r="I111" i="20"/>
  <c r="I106" i="20"/>
  <c r="O106" i="20" s="1"/>
  <c r="O102" i="20"/>
  <c r="I102" i="20"/>
  <c r="I98" i="20"/>
  <c r="O98" i="20" s="1"/>
  <c r="I94" i="20"/>
  <c r="O94" i="20" s="1"/>
  <c r="R93" i="20" s="1"/>
  <c r="O93" i="20" s="1"/>
  <c r="Q93" i="20"/>
  <c r="I93" i="20" s="1"/>
  <c r="I89" i="20"/>
  <c r="O89" i="20" s="1"/>
  <c r="O85" i="20"/>
  <c r="I85" i="20"/>
  <c r="Q84" i="20" s="1"/>
  <c r="I84" i="20" s="1"/>
  <c r="R84" i="20"/>
  <c r="O84" i="20" s="1"/>
  <c r="I80" i="20"/>
  <c r="O80" i="20" s="1"/>
  <c r="R79" i="20" s="1"/>
  <c r="O79" i="20" s="1"/>
  <c r="Q79" i="20"/>
  <c r="I79" i="20" s="1"/>
  <c r="I75" i="20"/>
  <c r="O75" i="20" s="1"/>
  <c r="O71" i="20"/>
  <c r="I71" i="20"/>
  <c r="I67" i="20"/>
  <c r="I63" i="20"/>
  <c r="O63" i="20" s="1"/>
  <c r="I59" i="20"/>
  <c r="O59" i="20" s="1"/>
  <c r="I55" i="20"/>
  <c r="O55" i="20" s="1"/>
  <c r="O51" i="20"/>
  <c r="I51" i="20"/>
  <c r="I47" i="20"/>
  <c r="O47" i="20" s="1"/>
  <c r="I42" i="20"/>
  <c r="O42" i="20" s="1"/>
  <c r="I38" i="20"/>
  <c r="O38" i="20" s="1"/>
  <c r="O34" i="20"/>
  <c r="I34" i="20"/>
  <c r="O30" i="20"/>
  <c r="I30" i="20"/>
  <c r="I26" i="20"/>
  <c r="O26" i="20" s="1"/>
  <c r="I22" i="20"/>
  <c r="O22" i="20" s="1"/>
  <c r="R21" i="20" s="1"/>
  <c r="O21" i="20" s="1"/>
  <c r="Q21" i="20"/>
  <c r="I21" i="20" s="1"/>
  <c r="I17" i="20"/>
  <c r="O17" i="20" s="1"/>
  <c r="O13" i="20"/>
  <c r="I13" i="20"/>
  <c r="Q12" i="20"/>
  <c r="I12" i="20" s="1"/>
  <c r="I110" i="19"/>
  <c r="O110" i="19" s="1"/>
  <c r="O106" i="19"/>
  <c r="I106" i="19"/>
  <c r="I102" i="19"/>
  <c r="O102" i="19" s="1"/>
  <c r="R101" i="19" s="1"/>
  <c r="O101" i="19" s="1"/>
  <c r="Q101" i="19"/>
  <c r="I101" i="19"/>
  <c r="I97" i="19"/>
  <c r="O97" i="19" s="1"/>
  <c r="R92" i="19" s="1"/>
  <c r="O92" i="19" s="1"/>
  <c r="I93" i="19"/>
  <c r="O93" i="19" s="1"/>
  <c r="Q92" i="19"/>
  <c r="I92" i="19" s="1"/>
  <c r="I88" i="19"/>
  <c r="O88" i="19" s="1"/>
  <c r="I84" i="19"/>
  <c r="O84" i="19" s="1"/>
  <c r="I80" i="19"/>
  <c r="I76" i="19"/>
  <c r="O76" i="19" s="1"/>
  <c r="I72" i="19"/>
  <c r="O72" i="19" s="1"/>
  <c r="I67" i="19"/>
  <c r="O67" i="19" s="1"/>
  <c r="R66" i="19" s="1"/>
  <c r="O66" i="19" s="1"/>
  <c r="Q66" i="19"/>
  <c r="I66" i="19" s="1"/>
  <c r="O62" i="19"/>
  <c r="I62" i="19"/>
  <c r="I58" i="19"/>
  <c r="O58" i="19" s="1"/>
  <c r="I54" i="19"/>
  <c r="O54" i="19" s="1"/>
  <c r="I50" i="19"/>
  <c r="O50" i="19" s="1"/>
  <c r="I46" i="19"/>
  <c r="O46" i="19" s="1"/>
  <c r="I42" i="19"/>
  <c r="O42" i="19" s="1"/>
  <c r="O38" i="19"/>
  <c r="I38" i="19"/>
  <c r="O34" i="19"/>
  <c r="I34" i="19"/>
  <c r="I30" i="19"/>
  <c r="O30" i="19" s="1"/>
  <c r="I26" i="19"/>
  <c r="O26" i="19" s="1"/>
  <c r="R25" i="19" s="1"/>
  <c r="O25" i="19" s="1"/>
  <c r="I21" i="19"/>
  <c r="O21" i="19" s="1"/>
  <c r="O17" i="19"/>
  <c r="I17" i="19"/>
  <c r="I13" i="19"/>
  <c r="O139" i="18"/>
  <c r="I139" i="18"/>
  <c r="I135" i="18"/>
  <c r="O135" i="18" s="1"/>
  <c r="I131" i="18"/>
  <c r="O131" i="18" s="1"/>
  <c r="I127" i="18"/>
  <c r="I123" i="18"/>
  <c r="O123" i="18" s="1"/>
  <c r="O118" i="18"/>
  <c r="I118" i="18"/>
  <c r="I114" i="18"/>
  <c r="O114" i="18" s="1"/>
  <c r="I110" i="18"/>
  <c r="O110" i="18" s="1"/>
  <c r="Q109" i="18"/>
  <c r="I109" i="18" s="1"/>
  <c r="I105" i="18"/>
  <c r="O105" i="18" s="1"/>
  <c r="R100" i="18" s="1"/>
  <c r="O100" i="18" s="1"/>
  <c r="O101" i="18"/>
  <c r="I101" i="18"/>
  <c r="Q100" i="18" s="1"/>
  <c r="I100" i="18" s="1"/>
  <c r="O96" i="18"/>
  <c r="I96" i="18"/>
  <c r="Q95" i="18" s="1"/>
  <c r="I95" i="18" s="1"/>
  <c r="R95" i="18"/>
  <c r="O95" i="18" s="1"/>
  <c r="O91" i="18"/>
  <c r="I91" i="18"/>
  <c r="O87" i="18"/>
  <c r="I87" i="18"/>
  <c r="I83" i="18"/>
  <c r="O83" i="18" s="1"/>
  <c r="O79" i="18"/>
  <c r="I79" i="18"/>
  <c r="O75" i="18"/>
  <c r="I75" i="18"/>
  <c r="I71" i="18"/>
  <c r="O71" i="18" s="1"/>
  <c r="O67" i="18"/>
  <c r="I67" i="18"/>
  <c r="Q66" i="18" s="1"/>
  <c r="I66" i="18" s="1"/>
  <c r="R66" i="18"/>
  <c r="O66" i="18" s="1"/>
  <c r="I62" i="18"/>
  <c r="O62" i="18" s="1"/>
  <c r="O58" i="18"/>
  <c r="I58" i="18"/>
  <c r="I54" i="18"/>
  <c r="O54" i="18" s="1"/>
  <c r="I50" i="18"/>
  <c r="O50" i="18" s="1"/>
  <c r="O46" i="18"/>
  <c r="I46" i="18"/>
  <c r="I42" i="18"/>
  <c r="O42" i="18" s="1"/>
  <c r="I38" i="18"/>
  <c r="O38" i="18" s="1"/>
  <c r="O34" i="18"/>
  <c r="I34" i="18"/>
  <c r="I30" i="18"/>
  <c r="O30" i="18" s="1"/>
  <c r="I26" i="18"/>
  <c r="Q21" i="18" s="1"/>
  <c r="I21" i="18" s="1"/>
  <c r="O22" i="18"/>
  <c r="I22" i="18"/>
  <c r="O17" i="18"/>
  <c r="I17" i="18"/>
  <c r="I13" i="18"/>
  <c r="O13" i="18" s="1"/>
  <c r="R12" i="18" s="1"/>
  <c r="O12" i="18" s="1"/>
  <c r="Q12" i="18"/>
  <c r="I12" i="18" s="1"/>
  <c r="I196" i="17"/>
  <c r="O196" i="17" s="1"/>
  <c r="O192" i="17"/>
  <c r="I192" i="17"/>
  <c r="I188" i="17"/>
  <c r="O188" i="17" s="1"/>
  <c r="I184" i="17"/>
  <c r="O184" i="17" s="1"/>
  <c r="O180" i="17"/>
  <c r="I180" i="17"/>
  <c r="I176" i="17"/>
  <c r="O176" i="17" s="1"/>
  <c r="I172" i="17"/>
  <c r="O172" i="17" s="1"/>
  <c r="O168" i="17"/>
  <c r="I168" i="17"/>
  <c r="I164" i="17"/>
  <c r="O164" i="17" s="1"/>
  <c r="I160" i="17"/>
  <c r="Q155" i="17" s="1"/>
  <c r="I155" i="17" s="1"/>
  <c r="O156" i="17"/>
  <c r="I156" i="17"/>
  <c r="O151" i="17"/>
  <c r="I151" i="17"/>
  <c r="I147" i="17"/>
  <c r="O147" i="17" s="1"/>
  <c r="I143" i="17"/>
  <c r="O143" i="17" s="1"/>
  <c r="O139" i="17"/>
  <c r="I139" i="17"/>
  <c r="I135" i="17"/>
  <c r="O135" i="17" s="1"/>
  <c r="I131" i="17"/>
  <c r="O131" i="17" s="1"/>
  <c r="O127" i="17"/>
  <c r="I127" i="17"/>
  <c r="I123" i="17"/>
  <c r="O123" i="17" s="1"/>
  <c r="Q122" i="17"/>
  <c r="I122" i="17" s="1"/>
  <c r="I118" i="17"/>
  <c r="O118" i="17" s="1"/>
  <c r="I114" i="17"/>
  <c r="Q109" i="17" s="1"/>
  <c r="I109" i="17" s="1"/>
  <c r="O110" i="17"/>
  <c r="I110" i="17"/>
  <c r="O105" i="17"/>
  <c r="R104" i="17" s="1"/>
  <c r="O104" i="17" s="1"/>
  <c r="I105" i="17"/>
  <c r="Q104" i="17"/>
  <c r="I104" i="17"/>
  <c r="O100" i="17"/>
  <c r="I100" i="17"/>
  <c r="I96" i="17"/>
  <c r="O96" i="17" s="1"/>
  <c r="I92" i="17"/>
  <c r="O92" i="17" s="1"/>
  <c r="O88" i="17"/>
  <c r="I88" i="17"/>
  <c r="I84" i="17"/>
  <c r="O84" i="17" s="1"/>
  <c r="I80" i="17"/>
  <c r="O80" i="17" s="1"/>
  <c r="O76" i="17"/>
  <c r="I76" i="17"/>
  <c r="I72" i="17"/>
  <c r="O72" i="17" s="1"/>
  <c r="Q71" i="17"/>
  <c r="I71" i="17" s="1"/>
  <c r="I67" i="17"/>
  <c r="O67" i="17" s="1"/>
  <c r="I63" i="17"/>
  <c r="O63" i="17" s="1"/>
  <c r="R62" i="17"/>
  <c r="O62" i="17" s="1"/>
  <c r="I58" i="17"/>
  <c r="O58" i="17" s="1"/>
  <c r="O54" i="17"/>
  <c r="I54" i="17"/>
  <c r="I50" i="17"/>
  <c r="O50" i="17" s="1"/>
  <c r="I46" i="17"/>
  <c r="O46" i="17" s="1"/>
  <c r="O42" i="17"/>
  <c r="I42" i="17"/>
  <c r="I38" i="17"/>
  <c r="O38" i="17" s="1"/>
  <c r="I34" i="17"/>
  <c r="O34" i="17" s="1"/>
  <c r="O30" i="17"/>
  <c r="I30" i="17"/>
  <c r="I26" i="17"/>
  <c r="O26" i="17" s="1"/>
  <c r="R21" i="17" s="1"/>
  <c r="O21" i="17" s="1"/>
  <c r="I22" i="17"/>
  <c r="O22" i="17" s="1"/>
  <c r="I17" i="17"/>
  <c r="Q12" i="17" s="1"/>
  <c r="I12" i="17" s="1"/>
  <c r="O13" i="17"/>
  <c r="I13" i="17"/>
  <c r="I192" i="16"/>
  <c r="O192" i="16" s="1"/>
  <c r="I188" i="16"/>
  <c r="O188" i="16" s="1"/>
  <c r="O184" i="16"/>
  <c r="I184" i="16"/>
  <c r="I180" i="16"/>
  <c r="O180" i="16" s="1"/>
  <c r="I176" i="16"/>
  <c r="O176" i="16" s="1"/>
  <c r="O172" i="16"/>
  <c r="I172" i="16"/>
  <c r="I168" i="16"/>
  <c r="O168" i="16" s="1"/>
  <c r="I164" i="16"/>
  <c r="O164" i="16" s="1"/>
  <c r="O160" i="16"/>
  <c r="I160" i="16"/>
  <c r="I156" i="16"/>
  <c r="O156" i="16" s="1"/>
  <c r="Q155" i="16"/>
  <c r="I155" i="16" s="1"/>
  <c r="I151" i="16"/>
  <c r="O151" i="16" s="1"/>
  <c r="I147" i="16"/>
  <c r="Q142" i="16" s="1"/>
  <c r="I142" i="16" s="1"/>
  <c r="O143" i="16"/>
  <c r="I143" i="16"/>
  <c r="O138" i="16"/>
  <c r="I138" i="16"/>
  <c r="I134" i="16"/>
  <c r="O134" i="16" s="1"/>
  <c r="R133" i="16" s="1"/>
  <c r="Q133" i="16"/>
  <c r="I133" i="16" s="1"/>
  <c r="O133" i="16"/>
  <c r="I129" i="16"/>
  <c r="O129" i="16" s="1"/>
  <c r="R128" i="16" s="1"/>
  <c r="Q128" i="16"/>
  <c r="I128" i="16" s="1"/>
  <c r="O128" i="16"/>
  <c r="I124" i="16"/>
  <c r="O124" i="16" s="1"/>
  <c r="I120" i="16"/>
  <c r="O120" i="16" s="1"/>
  <c r="O116" i="16"/>
  <c r="R107" i="16" s="1"/>
  <c r="O107" i="16" s="1"/>
  <c r="I116" i="16"/>
  <c r="I112" i="16"/>
  <c r="O112" i="16" s="1"/>
  <c r="I108" i="16"/>
  <c r="O108" i="16" s="1"/>
  <c r="I103" i="16"/>
  <c r="O103" i="16" s="1"/>
  <c r="O99" i="16"/>
  <c r="I99" i="16"/>
  <c r="I95" i="16"/>
  <c r="O95" i="16" s="1"/>
  <c r="I91" i="16"/>
  <c r="O91" i="16" s="1"/>
  <c r="O87" i="16"/>
  <c r="I87" i="16"/>
  <c r="I83" i="16"/>
  <c r="O83" i="16" s="1"/>
  <c r="R78" i="16" s="1"/>
  <c r="O78" i="16" s="1"/>
  <c r="I79" i="16"/>
  <c r="O79" i="16" s="1"/>
  <c r="I74" i="16"/>
  <c r="O74" i="16" s="1"/>
  <c r="O70" i="16"/>
  <c r="I70" i="16"/>
  <c r="I66" i="16"/>
  <c r="O66" i="16" s="1"/>
  <c r="I62" i="16"/>
  <c r="O62" i="16" s="1"/>
  <c r="O58" i="16"/>
  <c r="I58" i="16"/>
  <c r="I54" i="16"/>
  <c r="O54" i="16" s="1"/>
  <c r="I50" i="16"/>
  <c r="O50" i="16" s="1"/>
  <c r="O46" i="16"/>
  <c r="I46" i="16"/>
  <c r="I42" i="16"/>
  <c r="O42" i="16" s="1"/>
  <c r="I38" i="16"/>
  <c r="O38" i="16" s="1"/>
  <c r="O34" i="16"/>
  <c r="I34" i="16"/>
  <c r="I30" i="16"/>
  <c r="O30" i="16" s="1"/>
  <c r="I26" i="16"/>
  <c r="Q21" i="16" s="1"/>
  <c r="I21" i="16" s="1"/>
  <c r="O22" i="16"/>
  <c r="I22" i="16"/>
  <c r="O17" i="16"/>
  <c r="I17" i="16"/>
  <c r="I13" i="16"/>
  <c r="O13" i="16" s="1"/>
  <c r="R12" i="16" s="1"/>
  <c r="O12" i="16" s="1"/>
  <c r="Q12" i="16"/>
  <c r="I12" i="16" s="1"/>
  <c r="I204" i="15"/>
  <c r="O204" i="15" s="1"/>
  <c r="O200" i="15"/>
  <c r="I200" i="15"/>
  <c r="I196" i="15"/>
  <c r="O196" i="15" s="1"/>
  <c r="I192" i="15"/>
  <c r="O192" i="15" s="1"/>
  <c r="O188" i="15"/>
  <c r="I188" i="15"/>
  <c r="I184" i="15"/>
  <c r="O184" i="15" s="1"/>
  <c r="I180" i="15"/>
  <c r="O180" i="15" s="1"/>
  <c r="O176" i="15"/>
  <c r="I176" i="15"/>
  <c r="I172" i="15"/>
  <c r="O172" i="15" s="1"/>
  <c r="I168" i="15"/>
  <c r="O168" i="15" s="1"/>
  <c r="O164" i="15"/>
  <c r="I164" i="15"/>
  <c r="I160" i="15"/>
  <c r="O160" i="15" s="1"/>
  <c r="I155" i="15"/>
  <c r="O155" i="15" s="1"/>
  <c r="I151" i="15"/>
  <c r="O151" i="15" s="1"/>
  <c r="O147" i="15"/>
  <c r="I147" i="15"/>
  <c r="I143" i="15"/>
  <c r="O143" i="15" s="1"/>
  <c r="I138" i="15"/>
  <c r="O138" i="15" s="1"/>
  <c r="I134" i="15"/>
  <c r="I129" i="15"/>
  <c r="I124" i="15"/>
  <c r="O124" i="15" s="1"/>
  <c r="O120" i="15"/>
  <c r="I120" i="15"/>
  <c r="I116" i="15"/>
  <c r="O116" i="15" s="1"/>
  <c r="I112" i="15"/>
  <c r="O108" i="15"/>
  <c r="I108" i="15"/>
  <c r="O103" i="15"/>
  <c r="I103" i="15"/>
  <c r="I99" i="15"/>
  <c r="O99" i="15" s="1"/>
  <c r="I95" i="15"/>
  <c r="O95" i="15" s="1"/>
  <c r="O91" i="15"/>
  <c r="I91" i="15"/>
  <c r="I87" i="15"/>
  <c r="O87" i="15" s="1"/>
  <c r="I83" i="15"/>
  <c r="O79" i="15"/>
  <c r="I79" i="15"/>
  <c r="O74" i="15"/>
  <c r="I74" i="15"/>
  <c r="I70" i="15"/>
  <c r="O70" i="15" s="1"/>
  <c r="I66" i="15"/>
  <c r="O66" i="15" s="1"/>
  <c r="O62" i="15"/>
  <c r="I62" i="15"/>
  <c r="I58" i="15"/>
  <c r="O58" i="15" s="1"/>
  <c r="I54" i="15"/>
  <c r="O54" i="15" s="1"/>
  <c r="O50" i="15"/>
  <c r="I50" i="15"/>
  <c r="I46" i="15"/>
  <c r="O46" i="15" s="1"/>
  <c r="I42" i="15"/>
  <c r="O42" i="15" s="1"/>
  <c r="O38" i="15"/>
  <c r="I38" i="15"/>
  <c r="I34" i="15"/>
  <c r="O34" i="15" s="1"/>
  <c r="I30" i="15"/>
  <c r="O30" i="15" s="1"/>
  <c r="O26" i="15"/>
  <c r="I26" i="15"/>
  <c r="I22" i="15"/>
  <c r="O22" i="15" s="1"/>
  <c r="Q21" i="15"/>
  <c r="I21" i="15" s="1"/>
  <c r="I17" i="15"/>
  <c r="O17" i="15" s="1"/>
  <c r="I13" i="15"/>
  <c r="O204" i="14"/>
  <c r="I204" i="14"/>
  <c r="I200" i="14"/>
  <c r="O200" i="14" s="1"/>
  <c r="I196" i="14"/>
  <c r="O196" i="14" s="1"/>
  <c r="O192" i="14"/>
  <c r="I192" i="14"/>
  <c r="I188" i="14"/>
  <c r="O188" i="14" s="1"/>
  <c r="I184" i="14"/>
  <c r="O184" i="14" s="1"/>
  <c r="O180" i="14"/>
  <c r="I180" i="14"/>
  <c r="I176" i="14"/>
  <c r="O176" i="14" s="1"/>
  <c r="I172" i="14"/>
  <c r="O168" i="14"/>
  <c r="I168" i="14"/>
  <c r="O163" i="14"/>
  <c r="I163" i="14"/>
  <c r="I159" i="14"/>
  <c r="O159" i="14" s="1"/>
  <c r="I155" i="14"/>
  <c r="O155" i="14" s="1"/>
  <c r="O151" i="14"/>
  <c r="I151" i="14"/>
  <c r="I147" i="14"/>
  <c r="O147" i="14" s="1"/>
  <c r="I142" i="14"/>
  <c r="O142" i="14" s="1"/>
  <c r="I138" i="14"/>
  <c r="I133" i="14"/>
  <c r="I128" i="14"/>
  <c r="O128" i="14" s="1"/>
  <c r="O124" i="14"/>
  <c r="I124" i="14"/>
  <c r="I120" i="14"/>
  <c r="O120" i="14" s="1"/>
  <c r="I116" i="14"/>
  <c r="O112" i="14"/>
  <c r="I112" i="14"/>
  <c r="O107" i="14"/>
  <c r="I107" i="14"/>
  <c r="I103" i="14"/>
  <c r="O103" i="14" s="1"/>
  <c r="I99" i="14"/>
  <c r="O99" i="14" s="1"/>
  <c r="O95" i="14"/>
  <c r="I95" i="14"/>
  <c r="I91" i="14"/>
  <c r="O91" i="14" s="1"/>
  <c r="I87" i="14"/>
  <c r="O87" i="14" s="1"/>
  <c r="O83" i="14"/>
  <c r="I83" i="14"/>
  <c r="I79" i="14"/>
  <c r="O79" i="14" s="1"/>
  <c r="I74" i="14"/>
  <c r="O74" i="14" s="1"/>
  <c r="I70" i="14"/>
  <c r="O70" i="14" s="1"/>
  <c r="O66" i="14"/>
  <c r="I66" i="14"/>
  <c r="I62" i="14"/>
  <c r="O62" i="14" s="1"/>
  <c r="I58" i="14"/>
  <c r="O58" i="14" s="1"/>
  <c r="O54" i="14"/>
  <c r="I54" i="14"/>
  <c r="I50" i="14"/>
  <c r="O50" i="14" s="1"/>
  <c r="I46" i="14"/>
  <c r="O46" i="14" s="1"/>
  <c r="O42" i="14"/>
  <c r="I42" i="14"/>
  <c r="I38" i="14"/>
  <c r="O38" i="14" s="1"/>
  <c r="I34" i="14"/>
  <c r="O34" i="14" s="1"/>
  <c r="O30" i="14"/>
  <c r="I30" i="14"/>
  <c r="I26" i="14"/>
  <c r="O26" i="14" s="1"/>
  <c r="I22" i="14"/>
  <c r="I17" i="14"/>
  <c r="O17" i="14" s="1"/>
  <c r="O13" i="14"/>
  <c r="R12" i="14" s="1"/>
  <c r="O12" i="14" s="1"/>
  <c r="I13" i="14"/>
  <c r="Q12" i="14"/>
  <c r="I12" i="14" s="1"/>
  <c r="I208" i="13"/>
  <c r="O208" i="13" s="1"/>
  <c r="I204" i="13"/>
  <c r="O204" i="13" s="1"/>
  <c r="O200" i="13"/>
  <c r="I200" i="13"/>
  <c r="I196" i="13"/>
  <c r="O196" i="13" s="1"/>
  <c r="I192" i="13"/>
  <c r="O192" i="13" s="1"/>
  <c r="O188" i="13"/>
  <c r="I188" i="13"/>
  <c r="I184" i="13"/>
  <c r="O184" i="13" s="1"/>
  <c r="I180" i="13"/>
  <c r="O180" i="13" s="1"/>
  <c r="O176" i="13"/>
  <c r="I176" i="13"/>
  <c r="I172" i="13"/>
  <c r="O172" i="13" s="1"/>
  <c r="I168" i="13"/>
  <c r="I163" i="13"/>
  <c r="O163" i="13" s="1"/>
  <c r="O159" i="13"/>
  <c r="I159" i="13"/>
  <c r="I155" i="13"/>
  <c r="O155" i="13" s="1"/>
  <c r="I151" i="13"/>
  <c r="O151" i="13" s="1"/>
  <c r="O147" i="13"/>
  <c r="R146" i="13" s="1"/>
  <c r="O146" i="13" s="1"/>
  <c r="I147" i="13"/>
  <c r="O142" i="13"/>
  <c r="I142" i="13"/>
  <c r="I138" i="13"/>
  <c r="O138" i="13" s="1"/>
  <c r="R137" i="13" s="1"/>
  <c r="O137" i="13" s="1"/>
  <c r="I133" i="13"/>
  <c r="O133" i="13" s="1"/>
  <c r="R132" i="13" s="1"/>
  <c r="Q132" i="13"/>
  <c r="I132" i="13" s="1"/>
  <c r="O132" i="13"/>
  <c r="I128" i="13"/>
  <c r="O128" i="13" s="1"/>
  <c r="I124" i="13"/>
  <c r="O124" i="13" s="1"/>
  <c r="O120" i="13"/>
  <c r="I120" i="13"/>
  <c r="I116" i="13"/>
  <c r="O116" i="13" s="1"/>
  <c r="I112" i="13"/>
  <c r="I107" i="13"/>
  <c r="O107" i="13" s="1"/>
  <c r="O103" i="13"/>
  <c r="I103" i="13"/>
  <c r="I99" i="13"/>
  <c r="O99" i="13" s="1"/>
  <c r="I95" i="13"/>
  <c r="O95" i="13" s="1"/>
  <c r="O91" i="13"/>
  <c r="I91" i="13"/>
  <c r="I87" i="13"/>
  <c r="O87" i="13" s="1"/>
  <c r="I83" i="13"/>
  <c r="O83" i="13" s="1"/>
  <c r="O79" i="13"/>
  <c r="I79" i="13"/>
  <c r="O74" i="13"/>
  <c r="I74" i="13"/>
  <c r="I70" i="13"/>
  <c r="O70" i="13" s="1"/>
  <c r="I66" i="13"/>
  <c r="O66" i="13" s="1"/>
  <c r="O62" i="13"/>
  <c r="I62" i="13"/>
  <c r="I58" i="13"/>
  <c r="O58" i="13" s="1"/>
  <c r="I54" i="13"/>
  <c r="O54" i="13" s="1"/>
  <c r="O50" i="13"/>
  <c r="I50" i="13"/>
  <c r="I46" i="13"/>
  <c r="O46" i="13" s="1"/>
  <c r="I42" i="13"/>
  <c r="O42" i="13" s="1"/>
  <c r="O38" i="13"/>
  <c r="I38" i="13"/>
  <c r="I34" i="13"/>
  <c r="O34" i="13" s="1"/>
  <c r="I30" i="13"/>
  <c r="O30" i="13" s="1"/>
  <c r="O26" i="13"/>
  <c r="I26" i="13"/>
  <c r="I22" i="13"/>
  <c r="O22" i="13" s="1"/>
  <c r="I17" i="13"/>
  <c r="O17" i="13" s="1"/>
  <c r="I13" i="13"/>
  <c r="O204" i="12"/>
  <c r="I204" i="12"/>
  <c r="I200" i="12"/>
  <c r="O200" i="12" s="1"/>
  <c r="I196" i="12"/>
  <c r="O196" i="12" s="1"/>
  <c r="O192" i="12"/>
  <c r="I192" i="12"/>
  <c r="I188" i="12"/>
  <c r="O188" i="12" s="1"/>
  <c r="I184" i="12"/>
  <c r="O184" i="12" s="1"/>
  <c r="O180" i="12"/>
  <c r="I180" i="12"/>
  <c r="I176" i="12"/>
  <c r="O176" i="12" s="1"/>
  <c r="I172" i="12"/>
  <c r="O172" i="12" s="1"/>
  <c r="O168" i="12"/>
  <c r="I168" i="12"/>
  <c r="I164" i="12"/>
  <c r="O164" i="12" s="1"/>
  <c r="I160" i="12"/>
  <c r="I155" i="12"/>
  <c r="O155" i="12" s="1"/>
  <c r="O151" i="12"/>
  <c r="I151" i="12"/>
  <c r="I147" i="12"/>
  <c r="O147" i="12" s="1"/>
  <c r="O143" i="12"/>
  <c r="R142" i="12" s="1"/>
  <c r="O142" i="12" s="1"/>
  <c r="I143" i="12"/>
  <c r="I138" i="12"/>
  <c r="Q133" i="12" s="1"/>
  <c r="I133" i="12" s="1"/>
  <c r="O134" i="12"/>
  <c r="I134" i="12"/>
  <c r="O129" i="12"/>
  <c r="R128" i="12" s="1"/>
  <c r="O128" i="12" s="1"/>
  <c r="I129" i="12"/>
  <c r="Q128" i="12"/>
  <c r="I128" i="12"/>
  <c r="O124" i="12"/>
  <c r="I124" i="12"/>
  <c r="I120" i="12"/>
  <c r="O120" i="12" s="1"/>
  <c r="I116" i="12"/>
  <c r="O116" i="12" s="1"/>
  <c r="R107" i="12" s="1"/>
  <c r="O107" i="12" s="1"/>
  <c r="O112" i="12"/>
  <c r="I112" i="12"/>
  <c r="I108" i="12"/>
  <c r="O108" i="12" s="1"/>
  <c r="I103" i="12"/>
  <c r="O103" i="12" s="1"/>
  <c r="I99" i="12"/>
  <c r="O99" i="12" s="1"/>
  <c r="O95" i="12"/>
  <c r="I95" i="12"/>
  <c r="I91" i="12"/>
  <c r="O91" i="12" s="1"/>
  <c r="I87" i="12"/>
  <c r="O87" i="12" s="1"/>
  <c r="O83" i="12"/>
  <c r="R78" i="12" s="1"/>
  <c r="O78" i="12" s="1"/>
  <c r="I83" i="12"/>
  <c r="I79" i="12"/>
  <c r="O79" i="12" s="1"/>
  <c r="I74" i="12"/>
  <c r="O74" i="12" s="1"/>
  <c r="O70" i="12"/>
  <c r="I70" i="12"/>
  <c r="O66" i="12"/>
  <c r="I66" i="12"/>
  <c r="I62" i="12"/>
  <c r="O62" i="12" s="1"/>
  <c r="I58" i="12"/>
  <c r="O58" i="12" s="1"/>
  <c r="O54" i="12"/>
  <c r="I54" i="12"/>
  <c r="I50" i="12"/>
  <c r="O50" i="12" s="1"/>
  <c r="I46" i="12"/>
  <c r="O46" i="12" s="1"/>
  <c r="O42" i="12"/>
  <c r="I42" i="12"/>
  <c r="I38" i="12"/>
  <c r="O38" i="12" s="1"/>
  <c r="I34" i="12"/>
  <c r="O34" i="12" s="1"/>
  <c r="O30" i="12"/>
  <c r="I30" i="12"/>
  <c r="I26" i="12"/>
  <c r="O26" i="12" s="1"/>
  <c r="I22" i="12"/>
  <c r="O17" i="12"/>
  <c r="I17" i="12"/>
  <c r="O13" i="12"/>
  <c r="I13" i="12"/>
  <c r="Q12" i="12"/>
  <c r="I12" i="12"/>
  <c r="I204" i="11"/>
  <c r="O204" i="11" s="1"/>
  <c r="I200" i="11"/>
  <c r="O200" i="11" s="1"/>
  <c r="O196" i="11"/>
  <c r="I196" i="11"/>
  <c r="I192" i="11"/>
  <c r="O192" i="11" s="1"/>
  <c r="I188" i="11"/>
  <c r="O188" i="11" s="1"/>
  <c r="O184" i="11"/>
  <c r="I184" i="11"/>
  <c r="I180" i="11"/>
  <c r="O180" i="11" s="1"/>
  <c r="I176" i="11"/>
  <c r="O176" i="11" s="1"/>
  <c r="O172" i="11"/>
  <c r="I172" i="11"/>
  <c r="I168" i="11"/>
  <c r="O168" i="11" s="1"/>
  <c r="O164" i="11"/>
  <c r="I164" i="11"/>
  <c r="I159" i="11"/>
  <c r="O159" i="11" s="1"/>
  <c r="O155" i="11"/>
  <c r="I155" i="11"/>
  <c r="I151" i="11"/>
  <c r="O151" i="11" s="1"/>
  <c r="I147" i="11"/>
  <c r="O147" i="11" s="1"/>
  <c r="O143" i="11"/>
  <c r="I143" i="11"/>
  <c r="O138" i="11"/>
  <c r="I138" i="11"/>
  <c r="I134" i="11"/>
  <c r="O134" i="11" s="1"/>
  <c r="R133" i="11" s="1"/>
  <c r="O133" i="11" s="1"/>
  <c r="I129" i="11"/>
  <c r="O129" i="11" s="1"/>
  <c r="R128" i="11"/>
  <c r="O128" i="11" s="1"/>
  <c r="Q128" i="11"/>
  <c r="I128" i="11" s="1"/>
  <c r="I124" i="11"/>
  <c r="O124" i="11" s="1"/>
  <c r="I120" i="11"/>
  <c r="O120" i="11" s="1"/>
  <c r="O116" i="11"/>
  <c r="I116" i="11"/>
  <c r="I112" i="11"/>
  <c r="O112" i="11" s="1"/>
  <c r="I108" i="11"/>
  <c r="O103" i="11"/>
  <c r="I103" i="11"/>
  <c r="O99" i="11"/>
  <c r="I99" i="11"/>
  <c r="I95" i="11"/>
  <c r="O95" i="11" s="1"/>
  <c r="I91" i="11"/>
  <c r="O91" i="11" s="1"/>
  <c r="O87" i="11"/>
  <c r="I87" i="11"/>
  <c r="I83" i="11"/>
  <c r="O83" i="11" s="1"/>
  <c r="I79" i="11"/>
  <c r="I74" i="11"/>
  <c r="O74" i="11" s="1"/>
  <c r="O70" i="11"/>
  <c r="I70" i="11"/>
  <c r="I66" i="11"/>
  <c r="O66" i="11" s="1"/>
  <c r="I62" i="11"/>
  <c r="O62" i="11" s="1"/>
  <c r="O58" i="11"/>
  <c r="I58" i="11"/>
  <c r="I54" i="11"/>
  <c r="O54" i="11" s="1"/>
  <c r="O50" i="11"/>
  <c r="I50" i="11"/>
  <c r="O46" i="11"/>
  <c r="I46" i="11"/>
  <c r="I42" i="11"/>
  <c r="O42" i="11" s="1"/>
  <c r="I38" i="11"/>
  <c r="O38" i="11" s="1"/>
  <c r="O34" i="11"/>
  <c r="I34" i="11"/>
  <c r="I30" i="11"/>
  <c r="O30" i="11" s="1"/>
  <c r="I26" i="11"/>
  <c r="Q21" i="11" s="1"/>
  <c r="I21" i="11" s="1"/>
  <c r="O22" i="11"/>
  <c r="I22" i="11"/>
  <c r="O17" i="11"/>
  <c r="R12" i="11" s="1"/>
  <c r="O12" i="11" s="1"/>
  <c r="I17" i="11"/>
  <c r="I13" i="11"/>
  <c r="O13" i="11" s="1"/>
  <c r="Q12" i="11"/>
  <c r="I12" i="11" s="1"/>
  <c r="O205" i="10"/>
  <c r="I205" i="10"/>
  <c r="O201" i="10"/>
  <c r="I201" i="10"/>
  <c r="I197" i="10"/>
  <c r="O197" i="10" s="1"/>
  <c r="I193" i="10"/>
  <c r="O193" i="10" s="1"/>
  <c r="O189" i="10"/>
  <c r="I189" i="10"/>
  <c r="I185" i="10"/>
  <c r="O185" i="10" s="1"/>
  <c r="I181" i="10"/>
  <c r="O181" i="10" s="1"/>
  <c r="O177" i="10"/>
  <c r="I177" i="10"/>
  <c r="I173" i="10"/>
  <c r="O173" i="10" s="1"/>
  <c r="I169" i="10"/>
  <c r="O169" i="10" s="1"/>
  <c r="O165" i="10"/>
  <c r="I165" i="10"/>
  <c r="I161" i="10"/>
  <c r="O161" i="10" s="1"/>
  <c r="I156" i="10"/>
  <c r="O156" i="10" s="1"/>
  <c r="O152" i="10"/>
  <c r="I152" i="10"/>
  <c r="O148" i="10"/>
  <c r="I148" i="10"/>
  <c r="O143" i="10"/>
  <c r="I143" i="10"/>
  <c r="I139" i="10"/>
  <c r="O139" i="10" s="1"/>
  <c r="R138" i="10"/>
  <c r="Q138" i="10"/>
  <c r="I138" i="10" s="1"/>
  <c r="O138" i="10"/>
  <c r="I134" i="10"/>
  <c r="O134" i="10" s="1"/>
  <c r="R133" i="10"/>
  <c r="Q133" i="10"/>
  <c r="I133" i="10" s="1"/>
  <c r="O133" i="10"/>
  <c r="I129" i="10"/>
  <c r="O129" i="10" s="1"/>
  <c r="O125" i="10"/>
  <c r="I125" i="10"/>
  <c r="O121" i="10"/>
  <c r="I121" i="10"/>
  <c r="I117" i="10"/>
  <c r="O117" i="10" s="1"/>
  <c r="I113" i="10"/>
  <c r="Q112" i="10" s="1"/>
  <c r="I112" i="10" s="1"/>
  <c r="I108" i="10"/>
  <c r="O108" i="10" s="1"/>
  <c r="O104" i="10"/>
  <c r="I104" i="10"/>
  <c r="I100" i="10"/>
  <c r="O100" i="10" s="1"/>
  <c r="I96" i="10"/>
  <c r="O96" i="10" s="1"/>
  <c r="O92" i="10"/>
  <c r="I92" i="10"/>
  <c r="I88" i="10"/>
  <c r="O88" i="10" s="1"/>
  <c r="I84" i="10"/>
  <c r="O84" i="10" s="1"/>
  <c r="O79" i="10"/>
  <c r="R78" i="10" s="1"/>
  <c r="O78" i="10" s="1"/>
  <c r="I79" i="10"/>
  <c r="Q78" i="10"/>
  <c r="I78" i="10"/>
  <c r="I74" i="10"/>
  <c r="O74" i="10" s="1"/>
  <c r="I70" i="10"/>
  <c r="O70" i="10" s="1"/>
  <c r="I66" i="10"/>
  <c r="O66" i="10" s="1"/>
  <c r="I62" i="10"/>
  <c r="O62" i="10" s="1"/>
  <c r="O58" i="10"/>
  <c r="I58" i="10"/>
  <c r="I54" i="10"/>
  <c r="O54" i="10" s="1"/>
  <c r="I50" i="10"/>
  <c r="O50" i="10" s="1"/>
  <c r="I46" i="10"/>
  <c r="O46" i="10" s="1"/>
  <c r="I42" i="10"/>
  <c r="O42" i="10" s="1"/>
  <c r="I38" i="10"/>
  <c r="O38" i="10" s="1"/>
  <c r="I34" i="10"/>
  <c r="O34" i="10" s="1"/>
  <c r="I30" i="10"/>
  <c r="O30" i="10" s="1"/>
  <c r="I26" i="10"/>
  <c r="O26" i="10" s="1"/>
  <c r="I22" i="10"/>
  <c r="O22" i="10" s="1"/>
  <c r="I17" i="10"/>
  <c r="O17" i="10" s="1"/>
  <c r="R12" i="10" s="1"/>
  <c r="O12" i="10" s="1"/>
  <c r="I13" i="10"/>
  <c r="O13" i="10" s="1"/>
  <c r="Q12" i="10"/>
  <c r="I12" i="10" s="1"/>
  <c r="I78" i="9"/>
  <c r="O78" i="9" s="1"/>
  <c r="O74" i="9"/>
  <c r="I74" i="9"/>
  <c r="I70" i="9"/>
  <c r="O70" i="9" s="1"/>
  <c r="I66" i="9"/>
  <c r="O66" i="9" s="1"/>
  <c r="I62" i="9"/>
  <c r="O62" i="9" s="1"/>
  <c r="I58" i="9"/>
  <c r="O58" i="9" s="1"/>
  <c r="I54" i="9"/>
  <c r="O54" i="9" s="1"/>
  <c r="I49" i="9"/>
  <c r="O49" i="9" s="1"/>
  <c r="R48" i="9" s="1"/>
  <c r="O48" i="9" s="1"/>
  <c r="Q48" i="9"/>
  <c r="I48" i="9"/>
  <c r="O44" i="9"/>
  <c r="R43" i="9" s="1"/>
  <c r="O43" i="9" s="1"/>
  <c r="I44" i="9"/>
  <c r="Q43" i="9"/>
  <c r="I43" i="9"/>
  <c r="I39" i="9"/>
  <c r="Q38" i="9" s="1"/>
  <c r="I38" i="9" s="1"/>
  <c r="I34" i="9"/>
  <c r="O34" i="9" s="1"/>
  <c r="O30" i="9"/>
  <c r="I30" i="9"/>
  <c r="I26" i="9"/>
  <c r="O26" i="9" s="1"/>
  <c r="I22" i="9"/>
  <c r="O22" i="9" s="1"/>
  <c r="R21" i="9" s="1"/>
  <c r="O21" i="9" s="1"/>
  <c r="Q21" i="9"/>
  <c r="I21" i="9" s="1"/>
  <c r="I17" i="9"/>
  <c r="O17" i="9" s="1"/>
  <c r="I13" i="9"/>
  <c r="O13" i="9" s="1"/>
  <c r="R12" i="9" s="1"/>
  <c r="O12" i="9" s="1"/>
  <c r="Q12" i="9"/>
  <c r="I12" i="9" s="1"/>
  <c r="I73" i="8"/>
  <c r="O73" i="8" s="1"/>
  <c r="O69" i="8"/>
  <c r="I69" i="8"/>
  <c r="I65" i="8"/>
  <c r="O65" i="8" s="1"/>
  <c r="I61" i="8"/>
  <c r="O61" i="8" s="1"/>
  <c r="I57" i="8"/>
  <c r="O57" i="8" s="1"/>
  <c r="I53" i="8"/>
  <c r="O53" i="8" s="1"/>
  <c r="I49" i="8"/>
  <c r="O49" i="8" s="1"/>
  <c r="I44" i="8"/>
  <c r="O44" i="8" s="1"/>
  <c r="R43" i="8"/>
  <c r="Q43" i="8"/>
  <c r="O43" i="8"/>
  <c r="I43" i="8"/>
  <c r="I39" i="8"/>
  <c r="O39" i="8" s="1"/>
  <c r="R38" i="8"/>
  <c r="Q38" i="8"/>
  <c r="O38" i="8"/>
  <c r="I38" i="8"/>
  <c r="I34" i="8"/>
  <c r="O34" i="8" s="1"/>
  <c r="I30" i="8"/>
  <c r="O30" i="8" s="1"/>
  <c r="I26" i="8"/>
  <c r="O26" i="8" s="1"/>
  <c r="I22" i="8"/>
  <c r="O22" i="8" s="1"/>
  <c r="I17" i="8"/>
  <c r="O17" i="8" s="1"/>
  <c r="I13" i="8"/>
  <c r="Q12" i="8" s="1"/>
  <c r="I12" i="8" s="1"/>
  <c r="O140" i="7"/>
  <c r="I140" i="7"/>
  <c r="I136" i="7"/>
  <c r="O136" i="7" s="1"/>
  <c r="I132" i="7"/>
  <c r="O132" i="7" s="1"/>
  <c r="I128" i="7"/>
  <c r="O128" i="7" s="1"/>
  <c r="I124" i="7"/>
  <c r="O124" i="7" s="1"/>
  <c r="I120" i="7"/>
  <c r="O120" i="7" s="1"/>
  <c r="I115" i="7"/>
  <c r="O115" i="7" s="1"/>
  <c r="I111" i="7"/>
  <c r="O111" i="7" s="1"/>
  <c r="I107" i="7"/>
  <c r="O107" i="7" s="1"/>
  <c r="I102" i="7"/>
  <c r="O102" i="7" s="1"/>
  <c r="I98" i="7"/>
  <c r="O98" i="7" s="1"/>
  <c r="I94" i="7"/>
  <c r="O94" i="7" s="1"/>
  <c r="R89" i="7" s="1"/>
  <c r="O89" i="7" s="1"/>
  <c r="I90" i="7"/>
  <c r="O90" i="7" s="1"/>
  <c r="I85" i="7"/>
  <c r="O85" i="7" s="1"/>
  <c r="I81" i="7"/>
  <c r="O81" i="7" s="1"/>
  <c r="R80" i="7" s="1"/>
  <c r="O80" i="7" s="1"/>
  <c r="Q80" i="7"/>
  <c r="I80" i="7" s="1"/>
  <c r="I76" i="7"/>
  <c r="O76" i="7" s="1"/>
  <c r="I72" i="7"/>
  <c r="O72" i="7" s="1"/>
  <c r="I68" i="7"/>
  <c r="O68" i="7" s="1"/>
  <c r="R67" i="7" s="1"/>
  <c r="O67" i="7" s="1"/>
  <c r="I63" i="7"/>
  <c r="O63" i="7" s="1"/>
  <c r="O59" i="7"/>
  <c r="R58" i="7" s="1"/>
  <c r="O58" i="7" s="1"/>
  <c r="I59" i="7"/>
  <c r="O54" i="7"/>
  <c r="I54" i="7"/>
  <c r="I50" i="7"/>
  <c r="O50" i="7" s="1"/>
  <c r="I46" i="7"/>
  <c r="O46" i="7" s="1"/>
  <c r="O42" i="7"/>
  <c r="I42" i="7"/>
  <c r="I38" i="7"/>
  <c r="O38" i="7" s="1"/>
  <c r="I34" i="7"/>
  <c r="O34" i="7" s="1"/>
  <c r="O30" i="7"/>
  <c r="I30" i="7"/>
  <c r="I26" i="7"/>
  <c r="O26" i="7" s="1"/>
  <c r="I22" i="7"/>
  <c r="O22" i="7" s="1"/>
  <c r="R21" i="7" s="1"/>
  <c r="O21" i="7" s="1"/>
  <c r="I17" i="7"/>
  <c r="Q12" i="7" s="1"/>
  <c r="I12" i="7" s="1"/>
  <c r="O13" i="7"/>
  <c r="I13" i="7"/>
  <c r="I175" i="6"/>
  <c r="O175" i="6" s="1"/>
  <c r="I171" i="6"/>
  <c r="O171" i="6" s="1"/>
  <c r="O167" i="6"/>
  <c r="I167" i="6"/>
  <c r="I163" i="6"/>
  <c r="O163" i="6" s="1"/>
  <c r="I159" i="6"/>
  <c r="O159" i="6" s="1"/>
  <c r="O155" i="6"/>
  <c r="I155" i="6"/>
  <c r="I151" i="6"/>
  <c r="O151" i="6" s="1"/>
  <c r="I147" i="6"/>
  <c r="O147" i="6" s="1"/>
  <c r="O143" i="6"/>
  <c r="I143" i="6"/>
  <c r="I139" i="6"/>
  <c r="O139" i="6" s="1"/>
  <c r="I135" i="6"/>
  <c r="Q130" i="6" s="1"/>
  <c r="I130" i="6" s="1"/>
  <c r="O131" i="6"/>
  <c r="I131" i="6"/>
  <c r="O126" i="6"/>
  <c r="I126" i="6"/>
  <c r="I122" i="6"/>
  <c r="O122" i="6" s="1"/>
  <c r="I118" i="6"/>
  <c r="O118" i="6" s="1"/>
  <c r="O114" i="6"/>
  <c r="I114" i="6"/>
  <c r="I110" i="6"/>
  <c r="O110" i="6" s="1"/>
  <c r="Q109" i="6"/>
  <c r="I109" i="6" s="1"/>
  <c r="I105" i="6"/>
  <c r="O105" i="6" s="1"/>
  <c r="I101" i="6"/>
  <c r="O101" i="6" s="1"/>
  <c r="R100" i="6" s="1"/>
  <c r="O100" i="6" s="1"/>
  <c r="I96" i="6"/>
  <c r="O96" i="6" s="1"/>
  <c r="R95" i="6" s="1"/>
  <c r="O95" i="6" s="1"/>
  <c r="I91" i="6"/>
  <c r="O91" i="6" s="1"/>
  <c r="O87" i="6"/>
  <c r="I87" i="6"/>
  <c r="I83" i="6"/>
  <c r="O83" i="6" s="1"/>
  <c r="I79" i="6"/>
  <c r="O79" i="6" s="1"/>
  <c r="O75" i="6"/>
  <c r="I75" i="6"/>
  <c r="I71" i="6"/>
  <c r="O71" i="6" s="1"/>
  <c r="I67" i="6"/>
  <c r="Q62" i="6" s="1"/>
  <c r="I62" i="6" s="1"/>
  <c r="O63" i="6"/>
  <c r="I63" i="6"/>
  <c r="O58" i="6"/>
  <c r="I58" i="6"/>
  <c r="I54" i="6"/>
  <c r="O54" i="6" s="1"/>
  <c r="I50" i="6"/>
  <c r="O50" i="6" s="1"/>
  <c r="O46" i="6"/>
  <c r="I46" i="6"/>
  <c r="I42" i="6"/>
  <c r="O42" i="6" s="1"/>
  <c r="I38" i="6"/>
  <c r="O38" i="6" s="1"/>
  <c r="O34" i="6"/>
  <c r="I34" i="6"/>
  <c r="I30" i="6"/>
  <c r="O30" i="6" s="1"/>
  <c r="I26" i="6"/>
  <c r="Q21" i="6" s="1"/>
  <c r="I21" i="6" s="1"/>
  <c r="O22" i="6"/>
  <c r="I22" i="6"/>
  <c r="O17" i="6"/>
  <c r="I17" i="6"/>
  <c r="I13" i="6"/>
  <c r="O13" i="6" s="1"/>
  <c r="R12" i="6" s="1"/>
  <c r="O12" i="6" s="1"/>
  <c r="Q12" i="6"/>
  <c r="I12" i="6" s="1"/>
  <c r="I147" i="5"/>
  <c r="O147" i="5" s="1"/>
  <c r="O143" i="5"/>
  <c r="I143" i="5"/>
  <c r="I139" i="5"/>
  <c r="O139" i="5" s="1"/>
  <c r="I135" i="5"/>
  <c r="O135" i="5" s="1"/>
  <c r="O131" i="5"/>
  <c r="I131" i="5"/>
  <c r="I127" i="5"/>
  <c r="O127" i="5" s="1"/>
  <c r="I123" i="5"/>
  <c r="Q118" i="5" s="1"/>
  <c r="I118" i="5" s="1"/>
  <c r="O119" i="5"/>
  <c r="I119" i="5"/>
  <c r="O114" i="5"/>
  <c r="I114" i="5"/>
  <c r="I110" i="5"/>
  <c r="O110" i="5" s="1"/>
  <c r="I106" i="5"/>
  <c r="O106" i="5" s="1"/>
  <c r="R105" i="5" s="1"/>
  <c r="O105" i="5" s="1"/>
  <c r="I101" i="5"/>
  <c r="Q96" i="5" s="1"/>
  <c r="I96" i="5" s="1"/>
  <c r="O97" i="5"/>
  <c r="I97" i="5"/>
  <c r="O92" i="5"/>
  <c r="R91" i="5" s="1"/>
  <c r="O91" i="5" s="1"/>
  <c r="I92" i="5"/>
  <c r="Q91" i="5"/>
  <c r="I91" i="5"/>
  <c r="O87" i="5"/>
  <c r="I87" i="5"/>
  <c r="I83" i="5"/>
  <c r="O83" i="5" s="1"/>
  <c r="I79" i="5"/>
  <c r="O79" i="5" s="1"/>
  <c r="O75" i="5"/>
  <c r="I75" i="5"/>
  <c r="I71" i="5"/>
  <c r="O71" i="5" s="1"/>
  <c r="I67" i="5"/>
  <c r="Q62" i="5" s="1"/>
  <c r="I62" i="5" s="1"/>
  <c r="O63" i="5"/>
  <c r="I63" i="5"/>
  <c r="O58" i="5"/>
  <c r="I58" i="5"/>
  <c r="I54" i="5"/>
  <c r="O54" i="5" s="1"/>
  <c r="I50" i="5"/>
  <c r="O50" i="5" s="1"/>
  <c r="O46" i="5"/>
  <c r="I46" i="5"/>
  <c r="I42" i="5"/>
  <c r="O42" i="5" s="1"/>
  <c r="I38" i="5"/>
  <c r="O38" i="5" s="1"/>
  <c r="O34" i="5"/>
  <c r="I34" i="5"/>
  <c r="I30" i="5"/>
  <c r="O30" i="5" s="1"/>
  <c r="I26" i="5"/>
  <c r="Q21" i="5" s="1"/>
  <c r="I21" i="5" s="1"/>
  <c r="O22" i="5"/>
  <c r="I22" i="5"/>
  <c r="O17" i="5"/>
  <c r="I17" i="5"/>
  <c r="I13" i="5"/>
  <c r="O13" i="5" s="1"/>
  <c r="R12" i="5" s="1"/>
  <c r="O12" i="5" s="1"/>
  <c r="Q12" i="5"/>
  <c r="I12" i="5" s="1"/>
  <c r="I21" i="4"/>
  <c r="O21" i="4" s="1"/>
  <c r="O17" i="4"/>
  <c r="I17" i="4"/>
  <c r="I13" i="4"/>
  <c r="O13" i="4" s="1"/>
  <c r="R12" i="4" s="1"/>
  <c r="O12" i="4" s="1"/>
  <c r="O2" i="4" s="1"/>
  <c r="D12" i="1" s="1"/>
  <c r="Q12" i="4"/>
  <c r="I12" i="4" s="1"/>
  <c r="I3" i="4" s="1"/>
  <c r="C12" i="1" s="1"/>
  <c r="E12" i="1" s="1"/>
  <c r="I29" i="3"/>
  <c r="O29" i="3" s="1"/>
  <c r="O25" i="3"/>
  <c r="I25" i="3"/>
  <c r="I21" i="3"/>
  <c r="O21" i="3" s="1"/>
  <c r="I17" i="3"/>
  <c r="Q12" i="3" s="1"/>
  <c r="I12" i="3" s="1"/>
  <c r="I3" i="3" s="1"/>
  <c r="C11" i="1" s="1"/>
  <c r="O13" i="3"/>
  <c r="I13" i="3"/>
  <c r="I473" i="2"/>
  <c r="O473" i="2" s="1"/>
  <c r="I469" i="2"/>
  <c r="O469" i="2" s="1"/>
  <c r="O465" i="2"/>
  <c r="I465" i="2"/>
  <c r="I461" i="2"/>
  <c r="O461" i="2" s="1"/>
  <c r="I457" i="2"/>
  <c r="O457" i="2" s="1"/>
  <c r="O453" i="2"/>
  <c r="I453" i="2"/>
  <c r="I449" i="2"/>
  <c r="O449" i="2" s="1"/>
  <c r="I445" i="2"/>
  <c r="O445" i="2" s="1"/>
  <c r="O441" i="2"/>
  <c r="I441" i="2"/>
  <c r="I437" i="2"/>
  <c r="O437" i="2" s="1"/>
  <c r="I433" i="2"/>
  <c r="O433" i="2" s="1"/>
  <c r="O429" i="2"/>
  <c r="I429" i="2"/>
  <c r="I425" i="2"/>
  <c r="O425" i="2" s="1"/>
  <c r="I421" i="2"/>
  <c r="O421" i="2" s="1"/>
  <c r="O417" i="2"/>
  <c r="I417" i="2"/>
  <c r="I413" i="2"/>
  <c r="O413" i="2" s="1"/>
  <c r="I409" i="2"/>
  <c r="O409" i="2" s="1"/>
  <c r="O405" i="2"/>
  <c r="I405" i="2"/>
  <c r="I401" i="2"/>
  <c r="O401" i="2" s="1"/>
  <c r="I397" i="2"/>
  <c r="O397" i="2" s="1"/>
  <c r="O393" i="2"/>
  <c r="I393" i="2"/>
  <c r="I389" i="2"/>
  <c r="O389" i="2" s="1"/>
  <c r="I385" i="2"/>
  <c r="O385" i="2" s="1"/>
  <c r="O381" i="2"/>
  <c r="I381" i="2"/>
  <c r="I377" i="2"/>
  <c r="O377" i="2" s="1"/>
  <c r="I373" i="2"/>
  <c r="O373" i="2" s="1"/>
  <c r="O369" i="2"/>
  <c r="I369" i="2"/>
  <c r="I365" i="2"/>
  <c r="O365" i="2" s="1"/>
  <c r="Q364" i="2"/>
  <c r="I364" i="2" s="1"/>
  <c r="I360" i="2"/>
  <c r="O360" i="2" s="1"/>
  <c r="I356" i="2"/>
  <c r="O356" i="2" s="1"/>
  <c r="O352" i="2"/>
  <c r="I352" i="2"/>
  <c r="I348" i="2"/>
  <c r="O348" i="2" s="1"/>
  <c r="I344" i="2"/>
  <c r="O344" i="2" s="1"/>
  <c r="O340" i="2"/>
  <c r="I340" i="2"/>
  <c r="I336" i="2"/>
  <c r="O336" i="2" s="1"/>
  <c r="I332" i="2"/>
  <c r="Q327" i="2" s="1"/>
  <c r="I327" i="2" s="1"/>
  <c r="O328" i="2"/>
  <c r="I328" i="2"/>
  <c r="O323" i="2"/>
  <c r="I323" i="2"/>
  <c r="I319" i="2"/>
  <c r="O319" i="2" s="1"/>
  <c r="R318" i="2" s="1"/>
  <c r="O318" i="2" s="1"/>
  <c r="Q318" i="2"/>
  <c r="I318" i="2" s="1"/>
  <c r="I314" i="2"/>
  <c r="O314" i="2" s="1"/>
  <c r="I310" i="2"/>
  <c r="O310" i="2" s="1"/>
  <c r="O306" i="2"/>
  <c r="I306" i="2"/>
  <c r="I302" i="2"/>
  <c r="O302" i="2" s="1"/>
  <c r="I298" i="2"/>
  <c r="O298" i="2" s="1"/>
  <c r="O294" i="2"/>
  <c r="I294" i="2"/>
  <c r="I290" i="2"/>
  <c r="O290" i="2" s="1"/>
  <c r="I286" i="2"/>
  <c r="O286" i="2" s="1"/>
  <c r="O282" i="2"/>
  <c r="I282" i="2"/>
  <c r="I278" i="2"/>
  <c r="O278" i="2" s="1"/>
  <c r="I274" i="2"/>
  <c r="O274" i="2" s="1"/>
  <c r="O270" i="2"/>
  <c r="I270" i="2"/>
  <c r="I266" i="2"/>
  <c r="O266" i="2" s="1"/>
  <c r="I262" i="2"/>
  <c r="O262" i="2" s="1"/>
  <c r="O258" i="2"/>
  <c r="I258" i="2"/>
  <c r="I254" i="2"/>
  <c r="O254" i="2" s="1"/>
  <c r="I250" i="2"/>
  <c r="O250" i="2" s="1"/>
  <c r="O246" i="2"/>
  <c r="I246" i="2"/>
  <c r="I242" i="2"/>
  <c r="O242" i="2" s="1"/>
  <c r="I238" i="2"/>
  <c r="O238" i="2" s="1"/>
  <c r="O234" i="2"/>
  <c r="I234" i="2"/>
  <c r="I230" i="2"/>
  <c r="O230" i="2" s="1"/>
  <c r="I226" i="2"/>
  <c r="O226" i="2" s="1"/>
  <c r="O222" i="2"/>
  <c r="I222" i="2"/>
  <c r="I218" i="2"/>
  <c r="O218" i="2" s="1"/>
  <c r="I214" i="2"/>
  <c r="O214" i="2" s="1"/>
  <c r="O210" i="2"/>
  <c r="I210" i="2"/>
  <c r="I206" i="2"/>
  <c r="O206" i="2" s="1"/>
  <c r="I202" i="2"/>
  <c r="Q197" i="2" s="1"/>
  <c r="I197" i="2" s="1"/>
  <c r="O198" i="2"/>
  <c r="I198" i="2"/>
  <c r="O193" i="2"/>
  <c r="I193" i="2"/>
  <c r="I189" i="2"/>
  <c r="O189" i="2" s="1"/>
  <c r="I185" i="2"/>
  <c r="O185" i="2" s="1"/>
  <c r="O181" i="2"/>
  <c r="I181" i="2"/>
  <c r="I177" i="2"/>
  <c r="O177" i="2" s="1"/>
  <c r="I173" i="2"/>
  <c r="O173" i="2" s="1"/>
  <c r="I168" i="2"/>
  <c r="O168" i="2" s="1"/>
  <c r="O164" i="2"/>
  <c r="I164" i="2"/>
  <c r="I160" i="2"/>
  <c r="O160" i="2" s="1"/>
  <c r="R159" i="2" s="1"/>
  <c r="O159" i="2" s="1"/>
  <c r="Q159" i="2"/>
  <c r="I159" i="2" s="1"/>
  <c r="I155" i="2"/>
  <c r="O155" i="2" s="1"/>
  <c r="I151" i="2"/>
  <c r="Q146" i="2" s="1"/>
  <c r="I146" i="2" s="1"/>
  <c r="O147" i="2"/>
  <c r="I147" i="2"/>
  <c r="O142" i="2"/>
  <c r="I142" i="2"/>
  <c r="I138" i="2"/>
  <c r="O138" i="2" s="1"/>
  <c r="I134" i="2"/>
  <c r="O134" i="2" s="1"/>
  <c r="O130" i="2"/>
  <c r="I130" i="2"/>
  <c r="I126" i="2"/>
  <c r="O126" i="2" s="1"/>
  <c r="I122" i="2"/>
  <c r="O122" i="2" s="1"/>
  <c r="O118" i="2"/>
  <c r="I118" i="2"/>
  <c r="I114" i="2"/>
  <c r="O114" i="2" s="1"/>
  <c r="I110" i="2"/>
  <c r="O110" i="2" s="1"/>
  <c r="O106" i="2"/>
  <c r="I106" i="2"/>
  <c r="I102" i="2"/>
  <c r="O102" i="2" s="1"/>
  <c r="I98" i="2"/>
  <c r="O98" i="2" s="1"/>
  <c r="O94" i="2"/>
  <c r="I94" i="2"/>
  <c r="I90" i="2"/>
  <c r="O90" i="2" s="1"/>
  <c r="I86" i="2"/>
  <c r="O86" i="2" s="1"/>
  <c r="O82" i="2"/>
  <c r="I82" i="2"/>
  <c r="I78" i="2"/>
  <c r="O78" i="2" s="1"/>
  <c r="I74" i="2"/>
  <c r="O74" i="2" s="1"/>
  <c r="O70" i="2"/>
  <c r="I70" i="2"/>
  <c r="I66" i="2"/>
  <c r="O66" i="2" s="1"/>
  <c r="I62" i="2"/>
  <c r="O62" i="2" s="1"/>
  <c r="O58" i="2"/>
  <c r="I58" i="2"/>
  <c r="I54" i="2"/>
  <c r="O54" i="2" s="1"/>
  <c r="I50" i="2"/>
  <c r="O50" i="2" s="1"/>
  <c r="O46" i="2"/>
  <c r="I46" i="2"/>
  <c r="I42" i="2"/>
  <c r="O42" i="2" s="1"/>
  <c r="I38" i="2"/>
  <c r="O38" i="2" s="1"/>
  <c r="O34" i="2"/>
  <c r="I34" i="2"/>
  <c r="I30" i="2"/>
  <c r="O30" i="2" s="1"/>
  <c r="I26" i="2"/>
  <c r="Q21" i="2" s="1"/>
  <c r="I21" i="2" s="1"/>
  <c r="O22" i="2"/>
  <c r="I22" i="2"/>
  <c r="O17" i="2"/>
  <c r="I17" i="2"/>
  <c r="I13" i="2"/>
  <c r="O13" i="2" s="1"/>
  <c r="R12" i="2" s="1"/>
  <c r="O12" i="2" s="1"/>
  <c r="Q12" i="2"/>
  <c r="I12" i="2" s="1"/>
  <c r="D106" i="1"/>
  <c r="C103" i="1"/>
  <c r="D96" i="1"/>
  <c r="C89" i="1"/>
  <c r="D51" i="1"/>
  <c r="C51" i="1"/>
  <c r="E51" i="1" s="1"/>
  <c r="D50" i="1"/>
  <c r="C50" i="1"/>
  <c r="E50" i="1" s="1"/>
  <c r="D49" i="1"/>
  <c r="C49" i="1"/>
  <c r="E49" i="1" s="1"/>
  <c r="C48" i="1"/>
  <c r="C47" i="1"/>
  <c r="D46" i="1"/>
  <c r="C46" i="1"/>
  <c r="E46" i="1" s="1"/>
  <c r="D45" i="1"/>
  <c r="C45" i="1"/>
  <c r="E45" i="1" s="1"/>
  <c r="D44" i="1"/>
  <c r="C44" i="1"/>
  <c r="E44" i="1" s="1"/>
  <c r="D43" i="1"/>
  <c r="C43" i="1"/>
  <c r="E43" i="1" s="1"/>
  <c r="C41" i="1"/>
  <c r="E48" i="1" l="1"/>
  <c r="R172" i="2"/>
  <c r="O172" i="2" s="1"/>
  <c r="R160" i="10"/>
  <c r="O160" i="10" s="1"/>
  <c r="E103" i="1"/>
  <c r="R106" i="7"/>
  <c r="O106" i="7" s="1"/>
  <c r="R21" i="8"/>
  <c r="O21" i="8" s="1"/>
  <c r="R21" i="2"/>
  <c r="O21" i="2" s="1"/>
  <c r="R21" i="10"/>
  <c r="O21" i="10" s="1"/>
  <c r="O2" i="10" s="1"/>
  <c r="D18" i="1" s="1"/>
  <c r="R62" i="5"/>
  <c r="O62" i="5" s="1"/>
  <c r="R364" i="2"/>
  <c r="O364" i="2" s="1"/>
  <c r="R109" i="6"/>
  <c r="O109" i="6" s="1"/>
  <c r="R12" i="7"/>
  <c r="O12" i="7" s="1"/>
  <c r="R119" i="7"/>
  <c r="O119" i="7" s="1"/>
  <c r="R48" i="8"/>
  <c r="O48" i="8" s="1"/>
  <c r="R53" i="9"/>
  <c r="O53" i="9" s="1"/>
  <c r="R83" i="10"/>
  <c r="O83" i="10" s="1"/>
  <c r="R163" i="11"/>
  <c r="O163" i="11" s="1"/>
  <c r="O26" i="24"/>
  <c r="Q17" i="24"/>
  <c r="I17" i="24" s="1"/>
  <c r="Q172" i="2"/>
  <c r="I172" i="2" s="1"/>
  <c r="I3" i="2" s="1"/>
  <c r="C10" i="1" s="1"/>
  <c r="Q105" i="5"/>
  <c r="I105" i="5" s="1"/>
  <c r="I3" i="5" s="1"/>
  <c r="C13" i="1" s="1"/>
  <c r="Q95" i="6"/>
  <c r="I95" i="6" s="1"/>
  <c r="I3" i="6" s="1"/>
  <c r="C14" i="1" s="1"/>
  <c r="Q100" i="6"/>
  <c r="I100" i="6" s="1"/>
  <c r="Q21" i="7"/>
  <c r="I21" i="7" s="1"/>
  <c r="Q106" i="7"/>
  <c r="I106" i="7" s="1"/>
  <c r="Q21" i="8"/>
  <c r="I21" i="8" s="1"/>
  <c r="I3" i="8" s="1"/>
  <c r="C16" i="1" s="1"/>
  <c r="E16" i="1" s="1"/>
  <c r="Q142" i="11"/>
  <c r="I142" i="11" s="1"/>
  <c r="Q163" i="11"/>
  <c r="I163" i="11" s="1"/>
  <c r="Q107" i="12"/>
  <c r="I107" i="12" s="1"/>
  <c r="Q142" i="12"/>
  <c r="I142" i="12" s="1"/>
  <c r="O13" i="13"/>
  <c r="R12" i="13" s="1"/>
  <c r="O12" i="13" s="1"/>
  <c r="Q12" i="13"/>
  <c r="I12" i="13" s="1"/>
  <c r="Q78" i="13"/>
  <c r="I78" i="13" s="1"/>
  <c r="Q137" i="13"/>
  <c r="I137" i="13" s="1"/>
  <c r="Q107" i="15"/>
  <c r="I107" i="15" s="1"/>
  <c r="O112" i="15"/>
  <c r="R107" i="15" s="1"/>
  <c r="O107" i="15" s="1"/>
  <c r="O129" i="15"/>
  <c r="R128" i="15" s="1"/>
  <c r="O128" i="15" s="1"/>
  <c r="Q128" i="15"/>
  <c r="I128" i="15" s="1"/>
  <c r="R142" i="15"/>
  <c r="O142" i="15" s="1"/>
  <c r="Q159" i="15"/>
  <c r="I159" i="15" s="1"/>
  <c r="R155" i="16"/>
  <c r="O155" i="16" s="1"/>
  <c r="R71" i="17"/>
  <c r="O71" i="17" s="1"/>
  <c r="I3" i="18"/>
  <c r="C26" i="1" s="1"/>
  <c r="Q25" i="19"/>
  <c r="I25" i="19" s="1"/>
  <c r="R12" i="21"/>
  <c r="O12" i="21" s="1"/>
  <c r="Q25" i="22"/>
  <c r="I25" i="22" s="1"/>
  <c r="O296" i="27"/>
  <c r="Q287" i="27"/>
  <c r="I287" i="27" s="1"/>
  <c r="Q89" i="7"/>
  <c r="I89" i="7" s="1"/>
  <c r="Q119" i="7"/>
  <c r="I119" i="7" s="1"/>
  <c r="O13" i="8"/>
  <c r="R12" i="8" s="1"/>
  <c r="O12" i="8" s="1"/>
  <c r="O2" i="8" s="1"/>
  <c r="D16" i="1" s="1"/>
  <c r="Q48" i="8"/>
  <c r="I48" i="8" s="1"/>
  <c r="O39" i="9"/>
  <c r="R38" i="9" s="1"/>
  <c r="O38" i="9" s="1"/>
  <c r="O2" i="9" s="1"/>
  <c r="D17" i="1" s="1"/>
  <c r="Q53" i="9"/>
  <c r="I53" i="9" s="1"/>
  <c r="I3" i="9" s="1"/>
  <c r="C17" i="1" s="1"/>
  <c r="Q21" i="10"/>
  <c r="I21" i="10" s="1"/>
  <c r="I3" i="10" s="1"/>
  <c r="C18" i="1" s="1"/>
  <c r="O113" i="10"/>
  <c r="R112" i="10" s="1"/>
  <c r="O112" i="10" s="1"/>
  <c r="Q78" i="11"/>
  <c r="I78" i="11" s="1"/>
  <c r="I3" i="11" s="1"/>
  <c r="C19" i="1" s="1"/>
  <c r="R142" i="11"/>
  <c r="O142" i="11" s="1"/>
  <c r="R78" i="13"/>
  <c r="O78" i="13" s="1"/>
  <c r="O112" i="13"/>
  <c r="R111" i="13" s="1"/>
  <c r="O111" i="13" s="1"/>
  <c r="Q111" i="13"/>
  <c r="I111" i="13" s="1"/>
  <c r="Q78" i="14"/>
  <c r="I78" i="14" s="1"/>
  <c r="R167" i="14"/>
  <c r="O167" i="14" s="1"/>
  <c r="O134" i="15"/>
  <c r="R133" i="15" s="1"/>
  <c r="O133" i="15" s="1"/>
  <c r="Q133" i="15"/>
  <c r="I133" i="15" s="1"/>
  <c r="R122" i="18"/>
  <c r="O122" i="18" s="1"/>
  <c r="O13" i="19"/>
  <c r="R12" i="19" s="1"/>
  <c r="O12" i="19" s="1"/>
  <c r="Q12" i="19"/>
  <c r="I12" i="19" s="1"/>
  <c r="I3" i="19" s="1"/>
  <c r="C27" i="1" s="1"/>
  <c r="I3" i="20"/>
  <c r="C28" i="1" s="1"/>
  <c r="O111" i="20"/>
  <c r="R110" i="20" s="1"/>
  <c r="O110" i="20" s="1"/>
  <c r="Q110" i="20"/>
  <c r="I110" i="20" s="1"/>
  <c r="O80" i="22"/>
  <c r="R71" i="22" s="1"/>
  <c r="O71" i="22" s="1"/>
  <c r="Q71" i="22"/>
  <c r="I71" i="22" s="1"/>
  <c r="O2" i="23"/>
  <c r="D31" i="1" s="1"/>
  <c r="O267" i="27"/>
  <c r="Q258" i="27"/>
  <c r="I258" i="27" s="1"/>
  <c r="O22" i="14"/>
  <c r="R21" i="14" s="1"/>
  <c r="O21" i="14" s="1"/>
  <c r="Q21" i="14"/>
  <c r="I21" i="14" s="1"/>
  <c r="I3" i="14" s="1"/>
  <c r="C22" i="1" s="1"/>
  <c r="O138" i="14"/>
  <c r="R137" i="14" s="1"/>
  <c r="O137" i="14" s="1"/>
  <c r="Q137" i="14"/>
  <c r="I137" i="14" s="1"/>
  <c r="R159" i="15"/>
  <c r="O159" i="15" s="1"/>
  <c r="R142" i="16"/>
  <c r="O142" i="16" s="1"/>
  <c r="O279" i="28"/>
  <c r="R274" i="28" s="1"/>
  <c r="O274" i="28" s="1"/>
  <c r="Q274" i="28"/>
  <c r="I274" i="28" s="1"/>
  <c r="O26" i="2"/>
  <c r="O151" i="2"/>
  <c r="R146" i="2" s="1"/>
  <c r="O146" i="2" s="1"/>
  <c r="O202" i="2"/>
  <c r="R197" i="2" s="1"/>
  <c r="O197" i="2" s="1"/>
  <c r="O332" i="2"/>
  <c r="R327" i="2" s="1"/>
  <c r="O327" i="2" s="1"/>
  <c r="O17" i="3"/>
  <c r="R12" i="3" s="1"/>
  <c r="O12" i="3" s="1"/>
  <c r="O2" i="3" s="1"/>
  <c r="D11" i="1" s="1"/>
  <c r="E11" i="1" s="1"/>
  <c r="O26" i="5"/>
  <c r="R21" i="5" s="1"/>
  <c r="O21" i="5" s="1"/>
  <c r="O67" i="5"/>
  <c r="O101" i="5"/>
  <c r="R96" i="5" s="1"/>
  <c r="O96" i="5" s="1"/>
  <c r="O123" i="5"/>
  <c r="R118" i="5" s="1"/>
  <c r="O118" i="5" s="1"/>
  <c r="O26" i="6"/>
  <c r="R21" i="6" s="1"/>
  <c r="O21" i="6" s="1"/>
  <c r="O67" i="6"/>
  <c r="R62" i="6" s="1"/>
  <c r="O62" i="6" s="1"/>
  <c r="O135" i="6"/>
  <c r="R130" i="6" s="1"/>
  <c r="O130" i="6" s="1"/>
  <c r="O17" i="7"/>
  <c r="Q83" i="10"/>
  <c r="I83" i="10" s="1"/>
  <c r="Q147" i="10"/>
  <c r="I147" i="10" s="1"/>
  <c r="O26" i="11"/>
  <c r="R21" i="11" s="1"/>
  <c r="O21" i="11" s="1"/>
  <c r="O2" i="11" s="1"/>
  <c r="D19" i="1" s="1"/>
  <c r="O79" i="11"/>
  <c r="R78" i="11" s="1"/>
  <c r="O78" i="11" s="1"/>
  <c r="O138" i="12"/>
  <c r="R133" i="12" s="1"/>
  <c r="O133" i="12" s="1"/>
  <c r="Q159" i="12"/>
  <c r="I159" i="12" s="1"/>
  <c r="Q21" i="13"/>
  <c r="I21" i="13" s="1"/>
  <c r="O168" i="13"/>
  <c r="R167" i="13" s="1"/>
  <c r="O167" i="13" s="1"/>
  <c r="Q167" i="13"/>
  <c r="I167" i="13" s="1"/>
  <c r="R78" i="14"/>
  <c r="O78" i="14" s="1"/>
  <c r="O2" i="14" s="1"/>
  <c r="D22" i="1" s="1"/>
  <c r="Q167" i="14"/>
  <c r="I167" i="14" s="1"/>
  <c r="O172" i="14"/>
  <c r="R21" i="15"/>
  <c r="O21" i="15" s="1"/>
  <c r="R122" i="17"/>
  <c r="O122" i="17" s="1"/>
  <c r="R155" i="17"/>
  <c r="O155" i="17" s="1"/>
  <c r="Q122" i="18"/>
  <c r="I122" i="18" s="1"/>
  <c r="O127" i="18"/>
  <c r="Q25" i="21"/>
  <c r="I25" i="21" s="1"/>
  <c r="O102" i="22"/>
  <c r="R101" i="22" s="1"/>
  <c r="O101" i="22" s="1"/>
  <c r="Q101" i="22"/>
  <c r="I101" i="22" s="1"/>
  <c r="O18" i="26"/>
  <c r="R17" i="26" s="1"/>
  <c r="O17" i="26" s="1"/>
  <c r="O2" i="26" s="1"/>
  <c r="D34" i="1" s="1"/>
  <c r="Q17" i="26"/>
  <c r="I17" i="26" s="1"/>
  <c r="O77" i="26"/>
  <c r="R76" i="26" s="1"/>
  <c r="O76" i="26" s="1"/>
  <c r="Q76" i="26"/>
  <c r="I76" i="26" s="1"/>
  <c r="O126" i="28"/>
  <c r="Q117" i="28"/>
  <c r="I117" i="28" s="1"/>
  <c r="O250" i="28"/>
  <c r="R249" i="28" s="1"/>
  <c r="O249" i="28" s="1"/>
  <c r="Q249" i="28"/>
  <c r="I249" i="28" s="1"/>
  <c r="R97" i="31"/>
  <c r="O97" i="31" s="1"/>
  <c r="Q78" i="15"/>
  <c r="I78" i="15" s="1"/>
  <c r="O83" i="15"/>
  <c r="R78" i="15" s="1"/>
  <c r="O78" i="15" s="1"/>
  <c r="Q58" i="7"/>
  <c r="I58" i="7" s="1"/>
  <c r="I3" i="7" s="1"/>
  <c r="C15" i="1" s="1"/>
  <c r="Q160" i="10"/>
  <c r="I160" i="10" s="1"/>
  <c r="Q107" i="11"/>
  <c r="I107" i="11" s="1"/>
  <c r="Q21" i="12"/>
  <c r="I21" i="12" s="1"/>
  <c r="I3" i="12" s="1"/>
  <c r="C20" i="1" s="1"/>
  <c r="Q78" i="12"/>
  <c r="I78" i="12" s="1"/>
  <c r="O160" i="12"/>
  <c r="R159" i="12" s="1"/>
  <c r="O159" i="12" s="1"/>
  <c r="R21" i="13"/>
  <c r="O21" i="13" s="1"/>
  <c r="R111" i="14"/>
  <c r="O111" i="14" s="1"/>
  <c r="Q146" i="14"/>
  <c r="I146" i="14" s="1"/>
  <c r="R109" i="18"/>
  <c r="O109" i="18" s="1"/>
  <c r="R46" i="20"/>
  <c r="O46" i="20" s="1"/>
  <c r="O67" i="20"/>
  <c r="Q46" i="20"/>
  <c r="I46" i="20" s="1"/>
  <c r="O189" i="21"/>
  <c r="R184" i="21" s="1"/>
  <c r="O184" i="21" s="1"/>
  <c r="Q184" i="21"/>
  <c r="I184" i="21" s="1"/>
  <c r="O13" i="25"/>
  <c r="R12" i="25" s="1"/>
  <c r="O12" i="25" s="1"/>
  <c r="O2" i="25" s="1"/>
  <c r="D33" i="1" s="1"/>
  <c r="Q12" i="25"/>
  <c r="I12" i="25" s="1"/>
  <c r="O238" i="27"/>
  <c r="R237" i="27" s="1"/>
  <c r="O237" i="27" s="1"/>
  <c r="Q237" i="27"/>
  <c r="I237" i="27" s="1"/>
  <c r="O309" i="27"/>
  <c r="Q300" i="27"/>
  <c r="I300" i="27" s="1"/>
  <c r="R14" i="39"/>
  <c r="O14" i="39" s="1"/>
  <c r="O2" i="39" s="1"/>
  <c r="D47" i="1" s="1"/>
  <c r="E47" i="1" s="1"/>
  <c r="O80" i="19"/>
  <c r="Q71" i="19"/>
  <c r="I71" i="19" s="1"/>
  <c r="O218" i="21"/>
  <c r="R213" i="21" s="1"/>
  <c r="O213" i="21" s="1"/>
  <c r="Q213" i="21"/>
  <c r="I213" i="21" s="1"/>
  <c r="Q67" i="7"/>
  <c r="I67" i="7" s="1"/>
  <c r="R147" i="10"/>
  <c r="O147" i="10" s="1"/>
  <c r="O108" i="11"/>
  <c r="R107" i="11" s="1"/>
  <c r="O107" i="11" s="1"/>
  <c r="Q133" i="11"/>
  <c r="I133" i="11" s="1"/>
  <c r="R12" i="12"/>
  <c r="O12" i="12" s="1"/>
  <c r="O22" i="12"/>
  <c r="R21" i="12" s="1"/>
  <c r="O21" i="12" s="1"/>
  <c r="Q146" i="13"/>
  <c r="I146" i="13" s="1"/>
  <c r="Q111" i="14"/>
  <c r="I111" i="14" s="1"/>
  <c r="O116" i="14"/>
  <c r="O133" i="14"/>
  <c r="R132" i="14" s="1"/>
  <c r="O132" i="14" s="1"/>
  <c r="Q132" i="14"/>
  <c r="I132" i="14" s="1"/>
  <c r="R146" i="14"/>
  <c r="O146" i="14" s="1"/>
  <c r="O13" i="15"/>
  <c r="R12" i="15" s="1"/>
  <c r="O12" i="15" s="1"/>
  <c r="Q12" i="15"/>
  <c r="I12" i="15" s="1"/>
  <c r="I3" i="15" s="1"/>
  <c r="C23" i="1" s="1"/>
  <c r="Q142" i="15"/>
  <c r="I142" i="15" s="1"/>
  <c r="R71" i="19"/>
  <c r="O71" i="19" s="1"/>
  <c r="R17" i="24"/>
  <c r="O17" i="24" s="1"/>
  <c r="O2" i="24" s="1"/>
  <c r="D32" i="1" s="1"/>
  <c r="O77" i="24"/>
  <c r="R76" i="24" s="1"/>
  <c r="O76" i="24" s="1"/>
  <c r="Q76" i="24"/>
  <c r="I76" i="24" s="1"/>
  <c r="O308" i="28"/>
  <c r="R303" i="28" s="1"/>
  <c r="O303" i="28" s="1"/>
  <c r="Q303" i="28"/>
  <c r="I303" i="28" s="1"/>
  <c r="Q78" i="16"/>
  <c r="I78" i="16" s="1"/>
  <c r="I3" i="16" s="1"/>
  <c r="C24" i="1" s="1"/>
  <c r="Q107" i="16"/>
  <c r="I107" i="16" s="1"/>
  <c r="Q21" i="17"/>
  <c r="I21" i="17" s="1"/>
  <c r="Q62" i="17"/>
  <c r="I62" i="17" s="1"/>
  <c r="Q12" i="22"/>
  <c r="I12" i="22" s="1"/>
  <c r="Q92" i="22"/>
  <c r="I92" i="22" s="1"/>
  <c r="Q21" i="23"/>
  <c r="I21" i="23" s="1"/>
  <c r="I3" i="23" s="1"/>
  <c r="C31" i="1" s="1"/>
  <c r="E31" i="1" s="1"/>
  <c r="Q43" i="23"/>
  <c r="I43" i="23" s="1"/>
  <c r="R98" i="24"/>
  <c r="O98" i="24" s="1"/>
  <c r="O12" i="27"/>
  <c r="R11" i="27" s="1"/>
  <c r="O11" i="27" s="1"/>
  <c r="Q11" i="27"/>
  <c r="I11" i="27" s="1"/>
  <c r="O130" i="27"/>
  <c r="R129" i="27" s="1"/>
  <c r="O129" i="27" s="1"/>
  <c r="Q129" i="27"/>
  <c r="I129" i="27" s="1"/>
  <c r="Q320" i="28"/>
  <c r="I320" i="28" s="1"/>
  <c r="R97" i="29"/>
  <c r="O97" i="29" s="1"/>
  <c r="R223" i="29"/>
  <c r="O223" i="29" s="1"/>
  <c r="R11" i="31"/>
  <c r="O11" i="31" s="1"/>
  <c r="O2" i="31" s="1"/>
  <c r="D39" i="1" s="1"/>
  <c r="R231" i="31"/>
  <c r="O231" i="31" s="1"/>
  <c r="R11" i="32"/>
  <c r="O11" i="32" s="1"/>
  <c r="R14" i="33"/>
  <c r="O14" i="33" s="1"/>
  <c r="O2" i="33" s="1"/>
  <c r="D41" i="1" s="1"/>
  <c r="E41" i="1" s="1"/>
  <c r="R21" i="45"/>
  <c r="O21" i="45" s="1"/>
  <c r="O126" i="46"/>
  <c r="R125" i="46" s="1"/>
  <c r="O125" i="46" s="1"/>
  <c r="Q125" i="46"/>
  <c r="I125" i="46" s="1"/>
  <c r="O133" i="47"/>
  <c r="R132" i="47" s="1"/>
  <c r="O132" i="47" s="1"/>
  <c r="Q132" i="47"/>
  <c r="I132" i="47" s="1"/>
  <c r="O72" i="48"/>
  <c r="R67" i="48" s="1"/>
  <c r="O67" i="48" s="1"/>
  <c r="Q67" i="48"/>
  <c r="I67" i="48" s="1"/>
  <c r="Q132" i="21"/>
  <c r="I132" i="21" s="1"/>
  <c r="Q42" i="24"/>
  <c r="I42" i="24" s="1"/>
  <c r="Q71" i="24"/>
  <c r="I71" i="24" s="1"/>
  <c r="Q212" i="27"/>
  <c r="I212" i="27" s="1"/>
  <c r="Q224" i="28"/>
  <c r="I224" i="28" s="1"/>
  <c r="R320" i="28"/>
  <c r="O320" i="28" s="1"/>
  <c r="Q11" i="29"/>
  <c r="I11" i="29" s="1"/>
  <c r="R211" i="30"/>
  <c r="O211" i="30" s="1"/>
  <c r="R98" i="32"/>
  <c r="O98" i="32" s="1"/>
  <c r="R21" i="44"/>
  <c r="O21" i="44" s="1"/>
  <c r="O13" i="45"/>
  <c r="R12" i="45" s="1"/>
  <c r="O12" i="45" s="1"/>
  <c r="Q12" i="45"/>
  <c r="I12" i="45" s="1"/>
  <c r="R159" i="45"/>
  <c r="O159" i="45" s="1"/>
  <c r="O75" i="46"/>
  <c r="R70" i="46" s="1"/>
  <c r="O70" i="46" s="1"/>
  <c r="Q70" i="46"/>
  <c r="I70" i="46" s="1"/>
  <c r="O43" i="64"/>
  <c r="R42" i="64" s="1"/>
  <c r="O42" i="64" s="1"/>
  <c r="Q42" i="64"/>
  <c r="I42" i="64" s="1"/>
  <c r="O26" i="16"/>
  <c r="R21" i="16" s="1"/>
  <c r="O21" i="16" s="1"/>
  <c r="O2" i="16" s="1"/>
  <c r="D24" i="1" s="1"/>
  <c r="O147" i="16"/>
  <c r="O17" i="17"/>
  <c r="R12" i="17" s="1"/>
  <c r="O12" i="17" s="1"/>
  <c r="O114" i="17"/>
  <c r="R109" i="17" s="1"/>
  <c r="O109" i="17" s="1"/>
  <c r="O160" i="17"/>
  <c r="O26" i="18"/>
  <c r="R21" i="18" s="1"/>
  <c r="O21" i="18" s="1"/>
  <c r="O2" i="18" s="1"/>
  <c r="D26" i="1" s="1"/>
  <c r="R12" i="20"/>
  <c r="O12" i="20" s="1"/>
  <c r="O2" i="20" s="1"/>
  <c r="D28" i="1" s="1"/>
  <c r="R25" i="21"/>
  <c r="O25" i="21" s="1"/>
  <c r="R132" i="21"/>
  <c r="O132" i="21" s="1"/>
  <c r="R25" i="22"/>
  <c r="O25" i="22" s="1"/>
  <c r="O2" i="22" s="1"/>
  <c r="D30" i="1" s="1"/>
  <c r="R42" i="24"/>
  <c r="O42" i="24" s="1"/>
  <c r="R166" i="27"/>
  <c r="O166" i="27" s="1"/>
  <c r="O192" i="28"/>
  <c r="R191" i="28" s="1"/>
  <c r="O191" i="28" s="1"/>
  <c r="Q191" i="28"/>
  <c r="I191" i="28" s="1"/>
  <c r="R224" i="28"/>
  <c r="O224" i="28" s="1"/>
  <c r="R11" i="29"/>
  <c r="O11" i="29" s="1"/>
  <c r="O2" i="29" s="1"/>
  <c r="D37" i="1" s="1"/>
  <c r="R11" i="30"/>
  <c r="O11" i="30" s="1"/>
  <c r="R151" i="30"/>
  <c r="O151" i="30" s="1"/>
  <c r="R185" i="30"/>
  <c r="O185" i="30" s="1"/>
  <c r="R69" i="32"/>
  <c r="O69" i="32" s="1"/>
  <c r="R78" i="44"/>
  <c r="O78" i="44" s="1"/>
  <c r="O2" i="44" s="1"/>
  <c r="D52" i="1" s="1"/>
  <c r="O17" i="46"/>
  <c r="R12" i="46" s="1"/>
  <c r="O12" i="46" s="1"/>
  <c r="Q12" i="46"/>
  <c r="I12" i="46" s="1"/>
  <c r="O118" i="48"/>
  <c r="R117" i="48" s="1"/>
  <c r="O117" i="48" s="1"/>
  <c r="Q117" i="48"/>
  <c r="I117" i="48" s="1"/>
  <c r="O68" i="49"/>
  <c r="R67" i="49" s="1"/>
  <c r="O67" i="49" s="1"/>
  <c r="Q67" i="49"/>
  <c r="I67" i="49" s="1"/>
  <c r="O79" i="51"/>
  <c r="R78" i="51" s="1"/>
  <c r="O78" i="51" s="1"/>
  <c r="Q78" i="51"/>
  <c r="I78" i="51" s="1"/>
  <c r="Q12" i="21"/>
  <c r="I12" i="21" s="1"/>
  <c r="Q98" i="21"/>
  <c r="I98" i="21" s="1"/>
  <c r="O72" i="26"/>
  <c r="R71" i="26" s="1"/>
  <c r="O71" i="26" s="1"/>
  <c r="Q71" i="26"/>
  <c r="I71" i="26" s="1"/>
  <c r="Q85" i="26"/>
  <c r="I85" i="26" s="1"/>
  <c r="R212" i="27"/>
  <c r="O212" i="27" s="1"/>
  <c r="R300" i="27"/>
  <c r="O300" i="27" s="1"/>
  <c r="Q97" i="29"/>
  <c r="I97" i="29" s="1"/>
  <c r="R24" i="31"/>
  <c r="O24" i="31" s="1"/>
  <c r="I3" i="44"/>
  <c r="C52" i="1" s="1"/>
  <c r="R107" i="44"/>
  <c r="O107" i="44" s="1"/>
  <c r="O151" i="45"/>
  <c r="R146" i="45" s="1"/>
  <c r="O146" i="45" s="1"/>
  <c r="Q146" i="45"/>
  <c r="I146" i="45" s="1"/>
  <c r="O133" i="53"/>
  <c r="R132" i="53" s="1"/>
  <c r="O132" i="53" s="1"/>
  <c r="Q132" i="53"/>
  <c r="I132" i="53" s="1"/>
  <c r="R127" i="57"/>
  <c r="O127" i="57" s="1"/>
  <c r="R98" i="21"/>
  <c r="O98" i="21" s="1"/>
  <c r="Q175" i="21"/>
  <c r="I175" i="21" s="1"/>
  <c r="Q85" i="24"/>
  <c r="I85" i="24" s="1"/>
  <c r="Q98" i="24"/>
  <c r="I98" i="24" s="1"/>
  <c r="Q21" i="25"/>
  <c r="I21" i="25" s="1"/>
  <c r="Q43" i="25"/>
  <c r="I43" i="25" s="1"/>
  <c r="O43" i="26"/>
  <c r="R42" i="26" s="1"/>
  <c r="O42" i="26" s="1"/>
  <c r="Q42" i="26"/>
  <c r="I42" i="26" s="1"/>
  <c r="I3" i="26" s="1"/>
  <c r="C34" i="1" s="1"/>
  <c r="E34" i="1" s="1"/>
  <c r="R85" i="26"/>
  <c r="O85" i="26" s="1"/>
  <c r="O99" i="26"/>
  <c r="R98" i="26" s="1"/>
  <c r="O98" i="26" s="1"/>
  <c r="Q98" i="26"/>
  <c r="I98" i="26" s="1"/>
  <c r="O41" i="27"/>
  <c r="R40" i="27" s="1"/>
  <c r="O40" i="27" s="1"/>
  <c r="Q40" i="27"/>
  <c r="I40" i="27" s="1"/>
  <c r="O188" i="27"/>
  <c r="R187" i="27" s="1"/>
  <c r="O187" i="27" s="1"/>
  <c r="Q187" i="27"/>
  <c r="I187" i="27" s="1"/>
  <c r="R258" i="27"/>
  <c r="O258" i="27" s="1"/>
  <c r="R287" i="27"/>
  <c r="O287" i="27" s="1"/>
  <c r="Q11" i="28"/>
  <c r="I11" i="28" s="1"/>
  <c r="Q40" i="28"/>
  <c r="I40" i="28" s="1"/>
  <c r="R117" i="28"/>
  <c r="O117" i="28" s="1"/>
  <c r="Q170" i="28"/>
  <c r="I170" i="28" s="1"/>
  <c r="Q32" i="29"/>
  <c r="I32" i="29" s="1"/>
  <c r="Q114" i="29"/>
  <c r="I114" i="29" s="1"/>
  <c r="R146" i="31"/>
  <c r="O146" i="31" s="1"/>
  <c r="R14" i="34"/>
  <c r="O14" i="34" s="1"/>
  <c r="O2" i="34" s="1"/>
  <c r="D42" i="1" s="1"/>
  <c r="R107" i="45"/>
  <c r="O107" i="45" s="1"/>
  <c r="O104" i="46"/>
  <c r="R99" i="46" s="1"/>
  <c r="O99" i="46" s="1"/>
  <c r="Q99" i="46"/>
  <c r="I99" i="46" s="1"/>
  <c r="O112" i="52"/>
  <c r="R111" i="52" s="1"/>
  <c r="O111" i="52" s="1"/>
  <c r="Q111" i="52"/>
  <c r="I111" i="52" s="1"/>
  <c r="O116" i="53"/>
  <c r="Q107" i="53"/>
  <c r="I107" i="53" s="1"/>
  <c r="O13" i="69"/>
  <c r="R12" i="69" s="1"/>
  <c r="O12" i="69" s="1"/>
  <c r="Q12" i="69"/>
  <c r="I12" i="69" s="1"/>
  <c r="Q135" i="29"/>
  <c r="I135" i="29" s="1"/>
  <c r="Q169" i="29"/>
  <c r="I169" i="29" s="1"/>
  <c r="Q210" i="29"/>
  <c r="I210" i="29" s="1"/>
  <c r="Q36" i="30"/>
  <c r="I36" i="30" s="1"/>
  <c r="Q101" i="30"/>
  <c r="I101" i="30" s="1"/>
  <c r="Q118" i="30"/>
  <c r="I118" i="30" s="1"/>
  <c r="Q176" i="30"/>
  <c r="I176" i="30" s="1"/>
  <c r="Q97" i="31"/>
  <c r="I97" i="31" s="1"/>
  <c r="Q184" i="31"/>
  <c r="I184" i="31" s="1"/>
  <c r="Q189" i="31"/>
  <c r="I189" i="31" s="1"/>
  <c r="Q218" i="31"/>
  <c r="I218" i="31" s="1"/>
  <c r="Q20" i="32"/>
  <c r="I20" i="32" s="1"/>
  <c r="Q119" i="32"/>
  <c r="I119" i="32" s="1"/>
  <c r="Q165" i="32"/>
  <c r="I165" i="32" s="1"/>
  <c r="Q194" i="32"/>
  <c r="I194" i="32" s="1"/>
  <c r="Q199" i="32"/>
  <c r="I199" i="32" s="1"/>
  <c r="Q159" i="44"/>
  <c r="I159" i="44" s="1"/>
  <c r="R147" i="46"/>
  <c r="O147" i="46" s="1"/>
  <c r="R21" i="47"/>
  <c r="O21" i="47" s="1"/>
  <c r="Q12" i="49"/>
  <c r="I12" i="49" s="1"/>
  <c r="O22" i="49"/>
  <c r="R21" i="49" s="1"/>
  <c r="O21" i="49" s="1"/>
  <c r="Q21" i="49"/>
  <c r="I21" i="49" s="1"/>
  <c r="R107" i="51"/>
  <c r="O107" i="51" s="1"/>
  <c r="Q133" i="51"/>
  <c r="I133" i="51" s="1"/>
  <c r="O143" i="51"/>
  <c r="R142" i="51" s="1"/>
  <c r="O142" i="51" s="1"/>
  <c r="Q142" i="51"/>
  <c r="I142" i="51" s="1"/>
  <c r="R78" i="53"/>
  <c r="O78" i="53" s="1"/>
  <c r="Q146" i="53"/>
  <c r="I146" i="53" s="1"/>
  <c r="O139" i="62"/>
  <c r="R138" i="62" s="1"/>
  <c r="O138" i="62" s="1"/>
  <c r="Q138" i="62"/>
  <c r="I138" i="62" s="1"/>
  <c r="R66" i="63"/>
  <c r="O66" i="63" s="1"/>
  <c r="O143" i="63"/>
  <c r="R142" i="63" s="1"/>
  <c r="O142" i="63" s="1"/>
  <c r="Q142" i="63"/>
  <c r="I142" i="63" s="1"/>
  <c r="O30" i="66"/>
  <c r="Q21" i="66"/>
  <c r="I21" i="66" s="1"/>
  <c r="I3" i="66" s="1"/>
  <c r="C74" i="1" s="1"/>
  <c r="Q11" i="30"/>
  <c r="I11" i="30" s="1"/>
  <c r="Q151" i="30"/>
  <c r="I151" i="30" s="1"/>
  <c r="Q185" i="30"/>
  <c r="I185" i="30" s="1"/>
  <c r="Q202" i="30"/>
  <c r="I202" i="30" s="1"/>
  <c r="Q24" i="31"/>
  <c r="I24" i="31" s="1"/>
  <c r="Q171" i="31"/>
  <c r="I171" i="31" s="1"/>
  <c r="Q152" i="32"/>
  <c r="I152" i="32" s="1"/>
  <c r="Q14" i="34"/>
  <c r="I14" i="34" s="1"/>
  <c r="I3" i="34" s="1"/>
  <c r="C42" i="1" s="1"/>
  <c r="E42" i="1" s="1"/>
  <c r="Q21" i="44"/>
  <c r="I21" i="44" s="1"/>
  <c r="Q132" i="44"/>
  <c r="I132" i="44" s="1"/>
  <c r="Q137" i="44"/>
  <c r="I137" i="44" s="1"/>
  <c r="Q78" i="45"/>
  <c r="I78" i="45" s="1"/>
  <c r="Q107" i="45"/>
  <c r="I107" i="45" s="1"/>
  <c r="Q120" i="46"/>
  <c r="I120" i="46" s="1"/>
  <c r="O13" i="47"/>
  <c r="R12" i="47" s="1"/>
  <c r="O12" i="47" s="1"/>
  <c r="Q12" i="47"/>
  <c r="I12" i="47" s="1"/>
  <c r="Q78" i="47"/>
  <c r="I78" i="47" s="1"/>
  <c r="Q107" i="47"/>
  <c r="I107" i="47" s="1"/>
  <c r="Q159" i="47"/>
  <c r="I159" i="47" s="1"/>
  <c r="Q21" i="48"/>
  <c r="I21" i="48" s="1"/>
  <c r="Q92" i="48"/>
  <c r="I92" i="48" s="1"/>
  <c r="I3" i="48" s="1"/>
  <c r="C56" i="1" s="1"/>
  <c r="R131" i="48"/>
  <c r="O131" i="48" s="1"/>
  <c r="O145" i="48"/>
  <c r="R144" i="48" s="1"/>
  <c r="O144" i="48" s="1"/>
  <c r="Q144" i="48"/>
  <c r="I144" i="48" s="1"/>
  <c r="R12" i="49"/>
  <c r="O12" i="49" s="1"/>
  <c r="Q88" i="49"/>
  <c r="I88" i="49" s="1"/>
  <c r="O22" i="50"/>
  <c r="R21" i="50" s="1"/>
  <c r="O21" i="50" s="1"/>
  <c r="O2" i="50" s="1"/>
  <c r="D58" i="1" s="1"/>
  <c r="Q21" i="50"/>
  <c r="I21" i="50" s="1"/>
  <c r="I3" i="50" s="1"/>
  <c r="C58" i="1" s="1"/>
  <c r="E58" i="1" s="1"/>
  <c r="R133" i="51"/>
  <c r="O133" i="51" s="1"/>
  <c r="Q21" i="52"/>
  <c r="I21" i="52" s="1"/>
  <c r="O151" i="52"/>
  <c r="R150" i="52" s="1"/>
  <c r="O150" i="52" s="1"/>
  <c r="Q150" i="52"/>
  <c r="I150" i="52" s="1"/>
  <c r="R146" i="53"/>
  <c r="O146" i="53" s="1"/>
  <c r="R21" i="54"/>
  <c r="O21" i="54" s="1"/>
  <c r="R12" i="56"/>
  <c r="O12" i="56" s="1"/>
  <c r="O2" i="56" s="1"/>
  <c r="D64" i="1" s="1"/>
  <c r="R12" i="57"/>
  <c r="O12" i="57" s="1"/>
  <c r="O2" i="57" s="1"/>
  <c r="D65" i="1" s="1"/>
  <c r="R54" i="58"/>
  <c r="O54" i="58" s="1"/>
  <c r="R127" i="59"/>
  <c r="O127" i="59" s="1"/>
  <c r="R21" i="60"/>
  <c r="O21" i="60" s="1"/>
  <c r="O2" i="60" s="1"/>
  <c r="D68" i="1" s="1"/>
  <c r="R21" i="61"/>
  <c r="O21" i="61" s="1"/>
  <c r="O2" i="61" s="1"/>
  <c r="D69" i="1" s="1"/>
  <c r="O106" i="61"/>
  <c r="R105" i="61" s="1"/>
  <c r="O105" i="61" s="1"/>
  <c r="Q105" i="61"/>
  <c r="I105" i="61" s="1"/>
  <c r="R151" i="75"/>
  <c r="O151" i="75" s="1"/>
  <c r="O133" i="77"/>
  <c r="R132" i="77" s="1"/>
  <c r="O132" i="77" s="1"/>
  <c r="Q132" i="77"/>
  <c r="I132" i="77" s="1"/>
  <c r="R159" i="47"/>
  <c r="O159" i="47" s="1"/>
  <c r="R92" i="48"/>
  <c r="O92" i="48" s="1"/>
  <c r="R88" i="49"/>
  <c r="O88" i="49" s="1"/>
  <c r="O68" i="50"/>
  <c r="R67" i="50" s="1"/>
  <c r="O67" i="50" s="1"/>
  <c r="Q67" i="50"/>
  <c r="I67" i="50" s="1"/>
  <c r="R21" i="52"/>
  <c r="O21" i="52" s="1"/>
  <c r="R163" i="52"/>
  <c r="O163" i="52" s="1"/>
  <c r="O22" i="53"/>
  <c r="R21" i="53" s="1"/>
  <c r="O21" i="53" s="1"/>
  <c r="O2" i="53" s="1"/>
  <c r="D61" i="1" s="1"/>
  <c r="Q21" i="53"/>
  <c r="I21" i="53" s="1"/>
  <c r="O138" i="53"/>
  <c r="R137" i="53" s="1"/>
  <c r="O137" i="53" s="1"/>
  <c r="Q137" i="53"/>
  <c r="I137" i="53" s="1"/>
  <c r="R163" i="53"/>
  <c r="O163" i="53" s="1"/>
  <c r="R54" i="61"/>
  <c r="O54" i="61" s="1"/>
  <c r="O71" i="65"/>
  <c r="R70" i="65" s="1"/>
  <c r="O70" i="65" s="1"/>
  <c r="O2" i="65" s="1"/>
  <c r="D73" i="1" s="1"/>
  <c r="Q70" i="65"/>
  <c r="I70" i="65" s="1"/>
  <c r="Q12" i="77"/>
  <c r="I12" i="77" s="1"/>
  <c r="O17" i="77"/>
  <c r="R12" i="77" s="1"/>
  <c r="O12" i="77" s="1"/>
  <c r="Q21" i="46"/>
  <c r="I21" i="46" s="1"/>
  <c r="R78" i="47"/>
  <c r="O78" i="47" s="1"/>
  <c r="R107" i="47"/>
  <c r="O107" i="47" s="1"/>
  <c r="R21" i="48"/>
  <c r="O21" i="48" s="1"/>
  <c r="O123" i="48"/>
  <c r="R122" i="48" s="1"/>
  <c r="O122" i="48" s="1"/>
  <c r="Q122" i="48"/>
  <c r="I122" i="48" s="1"/>
  <c r="R79" i="57"/>
  <c r="O79" i="57" s="1"/>
  <c r="R114" i="57"/>
  <c r="O114" i="57" s="1"/>
  <c r="R79" i="58"/>
  <c r="O79" i="58" s="1"/>
  <c r="O2" i="58" s="1"/>
  <c r="D66" i="1" s="1"/>
  <c r="O128" i="61"/>
  <c r="R127" i="61" s="1"/>
  <c r="O127" i="61" s="1"/>
  <c r="Q127" i="61"/>
  <c r="I127" i="61" s="1"/>
  <c r="R38" i="70"/>
  <c r="O38" i="70" s="1"/>
  <c r="R70" i="73"/>
  <c r="O70" i="73" s="1"/>
  <c r="R155" i="76"/>
  <c r="O155" i="76" s="1"/>
  <c r="Q21" i="45"/>
  <c r="I21" i="45" s="1"/>
  <c r="Q137" i="45"/>
  <c r="I137" i="45" s="1"/>
  <c r="Q159" i="45"/>
  <c r="I159" i="45" s="1"/>
  <c r="R21" i="46"/>
  <c r="O21" i="46" s="1"/>
  <c r="Q134" i="46"/>
  <c r="I134" i="46" s="1"/>
  <c r="Q147" i="46"/>
  <c r="I147" i="46" s="1"/>
  <c r="Q21" i="47"/>
  <c r="I21" i="47" s="1"/>
  <c r="Q12" i="51"/>
  <c r="I12" i="51" s="1"/>
  <c r="O22" i="51"/>
  <c r="R21" i="51" s="1"/>
  <c r="O21" i="51" s="1"/>
  <c r="O2" i="51" s="1"/>
  <c r="D59" i="1" s="1"/>
  <c r="Q21" i="51"/>
  <c r="I21" i="51" s="1"/>
  <c r="Q107" i="51"/>
  <c r="I107" i="51" s="1"/>
  <c r="Q155" i="51"/>
  <c r="I155" i="51" s="1"/>
  <c r="O13" i="52"/>
  <c r="R12" i="52" s="1"/>
  <c r="O12" i="52" s="1"/>
  <c r="Q12" i="52"/>
  <c r="I12" i="52" s="1"/>
  <c r="Q78" i="52"/>
  <c r="I78" i="52" s="1"/>
  <c r="R107" i="53"/>
  <c r="O107" i="53" s="1"/>
  <c r="R95" i="54"/>
  <c r="O95" i="54" s="1"/>
  <c r="O2" i="54" s="1"/>
  <c r="D62" i="1" s="1"/>
  <c r="R107" i="55"/>
  <c r="O107" i="55" s="1"/>
  <c r="O2" i="55" s="1"/>
  <c r="D63" i="1" s="1"/>
  <c r="R70" i="56"/>
  <c r="O70" i="56" s="1"/>
  <c r="R54" i="59"/>
  <c r="O54" i="59" s="1"/>
  <c r="R105" i="59"/>
  <c r="O105" i="59" s="1"/>
  <c r="O2" i="59" s="1"/>
  <c r="D67" i="1" s="1"/>
  <c r="R79" i="60"/>
  <c r="O79" i="60" s="1"/>
  <c r="R114" i="60"/>
  <c r="O114" i="60" s="1"/>
  <c r="R79" i="61"/>
  <c r="O79" i="61" s="1"/>
  <c r="O22" i="65"/>
  <c r="R21" i="65" s="1"/>
  <c r="O21" i="65" s="1"/>
  <c r="Q21" i="65"/>
  <c r="I21" i="65" s="1"/>
  <c r="O147" i="66"/>
  <c r="R146" i="66" s="1"/>
  <c r="O146" i="66" s="1"/>
  <c r="Q146" i="66"/>
  <c r="I146" i="66" s="1"/>
  <c r="O63" i="67"/>
  <c r="R62" i="67" s="1"/>
  <c r="O62" i="67" s="1"/>
  <c r="Q62" i="67"/>
  <c r="I62" i="67" s="1"/>
  <c r="I3" i="67" s="1"/>
  <c r="C75" i="1" s="1"/>
  <c r="Q12" i="53"/>
  <c r="I12" i="53" s="1"/>
  <c r="Q12" i="54"/>
  <c r="I12" i="54" s="1"/>
  <c r="Q70" i="54"/>
  <c r="I70" i="54" s="1"/>
  <c r="Q21" i="55"/>
  <c r="I21" i="55" s="1"/>
  <c r="I3" i="55" s="1"/>
  <c r="C63" i="1" s="1"/>
  <c r="E63" i="1" s="1"/>
  <c r="Q132" i="55"/>
  <c r="I132" i="55" s="1"/>
  <c r="Q137" i="55"/>
  <c r="I137" i="55" s="1"/>
  <c r="Q159" i="55"/>
  <c r="I159" i="55" s="1"/>
  <c r="Q95" i="56"/>
  <c r="I95" i="56" s="1"/>
  <c r="Q54" i="57"/>
  <c r="I54" i="57" s="1"/>
  <c r="Q100" i="57"/>
  <c r="I100" i="57" s="1"/>
  <c r="Q105" i="57"/>
  <c r="I105" i="57" s="1"/>
  <c r="Q127" i="57"/>
  <c r="I127" i="57" s="1"/>
  <c r="Q12" i="58"/>
  <c r="I12" i="58" s="1"/>
  <c r="Q114" i="58"/>
  <c r="I114" i="58" s="1"/>
  <c r="Q21" i="59"/>
  <c r="I21" i="59" s="1"/>
  <c r="I3" i="59" s="1"/>
  <c r="C67" i="1" s="1"/>
  <c r="E67" i="1" s="1"/>
  <c r="Q79" i="59"/>
  <c r="I79" i="59" s="1"/>
  <c r="Q54" i="60"/>
  <c r="I54" i="60" s="1"/>
  <c r="Q100" i="60"/>
  <c r="I100" i="60" s="1"/>
  <c r="Q105" i="60"/>
  <c r="I105" i="60" s="1"/>
  <c r="Q127" i="60"/>
  <c r="I127" i="60" s="1"/>
  <c r="Q12" i="61"/>
  <c r="I12" i="61" s="1"/>
  <c r="Q129" i="62"/>
  <c r="I129" i="62" s="1"/>
  <c r="Q151" i="62"/>
  <c r="I151" i="62" s="1"/>
  <c r="Q133" i="63"/>
  <c r="I133" i="63" s="1"/>
  <c r="Q155" i="63"/>
  <c r="I155" i="63" s="1"/>
  <c r="Q12" i="65"/>
  <c r="I12" i="65" s="1"/>
  <c r="O100" i="65"/>
  <c r="R99" i="65" s="1"/>
  <c r="O99" i="65" s="1"/>
  <c r="Q99" i="65"/>
  <c r="I99" i="65" s="1"/>
  <c r="Q159" i="66"/>
  <c r="I159" i="66" s="1"/>
  <c r="O92" i="67"/>
  <c r="R91" i="67" s="1"/>
  <c r="O91" i="67" s="1"/>
  <c r="Q91" i="67"/>
  <c r="I91" i="67" s="1"/>
  <c r="R21" i="69"/>
  <c r="O21" i="69" s="1"/>
  <c r="R137" i="69"/>
  <c r="O137" i="69" s="1"/>
  <c r="O2" i="70"/>
  <c r="D78" i="1" s="1"/>
  <c r="R159" i="73"/>
  <c r="O159" i="73" s="1"/>
  <c r="R142" i="74"/>
  <c r="O142" i="74" s="1"/>
  <c r="Q70" i="77"/>
  <c r="I70" i="77" s="1"/>
  <c r="O75" i="77"/>
  <c r="R70" i="77" s="1"/>
  <c r="O70" i="77" s="1"/>
  <c r="O168" i="77"/>
  <c r="R159" i="77" s="1"/>
  <c r="O159" i="77" s="1"/>
  <c r="Q159" i="77"/>
  <c r="I159" i="77" s="1"/>
  <c r="O164" i="79"/>
  <c r="Q155" i="79"/>
  <c r="I155" i="79" s="1"/>
  <c r="Q21" i="54"/>
  <c r="I21" i="54" s="1"/>
  <c r="Q78" i="55"/>
  <c r="I78" i="55" s="1"/>
  <c r="Q107" i="55"/>
  <c r="I107" i="55" s="1"/>
  <c r="Q146" i="55"/>
  <c r="I146" i="55" s="1"/>
  <c r="Q12" i="56"/>
  <c r="I12" i="56" s="1"/>
  <c r="Q70" i="56"/>
  <c r="I70" i="56" s="1"/>
  <c r="Q12" i="57"/>
  <c r="I12" i="57" s="1"/>
  <c r="Q114" i="57"/>
  <c r="I114" i="57" s="1"/>
  <c r="Q21" i="58"/>
  <c r="I21" i="58" s="1"/>
  <c r="Q79" i="58"/>
  <c r="I79" i="58" s="1"/>
  <c r="Q54" i="59"/>
  <c r="I54" i="59" s="1"/>
  <c r="Q100" i="59"/>
  <c r="I100" i="59" s="1"/>
  <c r="Q105" i="59"/>
  <c r="I105" i="59" s="1"/>
  <c r="Q127" i="59"/>
  <c r="I127" i="59" s="1"/>
  <c r="Q12" i="60"/>
  <c r="I12" i="60" s="1"/>
  <c r="Q114" i="60"/>
  <c r="I114" i="60" s="1"/>
  <c r="Q21" i="61"/>
  <c r="I21" i="61" s="1"/>
  <c r="Q79" i="61"/>
  <c r="I79" i="61" s="1"/>
  <c r="Q17" i="62"/>
  <c r="I17" i="62" s="1"/>
  <c r="Q124" i="62"/>
  <c r="I124" i="62" s="1"/>
  <c r="I3" i="62" s="1"/>
  <c r="C70" i="1" s="1"/>
  <c r="Q12" i="63"/>
  <c r="I12" i="63" s="1"/>
  <c r="Q21" i="63"/>
  <c r="I21" i="63" s="1"/>
  <c r="Q128" i="63"/>
  <c r="I128" i="63" s="1"/>
  <c r="Q137" i="65"/>
  <c r="I137" i="65" s="1"/>
  <c r="R159" i="65"/>
  <c r="O159" i="65" s="1"/>
  <c r="Q99" i="66"/>
  <c r="I99" i="66" s="1"/>
  <c r="R159" i="66"/>
  <c r="O159" i="66" s="1"/>
  <c r="Q129" i="67"/>
  <c r="I129" i="67" s="1"/>
  <c r="R151" i="67"/>
  <c r="O151" i="67" s="1"/>
  <c r="O13" i="68"/>
  <c r="R12" i="68" s="1"/>
  <c r="O12" i="68" s="1"/>
  <c r="Q12" i="68"/>
  <c r="I12" i="68" s="1"/>
  <c r="O100" i="69"/>
  <c r="R99" i="69" s="1"/>
  <c r="O99" i="69" s="1"/>
  <c r="Q99" i="69"/>
  <c r="I99" i="69" s="1"/>
  <c r="Q159" i="69"/>
  <c r="I159" i="69" s="1"/>
  <c r="R70" i="71"/>
  <c r="O70" i="71" s="1"/>
  <c r="O2" i="71" s="1"/>
  <c r="D79" i="1" s="1"/>
  <c r="R38" i="72"/>
  <c r="O38" i="72" s="1"/>
  <c r="O2" i="72" s="1"/>
  <c r="D80" i="1" s="1"/>
  <c r="R146" i="73"/>
  <c r="O146" i="73" s="1"/>
  <c r="Q151" i="75"/>
  <c r="I151" i="75" s="1"/>
  <c r="O156" i="75"/>
  <c r="Q155" i="76"/>
  <c r="I155" i="76" s="1"/>
  <c r="O160" i="76"/>
  <c r="Q99" i="77"/>
  <c r="I99" i="77" s="1"/>
  <c r="O151" i="79"/>
  <c r="R142" i="79" s="1"/>
  <c r="O142" i="79" s="1"/>
  <c r="Q142" i="79"/>
  <c r="I142" i="79" s="1"/>
  <c r="R17" i="62"/>
  <c r="O17" i="62" s="1"/>
  <c r="O2" i="62" s="1"/>
  <c r="D70" i="1" s="1"/>
  <c r="R21" i="63"/>
  <c r="O21" i="63" s="1"/>
  <c r="O2" i="63" s="1"/>
  <c r="D71" i="1" s="1"/>
  <c r="R95" i="63"/>
  <c r="O95" i="63" s="1"/>
  <c r="Q12" i="64"/>
  <c r="I12" i="64" s="1"/>
  <c r="I3" i="64" s="1"/>
  <c r="C72" i="1" s="1"/>
  <c r="R17" i="64"/>
  <c r="O17" i="64" s="1"/>
  <c r="O2" i="64" s="1"/>
  <c r="D72" i="1" s="1"/>
  <c r="R137" i="65"/>
  <c r="O137" i="65" s="1"/>
  <c r="R146" i="65"/>
  <c r="O146" i="65" s="1"/>
  <c r="Q70" i="66"/>
  <c r="I70" i="66" s="1"/>
  <c r="R99" i="66"/>
  <c r="O99" i="66" s="1"/>
  <c r="R137" i="66"/>
  <c r="O137" i="66" s="1"/>
  <c r="R17" i="67"/>
  <c r="O17" i="67" s="1"/>
  <c r="O2" i="67" s="1"/>
  <c r="D75" i="1" s="1"/>
  <c r="R138" i="67"/>
  <c r="O138" i="67" s="1"/>
  <c r="R17" i="70"/>
  <c r="O17" i="70" s="1"/>
  <c r="R17" i="74"/>
  <c r="O17" i="74" s="1"/>
  <c r="O2" i="74" s="1"/>
  <c r="D82" i="1" s="1"/>
  <c r="R17" i="75"/>
  <c r="O17" i="75" s="1"/>
  <c r="O2" i="75" s="1"/>
  <c r="D83" i="1" s="1"/>
  <c r="R137" i="77"/>
  <c r="O137" i="77" s="1"/>
  <c r="O26" i="79"/>
  <c r="Q21" i="79"/>
  <c r="I21" i="79" s="1"/>
  <c r="O22" i="80"/>
  <c r="Q17" i="80"/>
  <c r="I17" i="80" s="1"/>
  <c r="I3" i="80" s="1"/>
  <c r="C88" i="1" s="1"/>
  <c r="E88" i="1" s="1"/>
  <c r="R70" i="66"/>
  <c r="O70" i="66" s="1"/>
  <c r="O18" i="68"/>
  <c r="R17" i="68" s="1"/>
  <c r="O17" i="68" s="1"/>
  <c r="Q17" i="68"/>
  <c r="I17" i="68" s="1"/>
  <c r="O71" i="69"/>
  <c r="R70" i="69" s="1"/>
  <c r="O70" i="69" s="1"/>
  <c r="Q70" i="69"/>
  <c r="I70" i="69" s="1"/>
  <c r="R159" i="69"/>
  <c r="O159" i="69" s="1"/>
  <c r="R155" i="74"/>
  <c r="O155" i="74" s="1"/>
  <c r="Q21" i="77"/>
  <c r="I21" i="77" s="1"/>
  <c r="Q12" i="78"/>
  <c r="I12" i="78" s="1"/>
  <c r="O17" i="78"/>
  <c r="R12" i="78" s="1"/>
  <c r="O12" i="78" s="1"/>
  <c r="Q70" i="78"/>
  <c r="I70" i="78" s="1"/>
  <c r="O75" i="78"/>
  <c r="R70" i="78" s="1"/>
  <c r="O70" i="78" s="1"/>
  <c r="O100" i="78"/>
  <c r="R99" i="78" s="1"/>
  <c r="O99" i="78" s="1"/>
  <c r="Q99" i="78"/>
  <c r="I99" i="78" s="1"/>
  <c r="R21" i="83"/>
  <c r="O21" i="83" s="1"/>
  <c r="O42" i="83"/>
  <c r="Q21" i="83"/>
  <c r="I21" i="83" s="1"/>
  <c r="R12" i="66"/>
  <c r="O12" i="66" s="1"/>
  <c r="R21" i="66"/>
  <c r="O21" i="66" s="1"/>
  <c r="Q38" i="68"/>
  <c r="I38" i="68" s="1"/>
  <c r="R146" i="71"/>
  <c r="O146" i="71" s="1"/>
  <c r="R21" i="73"/>
  <c r="O21" i="73" s="1"/>
  <c r="O2" i="73" s="1"/>
  <c r="D81" i="1" s="1"/>
  <c r="R91" i="75"/>
  <c r="O91" i="75" s="1"/>
  <c r="R95" i="76"/>
  <c r="O95" i="76" s="1"/>
  <c r="Q146" i="77"/>
  <c r="I146" i="77" s="1"/>
  <c r="O147" i="77"/>
  <c r="R146" i="77" s="1"/>
  <c r="O146" i="77" s="1"/>
  <c r="O38" i="78"/>
  <c r="R21" i="78" s="1"/>
  <c r="O21" i="78" s="1"/>
  <c r="Q21" i="78"/>
  <c r="I21" i="78" s="1"/>
  <c r="Q146" i="69"/>
  <c r="I146" i="69" s="1"/>
  <c r="Q38" i="70"/>
  <c r="I38" i="70" s="1"/>
  <c r="I3" i="70" s="1"/>
  <c r="C78" i="1" s="1"/>
  <c r="E78" i="1" s="1"/>
  <c r="Q21" i="71"/>
  <c r="I21" i="71" s="1"/>
  <c r="Q132" i="71"/>
  <c r="I132" i="71" s="1"/>
  <c r="I3" i="71" s="1"/>
  <c r="C79" i="1" s="1"/>
  <c r="E79" i="1" s="1"/>
  <c r="Q137" i="71"/>
  <c r="I137" i="71" s="1"/>
  <c r="Q159" i="71"/>
  <c r="I159" i="71" s="1"/>
  <c r="Q12" i="72"/>
  <c r="I12" i="72" s="1"/>
  <c r="Q17" i="72"/>
  <c r="I17" i="72" s="1"/>
  <c r="Q12" i="73"/>
  <c r="I12" i="73" s="1"/>
  <c r="Q70" i="73"/>
  <c r="I70" i="73" s="1"/>
  <c r="Q99" i="73"/>
  <c r="I99" i="73" s="1"/>
  <c r="Q66" i="74"/>
  <c r="I66" i="74" s="1"/>
  <c r="Q95" i="74"/>
  <c r="I95" i="74" s="1"/>
  <c r="Q62" i="75"/>
  <c r="I62" i="75" s="1"/>
  <c r="I3" i="75" s="1"/>
  <c r="C83" i="1" s="1"/>
  <c r="E83" i="1" s="1"/>
  <c r="Q66" i="76"/>
  <c r="I66" i="76" s="1"/>
  <c r="O13" i="79"/>
  <c r="R12" i="79" s="1"/>
  <c r="O12" i="79" s="1"/>
  <c r="Q12" i="79"/>
  <c r="I12" i="79" s="1"/>
  <c r="R21" i="79"/>
  <c r="O21" i="79" s="1"/>
  <c r="R17" i="80"/>
  <c r="O17" i="80" s="1"/>
  <c r="O2" i="80" s="1"/>
  <c r="D88" i="1" s="1"/>
  <c r="O96" i="82"/>
  <c r="R95" i="82" s="1"/>
  <c r="O95" i="82" s="1"/>
  <c r="O2" i="82" s="1"/>
  <c r="D90" i="1" s="1"/>
  <c r="Q95" i="82"/>
  <c r="I95" i="82" s="1"/>
  <c r="Q142" i="82"/>
  <c r="I142" i="82" s="1"/>
  <c r="O156" i="82"/>
  <c r="R155" i="82" s="1"/>
  <c r="O155" i="82" s="1"/>
  <c r="Q155" i="82"/>
  <c r="I155" i="82" s="1"/>
  <c r="R151" i="85"/>
  <c r="O151" i="85" s="1"/>
  <c r="Q146" i="71"/>
  <c r="I146" i="71" s="1"/>
  <c r="Q38" i="72"/>
  <c r="I38" i="72" s="1"/>
  <c r="Q21" i="73"/>
  <c r="I21" i="73" s="1"/>
  <c r="Q132" i="73"/>
  <c r="I132" i="73" s="1"/>
  <c r="Q137" i="73"/>
  <c r="I137" i="73" s="1"/>
  <c r="Q159" i="73"/>
  <c r="I159" i="73" s="1"/>
  <c r="Q12" i="74"/>
  <c r="I12" i="74" s="1"/>
  <c r="I3" i="74" s="1"/>
  <c r="C82" i="1" s="1"/>
  <c r="Q17" i="74"/>
  <c r="I17" i="74" s="1"/>
  <c r="Q128" i="74"/>
  <c r="I128" i="74" s="1"/>
  <c r="Q133" i="74"/>
  <c r="I133" i="74" s="1"/>
  <c r="Q155" i="74"/>
  <c r="I155" i="74" s="1"/>
  <c r="Q21" i="76"/>
  <c r="I21" i="76" s="1"/>
  <c r="I3" i="76" s="1"/>
  <c r="C84" i="1" s="1"/>
  <c r="E84" i="1" s="1"/>
  <c r="Q159" i="78"/>
  <c r="I159" i="78" s="1"/>
  <c r="R151" i="80"/>
  <c r="O151" i="80" s="1"/>
  <c r="Q21" i="82"/>
  <c r="I21" i="82" s="1"/>
  <c r="O67" i="82"/>
  <c r="R66" i="82" s="1"/>
  <c r="O66" i="82" s="1"/>
  <c r="Q66" i="82"/>
  <c r="I66" i="82" s="1"/>
  <c r="R133" i="82"/>
  <c r="O133" i="82" s="1"/>
  <c r="R142" i="82"/>
  <c r="O142" i="82" s="1"/>
  <c r="O13" i="83"/>
  <c r="R12" i="83" s="1"/>
  <c r="O12" i="83" s="1"/>
  <c r="Q12" i="83"/>
  <c r="I12" i="83" s="1"/>
  <c r="R66" i="84"/>
  <c r="O66" i="84" s="1"/>
  <c r="O2" i="84" s="1"/>
  <c r="D92" i="1" s="1"/>
  <c r="R17" i="85"/>
  <c r="O17" i="85" s="1"/>
  <c r="R17" i="87"/>
  <c r="O17" i="87" s="1"/>
  <c r="O2" i="87" s="1"/>
  <c r="D95" i="1" s="1"/>
  <c r="I3" i="88"/>
  <c r="C96" i="1" s="1"/>
  <c r="E96" i="1" s="1"/>
  <c r="Q91" i="75"/>
  <c r="I91" i="75" s="1"/>
  <c r="Q95" i="76"/>
  <c r="I95" i="76" s="1"/>
  <c r="O26" i="77"/>
  <c r="R21" i="77" s="1"/>
  <c r="O21" i="77" s="1"/>
  <c r="O142" i="77"/>
  <c r="R159" i="78"/>
  <c r="O159" i="78" s="1"/>
  <c r="O96" i="79"/>
  <c r="R95" i="79" s="1"/>
  <c r="O95" i="79" s="1"/>
  <c r="Q95" i="79"/>
  <c r="I95" i="79" s="1"/>
  <c r="O63" i="80"/>
  <c r="R62" i="80" s="1"/>
  <c r="O62" i="80" s="1"/>
  <c r="Q62" i="80"/>
  <c r="I62" i="80" s="1"/>
  <c r="R38" i="81"/>
  <c r="O38" i="81" s="1"/>
  <c r="Q12" i="82"/>
  <c r="I12" i="82" s="1"/>
  <c r="R146" i="83"/>
  <c r="O146" i="83" s="1"/>
  <c r="R159" i="83"/>
  <c r="O159" i="83" s="1"/>
  <c r="R155" i="84"/>
  <c r="O155" i="84" s="1"/>
  <c r="R138" i="85"/>
  <c r="O138" i="85" s="1"/>
  <c r="R12" i="76"/>
  <c r="O12" i="76" s="1"/>
  <c r="O2" i="76" s="1"/>
  <c r="D84" i="1" s="1"/>
  <c r="O67" i="79"/>
  <c r="R66" i="79" s="1"/>
  <c r="O66" i="79" s="1"/>
  <c r="Q66" i="79"/>
  <c r="I66" i="79" s="1"/>
  <c r="R21" i="82"/>
  <c r="O21" i="82" s="1"/>
  <c r="R137" i="78"/>
  <c r="O137" i="78" s="1"/>
  <c r="O134" i="79"/>
  <c r="R133" i="79" s="1"/>
  <c r="O133" i="79" s="1"/>
  <c r="Q133" i="79"/>
  <c r="I133" i="79" s="1"/>
  <c r="R129" i="80"/>
  <c r="O129" i="80" s="1"/>
  <c r="O71" i="83"/>
  <c r="R70" i="83" s="1"/>
  <c r="O70" i="83" s="1"/>
  <c r="Q70" i="83"/>
  <c r="I70" i="83" s="1"/>
  <c r="R155" i="79"/>
  <c r="O155" i="79" s="1"/>
  <c r="O92" i="80"/>
  <c r="R91" i="80" s="1"/>
  <c r="O91" i="80" s="1"/>
  <c r="Q91" i="80"/>
  <c r="I91" i="80" s="1"/>
  <c r="R17" i="81"/>
  <c r="O17" i="81" s="1"/>
  <c r="O2" i="81" s="1"/>
  <c r="D89" i="1" s="1"/>
  <c r="E89" i="1" s="1"/>
  <c r="R99" i="83"/>
  <c r="O99" i="83" s="1"/>
  <c r="R133" i="84"/>
  <c r="O133" i="84" s="1"/>
  <c r="R91" i="87"/>
  <c r="O91" i="87" s="1"/>
  <c r="Q245" i="89"/>
  <c r="I245" i="89" s="1"/>
  <c r="O120" i="94"/>
  <c r="R119" i="94" s="1"/>
  <c r="O119" i="94" s="1"/>
  <c r="Q119" i="94"/>
  <c r="I119" i="94" s="1"/>
  <c r="O171" i="90"/>
  <c r="R170" i="90" s="1"/>
  <c r="O170" i="90" s="1"/>
  <c r="Q170" i="90"/>
  <c r="I170" i="90" s="1"/>
  <c r="O17" i="91"/>
  <c r="Q12" i="91"/>
  <c r="I12" i="91" s="1"/>
  <c r="O74" i="94"/>
  <c r="R73" i="94" s="1"/>
  <c r="O73" i="94" s="1"/>
  <c r="Q73" i="94"/>
  <c r="I73" i="94" s="1"/>
  <c r="Q11" i="89"/>
  <c r="I11" i="89" s="1"/>
  <c r="O64" i="89"/>
  <c r="R11" i="89" s="1"/>
  <c r="O11" i="89" s="1"/>
  <c r="O2" i="89" s="1"/>
  <c r="D97" i="1" s="1"/>
  <c r="R204" i="89"/>
  <c r="O204" i="89" s="1"/>
  <c r="O259" i="89"/>
  <c r="R258" i="89" s="1"/>
  <c r="O258" i="89" s="1"/>
  <c r="Q258" i="89"/>
  <c r="I258" i="89" s="1"/>
  <c r="O442" i="89"/>
  <c r="R441" i="89" s="1"/>
  <c r="O441" i="89" s="1"/>
  <c r="Q441" i="89"/>
  <c r="I441" i="89" s="1"/>
  <c r="O122" i="90"/>
  <c r="R121" i="90" s="1"/>
  <c r="O121" i="90" s="1"/>
  <c r="Q121" i="90"/>
  <c r="I121" i="90" s="1"/>
  <c r="O21" i="92"/>
  <c r="Q12" i="92"/>
  <c r="I12" i="92" s="1"/>
  <c r="R260" i="94"/>
  <c r="O260" i="94" s="1"/>
  <c r="R142" i="84"/>
  <c r="O142" i="84" s="1"/>
  <c r="O2" i="85"/>
  <c r="D93" i="1" s="1"/>
  <c r="O2" i="86"/>
  <c r="D94" i="1" s="1"/>
  <c r="R38" i="86"/>
  <c r="O38" i="86" s="1"/>
  <c r="R62" i="87"/>
  <c r="O62" i="87" s="1"/>
  <c r="Q279" i="89"/>
  <c r="I279" i="89" s="1"/>
  <c r="O280" i="89"/>
  <c r="R279" i="89" s="1"/>
  <c r="O279" i="89" s="1"/>
  <c r="O41" i="94"/>
  <c r="R20" i="94" s="1"/>
  <c r="O20" i="94" s="1"/>
  <c r="Q20" i="94"/>
  <c r="I20" i="94" s="1"/>
  <c r="R243" i="94"/>
  <c r="O243" i="94" s="1"/>
  <c r="R99" i="96"/>
  <c r="O99" i="96" s="1"/>
  <c r="O18" i="97"/>
  <c r="R9" i="97" s="1"/>
  <c r="O9" i="97" s="1"/>
  <c r="O2" i="97" s="1"/>
  <c r="D105" i="1" s="1"/>
  <c r="Q9" i="97"/>
  <c r="I9" i="97" s="1"/>
  <c r="O60" i="97"/>
  <c r="R55" i="97" s="1"/>
  <c r="O55" i="97" s="1"/>
  <c r="Q55" i="97"/>
  <c r="I55" i="97" s="1"/>
  <c r="Q146" i="83"/>
  <c r="I146" i="83" s="1"/>
  <c r="Q66" i="84"/>
  <c r="I66" i="84" s="1"/>
  <c r="Q95" i="84"/>
  <c r="I95" i="84" s="1"/>
  <c r="Q62" i="85"/>
  <c r="I62" i="85" s="1"/>
  <c r="Q91" i="85"/>
  <c r="I91" i="85" s="1"/>
  <c r="Q71" i="86"/>
  <c r="I71" i="86" s="1"/>
  <c r="Q124" i="87"/>
  <c r="I124" i="87" s="1"/>
  <c r="O246" i="89"/>
  <c r="R245" i="89" s="1"/>
  <c r="O245" i="89" s="1"/>
  <c r="O341" i="89"/>
  <c r="R340" i="89" s="1"/>
  <c r="O340" i="89" s="1"/>
  <c r="R104" i="90"/>
  <c r="O104" i="90" s="1"/>
  <c r="R12" i="91"/>
  <c r="O12" i="91" s="1"/>
  <c r="O2" i="91" s="1"/>
  <c r="D99" i="1" s="1"/>
  <c r="O169" i="94"/>
  <c r="R168" i="94" s="1"/>
  <c r="O168" i="94" s="1"/>
  <c r="Q168" i="94"/>
  <c r="I168" i="94" s="1"/>
  <c r="R156" i="96"/>
  <c r="O156" i="96" s="1"/>
  <c r="Q99" i="83"/>
  <c r="I99" i="83" s="1"/>
  <c r="Q12" i="84"/>
  <c r="I12" i="84" s="1"/>
  <c r="Q17" i="84"/>
  <c r="I17" i="84" s="1"/>
  <c r="Q128" i="84"/>
  <c r="I128" i="84" s="1"/>
  <c r="Q133" i="84"/>
  <c r="I133" i="84" s="1"/>
  <c r="Q155" i="84"/>
  <c r="I155" i="84" s="1"/>
  <c r="Q124" i="85"/>
  <c r="I124" i="85" s="1"/>
  <c r="Q129" i="85"/>
  <c r="I129" i="85" s="1"/>
  <c r="Q151" i="85"/>
  <c r="I151" i="85" s="1"/>
  <c r="Q12" i="86"/>
  <c r="I12" i="86" s="1"/>
  <c r="Q17" i="86"/>
  <c r="I17" i="86" s="1"/>
  <c r="Q12" i="87"/>
  <c r="I12" i="87" s="1"/>
  <c r="I3" i="87" s="1"/>
  <c r="C95" i="1" s="1"/>
  <c r="Q236" i="90"/>
  <c r="I236" i="90" s="1"/>
  <c r="O318" i="90"/>
  <c r="R317" i="90" s="1"/>
  <c r="O317" i="90" s="1"/>
  <c r="Q317" i="90"/>
  <c r="I317" i="90" s="1"/>
  <c r="Q77" i="92"/>
  <c r="I77" i="92" s="1"/>
  <c r="Q20" i="93"/>
  <c r="I20" i="93" s="1"/>
  <c r="I3" i="93" s="1"/>
  <c r="C101" i="1" s="1"/>
  <c r="Q85" i="93"/>
  <c r="I85" i="93" s="1"/>
  <c r="O131" i="93"/>
  <c r="R130" i="93" s="1"/>
  <c r="O130" i="93" s="1"/>
  <c r="Q130" i="93"/>
  <c r="I130" i="93" s="1"/>
  <c r="O12" i="94"/>
  <c r="R11" i="94" s="1"/>
  <c r="O11" i="94" s="1"/>
  <c r="Q11" i="94"/>
  <c r="I11" i="94" s="1"/>
  <c r="R90" i="94"/>
  <c r="O90" i="94" s="1"/>
  <c r="R74" i="97"/>
  <c r="O74" i="97" s="1"/>
  <c r="R77" i="92"/>
  <c r="O77" i="92" s="1"/>
  <c r="R9" i="95"/>
  <c r="O9" i="95" s="1"/>
  <c r="O2" i="95" s="1"/>
  <c r="D103" i="1" s="1"/>
  <c r="R9" i="96"/>
  <c r="O9" i="96" s="1"/>
  <c r="R22" i="97"/>
  <c r="O22" i="97" s="1"/>
  <c r="O186" i="97"/>
  <c r="R185" i="97" s="1"/>
  <c r="O185" i="97" s="1"/>
  <c r="Q185" i="97"/>
  <c r="I185" i="97" s="1"/>
  <c r="O122" i="99"/>
  <c r="R117" i="99" s="1"/>
  <c r="O117" i="99" s="1"/>
  <c r="Q117" i="99"/>
  <c r="I117" i="99" s="1"/>
  <c r="O12" i="90"/>
  <c r="R11" i="90" s="1"/>
  <c r="O11" i="90" s="1"/>
  <c r="O2" i="90" s="1"/>
  <c r="D98" i="1" s="1"/>
  <c r="Q11" i="90"/>
  <c r="I11" i="90" s="1"/>
  <c r="I3" i="90" s="1"/>
  <c r="C98" i="1" s="1"/>
  <c r="E98" i="1" s="1"/>
  <c r="R236" i="90"/>
  <c r="O236" i="90" s="1"/>
  <c r="O22" i="91"/>
  <c r="R21" i="91" s="1"/>
  <c r="O21" i="91" s="1"/>
  <c r="Q21" i="91"/>
  <c r="I21" i="91" s="1"/>
  <c r="R12" i="92"/>
  <c r="O12" i="92" s="1"/>
  <c r="O2" i="92" s="1"/>
  <c r="D100" i="1" s="1"/>
  <c r="R20" i="93"/>
  <c r="O20" i="93" s="1"/>
  <c r="R85" i="93"/>
  <c r="O85" i="93" s="1"/>
  <c r="R177" i="94"/>
  <c r="O177" i="94" s="1"/>
  <c r="Q22" i="97"/>
  <c r="I22" i="97" s="1"/>
  <c r="O136" i="93"/>
  <c r="R135" i="93" s="1"/>
  <c r="O135" i="93" s="1"/>
  <c r="Q135" i="93"/>
  <c r="I135" i="93" s="1"/>
  <c r="R83" i="97"/>
  <c r="O83" i="97" s="1"/>
  <c r="Q243" i="94"/>
  <c r="I243" i="94" s="1"/>
  <c r="Q260" i="94"/>
  <c r="I260" i="94" s="1"/>
  <c r="Q22" i="96"/>
  <c r="I22" i="96" s="1"/>
  <c r="I3" i="96" s="1"/>
  <c r="C104" i="1" s="1"/>
  <c r="Q99" i="96"/>
  <c r="I99" i="96" s="1"/>
  <c r="R147" i="99"/>
  <c r="O147" i="99" s="1"/>
  <c r="O161" i="99"/>
  <c r="R160" i="99" s="1"/>
  <c r="O160" i="99" s="1"/>
  <c r="Q160" i="99"/>
  <c r="I160" i="99" s="1"/>
  <c r="R256" i="100"/>
  <c r="O256" i="100" s="1"/>
  <c r="R63" i="101"/>
  <c r="O63" i="101" s="1"/>
  <c r="O215" i="94"/>
  <c r="R210" i="94" s="1"/>
  <c r="O210" i="94" s="1"/>
  <c r="O14" i="95"/>
  <c r="O170" i="96"/>
  <c r="R165" i="96" s="1"/>
  <c r="O165" i="96" s="1"/>
  <c r="O27" i="97"/>
  <c r="Q83" i="97"/>
  <c r="I83" i="97" s="1"/>
  <c r="R9" i="99"/>
  <c r="O9" i="99" s="1"/>
  <c r="O23" i="99"/>
  <c r="R22" i="99" s="1"/>
  <c r="O22" i="99" s="1"/>
  <c r="Q22" i="99"/>
  <c r="I22" i="99" s="1"/>
  <c r="I3" i="99" s="1"/>
  <c r="C107" i="1" s="1"/>
  <c r="Q9" i="100"/>
  <c r="I9" i="100" s="1"/>
  <c r="I3" i="100" s="1"/>
  <c r="C108" i="1" s="1"/>
  <c r="Q132" i="97"/>
  <c r="I132" i="97" s="1"/>
  <c r="R9" i="100"/>
  <c r="O9" i="100" s="1"/>
  <c r="O2" i="100" s="1"/>
  <c r="D108" i="1" s="1"/>
  <c r="R439" i="100"/>
  <c r="O439" i="100" s="1"/>
  <c r="R132" i="97"/>
  <c r="O132" i="97" s="1"/>
  <c r="Q9" i="98"/>
  <c r="I9" i="98" s="1"/>
  <c r="I3" i="98" s="1"/>
  <c r="C106" i="1" s="1"/>
  <c r="E106" i="1" s="1"/>
  <c r="Q147" i="99"/>
  <c r="I147" i="99" s="1"/>
  <c r="R338" i="100"/>
  <c r="O338" i="100" s="1"/>
  <c r="R30" i="101"/>
  <c r="O30" i="101" s="1"/>
  <c r="O2" i="101" s="1"/>
  <c r="D109" i="1" s="1"/>
  <c r="Q202" i="100"/>
  <c r="I202" i="100" s="1"/>
  <c r="Q243" i="100"/>
  <c r="I243" i="100" s="1"/>
  <c r="Q277" i="100"/>
  <c r="I277" i="100" s="1"/>
  <c r="Q9" i="101"/>
  <c r="I9" i="101" s="1"/>
  <c r="Q72" i="101"/>
  <c r="I72" i="101" s="1"/>
  <c r="Q87" i="101"/>
  <c r="I87" i="101" s="1"/>
  <c r="Q30" i="101"/>
  <c r="I30" i="101" s="1"/>
  <c r="O2" i="78" l="1"/>
  <c r="D86" i="1" s="1"/>
  <c r="E75" i="1"/>
  <c r="O2" i="17"/>
  <c r="D25" i="1" s="1"/>
  <c r="E20" i="1"/>
  <c r="O2" i="5"/>
  <c r="D13" i="1" s="1"/>
  <c r="E22" i="1"/>
  <c r="E17" i="1"/>
  <c r="O2" i="6"/>
  <c r="D14" i="1" s="1"/>
  <c r="E14" i="1"/>
  <c r="E74" i="1"/>
  <c r="E19" i="1"/>
  <c r="E13" i="1"/>
  <c r="E107" i="1"/>
  <c r="E10" i="1"/>
  <c r="E70" i="1"/>
  <c r="O2" i="28"/>
  <c r="D36" i="1" s="1"/>
  <c r="E24" i="1"/>
  <c r="E18" i="1"/>
  <c r="O2" i="2"/>
  <c r="D10" i="1" s="1"/>
  <c r="E82" i="1"/>
  <c r="E52" i="1"/>
  <c r="E28" i="1"/>
  <c r="O2" i="93"/>
  <c r="D101" i="1" s="1"/>
  <c r="E101" i="1" s="1"/>
  <c r="O2" i="96"/>
  <c r="D104" i="1" s="1"/>
  <c r="E104" i="1" s="1"/>
  <c r="I3" i="94"/>
  <c r="C102" i="1" s="1"/>
  <c r="I3" i="86"/>
  <c r="C94" i="1" s="1"/>
  <c r="E94" i="1" s="1"/>
  <c r="O2" i="66"/>
  <c r="D74" i="1" s="1"/>
  <c r="I3" i="83"/>
  <c r="C91" i="1" s="1"/>
  <c r="O2" i="79"/>
  <c r="D87" i="1" s="1"/>
  <c r="O2" i="99"/>
  <c r="D107" i="1" s="1"/>
  <c r="I3" i="84"/>
  <c r="C92" i="1" s="1"/>
  <c r="E92" i="1" s="1"/>
  <c r="I3" i="91"/>
  <c r="C99" i="1" s="1"/>
  <c r="E99" i="1" s="1"/>
  <c r="I3" i="82"/>
  <c r="C90" i="1" s="1"/>
  <c r="E90" i="1" s="1"/>
  <c r="O2" i="83"/>
  <c r="D91" i="1" s="1"/>
  <c r="I3" i="73"/>
  <c r="C81" i="1" s="1"/>
  <c r="E81" i="1" s="1"/>
  <c r="I3" i="63"/>
  <c r="C71" i="1" s="1"/>
  <c r="E71" i="1" s="1"/>
  <c r="I3" i="60"/>
  <c r="C68" i="1" s="1"/>
  <c r="E68" i="1" s="1"/>
  <c r="O2" i="52"/>
  <c r="D60" i="1" s="1"/>
  <c r="O2" i="77"/>
  <c r="D85" i="1" s="1"/>
  <c r="O2" i="49"/>
  <c r="D57" i="1" s="1"/>
  <c r="I3" i="30"/>
  <c r="C38" i="1" s="1"/>
  <c r="E38" i="1" s="1"/>
  <c r="I3" i="28"/>
  <c r="C36" i="1" s="1"/>
  <c r="I3" i="29"/>
  <c r="C37" i="1" s="1"/>
  <c r="E37" i="1" s="1"/>
  <c r="I3" i="25"/>
  <c r="C33" i="1" s="1"/>
  <c r="E33" i="1" s="1"/>
  <c r="I3" i="77"/>
  <c r="C85" i="1" s="1"/>
  <c r="E85" i="1" s="1"/>
  <c r="E26" i="1"/>
  <c r="E95" i="1"/>
  <c r="I3" i="85"/>
  <c r="C93" i="1" s="1"/>
  <c r="E93" i="1" s="1"/>
  <c r="I3" i="97"/>
  <c r="C105" i="1" s="1"/>
  <c r="E105" i="1" s="1"/>
  <c r="I3" i="72"/>
  <c r="C80" i="1" s="1"/>
  <c r="E80" i="1" s="1"/>
  <c r="I3" i="78"/>
  <c r="C86" i="1" s="1"/>
  <c r="E86" i="1" s="1"/>
  <c r="E72" i="1"/>
  <c r="I3" i="68"/>
  <c r="C76" i="1" s="1"/>
  <c r="E76" i="1" s="1"/>
  <c r="I3" i="57"/>
  <c r="C65" i="1" s="1"/>
  <c r="E65" i="1" s="1"/>
  <c r="O2" i="48"/>
  <c r="D56" i="1" s="1"/>
  <c r="E56" i="1" s="1"/>
  <c r="I3" i="31"/>
  <c r="C39" i="1" s="1"/>
  <c r="E39" i="1" s="1"/>
  <c r="I3" i="32"/>
  <c r="C40" i="1" s="1"/>
  <c r="I3" i="69"/>
  <c r="C77" i="1" s="1"/>
  <c r="O2" i="46"/>
  <c r="D54" i="1" s="1"/>
  <c r="O2" i="30"/>
  <c r="D38" i="1" s="1"/>
  <c r="O2" i="45"/>
  <c r="D53" i="1" s="1"/>
  <c r="O2" i="15"/>
  <c r="D23" i="1" s="1"/>
  <c r="E23" i="1" s="1"/>
  <c r="E27" i="1"/>
  <c r="I3" i="13"/>
  <c r="C21" i="1" s="1"/>
  <c r="E21" i="1" s="1"/>
  <c r="E108" i="1"/>
  <c r="O2" i="68"/>
  <c r="D76" i="1" s="1"/>
  <c r="I3" i="61"/>
  <c r="C69" i="1" s="1"/>
  <c r="E69" i="1" s="1"/>
  <c r="I3" i="47"/>
  <c r="C55" i="1" s="1"/>
  <c r="E55" i="1" s="1"/>
  <c r="O2" i="69"/>
  <c r="D77" i="1" s="1"/>
  <c r="I3" i="27"/>
  <c r="C35" i="1" s="1"/>
  <c r="I3" i="22"/>
  <c r="C30" i="1" s="1"/>
  <c r="E30" i="1" s="1"/>
  <c r="O2" i="19"/>
  <c r="D27" i="1" s="1"/>
  <c r="O2" i="13"/>
  <c r="D21" i="1" s="1"/>
  <c r="I3" i="24"/>
  <c r="C32" i="1" s="1"/>
  <c r="E32" i="1" s="1"/>
  <c r="I3" i="56"/>
  <c r="C64" i="1" s="1"/>
  <c r="E64" i="1" s="1"/>
  <c r="I3" i="65"/>
  <c r="C73" i="1" s="1"/>
  <c r="E73" i="1" s="1"/>
  <c r="I3" i="54"/>
  <c r="C62" i="1" s="1"/>
  <c r="E62" i="1" s="1"/>
  <c r="O2" i="47"/>
  <c r="D55" i="1" s="1"/>
  <c r="I3" i="21"/>
  <c r="C29" i="1" s="1"/>
  <c r="E29" i="1" s="1"/>
  <c r="O2" i="27"/>
  <c r="D35" i="1" s="1"/>
  <c r="O2" i="12"/>
  <c r="D20" i="1" s="1"/>
  <c r="I3" i="46"/>
  <c r="C54" i="1" s="1"/>
  <c r="I3" i="45"/>
  <c r="C53" i="1" s="1"/>
  <c r="E53" i="1" s="1"/>
  <c r="I3" i="101"/>
  <c r="C109" i="1" s="1"/>
  <c r="E109" i="1" s="1"/>
  <c r="I3" i="89"/>
  <c r="C97" i="1" s="1"/>
  <c r="E97" i="1" s="1"/>
  <c r="I3" i="79"/>
  <c r="C87" i="1" s="1"/>
  <c r="O2" i="94"/>
  <c r="D102" i="1" s="1"/>
  <c r="I3" i="92"/>
  <c r="C100" i="1" s="1"/>
  <c r="E100" i="1" s="1"/>
  <c r="I3" i="58"/>
  <c r="C66" i="1" s="1"/>
  <c r="E66" i="1" s="1"/>
  <c r="I3" i="53"/>
  <c r="C61" i="1" s="1"/>
  <c r="E61" i="1" s="1"/>
  <c r="I3" i="52"/>
  <c r="C60" i="1" s="1"/>
  <c r="E60" i="1" s="1"/>
  <c r="I3" i="51"/>
  <c r="C59" i="1" s="1"/>
  <c r="E59" i="1" s="1"/>
  <c r="I3" i="49"/>
  <c r="C57" i="1" s="1"/>
  <c r="E57" i="1" s="1"/>
  <c r="O2" i="32"/>
  <c r="D40" i="1" s="1"/>
  <c r="I3" i="17"/>
  <c r="C25" i="1" s="1"/>
  <c r="E25" i="1" s="1"/>
  <c r="O2" i="21"/>
  <c r="D29" i="1" s="1"/>
  <c r="O2" i="7"/>
  <c r="D15" i="1" s="1"/>
  <c r="E15" i="1" s="1"/>
  <c r="E87" i="1" l="1"/>
  <c r="E102" i="1"/>
  <c r="E36" i="1"/>
  <c r="E54" i="1"/>
  <c r="E35" i="1"/>
  <c r="E77" i="1"/>
  <c r="E91" i="1"/>
  <c r="C6" i="1"/>
  <c r="E40" i="1"/>
  <c r="C7" i="1" s="1"/>
</calcChain>
</file>

<file path=xl/sharedStrings.xml><?xml version="1.0" encoding="utf-8"?>
<sst xmlns="http://schemas.openxmlformats.org/spreadsheetml/2006/main" count="55787" uniqueCount="6286">
  <si>
    <t>Rekapitulace ceny</t>
  </si>
  <si>
    <t>Stavba: 2018646 - MODERNIZACE SILNICE II/362 JEDLOVÁ - HRANICE KRAJE</t>
  </si>
  <si>
    <t>Varianta: ZŘ - Základní řešení</t>
  </si>
  <si>
    <t>Celková cena bez DPH:</t>
  </si>
  <si>
    <t>Celková cena s DPH:</t>
  </si>
  <si>
    <t>Objekt</t>
  </si>
  <si>
    <t>Popis</t>
  </si>
  <si>
    <t>Cena bez DPH</t>
  </si>
  <si>
    <t>DPH</t>
  </si>
  <si>
    <t>Cena s DPH</t>
  </si>
  <si>
    <t>ASPE10</t>
  </si>
  <si>
    <t>S</t>
  </si>
  <si>
    <t>Soupis prací objektu</t>
  </si>
  <si>
    <t xml:space="preserve">Stavba: </t>
  </si>
  <si>
    <t>2018646</t>
  </si>
  <si>
    <t>MODERNIZACE SILNICE II/362 JEDLOVÁ - HRANICE KRAJE</t>
  </si>
  <si>
    <t>O</t>
  </si>
  <si>
    <t>Objekt:</t>
  </si>
  <si>
    <t>1</t>
  </si>
  <si>
    <t>PARDUBICKÝ KRAJ</t>
  </si>
  <si>
    <t>O1</t>
  </si>
  <si>
    <t>1.1</t>
  </si>
  <si>
    <t>ZPŮSOBILÉ VÝDAJE</t>
  </si>
  <si>
    <t>O2</t>
  </si>
  <si>
    <t>1.1.1</t>
  </si>
  <si>
    <t>PŘÍMÉ VÝDAJE NA HLAVNÍ ČÁST PROJEKTU (PVNHČP)</t>
  </si>
  <si>
    <t>O3</t>
  </si>
  <si>
    <t>SO 101</t>
  </si>
  <si>
    <t>SILNICE II/362 (PVNHČP)</t>
  </si>
  <si>
    <t>O4</t>
  </si>
  <si>
    <t>Rozpočet:</t>
  </si>
  <si>
    <t>0,00</t>
  </si>
  <si>
    <t>15,00</t>
  </si>
  <si>
    <t>21,00</t>
  </si>
  <si>
    <t>3</t>
  </si>
  <si>
    <t>2</t>
  </si>
  <si>
    <t>SO 101.1</t>
  </si>
  <si>
    <t>Typ</t>
  </si>
  <si>
    <t>0</t>
  </si>
  <si>
    <t>Poř. číslo</t>
  </si>
  <si>
    <t>Kód položky</t>
  </si>
  <si>
    <t>Varianta</t>
  </si>
  <si>
    <t>Název položky</t>
  </si>
  <si>
    <t>4</t>
  </si>
  <si>
    <t>MJ</t>
  </si>
  <si>
    <t>5</t>
  </si>
  <si>
    <t>Množství</t>
  </si>
  <si>
    <t>6</t>
  </si>
  <si>
    <t>Jednotková cena</t>
  </si>
  <si>
    <t>Jednotková</t>
  </si>
  <si>
    <t>9</t>
  </si>
  <si>
    <t>Celkem</t>
  </si>
  <si>
    <t>10</t>
  </si>
  <si>
    <t>SD</t>
  </si>
  <si>
    <t>Všeobecné konstrukce a práce</t>
  </si>
  <si>
    <t>P</t>
  </si>
  <si>
    <t>014102</t>
  </si>
  <si>
    <t>POPLATKY ZA SKLÁDKU</t>
  </si>
  <si>
    <t>T</t>
  </si>
  <si>
    <t>PP</t>
  </si>
  <si>
    <t>SKLÁDKA - Uložení stavební suti na skládku 
Viz položka č.3, 7, 9, 11, 107, 109, 112, 113</t>
  </si>
  <si>
    <t>VV</t>
  </si>
  <si>
    <t>Celkem: 574,724+92,859+1,553+24,381+3,070+10911,092+1091,109+59,182+189,382+130,887+115,785+227,5=13 421,524 [A]</t>
  </si>
  <si>
    <t>TS</t>
  </si>
  <si>
    <t>zahrnuje veškeré poplatky provozovateli skládky související s uložením odpadu na skládce.</t>
  </si>
  <si>
    <t>SKLÁDKA - Uložení zeminy na skládku 
Viz položka č. 21</t>
  </si>
  <si>
    <t>Celkem: 138005,472=138 005,472 [A]</t>
  </si>
  <si>
    <t>Zemní práce</t>
  </si>
  <si>
    <t>113328</t>
  </si>
  <si>
    <t/>
  </si>
  <si>
    <t>ODSTRAN PODKL ZPEVNĚNÝCH PLOCH Z KAMENIVA NESTMEL, ODVOZ DO 20KM</t>
  </si>
  <si>
    <t>M3</t>
  </si>
  <si>
    <t>BOURACÍ PRÁCE - Odstranění vrstvy z kamenů zrna 60-200mm tl.88mm v podkladních vrstvách vozovky, včetně odvozu a uložení na skládku do 20km 
=261,238m3*2,200t/m3=574,724t 
Viz D.1.1.2.1-Situace pozemní komunikace a D.1.1.2.4-Charakteristické příčné řezy</t>
  </si>
  <si>
    <t>Celkem: 261,238=261,238 [A]</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</si>
  <si>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</si>
  <si>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11332B</t>
  </si>
  <si>
    <t>ODSTRANĚNÍ PODKLADŮ ZPEVNĚNÝCH PLOCH Z KAMENIVA NESTMELENÉHO - DOPRAVA</t>
  </si>
  <si>
    <t>tkm</t>
  </si>
  <si>
    <t>DOPRAVA - Příplatek za dopravu - Odstranění vrstvy z kamenů zrna 60-200mm tl.88mm v podkladních vrstvách vozovky, včetně odvozu a uložení na skládku do 10km 
Položka vypočtena na základě umístění stavby vůči skládce</t>
  </si>
  <si>
    <t>Celkem: 261,238*2,2*10=5 747,236 [A]</t>
  </si>
  <si>
    <t>Položka zahrnuje samostatnou dopravu suti a vybouraných hmot. Množství se určí jako součin hmotnosti [t] a požadované vzdálenosti [km].</t>
  </si>
  <si>
    <t>113337</t>
  </si>
  <si>
    <t>ODSTRAN PODKL ZPEVNĚNÝCH PLOCH S ASFALT POJIVEM, ODVOZ DO 16KM</t>
  </si>
  <si>
    <t>BOURACÍ PRÁCE - Demolice asfaltových vrstev v tl. max. 50mm (penetrační makadam), včetně odvozu a uložení na skládku KSÚS PK - Cestmistrovství Polička do 15km 
=90,123m3 
=90,123m3*2,400t/m3=216,295t 
BOURACÍ PRÁCE - Demolice asfaltových vrstev v tl. max. 70mm (penetrační makadam s obsahem dehtu), včetně odvozu a uložení na skládku KSÚS PK - Cestmistrovství Polička do 15km 
=829,437m3 
=829,437m3*2,400t/m3=1990,649t 
Viz D.1.1.2.1-Situace pozemní komunikace a D.1.1.2.4-Charakteristické příčné řezy</t>
  </si>
  <si>
    <t>Celkem: 90,123=90,123 [A] 
Celkem: 829,437=829,437 [B] 
Celkem: A+B=919,560 [C]</t>
  </si>
  <si>
    <t>113377</t>
  </si>
  <si>
    <t>ODSTRAN PODKLADU ZPEVNĚNÝCH PLOCH Z DLAŽEB KOSTEK, ODVOZ DO 16KM</t>
  </si>
  <si>
    <t>BOURACÍ PRÁCE - Odstranění dlažby tl.100mm v podkladních vrstvách vozovky, včetně očištění, zvážení a odvozu a uložení na skládku KSÚS PK - Cestmistrovství Polička do 15km 
=789,860m3*2,000t/m3=1579,720t 
Viz D.1.1.2.1-Situace pozemní komunikace a D.1.1.2.4-Charakteristické příčné řezy</t>
  </si>
  <si>
    <t>Celkem: 789,860=789,860 [A]</t>
  </si>
  <si>
    <t>7</t>
  </si>
  <si>
    <t>113478</t>
  </si>
  <si>
    <t>ODSTRAN KRYTU ZPEVNĚNÝCH PLOCH Z DLAŽEB KOSTEK VČET PODKL, ODVOZ DO 20KM</t>
  </si>
  <si>
    <t>BOURACÍ PRÁCE - Odstranění stávající cementobetonové dlažby, včetně odvozu na skládku do 20km 
=203,173m2*0,060=12,190m3 
=12,190m3*2,000t/m3=24,381t 
BOURACÍ PRÁCE - Odstranění stávající dlažby z kamenných kostek, včetně odvozu na skládku do 20km 
=25,582m2*0,060=1,535m3 
=1,535m3*2,000t/m3=3,070t 
Viz D.1.1.2.1-Situace pozemní komunikace a D.1.1.2.4-Charakteristické příčné řezy</t>
  </si>
  <si>
    <t>Celkem: 203,173*0,06=12,190 [A] 
Celkem: 25,582*0,06=1,535 [B] 
Celkem: A+B=13,725 [C]</t>
  </si>
  <si>
    <t>8</t>
  </si>
  <si>
    <t>11347B</t>
  </si>
  <si>
    <t>ODSTRAN KRYTU ZPEVNĚNÝCH PLOCH Z DLAŽEB KOSTEK VČET PODKL - DOPRAVA</t>
  </si>
  <si>
    <t>DOPRAVA - Příplatek za dopravu - Odstranění stávající cementobetonové dlažby, včetně odvozu na skládku do 10km 
=203,173m2*0,060*2,000t/m3*10km=243,808tkm 
DOPRAVA - Příplatek za dopravu - Odstranění stávající dlažby z kamenných kostek, včetně odvozu na skládku do 10km 
=25,582m2*0,060*2,000t/m3*10km=30,698tkm 
Položka vypočtena na základě umístění stavby vůči skládce</t>
  </si>
  <si>
    <t>Celkem: 203,173*0,06*2*10=243,808 [A] 
Celkem: 25,582*0,06*2*10=30,698 [B] 
Celkem: A+B=274,506 [C]</t>
  </si>
  <si>
    <t>113524</t>
  </si>
  <si>
    <t>ODSTRANĚNÍ CHODNÍKOVÝCH A SILNIČNÍCH OBRUBNÍKŮ BETONOVÝCH, ODVOZ DO 5KM</t>
  </si>
  <si>
    <t>M</t>
  </si>
  <si>
    <t>BOURACÍ PRÁCE - Odstranění betonových silničních obrubníků, včetně odvozu a uložení na skládku do 5km 
=4743,953m 
=4743,953*0,075m2*2,300t/m3=10911,092t 
BOURACÍ PRÁCE - Odstranění betonových chodníkových obrubníků, včetně odvozu a uložení na skládku do 5km 
=1029,250m 
=1029,250*0,025m2*2,300t/m3=59,182t 
Viz D.1.1.2.1-Situace pozemní komunikace</t>
  </si>
  <si>
    <t>Celkem: 4743,953=4 743,953 [A] 
Celkem: 1029,25=1 029,250 [B] 
Celkem: A+B=5 773,203 [C]</t>
  </si>
  <si>
    <t>11352B</t>
  </si>
  <si>
    <t>ODSTRANĚNÍ CHODNÍKOVÝCH A SILNIČNÍCH OBRUBNÍKŮ BETONOVÝCH - DOPRAVA</t>
  </si>
  <si>
    <t>DOPRAVA - Příplatek za dopravu - Odstranění betonových silničních obrubníků, včetně odvozu a uložení na skládku do 25km 
=4743,953*0,075m2*2,300t/m3*25km=20458,297tkm 
DOPRAVA - Příplatek za dopravu - Odstranění betonových chodníkových obrubníků, včetně odvozu a uložení na skládku do 25km 
=1029,250*0,025m2*2,300t/m3*10km=1479,547tkm 
Položka vypočtena na základě umístění stavby vůči skládce</t>
  </si>
  <si>
    <t>Celkem: 4743,953*0,075*2,3*25=20 458,297 [A] 
Celkem: 1029,250*0,025*2,3*25=1 479,547 [B] 
Celkem: A+B=21 937,844 [C]</t>
  </si>
  <si>
    <t>11</t>
  </si>
  <si>
    <t>113534</t>
  </si>
  <si>
    <t>ODSTRANĚNÍ CHODNÍKOVÝCH KAMENNÝCH OBRUBNÍKŮ, ODVOZ DO 5KM</t>
  </si>
  <si>
    <t>BOURACÍ PRÁCE - Odstranění kamenných silničních obrubníků, včetně odvozu a uložení na skládku do 20km 
=419,510*0,120m2*2,600t/m3=130,887t 
Viz D.1.1.2.1-Situace pozemní komunikace a D.1.1.2.4-Charakteristické příčné řezy</t>
  </si>
  <si>
    <t>Celkem: 419,510=419,510 [A]</t>
  </si>
  <si>
    <t>12</t>
  </si>
  <si>
    <t>11353B</t>
  </si>
  <si>
    <t>ODSTRANĚNÍ CHODNÍKOVÝCH KAMENNÝCH OBRUBNÍKŮ - DOPRAVA</t>
  </si>
  <si>
    <t>DOPRAVA - Příplatek za dopravu - Odstranění kamenných silničních obrubníků, včetně odvozu a uložení na skládku do 25km 
Položka vypočtena na základě umístění stavby vůči skládce</t>
  </si>
  <si>
    <t>Celkem: 419,510*0,12*2,6*25=3 272,178 [A]</t>
  </si>
  <si>
    <t>13</t>
  </si>
  <si>
    <t>113727</t>
  </si>
  <si>
    <t>01</t>
  </si>
  <si>
    <t>FRÉZOVÁNÍ ZPEVNĚNÝCH PLOCH ASFALTOVÝCH, ODVOZ DO 16KM</t>
  </si>
  <si>
    <t>BOURACÍ PRÁCE - Odfrézování asfaltových vrstev v tl. max. 100mm (prostor chodníku), včetně odvozu a uložení na skládku KSÚS PK - Cestmistrovství Polička do 15km 
=2121,554m2*0,100=212,155m3 
=212,155m2*2,400t/m3=509,173t 
BOURACÍ PRÁCE - Odfrézování asfaltových vrstev v tl. max. 150mm (napojení na stávající stav), včetně odvozu a uložení na skládku KSÚS PK - Cestmistrovství Polička do 15km 
=42,823m3 
=42,823m3*2,400t/m3=102,775t 
Viz D.1.1.2.1-Situace pozemní komunikace a D.1.1.2.4-Charakteristické příčné řezy</t>
  </si>
  <si>
    <t>Celkem: 2121,5541*0,1=212,155 [A] 
Celkem: 42,823=42,823 [B] 
Celkem: A+B=254,978 [C]</t>
  </si>
  <si>
    <t>14</t>
  </si>
  <si>
    <t>02</t>
  </si>
  <si>
    <t>BOURACÍ PRÁCE - Odfrézování asfaltových vrstev v tl. max. 331mm, včetně odvozu a uložení na skládku KSÚS PK - Cestmistrovství Polička do 15km 
=10326,140m3 
=10326,140m3*2,400t/m3=24782,736t 
BOURACÍ PRÁCE - Odfrézování asfaltových vrstev v tl. max. 60mm (asfaltové vrstvy s obsahem dehtu), včetně odvozu a uložení na skládku KSÚS PK - Cestmistrovství Polička do 15km 
=773,805m3 
=773,805m3*2,400t/m3=1857,132t 
Viz D.1.1.2.1-Situace pozemní komunikace a D.1.1.2.4-Charakteristické příčné řezy</t>
  </si>
  <si>
    <t>Celkem: 10326,140=10 326,140 [A] 
Celkem: 773,805=773,805 [B] 
Celkem: A+B=11 099,945 [C]</t>
  </si>
  <si>
    <t>15</t>
  </si>
  <si>
    <t>113763</t>
  </si>
  <si>
    <t>FRÉZOVÁNÍ DRÁŽKY PRŮŘEZU DO 300MM2 V ASFALTOVÉ VOZOVCE</t>
  </si>
  <si>
    <t>ÚPRAVA Č.1 - Prořezání drážky v pracovní spáře (silnice) 
=455,300m 
ÚPRAVA Č.3 a ÚPRAVA Č.4 - Prořezání drážky v pracovní spáře (chodníky) 
=1544,271m 
Viz D.1.1.2.1-Situace pozemní komunikace</t>
  </si>
  <si>
    <t>Celkem: 455,3=455,300 [A] 
Celkem: 1544,27=1 544,270 [B] 
Celkem: A+B=1 999,570 [C]</t>
  </si>
  <si>
    <t>Položka zahrnuje veškerou manipulaci s vybouranou sutí a s vybouranými hmotami vč. uložení na skládku.</t>
  </si>
  <si>
    <t>16</t>
  </si>
  <si>
    <t>11511</t>
  </si>
  <si>
    <t>ČERPÁNÍ VODY DO 500 L/MIN</t>
  </si>
  <si>
    <t>HOD</t>
  </si>
  <si>
    <t>ZEMNÍ PRÁCE - Čerpání vody ze stavební jámy 
Položka vypočtena na základě odborného odhadu projektanta</t>
  </si>
  <si>
    <t>Celkem: 14*10=140,000 [A]</t>
  </si>
  <si>
    <t>Položka čerpání vody na povrchu zahrnuje i potrubí, pohotovost záložní čerpací soupravy a zřízení čerpací jímky. Součástí položky je také následná demontáž a likvidace těchto zařízení</t>
  </si>
  <si>
    <t>17</t>
  </si>
  <si>
    <t>121108</t>
  </si>
  <si>
    <t>SEJMUTÍ ORNICE NEBO LESNÍ PŮDY S ODVOZEM DO 20KM</t>
  </si>
  <si>
    <t>ZEMNÍ PRÁCE - Odhumusování plochy v tl. 150mm, která bude zasažena výkopovými pracemi a úpravou terénu včetně odvozu a uložení zeminy na deponii stavby do 20km (využití na zpětné ohumusování) 
=34788,049m2*0,150=5218,207m3 
=5218,207m3*2,000t/m3=10436,415t 
ZEMNÍ PRÁCE - Odhumusování plochy v tl. 150mm, která bude zasažena výkopovými pracemi a úpravou terénu včetně odvozu a uložení zeminy na skládku do 20km (nebude využita na zpětné ohumusování) 
=34788,049m2*0,150-23284,760m2*0,150=1725,493m3 
=1725,493m3*2,000t/m3=3450,986t 
Viz D.1.1.2.1-Situace pozemní komunikace a D.1.1.2.4-Charakteristické příčné řezy</t>
  </si>
  <si>
    <t>Celkem: 34788,049*0,15=5 218,207 [A] 
Celkem: 34788,049*0,15-23284,76*0,15=1 725,493 [B] 
Celkem: A+B=6 943,700 [C]</t>
  </si>
  <si>
    <t>položka zahrnuje sejmutí ornice bez ohledu na tloušťku vrstvy a její vodorovnou dopravu  
nezahrnuje uložení na trvalou skládku</t>
  </si>
  <si>
    <t>18</t>
  </si>
  <si>
    <t>124738</t>
  </si>
  <si>
    <t>VYKOPÁVKY PRO KORYTA VODOTEČÍ TŘ. I, ODVOZ DO 20KM</t>
  </si>
  <si>
    <t>ZEMNÍ PRÁCE - Odstranění jílové těsnící zídky v prostoru vodní plochy 
Viz D.1.1.2.1-Situace pozemní komunikace a D.1.1.2.4-Charakteristické příčné řezy</t>
  </si>
  <si>
    <t>Celkem: 2,5*40=100,000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</si>
  <si>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</si>
  <si>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19</t>
  </si>
  <si>
    <t>125738</t>
  </si>
  <si>
    <t>VYKOPÁVKY ZE ZEMNÍKŮ A SKLÁDEK TŘ. I, ODVOZ DO 20KM</t>
  </si>
  <si>
    <t>ZEMNÍ PRÁCE - Vykopávka a doprava zeminy z deponie stavby do 20km na místo zpětného ohumusování 
=3491,214m3*2,000t/m3=6982,428t 
Viz D.1.1.2.1-Situace pozemní komunikace a D.1.1.2.4-Charakteristické příčné řezy</t>
  </si>
  <si>
    <t>Celkem: 23274,76*0,15=3 491,214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</si>
  <si>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</si>
  <si>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20</t>
  </si>
  <si>
    <t>125837</t>
  </si>
  <si>
    <t>VYKOPÁVKY ZE ZEMNÍKŮ A SKLÁDEK TŘ. II, ODVOZ DO 16KM</t>
  </si>
  <si>
    <t>SANACE PODLOŽÍ 2 - Vykopávka a doprava asfaltové směsi z dočasné skládky do 20km na místo využití recyklací na místě za studena 
Viz D.1.1.2.1-Situace pozemní komunikace a D.1.1.2.4-Charakteristické příčné řezy</t>
  </si>
  <si>
    <t>Celkem: 12019,505=12 019,505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</si>
  <si>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eventuelně nutné druhotné rozpojení odstřelené horniny  
- ruční vykopávky, odstranění kořenů a napadávek  
- pažení, vzepření a rozepření vč. přepažování (vyjma štětových stěn)  
- úpravu, ochranu a očištění dna, základové spáry, stěn a svahů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položka nezahrnuje:  
- práce spojené s otvírkou zemníku</t>
  </si>
  <si>
    <t>21</t>
  </si>
  <si>
    <t>131738</t>
  </si>
  <si>
    <t>HLOUBENÍ JAM ZAPAŽ I NEPAŽ TŘ. I, ODVOZ DO 20KM</t>
  </si>
  <si>
    <t>ZEMNÍ PRÁCE - Výkop zeminy pro stavební jámu v zemině tř. 1, včetně pažení a odvozu zeminy na skládku do 20km 
=69002,736*2,00t/m3=138005,472t 
Viz D.1.1.2.1-Situace pozemní komunikace a D.1.1.2.4-Charakteristické příčné řezy</t>
  </si>
  <si>
    <t>Celkem: 69002,736=69 002,736 [A]</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</si>
  <si>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příplatek za lepivost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ruční vykopávky, odstranění kořenů a napadávek  
- pažení, vzepření a rozepření vč. přepažování (vyjma štětových stěn)  
- úpravu, ochranu a očištění dna, základové spáry, stěn a svahů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</si>
  <si>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22</t>
  </si>
  <si>
    <t>13173B</t>
  </si>
  <si>
    <t>HLOUBENÍ JAM ZAPAŽ I NEPAŽ TŘ. I - DOPRAVA</t>
  </si>
  <si>
    <t>M3KM</t>
  </si>
  <si>
    <t>DOPRAVA - Příplatek za dopravu - Výkop zeminy pro stavební jámu v zemině tř. I, včetně pažení a odvozu zeminy na skládku do 10km 
Položka vypočtena na základě umístění stavby vůči skládce</t>
  </si>
  <si>
    <t>Celkem: 69002,736*10=690 027,360 [A]</t>
  </si>
  <si>
    <t>Položka zahrnuje samostatnou dopravu zeminy. Množství se určí jako součin kubatutry [m3] a požadované vzdálenosti [km].</t>
  </si>
  <si>
    <t>23</t>
  </si>
  <si>
    <t>17380</t>
  </si>
  <si>
    <t>ZEMNÍ KRAJNICE A DOSYPÁVKY Z NAKUPOVANÝCH MATERIÁLŮ</t>
  </si>
  <si>
    <t>KRAJNICE - Zemní krajnice - Vrstva z nenamrzavého materiálu se zhutněním 
=1702,857m3 
KRAJNICE - Vrstva z hrubého drceného kameniva fr. 6/8mm tl. 100mm 
=7370,048m2*0,100=737,005m3 
Viz D.1.1.2.1-Situace pozemní komunikace a D.1.1.2.4-Charakteristické příčné řezy</t>
  </si>
  <si>
    <t>Celkem: 1702,857=1 702,857 [A] 
Celkem: 7370,048*0,1=737,005 [B] 
Celkem: A+B=2 439,862 [C]</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</si>
  <si>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svahování, hutnění a uzavírání povrchů svahů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</si>
  <si>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24</t>
  </si>
  <si>
    <t>17481</t>
  </si>
  <si>
    <t>ZÁSYP JAM A RÝH Z NAKUPOVANÝCH MATERIÁLŮ</t>
  </si>
  <si>
    <t>ZEMNÍ PRÁCE - Zásyp zeminou vhodnou do náspů, hutněno po vrstvách 300mm na 100% PS 
Viz D.1.1.2.1-Situace pozemní komunikace a D.1.1.2.4-Charakteristické příčné řezy</t>
  </si>
  <si>
    <t>Celkem: 4536,739=4 536,739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</si>
  <si>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</si>
  <si>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25</t>
  </si>
  <si>
    <t>17511</t>
  </si>
  <si>
    <t>OBSYP POTRUBÍ A OBJEKTŮ SE ZHUTNĚNÍM</t>
  </si>
  <si>
    <t>KANALIZAČNÍ PŘÍPOJKY (uliční vpusti, střešní svody) - Obsyp potrubí kanalizačních přípojek zeminou vhodnou do náspu 
=1,500*1*578,507=867,761m3 
HORSKÉ VPUSTI - Obsyb potrubí kanalizačních přípojek zeminou vhodnou do náspu - hutněno po vrstvách 300mm na 100% PS 
=1,500*1*(9,500+5,625)=22,688m3 
Viz D.1.1.2.1-Situace pozemní komunikace a D.1.1.2.4-Charakteristické příčné řezy</t>
  </si>
  <si>
    <t>Celkem: 1,5*1*578,507=867,761 [A] 
Celkem: 1,5*1*(9,5+5,625)=22,688 [B] 
Celkem: A+B=890,449 [C]</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</si>
  <si>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</si>
  <si>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26</t>
  </si>
  <si>
    <t>17750</t>
  </si>
  <si>
    <t>ZEMNÍ HRÁZKY ZE ZEMIN NEPROPUSTNÝCH</t>
  </si>
  <si>
    <t>ZEMNÍ PRÁCE - Zřízení jílové těsnící zídky 
Viz D.1.1.2.1-Situace pozemní komunikace a D.1.1.2.4-Charakteristické příčné řezy</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</si>
  <si>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</si>
  <si>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27</t>
  </si>
  <si>
    <t>18110</t>
  </si>
  <si>
    <t>ÚPRAVA PLÁNĚ SE ZHUTNĚNÍM V HORNINĚ TŘ. I</t>
  </si>
  <si>
    <t>M2</t>
  </si>
  <si>
    <t>ULIČNÍ VPUSTI - Úprava a zhutnění základové spáry 
=1*1,500m2*111=166,500m3 
PODÉLNÁ DRENÁŽ - Úprava a zhutnění základové spáry 
=6807,470*0,200=1361,494m3 
SANACE PODLOŽÍ 1+2 - Úprava a zhutnění parapláně 
=64966,483m2 
ÚPRAVA Č.1 - Úprava a zhutnění zemní pláně 
=66682,386m2 
ÚPRAVA Č.2 - Úprava a zhutnění zemní pláně 
=1340,818m2 
ÚPRAVA Č.3 - Úprava a zhutnění zemní pláně 
=1736,331m2 
ÚPRAVA Č.4 - Úprava a zhutnění zemní pláně 
=416,888m2 
ÚPRAVA Č.5 - Úprava a zhutnění zemní pláně 
=498,928m2 
ÚPRAVA Č.6 - Úprava a zhutnění zemní pláně 
=83,431m2 
ÚPRAVA Č.7 - Úprava a zhutnění zemní pláně 
=89,128m2 
ÚPRAVA Č.8 - Úprava a zhutnění zemní pláně 
=19,358m2 
ÚPRAVA Č.9 - Úprava a zhutnění zemní pláně 
=2,342m2 
Viz D.1.1.2.1-Situace pozemní komunikace</t>
  </si>
  <si>
    <t>Celkem: 166,5=166,500 [A] 
Celkem: 1361,494=1 361,494 [B] 
Celkem: 64966,483=64 966,483 [C] 
Celkem: 66682,386=66 682,386 [D] 
Celkem: 1340,818=1 340,818 [E] 
Celkem: 1736,331=1 736,331 [F] 
Celkem: 416,888=416,888 [G] 
Celkem: 498,928=498,928 [H] 
Celkem: 83,431=83,431 [I] 
Celkem: 89,128=89,128 [J] 
Celkem: 19,358=19,358 [K] 
Celkem: 2,342=2,342 [L] 
Celkem: A+B+C+D+E+F+G+H+I+J+K+L=137 364,087 [M]</t>
  </si>
  <si>
    <t>položka zahrnuje úpravu pláně včetně vyrovnání výškových rozdílů. Míru zhutnění určuje projekt.</t>
  </si>
  <si>
    <t>28</t>
  </si>
  <si>
    <t>18215</t>
  </si>
  <si>
    <t>ÚPRAVA POVRCHŮ SROVNÁNÍM ÚZEMÍ V TL DO 0,50M</t>
  </si>
  <si>
    <t>ZELEŇ - Svahové úpravy 
Viz D.1.1.2.1-Situace pozemní komunikace</t>
  </si>
  <si>
    <t>Celkem: 23284,76=23 284,760 [A]</t>
  </si>
  <si>
    <t>položka zahrnuje srovnání výškových rozdílů terénu</t>
  </si>
  <si>
    <t>29</t>
  </si>
  <si>
    <t>18232</t>
  </si>
  <si>
    <t>ROZPROSTŘENÍ ORNICE V ROVINĚ V TL DO 0,15M</t>
  </si>
  <si>
    <t>ZELEŇ - Zpětné ohumusování plochy v tl. 150mm, která byla zasažena výkopovými pracemi a úpravou terénu 
Viz D.1.1.2.1-Situace pozemní komunikace</t>
  </si>
  <si>
    <t>Celkem: 23282,76=23 282,760 [A]</t>
  </si>
  <si>
    <t>položka zahrnuje:  
nutné přemístění ornice z dočasných skládek vzdálených do 50m  
rozprostření ornice v předepsané tloušťce v rovině a ve svahu do 1:5</t>
  </si>
  <si>
    <t>30</t>
  </si>
  <si>
    <t>18241</t>
  </si>
  <si>
    <t>ZALOŽENÍ TRÁVNÍKU RUČNÍM VÝSEVEM</t>
  </si>
  <si>
    <t>ZELEŇ - Osetí svahů travním semenem 
Viz D.1.1.2.1-Situace pozemní komunikace</t>
  </si>
  <si>
    <t>Zahrnuje dodání předepsané travní směsi, její výsev na ornici, zalévání, první pokosení, to vše bez ohledu na sklon terénu</t>
  </si>
  <si>
    <t>31</t>
  </si>
  <si>
    <t>18247</t>
  </si>
  <si>
    <t>OŠETŘOVÁNÍ TRÁVNÍKU</t>
  </si>
  <si>
    <t>ZELEŇ - Údržba založeného travního porostu 
Viz D.1.1.2.1-Situace pozemní komunikace</t>
  </si>
  <si>
    <t>Zahrnuje pokosení se shrabáním, naložení shrabků na dopravní prostředek, s odvozem a se složením, to vše bez ohledu na sklon terénu  
zahrnuje nutné zalití a hnojení</t>
  </si>
  <si>
    <t>32</t>
  </si>
  <si>
    <t>183312</t>
  </si>
  <si>
    <t>SADOVNICKÉ OBDĚLÁNÍ PŮDY RUČNĚ</t>
  </si>
  <si>
    <t>ZELEŇ - Štěrkový záhon (dělící ostrůvek) 
Viz D.1.1.2.1-Situace pozemní komunikace</t>
  </si>
  <si>
    <t>Celkem: 12,43=12,430 [A]</t>
  </si>
  <si>
    <t>položka zahrnuje ruční obdělání nejsvrchnější vrstvy půdy původního horizontu nebo nově rozprostřené vrchní vrstvy půdy, dále zahrnuje jemnou modelaci terénu, zejména konečnou úpravu a urovnání rozprostřené vegetační vrstvy na pozemku</t>
  </si>
  <si>
    <t>33</t>
  </si>
  <si>
    <t>18481</t>
  </si>
  <si>
    <t>OCHRANA STROMŮ BEDNĚNÍM</t>
  </si>
  <si>
    <t>ZELEŇ - Ochrana stromů v blízkosti stavby 
=2,000*2,000m2*23ks=92,000m2 
ZELEŇ - Ochrana keřů v blízkosti stavby 
=25,000m2 
Viz D.1.1.2.1-Situace pozemní komunikace</t>
  </si>
  <si>
    <t>Celkem: 2*2*23=92,000 [A] 
Celkem: 25=25,000 [B] 
Celkem: A+B=117,000 [C]</t>
  </si>
  <si>
    <t>položka zahrnuje veškerý materiál, výrobky a polotovary, včetně mimostaveništní a vnitrostaveništní dopravy (rovněž přesuny), včetně naložení a složení, případně s uložením</t>
  </si>
  <si>
    <t>Základy</t>
  </si>
  <si>
    <t>34</t>
  </si>
  <si>
    <t>21361</t>
  </si>
  <si>
    <t>DRENÁŽNÍ VRSTVY Z GEOTEXTILIE</t>
  </si>
  <si>
    <t>PODÉLNÁ DRENÁŽ - Filtrační geotextilie 300g/m2 
Viz D.1.1.2.1-Situace pozemní komunikace</t>
  </si>
  <si>
    <t>Celkem: 1,7*6807,47=11 572,699 [A]</t>
  </si>
  <si>
    <t>Položka zahrnuje:  
- dodávku předepsané geotextilie (včetně nutných přesahů) pro drenážní vrstvu, včetně mimostaveništní a vnitrostaveništní dopravy  
- provedení drenážní vrstvy předepsaných rozměrů a předepsaného tvaru</t>
  </si>
  <si>
    <t>35</t>
  </si>
  <si>
    <t>21450</t>
  </si>
  <si>
    <t>SANAČNÍ VRSTVY ZE ZEMINY</t>
  </si>
  <si>
    <t>SANACE PODLOŽÍ 1 - Zemina (sypanina) vhodná do aktivní zóny tl. 2x250mm, včetně hutnění 
=26898,080m2*0,500=13449,040m3 
SANACE PODLOŽÍ 2 - Zemina (sypanina) vhodná do aktivní zóny tl. 160mm, včetně hutnění 
=38156,993m2*0,160=6105,119m3 
Viz D.1.1.2.1-Situace pozemní komunikace a D.1.1.2.4-Charakteristické příčné řezy</t>
  </si>
  <si>
    <t>Celkem: 26898,080*0,5=13 449,040 [A] 
Celkem: 38156,993*0,160=6 105,119 [B] 
Celkem: A+B=19 554,159 [C]</t>
  </si>
  <si>
    <t>položka zahrnuje dodávku předepsané zeminy, mimostaveništní a vnitrostaveništní dopravu a jeho uložení 
není-li v zadávací dokumentaci uvedeno jinak, jedná se o nakupovaný materiál</t>
  </si>
  <si>
    <t>36</t>
  </si>
  <si>
    <t>28997C</t>
  </si>
  <si>
    <t>OPLÁŠTĚNÍ (ZPEVNĚNÍ) Z GEOTEXTILIE DO 300G/M2</t>
  </si>
  <si>
    <t>ZEMNÍ PRÁCE - Opevnění svahu jílové těsnící zídky - Separační vrstva z geotextílie 300g/m2 mezi jílovou těsnící zídku a kamennou rovnaninu 
Viz D.1.1.2.1-Situace pozemní komunikace</t>
  </si>
  <si>
    <t>Celkem: 1,5*40=60,000 [A]</t>
  </si>
  <si>
    <t>Položka zahrnuje:  
- dodávku předepsané geotextilie  
- úpravu, očištění a ochranu podkladu  
- přichycení k podkladu, případně zatížení  
- úpravy spojů a zajištění okrajů  
- úpravy pro odvodnění  
- nutné přesahy  
- mimostaveništní a vnitrostaveništní dopravu</t>
  </si>
  <si>
    <t>Svislé konstrukce</t>
  </si>
  <si>
    <t>37</t>
  </si>
  <si>
    <t>348173</t>
  </si>
  <si>
    <t>ZÁBRADLÍ Z DÍLCŮ KOVOVÝCH ŽÁROVĚ ZINK PONOREM S NÁTĚREM</t>
  </si>
  <si>
    <t>KG</t>
  </si>
  <si>
    <t>HORSKÉ VPUSTI - Silniční (dopravně bezpečnostní) zábradlí s výplňovým prutem výšky 1,10m, včetně protikorozní ochrany, délka sloupků 2,150m 
Viz D.1.1.2.1-Situace pozemní komunikace</t>
  </si>
  <si>
    <t>Celkem: 2*((12,4+15,05)*7,8+12,4*5,3)=559,660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</si>
  <si>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druhy protikorozní ochrany a nátěry konstrukcí,  
- zvláštní spojovací prostředky, rozebíratelnost konstrukce,  
- ochranná opatření před účinky bludných proudů  
- ochranu před přepětím.</t>
  </si>
  <si>
    <t>38</t>
  </si>
  <si>
    <t>386325</t>
  </si>
  <si>
    <t>KOMPLETNÍ KONSTRUKCE JÍMEK ZE ŽELEZOBETONU C30/37</t>
  </si>
  <si>
    <t>HORSKÉ VPUSTI - Beton C30/37-XF4 + hutnění 
Bednění 
=2*(6,800*1,074)+2*(3,600*0,950)=21,446m2 
Viz D.1.1.2.1-Situace pozemní komunikace a D.1.1.2.4-Charakteristické příčné řezy</t>
  </si>
  <si>
    <t>Celkem: 2*(1,04*1,074)+2*(0,2*1,3*1,6)=3,066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</si>
  <si>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</si>
  <si>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39</t>
  </si>
  <si>
    <t>386366</t>
  </si>
  <si>
    <t>VÝZTUŽ KOMPL KONSTR JÍMEK Z KARI SÍTÍ</t>
  </si>
  <si>
    <t>HORSKÉ VPUSTI - Betonářská výztuž B500B - KARI síť průměru 8mm, rozměr oka 100x100mm 
Viz D.1.1.2.1-Situace pozemní komunikace a D.1.1.2.4-Charakteristické příčné řezy</t>
  </si>
  <si>
    <t>Celkem: 0,02*3,066*7,85=0,481 [A]</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</si>
  <si>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</si>
  <si>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Vodorovné konstrukce</t>
  </si>
  <si>
    <t>40</t>
  </si>
  <si>
    <t>451312</t>
  </si>
  <si>
    <t>PODKLADNÍ A VÝPLŇOVÉ VRSTVY Z PROSTÉHO BETONU C12/15</t>
  </si>
  <si>
    <t>ULIČNÍ VPUSTI - Podkladní beton C12/15-X0, tl. 150mm 
=0,600*1,000*0,150*111=9,990m3 
HORSKÉ VPUSTI - Lože z prostého betonu C12/15-X0 tl. 150mm 
=2*(2,000*1,300*0,150)=0,780m3 
HORSKÉ VPUSTI - Výplň HDPE trubky prostým betonem C12/15-X0 
=10*0,180m2=1,800m3 
Viz D.1.1.2.1-Situace pozemní komunikace a D.1.1.2.4-Charakteristické příčné řezy</t>
  </si>
  <si>
    <t>Celkem: 0,6*1*0,15*111=9,990 [A] 
Celkem: 2*2*1,3*0,15=0,780 [B] 
Celkem: 10*0,18=1,800 [C] 
Celkem: A+B+C=12,570 [D]</t>
  </si>
  <si>
    <t>41</t>
  </si>
  <si>
    <t>451314</t>
  </si>
  <si>
    <t>PODKLADNÍ A VÝPLŇOVÉ VRSTVY Z PROSTÉHO BETONU C25/30</t>
  </si>
  <si>
    <t>HORSKÉ VPUSTI - Podkladní betonové lože z betonu C25/30-XF3 pod kamennou dlažbu tl. 150mm včetně dopravy materiálu 
=2*(4,600*0,500m2)=4,600m3 
SILNIČNÍ PŘÍKOP - Betonová odvodňovací tvárnice šířky 570/607mm, tloušťky 140mm - Betonové lože C25/30-XF3 tl. 150mm 
=0,125m2*2602,060=325,258m3 
SILNIČNÍ PŘÍKOP - Podkladní betonové lože z betonu C25/30-XF3 pod kamennou dlažbu tl. 150mm včetně dopravy materiálu 
=0,150*108,060m2=16,209m3 
Viz D.1.1.2.1-Situace pozemní komunikace a D.1.1.2.4-Charakteristické příčné řezy</t>
  </si>
  <si>
    <t>Celkem: 2*4,6*0,5=4,600 [A] 
Celkem: 0,125*2602,060=325,258 [B] 
Celkem: 0,15*108,060=16,209 [C] 
Celkem: A+B+C=346,067 [D]</t>
  </si>
  <si>
    <t>42</t>
  </si>
  <si>
    <t>45152</t>
  </si>
  <si>
    <t>PODKLADNÍ A VÝPLŇOVÉ VRSTVY Z KAMENIVA DRCENÉHO</t>
  </si>
  <si>
    <t>KANALIZAČNÍ PŘÍPOJKY (uliční vpusti, střešní svody) - Pískové lože frakce 0/4mm kanalizačních přípojek, tl. 200mm 
=0,300m2*578,507=173,552m3 
PODÉLNÁ DRENÁŽ - Podsyp ze štěrkodrti fr. 0/32mm tl. 100mm 
=0,050m2*6807,470=340,374m3 
HORSKÉ VPUSTI - Pískové lože frakce 0/4mm kanalizačních přípojek, tl. 200mm 
=0,150m2*(9,500+5,625)=2,269m3 
Viz D.1.1.2.1-Situace pozemní komunikace a D.1.1.2.4-Charakteristické příčné řezy</t>
  </si>
  <si>
    <t>Celkem: 578,507*0,3=173,552 [A] 
Celkem: 0,05*6807,47=340,374 [B] 
Celkem: 0,15*(9,5+5,625)=2,269 [C] 
Celkem: A+B+C=516,195 [D]</t>
  </si>
  <si>
    <t>položka zahrnuje dodávku předepsaného kameniva, mimostaveništní a vnitrostaveništní dopravu a jeho uložení  
není-li v zadávací dokumentaci uvedeno jinak, jedná se o nakupovaný materiál</t>
  </si>
  <si>
    <t>43</t>
  </si>
  <si>
    <t>45157</t>
  </si>
  <si>
    <t>PODKLADNÍ A VÝPLŇOVÉ VRSTVY Z KAMENIVA TĚŽENÉHO</t>
  </si>
  <si>
    <t>PODÉLNÁ DRENÁŽ - Kamenivo těžené fr.11/22mm 
Viz D.1.1.2.1-Situace pozemní komunikace a D.1.1.2.4-Charakteristické příčné řezy</t>
  </si>
  <si>
    <t>Celkem: 0,1*6807,47=680,747 [A]</t>
  </si>
  <si>
    <t>44</t>
  </si>
  <si>
    <t>46321</t>
  </si>
  <si>
    <t>ROVNANINA Z LOMOVÉHO KAMENE</t>
  </si>
  <si>
    <t>ZEMNÍ PRÁCE - Opevnění svahu vtokové hrázky na návodní straně rovnaninou z lomového kamene min. hmotnosti 100kg/ks + spáry prosypat štěrkodrtí fr. 0-63mm + vyklínování menšími kameny 
Viz D.1.1.2.1-Situace pozemní komunikace a D.1.1.2.4-Charakteristické příčné řezy</t>
  </si>
  <si>
    <t>Celkem: 1,5*40*0,5=30,000 [A]</t>
  </si>
  <si>
    <t>položka zahrnuje:  
- dodávku a vyrovnání lomového kamene předepsané frakce do předepsaného tvaru včetně mimostaveništní a vnitrostaveništní dopravy  
není-li v zadávací dokumentaci uvedeno jinak, jedná se o nakupovaný materiál</t>
  </si>
  <si>
    <t>45</t>
  </si>
  <si>
    <t>465512</t>
  </si>
  <si>
    <t>DLAŽBY Z LOMOVÉHO KAMENE NA MC</t>
  </si>
  <si>
    <t>HORSKÉ VPUSTI - Kamenná dlažba z lomového kamene tl. 250mm, šířka spáry 30-50mm, spáry zatřené stěrkou MC25 včetně dopravy materiálu 
=2*(4,600*0,750m2)=6,900m3 
SILNIČNÍ PŘÍKOP - Kamenná dlažba z lomového kamene tl. 250mm, šířka spáry 30 - 50mm, spáry zatřené stěrkou MC25 včetně dopravy materiálu 
=0,250*108,060m2=27,014m3 
Viz D.1.1.2.1-Situace pozemní komunikace a D.1.1.2.4-Charakteristické příčné řezy</t>
  </si>
  <si>
    <t>Celkem: 2*4,6*0,75=6,900 [A] 
Celkem: 0,25*108,06=27,015 [B] 
Celkem: A+B=33,915 [C]</t>
  </si>
  <si>
    <t>položka zahrnuje:  
- nutné zemní práce (svahování, úpravu pláně a pod.)  
- zřízení spojovací vrstvy  
- zřízení lože dlažby z cementové malty předepsané kvality a předepsané tloušťky  
- dodávku a položení dlažby z lomového kamene do předepsaného tvaru  
- spárování, těsnění, tmelení a vyplnění spar MC případně s vyklínováním  
- úprava povrchu pro odvedení srážkové vody  
- nezahrnuje podklad pod dlažbu, vykazuje se samostatně položkami SD 45</t>
  </si>
  <si>
    <t>Komunikace</t>
  </si>
  <si>
    <t>46</t>
  </si>
  <si>
    <t>56210</t>
  </si>
  <si>
    <t>VOZOVKOVÉ VRSTVY Z MATERIÁLŮ STABIL CEMENTEM</t>
  </si>
  <si>
    <t>ÚPRAVA Č. 2 - Stabilizace cementem SC 0/32mm C8/10 tl. 200mm + hutnění 
Viz D.1.1.2.1-Situace pozemní komunikace a D.1.1.2.4-Charakteristické příčné řezy</t>
  </si>
  <si>
    <t>Celkem: 1010,921*0,2=202,184 [A]</t>
  </si>
  <si>
    <t>- dodání směsi v požadované kvalitě  
- očištění podkladu  
- uložení směsi dle předepsaného technologického předpisu a zhutnění vrstvy v předepsané tloušťce  
- zřízení vrstvy bez rozlišení šířky, pokládání vrstvy po etapách, včetně pracovních spar a spojů  
- úpravu napojení, ukončení  
- úpravu dilatačních spar včetně předepsané výztuže  
- nezahrnuje postřiky, nátěry  
- nezahrnuje úpravu povrchu krytu</t>
  </si>
  <si>
    <t>47</t>
  </si>
  <si>
    <t>56333</t>
  </si>
  <si>
    <t>VOZOVKOVÉ VRSTVY ZE ŠTĚRKODRTI TL. DO 150MM</t>
  </si>
  <si>
    <t>CHODNÍKY (přeskládání) - Nová podkladní vrstva - Štěrkodrť ŠDB 0/32mm tl. 150mm + hutnění 
=1586,656m2 
CHODNÍKY (přeskládání) - Nová podkladní vrstva - Štěrkodrť ŠDB 0/32mm tl. 150mm (sjezdy) + hutnění 
=137,701m2 
CHODNÍKY (přeskládání) - Nová podkladní vrstva - Štěrkodrť ŠDB 0/32mm tl. 150mm (sjezdy) + hutnění 
=137,701m2 
ÚPRAVA Č. 5 - Štěrkodrť ŠDB 0/32mm tl. 150mm + hutnění 
=498,928m2 
ÚPRAVA Č.6 - Štěrkodrť ŠDB 0/32mm tl. 150mm + hutnění 
=83,431m2 
ÚPRAVA Č.6 - Štěrkodrť ŠDB 0/32mm tl. 150mm + hutnění 
=83,431m2 
ÚPRAVA Č.8 - Štěrkodrť ŠDB 0/32mm tl. 150mm + hutnění 
=19,358m2 
ÚPRAVA Č. 9 - Štěrkodrť ŠDB 0/32mm tl. 150mm + hutnění 
=2,342m2 
ÚPRAVA Č. 9 - Štěrkodrť ŠDB 0/32mm tl. 150mm + hutnění 
=2,342m2 
Viz D.1.1.2.1-Situace pozemní komunikace</t>
  </si>
  <si>
    <t>Celkem: 1586,656=1 586,656 [A] 
Celkem: 137,701=137,701 [B] 
Celkem: 137,701=137,701 [C] 
Celkem: 498,928=498,928 [D] 
Celkem: 83,431=83,431 [E] 
Celkem: 83,431=83,431 [F] 
Celkem: 19,358=19,358 [G] 
Celkem: 2,342=2,342 [H] 
Celkem: 2,342=2,342 [I] 
Celkem: A+B+C+D+E+F+G+H+I=2 551,890 [J]</t>
  </si>
  <si>
    <t>- dodání kameniva předepsané kvality a zrnitosti  
- rozprostření a zhutnění vrstvy v předepsané tloušťce  
- zřízení vrstvy bez rozlišení šířky, pokládání vrstvy po etapách  
- nezahrnuje postřiky, nátěry</t>
  </si>
  <si>
    <t>48</t>
  </si>
  <si>
    <t>56334</t>
  </si>
  <si>
    <t>VOZOVKOVÉ VRSTVY ZE ŠTĚRKODRTI TL. DO 200MM</t>
  </si>
  <si>
    <t>ÚPRAVA Č.1 - Štěrkodrť ŠDA 0/32mm tl. 200mm + hutnění 
=55997,870m2 
ÚPRAVA Č.2 - Štěrkodrť ŠDA 0/63mm tl. 200mm + hutnění 
=1319,926m2 
ÚPRAVA Č.7 - Štěrkodrť ŠDB 0/32mm tl. 200mm + hutnění 
=89,128m2 
ÚPRAVA Č.7 - Štěrkodrť ŠDB 0/32mm tl. 200mm + hutnění 
=89,128m2 
Viz D.1.1.2.1-Situace pozemní komunikace</t>
  </si>
  <si>
    <t>Celkem: 55997,87=55 997,870 [A] 
Celkem: 1319,926=1 319,926 [B] 
Celkem: 89,128=89,128 [C] 
Celkem: 89,128=89,128 [D] 
Celkem: A+B+C+D=57 496,052 [E]</t>
  </si>
  <si>
    <t>49</t>
  </si>
  <si>
    <t>ÚPRAVA Č.7 - Podkladní vrstva - Štěrkodrť ŠDB 0/32mm tl. 200mm + hutnění 
Viz D.1.1.2.1-Situace pozemní komunikace</t>
  </si>
  <si>
    <t>Celkem: 89,128=89,128 [A]</t>
  </si>
  <si>
    <t>50</t>
  </si>
  <si>
    <t>56336</t>
  </si>
  <si>
    <t>VOZOVKOVÉ VRSTVY ZE ŠTĚRKODRTI TL. DO 300MM</t>
  </si>
  <si>
    <t>VOZOVKA - Štěrkodrť fr .0/32mm tl. min 150mm 
Viz D.1.1.2.1-Situace pozemní komunikace a D.1.1.2.4-Charakteristické příčné řezy</t>
  </si>
  <si>
    <t>Celkem: 23,247=23,247 [A]</t>
  </si>
  <si>
    <t>51</t>
  </si>
  <si>
    <t>56353</t>
  </si>
  <si>
    <t>VOZOVKOVÉ VRSTVY Z MECH ZPEV ZEMINY TL. DO 150MM</t>
  </si>
  <si>
    <t>ÚPRAVA Č.3 - Mechanicky zpevněná zemina MZ, tl. 150mm + hutnění 
Viz D.1.1.2.1-Situace pozemní komunikace</t>
  </si>
  <si>
    <t>Celkem: 1736,331=1 736,331 [A]</t>
  </si>
  <si>
    <t>52</t>
  </si>
  <si>
    <t>56354</t>
  </si>
  <si>
    <t>VOZOVKOVÉ VRSTVY Z MECH ZPEV ZEMINY TL. DO 200MM</t>
  </si>
  <si>
    <t>ÚPRAVA Č.1 - Mechanicky zpevněná zemina MZ, tl. 200mm + hutnění 
Viz D.1.1.2.1-Situace pozemní komunikace</t>
  </si>
  <si>
    <t>Celkem: 62335,847=62 335,847 [A]</t>
  </si>
  <si>
    <t>53</t>
  </si>
  <si>
    <t>56355</t>
  </si>
  <si>
    <t>VOZOVKOVÉ VRSTVY Z MECH ZPEV ZEMINY TL. DO 250MM</t>
  </si>
  <si>
    <t>ÚPRAVA Č.4 - Mechanicky zpevněná zemina MZ, tl. 250mm + hutnění 
Viz D.1.1.2.1-Situace pozemní komunikace</t>
  </si>
  <si>
    <t>Celkem: 416,888=416,888 [A]</t>
  </si>
  <si>
    <t>54</t>
  </si>
  <si>
    <t>56360</t>
  </si>
  <si>
    <t>VOZOVKOVÉ VRSTVY Z RECYKLOVANÉHO MATERIÁLU</t>
  </si>
  <si>
    <t>ÚPRAVA Č.3 - Štěrkodrť z recyklovaného kameniva z vozovek ŠDA-R 0/16mm, tl. 60mm + hutnění 
=1736,331m2*0,060=104,180m3 
ÚPRAVA Č.4 - Štěrkodrť z recyklovaného kameniva z vozovek ŠDA-R 0/16mm, tl. 60mm + hutnění 
=416,888m2*0,060=25,013m3 
Viz D.1.1.2.1-Situace pozemní komunikace a D.1.1.2.4-Charakteristické příčné řezy</t>
  </si>
  <si>
    <t>Celkem: 1736,331*0,06=104,180 [A] 
Celkem: 416,888*0,06=25,013 [B] 
Celkem: A+B=129,193 [C]</t>
  </si>
  <si>
    <t>- dodání recyklátu v požadované kvalitě  
- očištění podkladu  
- uložení recyklátu dle předepsaného technologického předpisu, zhutnění vrstvy v předepsané tloušťce  
- zřízení vrstvy bez rozlišení šířky, pokládání vrstvy po etapách, včetně pracovních spar a spojů  
- úpravu napojení, ukončení   
- nezahrnuje postřiky, nátěry</t>
  </si>
  <si>
    <t>55</t>
  </si>
  <si>
    <t>567544</t>
  </si>
  <si>
    <t>VRST PRO OBNOVU A OPR RECYK ZA STUD CEM A ASF EM TL DO 200MM</t>
  </si>
  <si>
    <t>SANACE PODLOŽÍ 2 - Vrstva ze směsi 0/32 vyrobená recyklací na místě za studena za použití cementu a asfaltové emulze v tloušťce 180mm 
=36385,835m2 
SANACE PODLOŽÍ 2 - Vrstva ze směsi 0/32 vyrobená recyklací na místě za studena za použití cementu a asfaltové emulze v tloušťce 160mm 
=34187,841m2 
Viz D.1.1.2.1-Situace pozemní komunikace a D.1.1.2.4-Charakteristické příčné řezy</t>
  </si>
  <si>
    <t>Celkem: 36385,835=36 385,835 [A] 
Celkem: 34187,841=34 187,841 [B] 
Celkem: A+B=70 573,676 [C]</t>
  </si>
  <si>
    <t>- dodání materiálů předepsaných pro recyklaci za studena  
- provedení recyklace dle předepsaného technologického předpisu, zhutnění vrstvy v předepsané tloušťce  
- zřízení vrstvy bez rozlišení šířky, pokládání vrstvy po etapách  
- úpravu napojení, ukončení  
- nezahrnuje postřiky, nátěry</t>
  </si>
  <si>
    <t>56</t>
  </si>
  <si>
    <t>572121</t>
  </si>
  <si>
    <t>INFILTRAČNÍ POSTŘIK ASFALTOVÝ DO 1,0KG/M2</t>
  </si>
  <si>
    <t>ÚPRAVA Č. 1 - Infiltrační postřik z kationaktivní emulze, zbytkové množství pojiva 1,00kg/m2 (po odštěpení) 
=54782,950m2 
ÚPRAVA Č.3 - Infiltrační postřik z kationaktivní emulze, zbytkové množství pojiva 1,00kg/m2 (po odštěpení) 
=1736,331m2 
ÚPRAVA Č.4 - Infiltrační postřik z kationaktivní emulze, zbytkové množství pojiva 1,00kg/m2 (po odštěpení) 
=416,888m2 
Viz D.1.1.2.1-Situace pozemní komunikace</t>
  </si>
  <si>
    <t>Celkem: 54782,950=54 782,950 [A] 
Celkem: 1736,331=1 736,331 [B] 
Celkem: 416,888=416,888 [C] 
Celkem: A+B+C=56 936,169 [D]</t>
  </si>
  <si>
    <t>- dodání všech předepsaných materiálů pro postřiky v předepsaném množství  
- provedení dle předepsaného technologického předpisu  
- zřízení vrstvy bez rozlišení šířky, pokládání vrstvy po etapách  
- úpravu napojení, ukončení</t>
  </si>
  <si>
    <t>57</t>
  </si>
  <si>
    <t>572211</t>
  </si>
  <si>
    <t>SPOJOVACÍ POSTŘIK Z ASFALTU DO 0,5KG/M2</t>
  </si>
  <si>
    <t>ÚPRAVA Č. 1 - Spojovací postřik (pod ACL) z kationaktivní emulze, zbytkové množství pojiva 0,40kg/m2 (po odštěpení) 
=54099,693m2 
ÚPRAVA Č. 1 - Spojovací postřik (pod ACO) z kationaktivní emulze, zbytkové množství pojiva 0,40kg/m2 (po odštěpení) 
=53178,271m2 
Viz D.1.1.2.1-Situace pozemní komunikace</t>
  </si>
  <si>
    <t>Celkem: 54099,693=54 099,693 [A] 
Celkem: 53178,271=53 178,271 [B] 
Celkem: A+B=107 277,964 [C]</t>
  </si>
  <si>
    <t>58</t>
  </si>
  <si>
    <t>57472</t>
  </si>
  <si>
    <t>VOZOVKOVÉ VÝZTUŽNÉ VRSTVY Z TEXTILIE</t>
  </si>
  <si>
    <t>SANACE PODLOŽÍ 1+2 - Netkaná separační geotextilie - plošná hmotnost 1000g/m2, odolnost proti protržení CBR - 10kN 
Viz D.1.1.2.1-Situace pozemní komunikace</t>
  </si>
  <si>
    <t>Celkem: 64966,483=64 966,483 [A]</t>
  </si>
  <si>
    <t>- dodání textilie v požadované kvalitě a v množství včetně přesahů (přesahy započteny v jednotkové ceně)  
- očištění podkladu  
- pokládka textilie dle předepsaného technologického předpisu</t>
  </si>
  <si>
    <t>59</t>
  </si>
  <si>
    <t>57475</t>
  </si>
  <si>
    <t>VOZOVKOVÉ VÝZTUŽNÉ VRSTVY Z GEOMŘÍŽOVINY</t>
  </si>
  <si>
    <t>SANACE PODLOŽÍ 1+2 - Trojosá monolitická stabilizační geomříž z PP šířky 4,00m včetně separační netkané geotextilie v kompozitním provedení (přichycení v každém uzlu) 
Viz D.1.1.2.1-Situace pozemní komunikace</t>
  </si>
  <si>
    <t>Celkem: 311,45*4=1 245,800 [A]</t>
  </si>
  <si>
    <t>- dodání geomříže v požadované kvalitě a v množství včetně přesahů (přesahy započteny v jednotkové ceně) 
- očištění podkladu 
- pokládka geomříže dle předepsaného technologického předpisu</t>
  </si>
  <si>
    <t>60</t>
  </si>
  <si>
    <t>57476</t>
  </si>
  <si>
    <t>VOZOVKOVÉ VÝZTUŽNÉ VRSTVY Z GEOMŘÍŽOVINY S TKANINOU</t>
  </si>
  <si>
    <t>ÚPRAVA Č. 1 - Splétaná skelná mříž s geotextilií s min. tahovou pevností 100 x 100kN, min. velikostí oka 25 x 25mm a s polymerní apretací jednotlivých skelných vláken. Apretace skelných vláken pouze asfaltovým polymerem modifikovaným pojivem je nepřípustná. Budou užity role min. šířky 2000mm s kotevní délkou min. 900mm. V místě podélné spáry mezi stávajícím a novým zemním tělesem. 
Viz D.1.1.2.1 - Situace pozemní komunikace</t>
  </si>
  <si>
    <t>Celkem: (7+10,12+9,55+5,88+20,44+7,95+4,38+6,08+7,75+6,3+6,67+6,98+3,67+6,53+3,85+7,97+5,58+5,4+6,16+6,24+7,43+6,2+14,16+10,94+20,41+7,87+5,48+5,78+3,45+5,06+7,88+6,15+8,43+8,23+6,84+10,28+10,19+5,71+5,5+6,05+5,4+8+25,15+21,25+6,23)*2=745,140 [A]</t>
  </si>
  <si>
    <t>61</t>
  </si>
  <si>
    <t>574B31</t>
  </si>
  <si>
    <t>ASFALTOVÝ BETON PRO OBRUSNÉ VRSTVY MODIFIK ACO 8 TL. 40MM</t>
  </si>
  <si>
    <t>ÚPRAVA Č.3 - Asfaltový beton pro obrusné vrstvy ACO 8, tl. 40mm + hutnění 
=1736,331m2 
ÚPRAVA Č.4 - Asfaltový beton pro obrusné vrstvy ACO 8, tl. 40mm + hutnění 
=416,888m2 
Viz D.1.1.2.1-Situace pozemní komunikace</t>
  </si>
  <si>
    <t>Celkem: 1736,331=1 736,331 [A] 
Celkem: 416,888=416,888 [B] 
Celkem: A+B=2 153,219 [C]</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</si>
  <si>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</si>
  <si>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62</t>
  </si>
  <si>
    <t>574B34</t>
  </si>
  <si>
    <t>ASFALTOVÝ BETON PRO OBRUSNÉ VRSTVY MODIFIK ACO 11+ TL. 40MM</t>
  </si>
  <si>
    <t>ÚPRAVA Č. 1 - Asfaltový beton pro obrusné vrstvy ACO 11+, tl. 40mm + hutnění 
Viz D.1.1.2.1-Situace pozemní komunikace</t>
  </si>
  <si>
    <t>Celkem: 25432,116=25 432,116 [A]</t>
  </si>
  <si>
    <t>63</t>
  </si>
  <si>
    <t>574D56</t>
  </si>
  <si>
    <t>ASFALTOVÝ BETON PRO LOŽNÍ VRSTVY MODIFIK ACL 16+ TL. 60MM</t>
  </si>
  <si>
    <t>ÚPRAVA Č. 1 - Asfaltový beton pro ložné vrstvy ACL 16+, tl. 60mm + hutnění 
Viz D.1.1.2.1-Situace pozemní komunikace</t>
  </si>
  <si>
    <t>Celkem: 53685,834=53 685,834 [A]</t>
  </si>
  <si>
    <t>64</t>
  </si>
  <si>
    <t>574F46</t>
  </si>
  <si>
    <t>ASFALTOVÝ BETON PRO PODKLADNÍ VRSTVY MODIFIK ACP 16+ TL. 50MM</t>
  </si>
  <si>
    <t>ÚPRAVA Č.1 - Asfaltový beton pro podkladní vrstvy ACP 16+, tl. 50mm + hutnění 
Viz D.1.1.2.1-Situace pozemní komunikace</t>
  </si>
  <si>
    <t>Celkem: 54294,909=54 294,909 [A]</t>
  </si>
  <si>
    <t>65</t>
  </si>
  <si>
    <t>574P51</t>
  </si>
  <si>
    <t>ASFALTOVÝ KOBEREC MODIFIK SE SNÍŽENOU HLUČNOSTÍ SMA 8 NH TL. DO 40MM</t>
  </si>
  <si>
    <t>ÚPRAVA Č.1 - Asfaltový beton pro obrusné vrstvy s protihlukovými účinky ACO, tl. 40mm + hutnění 
Viz D.1.1.2.1-Situace pozemní komunikace</t>
  </si>
  <si>
    <t>Celkem: 27664,165=27 664,165 [A]</t>
  </si>
  <si>
    <t>-modifikovaný polymerem PMB  
-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</si>
  <si>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66</t>
  </si>
  <si>
    <t>58221</t>
  </si>
  <si>
    <t>DLÁŽDĚNÉ KRYTY Z DROBNÝCH KOSTEK DO LOŽE Z KAMENIVA</t>
  </si>
  <si>
    <t>ÚPRAVA Č. 2 - Žulové kostky 100x100x100mm - Česká žula 
Lože z hrubého drceného kameniva frakce 6/8mm tl. 40mm 
=1035,021m2*0,040=41,401m3 
Viz D.1.1.2.1-Situace pozemní komunikace</t>
  </si>
  <si>
    <t>Celkem: 1035,021=1 035,021 [A]</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</si>
  <si>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</si>
  <si>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67</t>
  </si>
  <si>
    <t>582312</t>
  </si>
  <si>
    <t>DLÁŽDĚNÉ KRYTY Z MOZAIK KOSTEK VÍCEBAREVNÝCH DO LOŽE Z KAMENIVA</t>
  </si>
  <si>
    <t>ÚPRAVA Č.8 - Kamenná dlažba tl. 60mm - Česká žula 
=5,948m2 
Lože z hrubého drceného kameniva frakce 6/8mm tl. 30mm 
=5,948m2*0,040=0,178m3 
ÚPRAVA Č. 8 - Kamenná dlažba tl. 60mm - Česká žula - rovinná 
=5,410m2 
Lože z hrubého drceného kameniva frakce 6/8mm tl. 30mm 
=5,410m2*0,030=0,162m3 
ÚPRAVA Č.8 - Kamenná dlažba tl. 60mm - Česká žula - reliefní 
=8,000m2 
Lože z hrubého drceného kameniva frakce 6/8mm tl. 30mm 
=8,000m2*0,030=0,240m3 
ÚPRAVA Č.9 - Kamenná dlažba tl. 80mm - Česká žula - rovinná 
=0,897m2 
Lože z hrubého drceného kameniva frakce 6/8 tl. 40mm 
=0,897m2*0,040=0,036m3 
ÚPRAVA Č.9 - Kamenná dlažba tl. 80mm - Česká žula - reliefní 
=1,445m2 
Lože z hrubého drceného kameniva frakce 6/8mm tl. 40mm 
=1,445m2*0,040=0,058m3 
Viz D.1.1.2.1-Situace pozemní komunikace</t>
  </si>
  <si>
    <t>Celkem: 5,948=5,948 [A] 
Celkem: 5,41=5,410 [B] 
Celkem: 8,000=8,000 [C] 
Celkem: 0,897=0,897 [D] 
Celkem: 1,445=1,445 [E] 
Celkem: A+B+C+D+E=21,700 [F]</t>
  </si>
  <si>
    <t>68</t>
  </si>
  <si>
    <t>582611</t>
  </si>
  <si>
    <t>KRYTY Z BETON DLAŽDIC SE ZÁMKEM ŠEDÝCH TL 60MM DO LOŽE Z KAM</t>
  </si>
  <si>
    <t>ÚPRAVA Č.5 - Cementobetonová dlažba tl. 60mm, odstín šedá 
Lože z hrubého drceného kameniva frakce 6/8mm tl. 30mm 
=441,805m2*0,030=13,254m3 
Viz D.1.1.2.1-Situace pozemní komunikace</t>
  </si>
  <si>
    <t>Celkem: 441,805=441,805 [A]</t>
  </si>
  <si>
    <t>69</t>
  </si>
  <si>
    <t>582612</t>
  </si>
  <si>
    <t>KRYTY Z BETON DLAŽDIC SE ZÁMKEM ŠEDÝCH TL 80MM DO LOŽE Z KAM</t>
  </si>
  <si>
    <t>ÚPRAVA Č.6 - Cementobetonová dlažba tl. 80mm, odstín šedá 
=55,689m2 
Lože z hrubého drceného kameniva frakce 6/8mm tl. 40mm 
=55,689m2*0,040=2,228m3 
ÚPRAVA Č.7 - Cementobetonová dlažba tl. 80mm, odstín šedá 
=78,090m2 
Lože z hrubého drceného kameniva frakce 6/8mm tl. 40mm 
=78,090m2*0,040=3,124m3 
Viz D.1.1.2.1-Situace pozemní komunikace</t>
  </si>
  <si>
    <t>Celkem: 55,689=55,689 [A] 
Celkem: 78,090=78,090 [B] 
Celkem: A+B=133,779 [C]</t>
  </si>
  <si>
    <t>70</t>
  </si>
  <si>
    <t>582618</t>
  </si>
  <si>
    <t>KRYTY Z BETON DLAŽDIC SE ZÁMKEM ŠEDÝCH RELIÉF TL 80MM DO LOŽE Z KAM</t>
  </si>
  <si>
    <t>ÚPRAVA Č.7 - Cementobetonová dlažba tl. 80mm, odstín červená, s drážkou 
Lože z hrubého drceného kameniva frakce 6/8mm tl. 40mm 
=3,000m2*0,040=0,120m3 
Viz D.1.1.2.1-Situace pozemní komunikace</t>
  </si>
  <si>
    <t>Celkem: 3=3,000 [A]</t>
  </si>
  <si>
    <t>71</t>
  </si>
  <si>
    <t>58261A</t>
  </si>
  <si>
    <t>KRYTY Z BETON DLAŽDIC SE ZÁMKEM BAREV RELIÉF TL 60MM DO LOŽE Z KAM</t>
  </si>
  <si>
    <t>ÚPRAVA Č. 5 - Cementobetonová dlažba tl. 60mm, odstín červená, reliefní 
Lože z hrubého drceného kameniva frakce 6/8mm tl. 30mm 
=57,123m2*0,030=1,714m3 
Viz D.1.1.2.1-Situace pozemní komunikace</t>
  </si>
  <si>
    <t>Celkem: 57,123=57,123 [A]</t>
  </si>
  <si>
    <t>72</t>
  </si>
  <si>
    <t>58261B</t>
  </si>
  <si>
    <t>KRYTY Z BETON DLAŽDIC SE ZÁMKEM BAREV RELIÉF TL 80MM DO LOŽE Z KAM</t>
  </si>
  <si>
    <t>ÚPRAVA Č. 6 - Cementobetonová dlažba tl. 80mm, odstín červená, reliefní 
=27,742m2 
Lože z hrubého drceného kameniva frakce 6/8mm tl. 40mm 
=27,742m2*0,040=1,110m3 
ÚPRAVA Č. 7 - Cementobetonová dlažba tl. 80mm, odstín červená, reliefní 
=8,038m2 
Lože z hrubého drceného kameniva frakce 6/8mm tl. 40mm 
=8,038m2*0,040=0,322m3 
Viz D.1.1.2.1-Situace pozemní komunikace</t>
  </si>
  <si>
    <t>Celkem: 27,742=27,742 [A] 
Celkem: 8,038=8,038 [B] 
Celkem: A+B=35,780 [C]</t>
  </si>
  <si>
    <t>73</t>
  </si>
  <si>
    <t>587202</t>
  </si>
  <si>
    <t>PŘEDLÁŽDĚNÍ KRYTU Z DROBNÝCH KOSTEK</t>
  </si>
  <si>
    <t>CHODNÍKY - Přeskládání stávající kamenné dlažby tl. 60mm, včetně nového lože 
=133,587m2 
Lože z hrubého drceného kameniva frakce 6/8mm tl. 30mm 
=133,587m2*0,030=4,008m3 
CHODNÍKY - Přeskládání stávající kamenné dlažby tl. 80mm (sjezdy), včetně nového lože 
=6,098m2 
Lože z hrubého drceného kameniva frakce 6/8mm tl. 40mm 
=6,098m2*0,040=0,244m3 
Viz D.1.1.2.1-Situace pozemní komunikace</t>
  </si>
  <si>
    <t>Celkem: 133,587=133,587 [A] 
Celkem: 6,098=6,098 [B] 
Celkem: A+B=139,685 [C]</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</si>
  <si>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eventuelní doplnění plochy s použitím nového materiálu se vykazuje v položce č.582</t>
  </si>
  <si>
    <t>74</t>
  </si>
  <si>
    <t>587206</t>
  </si>
  <si>
    <t>PŘEDLÁŽDĚNÍ KRYTU Z BETONOVÝCH DLAŽDIC SE ZÁMKEM</t>
  </si>
  <si>
    <t>CHODNÍKY - Přeskládání stávající cementobetonové dlažby tl. 60mm, včetně nového lože 
=1453,069m3 
Lože z hrubého drceného kameniva frakce 6/8mm tl. 30mm 
=1453,069m2*0,030=43,592m3 
CHODNÍKY - Přeskládání stávající cementobetonové dlažby tl. 80mm (sjezdy), včetně nového lože 
=131,603m2 
Lože z hrubého drceného kameniva frakce 6/8mm tl. 40mm 
=131,603m2*0,040=5,264m3 
Viz D.1.1.2.1-Situace pozemní komunikace</t>
  </si>
  <si>
    <t>Celkem: 1453,069=1 453,069 [A] 
Celkem: 131,603=131,603 [B] 
Celkem: A+B=1 584,672 [C]</t>
  </si>
  <si>
    <t>75</t>
  </si>
  <si>
    <t>58920</t>
  </si>
  <si>
    <t>VÝPLŇ SPAR MODIFIKOVANÝM ASFALTEM</t>
  </si>
  <si>
    <t>ÚPRAVA Č.1  - Asfaltová zálivka (silnice) 
=455,300m 
ÚPRAVA Č.3 a ÚPRAVA Č.4  - Asfaltová zálivka (chodníky) 
=1544,271m 
Viz D.1.1.2.1-Situace pozemní komunikace</t>
  </si>
  <si>
    <t>Celkem: 455,3=455,300 [A] 
Celkem: 1544,271=1 544,271 [B] 
Celkem: A+B=1 999,571 [C]</t>
  </si>
  <si>
    <t>položka zahrnuje:  
- dodávku předepsaného materiálu  
- vyčištění a výplň spar tímto materiálem</t>
  </si>
  <si>
    <t>Přidružená stavební výroba</t>
  </si>
  <si>
    <t>76</t>
  </si>
  <si>
    <t>711111</t>
  </si>
  <si>
    <t>IZOLACE BĚŽNÝCH KONSTRUKCÍ PROTI ZEMNÍ VLHKOSTI ASFALTOVÝMI NÁTĚRY</t>
  </si>
  <si>
    <t>HORSKÉ VPUSTI - Nátěr betonových povrchů Np+2xNa 
Viz D.1.1.2.1-Situace pozemní komunikace</t>
  </si>
  <si>
    <t>Celkem: 2*6,8*1,074=14,606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</si>
  <si>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t>
  </si>
  <si>
    <t>77</t>
  </si>
  <si>
    <t>74F423</t>
  </si>
  <si>
    <t>DEMONTÁŽ OCELOVÝCH STOŽÁRŮ PŘÍHRADOVÝCH</t>
  </si>
  <si>
    <t>KUS</t>
  </si>
  <si>
    <t>BOURACÍ PRÁCE - Odstranění stávajících ocelových příhradových konstrukcí pro osazení informačních tabulí v km 4,48800 po obou stranách silnice II/362 včetně odvozu a likvidace v režii zhotovitele 
=2,000*0,100t=0,200t 
Viz D.1.1.2.1-Situace pozemní komunikace</t>
  </si>
  <si>
    <t>Celkem: 2=2,000 [A]</t>
  </si>
  <si>
    <t>1. Položka obsahuje: 
 – všechny náklady na demontáž stávajícího zařízení se všemi pomocnými doplňujícími úpravami pro jeho likvidaci 
 – naložení a odvoz vybouraného materiálu na určené místo pro stavbu 
2. Položka neobsahuje: 
 – poplatek za likvidaci odpadů (nacení se dle SSD 0) 
3. Způsob měření: 
Udává se počet kusů kompletní konstrukce nebo práce.</t>
  </si>
  <si>
    <t>Potrubí</t>
  </si>
  <si>
    <t>78</t>
  </si>
  <si>
    <t>82457</t>
  </si>
  <si>
    <t>POTRUBÍ Z TRUB ŽELEZOBETONOVÝCH DN DO 500MM</t>
  </si>
  <si>
    <t>ULIČNÍ VPUSTI - ŽB prefabrikované hrdlové trouby DN=500mm z betonu C35/45-XF4, včetně dopravy materiálu - obnovení dešťové kanalizace po demolicích uličních vpusti 
Viz D.1.1.2.1-Situace pozemní komunikace</t>
  </si>
  <si>
    <t>Celkem: 19=19,000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</si>
  <si>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nezahrnuje zkoušky vodotěsnosti a televizní prohlídku</t>
  </si>
  <si>
    <t>79</t>
  </si>
  <si>
    <t>87433</t>
  </si>
  <si>
    <t>POTRUBÍ Z TRUB PLASTOVÝCH ODPADNÍCH DN DO 150MM</t>
  </si>
  <si>
    <t>KANALIZAČNÍ PŘÍPOJKY (uliční vpusti, střešní svody) - Kanalizační přípojky, HDPE trubka DN=150mm, včetně odbočných tvarovek s hrdly, včetně těsnění 
=578,507m 
HORSKÉ VPUSTI - Kanalizační přípojky na novou kanalizaci, HDPE trubka DN=150mm 
=9,500+5,625=15,125m 
Viz D.1.1.2.1-Situace pozemní komunikace</t>
  </si>
  <si>
    <t>Celkem: 578,507=578,507 [A] 
Celkem: 9,5+5,625=15,125 [B] 
Celkem: A+B=593,632 [C]</t>
  </si>
  <si>
    <t>80</t>
  </si>
  <si>
    <t>87434</t>
  </si>
  <si>
    <t>POTRUBÍ Z TRUB PLASTOVÝCH ODPADNÍCH DN DO 200MM</t>
  </si>
  <si>
    <t>HORSKÉ VPUSTI - HDPE trubka DN=200mm dl. 0,800m pro ukotvení silničního (dopravně bezpečnostního) zábradlí 
Viz D.1.1.2.1-Situace pozemní komunikace</t>
  </si>
  <si>
    <t>Celkem: 10*0,8=8,000 [A]</t>
  </si>
  <si>
    <t>81</t>
  </si>
  <si>
    <t>875332</t>
  </si>
  <si>
    <t>POTRUBÍ DREN Z TRUB PLAST DN DO 150MM DĚROVANÝCH</t>
  </si>
  <si>
    <t>PODÉLNÁ DRENÁŽ - Drenážní potrubí plastové DN=150mm vhodné do dynamicky zatížených konstrukcí (kruhová tuhost SN12) 
Viz D.1.1.2.1-Situace pozemní komunikace</t>
  </si>
  <si>
    <t>Celkem: 6807,47=6 807,470 [A]</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</si>
  <si>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t>
  </si>
  <si>
    <t>82</t>
  </si>
  <si>
    <t>895823</t>
  </si>
  <si>
    <t>DRENÁŽNÍ ŠACHTICE KONTROLNÍ Z PLAST DÍLCŮ ŠK 100</t>
  </si>
  <si>
    <t>PODÉLNÁ DRENÁŽ - Kontrolní šachta podélné drenáže z PP DN=315mm, včetně souvisejícího vybavení (šachtové dno z PP pro drenážní trouby) DN=150mm, šachtová korugovaná trouba DN=315mm, teleskopická trouba v horní části a plastový pachotěsný poklop), včetně přípojek a vyústění 
Viz D.1.1.2.1-Situace pozemní komunikace</t>
  </si>
  <si>
    <t>Celkem: 70=70,000 [A]</t>
  </si>
  <si>
    <t>položka zahrnuje:  
- poklopy s rámem z předepsaného materiálu a tvaru  
- předepsané plastové skruže, dno a není-li uvedeno jinak i podkladní vrstvu (z kameniva nebo betonu).  
- výplň, těsnění a tmelení spár a spojů,  
- očištění a ošetření úložných ploch,  
- předepsané podkladní konstrukce</t>
  </si>
  <si>
    <t>83</t>
  </si>
  <si>
    <t>89712</t>
  </si>
  <si>
    <t>VPUSŤ KANALIZAČNÍ ULIČNÍ KOMPLETNÍ Z BETONOVÝCH DÍLCŮ</t>
  </si>
  <si>
    <t>ULIČNÍ VPUSTI - Uliční vpusti se sifonem, včetně kalového koše 
Viz D.1.1.2.1-Situace pozemní komunikace</t>
  </si>
  <si>
    <t>Celkem: 111=111,000 [A]</t>
  </si>
  <si>
    <t>položka zahrnuje:  
- dodávku a osazení předepsaných dílů včetně mříže  
- výplň, těsnění  a tmelení spar a spojů,  
- opatření  povrchů  betonu  izolací  proti zemní vlhkosti v částech, kde přijdou do styku se zeminou nebo kamenivem,  
- předepsané podkladní konstrukce</t>
  </si>
  <si>
    <t>84</t>
  </si>
  <si>
    <t>89738</t>
  </si>
  <si>
    <t>VPUSŤ DVORNÍ Z PLASTŮ</t>
  </si>
  <si>
    <t>STŘEŠNÍ SVODY - Nová plastová svodová jímka (geiger) se stávající i novou kanalizační přípojkou  
Viz D.1.1.2.1-Situace pozemní komunikace</t>
  </si>
  <si>
    <t>Celkem: 18=18,000 [A]</t>
  </si>
  <si>
    <t>položka zahrnuje:  
dodávku a osazení předepsaného dílce včetně mříže  
předepsané podkladní konstrukce</t>
  </si>
  <si>
    <t>85</t>
  </si>
  <si>
    <t>899122</t>
  </si>
  <si>
    <t>MŘÍŽE LITINOVÉ SAMOSTATNÉ</t>
  </si>
  <si>
    <t>HORSKÉ VPUSTI -  Osazení litinové mříže rozměrů 680x1280x50mm třídy zatížení C250, včetně uložení na L profil 50x50x8mm rozměrů 700x1300x50mm 
Viz D.1.1.2.1-Situace pozemní komunikace</t>
  </si>
  <si>
    <t>Položka zahrnuje dodávku a osazení předepsané mříže včetně rámu</t>
  </si>
  <si>
    <t>86</t>
  </si>
  <si>
    <t>89923</t>
  </si>
  <si>
    <t>VÝŠKOVÁ ÚPRAVA KRYCÍCH HRNCŮ</t>
  </si>
  <si>
    <t>OSTATNÍ - Výšková rektifikace krycích znaků inženýrských sítí 
Viz D.1.1.2.1-Situace pozemní komunikace</t>
  </si>
  <si>
    <t>Celkem: 57=57,000 [A]</t>
  </si>
  <si>
    <t>- položka výškové úpravy zahrnuje všechny nutné práce a materiály pro zvýšení nebo snížení zařízení (včetně nutné úpravy stávajícího povrchu vozovky nebo chodníku).</t>
  </si>
  <si>
    <t>Ostatní konstrukce a práce</t>
  </si>
  <si>
    <t>87</t>
  </si>
  <si>
    <t>9113B1</t>
  </si>
  <si>
    <t>SVODIDLO OCEL SILNIČ JEDNOSTR, ÚROVEŇ ZADRŽ H1 -DODÁVKA A MONTÁŽ</t>
  </si>
  <si>
    <t>SVODIDLA - Silniční ocelové svodidlo JSXXX/H1, výška svodnice 350mm z plechu tl. 4mm, trubková spojka pr. 133/3, sloupek EU100, resp. U140, včetně osazení 
Viz D.1.1.2.1-Situace pozemní komunikace</t>
  </si>
  <si>
    <t>Celkem: 2339,49=2 339,490 [A]</t>
  </si>
  <si>
    <t>položka zahrnuje:  
- kompletní dodávku všech dílů ocelového svodidla s předepsanou povrchovou úpravou včetně spojovacích prvků  
- montáž a osazení svodidla, osazení sloupků zaberaněním nebo osazením do betonových bloků (včetně betonových bloků a nutných zemních prací  
- ukončení zapuštěním do betonových bloků (včetně betonového bloku a nutných zemních prací) nebo koncovkou  
- přechod na jiný typ svodidla nebo přes mostní závěr  
- ochranu proti bludným proudům a vývody pro jejich měření  
nezahrnuje odrazky nebo retroreflexní fólie</t>
  </si>
  <si>
    <t>88</t>
  </si>
  <si>
    <t>912151</t>
  </si>
  <si>
    <t>SVODNICE SAMOSTATNÁ - DODÁVKA A MONTÁŽ</t>
  </si>
  <si>
    <t>SVODIDLA - Spodní svodnice dl. 4,000m proti podjetí svodidel motocyklistou v případě jeho pádu v km 6,81134 - 6,98843 vlevo ve směru staničení 
Viz D.1.1.2.1-Situace pozemní komunikace</t>
  </si>
  <si>
    <t>Celkem: 47=47,000 [A]</t>
  </si>
  <si>
    <t>položka zahrnuje dodávku a montáž svodnice s předepsanou povrchovou úpravou, včetně nutných spojovacích prvků</t>
  </si>
  <si>
    <t>89</t>
  </si>
  <si>
    <t>91228</t>
  </si>
  <si>
    <t>SMĚROVÉ SLOUPKY Z PLAST HMOT VČETNĚ ODRAZNÉHO PÁSKU</t>
  </si>
  <si>
    <t>SMĚROVÉ SLOUPKY - Osazení plastových, dělených směrových sloupků bílých 
=2*57ks+53*2ks=220ks 
SMĚROVÉ SLOUPKY - Osazení plastových, dělených směrových sloupků červených 
=27*2ks=54ks 
Viz D.1.1.2.1-Situace pozemní komunikace</t>
  </si>
  <si>
    <t>Celkem: 220=220,000 [A] 
Celkem: 54=54,000 [B] 
Celkem: A+B=274,000 [C]</t>
  </si>
  <si>
    <t>položka zahrnuje:  
- dodání a osazení sloupku včetně nutných zemních prací  
- vnitrostaveništní a mimostaveništní doprava  
- odrazky plastové nebo z retroreflexní fólie</t>
  </si>
  <si>
    <t>90</t>
  </si>
  <si>
    <t>91257</t>
  </si>
  <si>
    <t>ODRAŽEČE PROTI ZVĚŘI</t>
  </si>
  <si>
    <t>SMĚROVÉ SLOUPKY - Odrazky proti zvěři, dodávka a montáž na směrové sloupky 
Viz D.1.1.2.1-Situace pozemní komunikace</t>
  </si>
  <si>
    <t>Celkem: 2*57+53*2=220,000 [A]</t>
  </si>
  <si>
    <t>položka zahrnuje dodání a montáž odražeče včetně připevňovacích dílů</t>
  </si>
  <si>
    <t>91</t>
  </si>
  <si>
    <t>914113</t>
  </si>
  <si>
    <t>DOPRAVNÍ ZNAČKY ZÁKLADNÍ VELIKOSTI OCELOVÉ NEREFLEXNÍ - DEMONTÁŽ</t>
  </si>
  <si>
    <t>BOURACÍ PRÁCE - Odstranění stávajícího svislého dopravního značení, včetně odvozu a uložení na skládku KSÚS PK - Cestmistrovství Polička do 15km 
Viz D.1.1.2.7-Dopravní značky, dopravní zařízení</t>
  </si>
  <si>
    <t>Celkem: 130=130,000 [A]</t>
  </si>
  <si>
    <t>Položka zahrnuje odstranění, demontáž a odklizení materiálu s odvozem na předepsané místo</t>
  </si>
  <si>
    <t>92</t>
  </si>
  <si>
    <t>914131</t>
  </si>
  <si>
    <t>DOPRAVNÍ ZNAČKY ZÁKLADNÍ VELIKOSTI OCELOVÉ FÓLIE TŘ 2 - DODÁVKA A MONTÁŽ</t>
  </si>
  <si>
    <t>DOPRAVNÍ ZNAČENÍ - Svislé dopravní značení - Dodávka a montáž (veškeré prvky svislého dopravního značení budou opatřeny pozinkováním) 
Viz D.1.1.2.7-Dopravní značky, dopravní zařízení</t>
  </si>
  <si>
    <t>Celkem: 252=252,000 [A]</t>
  </si>
  <si>
    <t>položka zahrnuje: 
- dodávku a montáž značek v požadovaném provedení</t>
  </si>
  <si>
    <t>93</t>
  </si>
  <si>
    <t>914141</t>
  </si>
  <si>
    <t>DOPRAV ZNAČ ZÁKL VEL OCEL FÓLIE TŘ 3 - DODÁVKA A MONT</t>
  </si>
  <si>
    <t>DOPRAVNÍ ZNAČENÍ - Zvýrazněné svislé dopravní značení - Dodávka a montáž (veškeré prvky svislého dopravního značení budou opatřeny pozinkováním) 
Viz D.1.1.2.7-Dopravní značky, dopravní zařízení</t>
  </si>
  <si>
    <t>Celkem: 11=11,000 [A]</t>
  </si>
  <si>
    <t>94</t>
  </si>
  <si>
    <t>914431</t>
  </si>
  <si>
    <t>DOPRAVNÍ ZNAČKY 100X150CM OCELOVÉ FÓLIE TŘ 2 - DODÁVKA A MONTÁŽ</t>
  </si>
  <si>
    <t>DOPRAVNÍ ZNAČENÍ - Svislé dopravní značení 1000x1500mm - Dodávka a montáž (veškeré prvky svislého dopravního značení budou opatřeny pozinkováním) 
Viz D.1.1.2.7-Dopravní značky, dopravní zařízení</t>
  </si>
  <si>
    <t>Celkem: 4=4,000 [A]</t>
  </si>
  <si>
    <t>95</t>
  </si>
  <si>
    <t>914921</t>
  </si>
  <si>
    <t>SLOUPKY A STOJKY DOPRAVNÍCH ZNAČEK Z OCEL TRUBEK DO PATKY - DODÁVKA A MONTÁŽ</t>
  </si>
  <si>
    <t>DOPRAVNÍ ZNAČENÍ - Sloupky svislého dopravní značení ocelové s pozinkováním - Dodávka a montáž včetně patek do betonu 
Viz D.1.1.2.7-Dopravní značky, dopravní zařízení</t>
  </si>
  <si>
    <t>Celkem: 159=159,000 [A]</t>
  </si>
  <si>
    <t>položka zahrnuje: 
- sloupky a upevňovací zařízení včetně jejich osazení (betonová patka, zemní práce)</t>
  </si>
  <si>
    <t>96</t>
  </si>
  <si>
    <t>915111</t>
  </si>
  <si>
    <t>VODOROVNÉ DOPRAVNÍ ZNAČENÍ BARVOU HLADKÉ - DODÁVKA A POKLÁDKA</t>
  </si>
  <si>
    <t>DOPRAVNÍ ZNAČENÍ - Vodorovné dopravní značení - Podélná čára souvislá - V1a - 0,125 - 1. značení barvou 
=5021,420*0,125=627,678m2 
DOPRAVNÍ ZNAČENÍ - Vodorovné dopravní značení - Podélná čára přerušovaná - V2a - 3/6 - 0,125 - 1. značení barvou 
=1329,830*1/3*0,125=55,410m2 
DOPRAVNÍ ZNAČENÍ - Vodorovné dopravní značení - Podélná čára přerušovaná - V2b  3/1,5 - 0,125 - 1. značení barvou 
=733,370*2/3*0,125=61,114m2 
DOPRAVNÍ ZNAČENÍ - Vodorovné dopravní značení - Podélná čára přerušovaná - V2b  1,5/1,5 - 0,125 - 1. značení barvou 
=670,000*1/2*0,125=41,875m2 
DOPRAVNÍ ZNAČENÍ - Vodorovné dopravní značení - Vodící čára - V4 - 0,250 - 1. značení barvou 
=7742,170*0,250=1935,543m2 
DOPRAVNÍ ZNAČENÍ - Vodorovné dopravní značení - Vodící čára - V4 - 0,5/0,5 - 0,250 - 1. značení barvou 
=165,240*1/2*0,250=20,655m2 
DOPRAVNÍ ZNAČENÍ - Vodorovné dopravní značení - Příčná čára souvislá - V5 - 0,500 - 1. značení barvou 
=6,000*0,5=3,000m2 
DOPRAVNÍ ZNAČENÍ - Vodorovné dopravní značení - Příčná čára souvislá s nápisem STOP - V6a - 0,5 - 1. značení barvou 
=6,000m2 
DOPRAVNÍ ZNAČENÍ - Vodorovné dopravní značení - Přechod pro chodce - V7a - 1. značení barvou 
=76,320m2 
DOPRAVNÍ ZNAČENÍ - Vodorovné dopravní značení - Přechod pro chodce - V7b - 0,5/0,5 - 0,250 - 1. značení barvou 
=68,500*1/2*0,250=8,563m2 
DOPRAVNÍ ZNAČENÍ - Vodorovné dopravní značení - Směrové šipky - V9a - 1. značení barvou 
=23,500m2 
DOPRAVNÍ ZNAČENÍ - Vodorovné dopravní značení - Stání podélné - V10b - 0,250 - 1. značení barvou 
=8*2,125*0,125=2,125m2 
DOPRAVNÍ ZNAČENÍ - Vodorovné dopravní značení - Parkovací pruh - V10d - 0,5/0,5 - 0,250 - 1. značení barvou 
=55,470*1/2*0,250=6,934m2 
DOPRAVNÍ ZNAČENÍ - Vodorovné dopravní značení - Zastávka autobusu nebo trolejbusu - V11a - žluté - 1. značení barvou 
=55,097m2 
DOPRAVNÍ ZNAČENÍ - Vodorovné dopravní značení - Žlutá klikatá čára - V12a - žluté - 1. značení barvou 
=35,313m2 
DOPRAVNÍ ZNAČENÍ - Vodorovné dopravní značení - Šikmé rovnoběžné čáry - V13 - 1. značení barvou 
=270,295m2 
DOPRAVNÍ ZNAČENÍ - Vodorovné dopravní značení - Nápis na vozovce - V15 - žluté - Symbol SDZ A12b - Děti - 1. značení barvou 
=5,000m2*4=20,000m2 
DOPRAVNÍ ZNAČENÍ - Vodorovné dopravní značení - Optická psychologická brzda - V18 - 1. značení barvou 
=10,500m2*3=31,500m2 
Viz D.1.1.2.7-Dopravní značky, dopravní zařízení</t>
  </si>
  <si>
    <t>Celkem: 5021,42*0,125=627,678 [A] 
Celkem: 1329,83*1/3*0,125=55,410 [B] 
Celkem: 733,37*2/3*0,125=61,114 [C] 
Celkem: 670*1/2*0,125=41,875 [D] 
Celkem: 7742,17*0,25=1 935,543 [E] 
Celkem: 165,24*1/2*0,25=20,655 [F] 
Celkem: 6*0,5=3,000 [G] 
Celkem: 6=6,000 [H] 
Celkem: 76,32=76,320 [I] 
Celkem: 68,5*1/2*0,25=8,563 [J] 
Celkem: 23,5=23,500 [K] 
Celkem: 8*2,125*0,125=2,125 [L] 
Celkem: 55,47*1/2*0,25=6,934 [M] 
Celkem: 55,097=55,097 [N] 
Celkem: 35,313=35,313 [O] 
Celkem: 270,295=270,295 [P] 
Celkem: 5*4=20,000 [Q] 
Celkem: 10,5*3=31,500 [R] 
Celkem: A+B+C+D+E+F+G+H+I+J+K+L+M+N+O+P+Q+R=3 280,922 [S]</t>
  </si>
  <si>
    <t>položka zahrnuje:  
- dodání a pokládku nátěrového materiálu (měří se pouze natíraná plocha)  
- předznačení a reflexní úpravu</t>
  </si>
  <si>
    <t>97</t>
  </si>
  <si>
    <t>915221</t>
  </si>
  <si>
    <t>VODOR DOPRAV ZNAČ PLASTEM STRUKTURÁLNÍ NEHLUČNÉ - DOD A POKLÁDKA</t>
  </si>
  <si>
    <t>DOPRAVNÍ ZNAČENÍ - Vodorovné dopravní značení - Podélná čára souvislá - V1a - 0,125 - 2. značení strukturovaným plastem 
=5021,420*0,125=627,678m2 
DOPRAVNÍ ZNAČENÍ - Vodorovné dopravní značení - Podélná čára přerušovaná - V2a - 3/6 - 0,125 - 2. značení strukturovaným plastem 
=1329,830*1/3*0,125=55,410m2 
DOPRAVNÍ ZNAČENÍ - Vodorovné dopravní značení - Podélná čára přerušovaná - V2b 3/1,5 - 0,125 - 2. značení strukturovaným plastem 
=733,370*2/3*0,125=61,114m2 
DOPRAVNÍ ZNAČENÍ - Vodorovné dopravní značení - Podélná čára přerušovaná - V2b 1,5/1,5 - 0,125 - 2. značení strukturovaným plastem 
=670,000*1/2*0,125=41,875m2 
DOPRAVNÍ ZNAČENÍ - Vodorovné dopravní značení - Vodící čára - V4 - 0,250 - 2. značení strukturovaným plastem 
=7742,170*0,250=1935,543m2 
DOPRAVNÍ ZNAČENÍ - Vodorovné dopravní značení - Vodící čára - V4 - 0,5/0,5 - 0,250 - 2. značení strukturovaným plastem 
=165,240*1/2*0,250=20,655m2 
DOPRAVNÍ ZNAČENÍ - Vodorovné dopravní značení - Příčná čára souvislá - V5 - 0,500 - 2. značení strukturovaným plastem 
=6,000*0,5=3,000m2 
DOPRAVNÍ ZNAČENÍ - Vodorovné dopravní značení - Příčná čára souvislá s nápisem STOP - V6a - 0,5 - 2. značení strukturovaným plastem 
=6,000m2 
DOPRAVNÍ ZNAČENÍ - Vodorovné dopravní značení - Přechod pro chodce - V7a - 2. značení strukturovaným plastem 
=76,320m2 
DOPRAVNÍ ZNAČENÍ - Vodorovné dopravní značení - Přechod pro chodce - V7b - 0,5/0,5 - 0,250 - 2. značení strukturovaným plastem 
=68,500*1/2*0,250=8,563m2 
DOPRAVNÍ ZNAČENÍ - Vodorovné dopravní značení - Směrové šipky - V9a - 2. značení strukturovaným plastem 
=23,500m2 
DOPRAVNÍ ZNAČENÍ - Vodorovné dopravní značení - Stání podélné - V10b - 0,250 - 2. značení strukturovaným plastem 
=8*2,125*0,125=2,125m2 
DOPRAVNÍ ZNAČENÍ - Vodorovné dopravní značení - Parkovací pruh - V10d - 0,5/0,5 - 0,250 - 2. značení strukturovaným plastem 
=55,470*1/2*0,250=6,934m2 
DOPRAVNÍ ZNAČENÍ - Vodorovné dopravní značení - Zastávka autobusu nebo trolejbusu - V11a - žluté - 2. značení strukturovaným plastem 
=55,097m2 
DOPRAVNÍ ZNAČENÍ - Vodorovné dopravní značení - Žlutá klikatá čára - V12a - žluté - 2. značení strukturovaným plastem 
=35,313m2 
DOPRAVNÍ ZNAČENÍ - Vodorovné dopravní značení - Šikmé rovnoběžné čáry - V13 - 2. značení strukturovaným plastem 
=270,295m2 
DOPRAVNÍ ZNAČENÍ - Vodorovné dopravní značení - Nápis na vozovce - V15 - žluté - Symbol SDZ A12b - Děti - 2. značení barvou 
=5,000m2*4=20,000m2 
DOPRAVNÍ ZNAČENÍ - Vodorovné dopravní značení - Optická psychologická brzda - V18 -  2. značení strukturovaným plastem 
=10,500m2*3=31,500m2 
Viz D.1.1.2.7-Dopravní značky, dopravní zařízení</t>
  </si>
  <si>
    <t>98</t>
  </si>
  <si>
    <t>915611</t>
  </si>
  <si>
    <t>VODOR DOPRAV ZNAČ - KNOFLÍKY TRVALÉ LEPENÉ - DOD A POKLÁDKA</t>
  </si>
  <si>
    <t>DOPRAVNÍ ZAŘÍZENÍ - Lepené dopravní knoflíky bílé 
=1243ks 
DOPRAVNÍ ZAŘÍZENÍ - Lepené dopravní knoflíky bílé 
=35ks 
Viz D.1.1.2.7-Dopravní značky, dopravní zařízení</t>
  </si>
  <si>
    <t>Celkem: 1243=1 243,000 [A] 
Celkem: 35=35,000 [B] 
Celkem: A+B=1 278,000 [C]</t>
  </si>
  <si>
    <t>zahrnuje dodávku a osazení knoflíků předepsaným způsobem</t>
  </si>
  <si>
    <t>99</t>
  </si>
  <si>
    <t>91710</t>
  </si>
  <si>
    <t>OBRUBY Z BETONOVÝCH PALISÁD</t>
  </si>
  <si>
    <t>PALISÁDY - Betonové palisády 120x180x600mm 
=45,000*0,120*0,600=3,240m3 
Betonové lože C20/25-XF3 pod betonové palisády 120x180x600mm 
=45,000*0,150m2=6,750m3 
PALISÁDY - Betonové palisády 120x180x800mm 
=9,000*0,120*0,800=0,864m3 
Betonové lože C20/25-XF3 pod betonové palisády 120x180x800mm 
=9,000*0,150m2=1,350m3 
PALISÁDY - Betonové palisády 120x180x1200mm 
=19,000*0,120*1,200=2,736m3 
Betonové lože C20/25-XF3 pod betonové palisády 120x180x1200mm 
=19,000*0,150m2=2,850m3 
Viz D.1.1.2.1-Situace pozemní komunikace</t>
  </si>
  <si>
    <t>Celkem: 45*0,12*0,6=3,240 [A] 
Celkem: 9*0,12*0,8=0,864 [B] 
Celkem: 19*0,12*1,2=2,736 [C] 
Celkem: A+B+C=6,840 [D]</t>
  </si>
  <si>
    <t>Položka zahrnuje:  
dodání a pokládku betonových palisád o rozměrech předepsaných zadávací dokumentací  
betonové lože i boční betonovou opěrku.</t>
  </si>
  <si>
    <t>100</t>
  </si>
  <si>
    <t>917223</t>
  </si>
  <si>
    <t>SILNIČNÍ A CHODNÍKOVÉ OBRUBY Z BETONOVÝCH OBRUBNÍKŮ ŠÍŘ 100MM</t>
  </si>
  <si>
    <t>OBRUBNÍKY - Betonové chodníkové obrubníky 100x250x1000mm 
=1017,300m 
Betonové lože C20/25-XF3 pod betonové chodníkové obrubníky 100x250x1000mm 
=1017,300*0,080m2=81,384m3 
Viz D.1.1.2.1-Situace pozemní komunikace</t>
  </si>
  <si>
    <t>Celkem: 1017,3=1 017,300 [A]</t>
  </si>
  <si>
    <t>Položka zahrnuje:  
dodání a pokládku betonových obrubníků o rozměrech předepsaných zadávací dokumentací  
betonové lože i boční betonovou opěrku.</t>
  </si>
  <si>
    <t>101</t>
  </si>
  <si>
    <t>917224</t>
  </si>
  <si>
    <t>SILNIČNÍ A CHODNÍKOVÉ OBRUBY Z BETONOVÝCH OBRUBNÍKŮ ŠÍŘ 150MM</t>
  </si>
  <si>
    <t>OBRUBNÍKY - Betonové silniční obrubníky 150x250x1000mm, včetně náběhových 150x150/250x1000mm 
=5166,686m 
Betonové lože C20/25-XF3 pod betonové silniční obrubníky 150x250x1000mm 
=5166,686*0,100m2=516,669m3 
OBRUBNÍKY - Betonové silniční obrubníky 150x300x1000mm, včetně náběhových 150x150/300x1000mm 
=35,080m 
Betonové lože C20/25-XF3 pod betonové silniční obrubníky 150x300x1000mm 
=35,080*0,100m2=3,508m3 
OBRUBNÍKY - Betonové silniční obrubníky nájezdové 150x150x1000mm 
=1049,69m 
Betonové lože C20/25-XF3 pod betonové silniční obrubníky nájezdové 100x150x1000mm 
=1049,69*0,100m2=104,939m3 
Viz D.1.1.2.1-Situace pozemní komunikace</t>
  </si>
  <si>
    <t>Celkem: 5166,686=5 166,686 [A] 
Celkem: 35,08=35,080 [B] 
Celkem: 1049,69=1 049,690 [C] 
Celkem: A+B+C=6 251,456 [D]</t>
  </si>
  <si>
    <t>102</t>
  </si>
  <si>
    <t>91725</t>
  </si>
  <si>
    <t>NÁSTUPIŠTNÍ OBRUBNÍKY BETONOVÉ</t>
  </si>
  <si>
    <t>OBRUBNÍKY - Betonové bezbariérové obrubníky přímé HK 400x290x1000mm, včetně náběhových 400x290x1000-150x250x1000mm 
Betonové lože C20/25-XF3 pod betonové bezbariérové obrubníky HK 400x290x1000mm, 
=181,000*0,150m2=27,150m3 
Viz D.1.1.2.1-Situace pozemní komunikace</t>
  </si>
  <si>
    <t>Celkem: 181=181,000 [A]</t>
  </si>
  <si>
    <t>103</t>
  </si>
  <si>
    <t>917425</t>
  </si>
  <si>
    <t>CHODNÍKOVÉ OBRUBY Z KAMENNÝCH OBRUBNÍKŮ ŠÍŘ 200MM</t>
  </si>
  <si>
    <t>OBRUBNÍKY - Silniční obrubníky kamenné 200x250x1000mm 
=382,358m 
Betonové lože C20/25-XF3 pod kamenné silniční obrubníky 200x250x1000mm 
=382,358*0,100m2=38,236m3 
OBRUBNÍKY - Silniční obrubníky kamenné nájezdové 200x150x1000mm 
=39,800m 
Betonové lože C20/25-XF3 pod kamenné chodníkové obrubníky 200x150x1000mm 
=39,800*0,100m2=3,980m3 
Viz D.1.1.2.1-Situace pozemní komunikace</t>
  </si>
  <si>
    <t>Celkem: 382,358=382,358 [A] 
Celkem: 39,8=39,800 [B] 
Celkem: A+B=422,158 [C]</t>
  </si>
  <si>
    <t>Položka zahrnuje:  
dodání a pokládku kamenných obrubníků o rozměrech předepsaných zadávací dokumentací  
betonové lože i boční betonovou opěrku.</t>
  </si>
  <si>
    <t>104</t>
  </si>
  <si>
    <t>919111</t>
  </si>
  <si>
    <t>ŘEZÁNÍ ASFALTOVÉHO KRYTU VOZOVEK TL DO 50MM</t>
  </si>
  <si>
    <t>BOURACÍ PRÁCE - Řezání asfaltového krytu v tl. 40mm pro odfrézování asfaltových vrstev v prostoru silnice 
Viz D.1.1.2.1-Situace pozemní komunikace</t>
  </si>
  <si>
    <t>Celkem: 455,30=455,300 [A]</t>
  </si>
  <si>
    <t>položka zahrnuje řezání vozovkové vrstvy v předepsané tloušťce, včetně spotřeby vody</t>
  </si>
  <si>
    <t>105</t>
  </si>
  <si>
    <t>919112</t>
  </si>
  <si>
    <t>ŘEZÁNÍ ASFALTOVÉHO KRYTU VOZOVEK TL DO 100MM</t>
  </si>
  <si>
    <t>BOURACÍ PRÁCE - Řezání asfaltového krytu v tl. 100mm pro odfrézování asfaltových vrstev v prostoru chodníku 
Viz D.1.1.2.1-Situace pozemní komunikace</t>
  </si>
  <si>
    <t>Celkem: 1544,271=1 544,271 [A]</t>
  </si>
  <si>
    <t>106</t>
  </si>
  <si>
    <t>935222</t>
  </si>
  <si>
    <t>PŘÍKOPOVÉ ŽLABY Z BETON TVÁRNIC ŠÍŘ DO 900MM DO BETONU TL 100MM</t>
  </si>
  <si>
    <t>SILNIČNÍ PŘÍKOP - Betonová odvodňovací tvárnice šířky 570/607m, tloušťky 140mm z betonu C20/25-XF3 tl. 157mm 
Viz D.1.1.2.1-Situace pozemní komunikace</t>
  </si>
  <si>
    <t>Celkem: 2602,060=2 602,060 [A]</t>
  </si>
  <si>
    <t>položka zahrnuje:  
- dodávku a uložení příkopových tvárnic předepsaného rozměru a kvality  
- dodání a rozprostření lože z předepsaného materiálu v předepsané kvalitěa v předepsané tloušťce  
- veškerou manipulaci s materiálem, vnitrostaveništní i mimostaveništní dopravu  
- ukončení, patky, spárování  
- měří se v metrech běžných délky osy žlabu</t>
  </si>
  <si>
    <t>107</t>
  </si>
  <si>
    <t>966118</t>
  </si>
  <si>
    <t>BOURÁNÍ KONSTRUKCÍ Z BETON DÍLCŮ S ODVOZEM DO 20KM</t>
  </si>
  <si>
    <t>BOURACÍ PRÁCE - Odstranění stávajících betonových patníků, včetně odvozu a uložení na skládku do 20km 
=0,675m3*2,300t/m3=1,553t 
Viz D.1.1.2.1-Situace pozemní komunikace</t>
  </si>
  <si>
    <t>Celkem: 0,25*0,45*2*3=0,675 [A]</t>
  </si>
  <si>
    <t>položka zahrnuje:  
- rozbourání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</si>
  <si>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108</t>
  </si>
  <si>
    <t>96611B</t>
  </si>
  <si>
    <t>BOURÁNÍ KONSTRUKCÍ Z BETONOVÝCH DÍLCŮ - DOPRAVA</t>
  </si>
  <si>
    <t>DOPRAVA - Příplatek za dopravu - Odstranění stávajících betonových patníků, včetně odvozu a uložení na skládku do 10km 
Položka vypočtena na základě umístění stavby vůči skládce</t>
  </si>
  <si>
    <t>Celkem: 0,675*2,3*10=15,525 [A]</t>
  </si>
  <si>
    <t>109</t>
  </si>
  <si>
    <t>966158</t>
  </si>
  <si>
    <t>BOURÁNÍ KONSTRUKCÍ Z PROST BETONU S ODVOZEM DO 20KM</t>
  </si>
  <si>
    <t>BOURACÍ PRÁCE - Odstranění betonového lože betonových silničních obrubníků, včetně odvozu a uložení na skládku do 20km 
=4743,953*0,100m2=474,395m3 
=474,395m3*2,300t/m3=1091,109t 
BOURACÍ PRÁCE - Odstranění betonového lože betonových chodníkových obrubníků, včetně odvozu a uložení na skládku do 20km 
=1029,250*0,080m2=82,340m3 
=82,340m3*2,300t/m3=189,382t 
BOURACÍ PRÁCE - Odstranění betonového lože kamenných silničních obrubníků, včetně odvozu a uložení na skládku do 20km 
=419,510*0,120m2=50,341m3 
=50,341m3*2,300t/m3=115,785t 
Viz D.1.1.2.1-Situace pozemní komunikace a D.1.1.2.4-Charakteristické příčné řezy</t>
  </si>
  <si>
    <t>Celkem: 4743,953*0,1=474,395 [A] 
Celkem: 1029,25*0,080=82,340 [B] 
Celkem: 419,510*0,12=50,341 [C] 
Celkem: A+B+C=607,076 [D]</t>
  </si>
  <si>
    <t>110</t>
  </si>
  <si>
    <t>96615B</t>
  </si>
  <si>
    <t>BOURÁNÍ KONSTRUKCÍ Z PROSTÉHO BETONU - DOPRAVA</t>
  </si>
  <si>
    <t>DOPRAVA - Příplatek za dopravu - Odstranění betonového lože betonových silničních obrubníků, včetně odvozu a uložení na skládku do 10km 
=4743,953*0,100m2*2,300t/m3*10km=10911,092tkm 
DOPRAVA - Příplatek za dopravu - Odstranění betonového lože betonových chodníkových obrubníků, včetně odvozu a uložení na skládku do 10km 
=1029,250*0,025*2,300t/m3*10km=591,819tkm 
DOPRAVA - Příplatek za dopravu - Odstranění betonového lože kamenných silničních obrubníků, včetně odvozu a uložení na skládku do 10km 
=419,510*0,120m2*2,300t/m3*10km=1157,848tkm 
Položka vypočtena na základě umístění stavby vůči skládce</t>
  </si>
  <si>
    <t>Celkem: 4743,953*0,1*2,3*10=10 911,092 [A] 
Celkem: 1029,250*0,025*2,3*10=591,819 [B] 
Celkem: 419,51*0,12*2,3*10=1 157,848 [C] 
Celkem: A+B+C=12 660,759 [D]</t>
  </si>
  <si>
    <t>111</t>
  </si>
  <si>
    <t>96618</t>
  </si>
  <si>
    <t>BOURÁNÍ KONSTRUKCÍ KOVOVÝCH</t>
  </si>
  <si>
    <t>BOURACÍ PRÁCE - Odstranění stávajících litinových svodových jímek (geiger), včetně odvozu a likvidace v režii zhotovitele 
=19ks*0,030t/ks 
Viz D.1.1.2.1-Situace pozemní komunikace</t>
  </si>
  <si>
    <t>Celkem: 17*0,03=0,510 [A]</t>
  </si>
  <si>
    <t>položka zahrnuje:  
- rozebrání konstrukce bez ohledu na použitou technologii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t>
  </si>
  <si>
    <t>112</t>
  </si>
  <si>
    <t>96687</t>
  </si>
  <si>
    <t>VYBOURÁNÍ ULIČNÍCH VPUSTÍ KOMPLETNÍCH</t>
  </si>
  <si>
    <t>BOURACÍ PRÁCE - Odstranění kompletních konstrukcí uličních vpustí, včetně odvozu a uložení na skládku do 30km 
=91ks*1,000m3/ks*2,500t/m3=227,500t 
Viz D.1.1.2.1-Situace pozemní komunikace</t>
  </si>
  <si>
    <t>Celkem: 91=91,000 [A]</t>
  </si>
  <si>
    <t>položka zahrnuje:  
- kompletní bourací práce včetně nezbytného rozsahu zemních prací,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</si>
  <si>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113</t>
  </si>
  <si>
    <t>967138</t>
  </si>
  <si>
    <t>VYBOURÁNÍ ČÁSTÍ KONSTRUKCÍ KAMENNÝCH NA MC S ODVOZEM DO 20KM</t>
  </si>
  <si>
    <t>BOURACÍ PRÁCE - Demolice stávajících kamenných konstrukcí, včetně odvozu a uložení na skládku do 20km 
=35,715m3*2,600t/m3=92,859t 
Viz D.1.1.2.1-Situace pozemní komunikace</t>
  </si>
  <si>
    <t>Celkem: 23,810*1,5=35,715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</si>
  <si>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</si>
  <si>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114</t>
  </si>
  <si>
    <t>96713B</t>
  </si>
  <si>
    <t>VYBOURÁNÍ ČÁSTÍ KONSTRUKCÍ KAMENNÝCH NA MC - DOPRAVA</t>
  </si>
  <si>
    <t>DOPRAVA - Příplatek za dopravu - Demolice stávajících kamenných konstrukcí, včetně odvozu a uložení na skládku do 10km 
Položka vypočtena na základě umístění stavby vůči skládce</t>
  </si>
  <si>
    <t>Celkem: 35,715*2,6*10=928,590 [A]</t>
  </si>
  <si>
    <t>SO 101.3</t>
  </si>
  <si>
    <t>KÁCENÍ DŘEVIN (PVNHČP)</t>
  </si>
  <si>
    <t>111208</t>
  </si>
  <si>
    <t>ODSTRANĚNÍ KŘOVIN S ODVOZEM DO 20KM</t>
  </si>
  <si>
    <t>ZELEŇ - Kácení keřů a náletových dřevin včetně kořenů, odvozu do 20km a likvidace v režii zhotovitele 
Viz C.3 - Koordinační situační výkres</t>
  </si>
  <si>
    <t>Celkem: 985=985,000 [A]</t>
  </si>
  <si>
    <t>odstranění křovin a stromů do průměru 100 mm  
doprava dřevin na předepsanou vzdálenost  
spálení na hromadách nebo štěpkování</t>
  </si>
  <si>
    <t>112118</t>
  </si>
  <si>
    <t>KÁCENÍ STROMŮ D KMENE DO 0,5M, ODVOZ DO 20KM</t>
  </si>
  <si>
    <t>ZELEŇ - Kácení stromů  průměru kmene od 0,150m do 0,250m včetně odvozu do 20km a likvidace v režii zhotovitele 
Viz C.3 - Koordinační situační výkres</t>
  </si>
  <si>
    <t>Celkem: 72=72,000 [A]</t>
  </si>
  <si>
    <t>Kácení stromů se měří v [ks] poražených stromů (průměr stromů se měří ve výšce 1,3m nad terénem) a zahrnuje zejména:  
- poražení stromu a osekání větví  
- spálení větví na hromadách nebo štěpkování  
- dopravu a uložení kmenů, případné další práce s nimi dle pokynů zadávací dokumentace</t>
  </si>
  <si>
    <t>112128</t>
  </si>
  <si>
    <t>KÁCENÍ STROMŮ D KMENE DO 0,9M, ODVOZ DO 20KM</t>
  </si>
  <si>
    <t>ZELEŇ - Kácení stromů  průměru kmene od 0,250m do 0,450m včetně odvozu do 20km a likvidace v režii zhotovitele 
Viz C.3 - Koordinační situační výkres</t>
  </si>
  <si>
    <t>Celkem: 153=153,000 [A]</t>
  </si>
  <si>
    <t>112138</t>
  </si>
  <si>
    <t>KÁCENÍ STROMŮ D KMENE PŘES 0,9M, ODVOZ DO 20KM</t>
  </si>
  <si>
    <t>ZELEŇ - Kácení stromů  průměru kmene nad 0,450m včetně odvozu do 20km a likvidace v režii zhotovitele 
Viz C.3 - Koordinační situační výkres</t>
  </si>
  <si>
    <t>Celkem: 26=26,000 [A]</t>
  </si>
  <si>
    <t>112148</t>
  </si>
  <si>
    <t>KÁCENÍ STROMŮ D KMENE DO 0,3M, ODVOZ DO 20KM</t>
  </si>
  <si>
    <t>ZELEŇ - Kácení stromů průměru kmene do 0,150m včetně odvozu do 20km a likvidace v režii zhotovitele 
Viz C.3 - Koordinační situační výkres</t>
  </si>
  <si>
    <t>Celkem: 129=129,000 [A]</t>
  </si>
  <si>
    <t>SO 101.4</t>
  </si>
  <si>
    <t>ODSTRANĚNÍ PAŘEZŮ DŘEVIN (PVNHČP)</t>
  </si>
  <si>
    <t>112218</t>
  </si>
  <si>
    <t>ODSTRANĚNÍ PAŘEZŮ D DO 0,5M, ODVOZ DO 20KM</t>
  </si>
  <si>
    <t>ZELEŇ - Odstranění pařezů pokácených stromů průměru kmene do 0,150m a od 0,150m do 0,250m včetně odvozu do 20km a likvidace v režii zhotovitele 
Viz C.3 - Koordinační situační výkres</t>
  </si>
  <si>
    <t>Celkem: 129+72=201,000 [A]</t>
  </si>
  <si>
    <t>Odstranění pařezů se měří v [ks] vytrhaných nebo vykopaných pařezů, průměr pařezu je uvažován dle stromu ve výšce 1,3m nad terénem, u stávajícího pařezu se stanoví jako změřený průměr vynásobený  koeficientem 1/1,38.  
Položka zahrnuje zejména:  
- vytrhání nebo vykopání pařezů  
- veškeré zemní práce spojené s odstraněním pařezů  
- dopravu a uložení pařezů, případně další práce s nimi dle pokynů zadávací dokumentace  
- zásyp jam po pařezech.</t>
  </si>
  <si>
    <t>112228</t>
  </si>
  <si>
    <t>ODSTRANĚNÍ PAŘEZŮ D DO 0,9M, ODVOZ DO 20KM</t>
  </si>
  <si>
    <t>ZELEŇ - Odstranění pařezů pokácených stromů  průměru kmene od 0,250m do 0,450m včetně odvozu do 20km a likvidace v režii zhotovitele 
Viz C.3 - Koordinační situační výkres</t>
  </si>
  <si>
    <t>112238</t>
  </si>
  <si>
    <t>ODSTRANĚNÍ PAŘEZŮ D PŘES 0,9M, ODVOZ DO 20KM</t>
  </si>
  <si>
    <t>ZELEŇ - Odstranění pařezů pokácených stromů  průměru kmene nad 0,450m včetně odvozu do 20km a likvidace v režii zhotovitele 
Viz C.3 - Koordinační situační výkres</t>
  </si>
  <si>
    <t>Celkem: 26+3=29,000 [A]</t>
  </si>
  <si>
    <t>SO 102</t>
  </si>
  <si>
    <t>PROPUSTKY POD SILNICÍ II/362 (PVNHČP)</t>
  </si>
  <si>
    <t>SO 102.01</t>
  </si>
  <si>
    <t>KM 0,02149 (PVNHČP)</t>
  </si>
  <si>
    <t>SKLÁDKA - Uložení zeminy na skládku 
Viz položka č. 5</t>
  </si>
  <si>
    <t>Celkem: 20=20,000 [A]</t>
  </si>
  <si>
    <t>SKLÁDKA - Uložení stavební suti na skládku 
Viz položky č. 29, 31 a 33</t>
  </si>
  <si>
    <t>Celkem: 2,845+5,75+1,416+0,368=10,379 [A]</t>
  </si>
  <si>
    <t>ZEMNÍ PRÁCE - Čerpání vody ze stavební jámy 
Položka vypočtena na základě odborného odhadu</t>
  </si>
  <si>
    <t>ZEMNÍ PRÁCE - Odhumusování plochy v tl. 150mm, která bude zasažena výkopovými pracemi a úpravou terénu včetně odvozu a uložení zeminy na deponii stavby do 20km (využití na zpětné ohumusování) 
=5,280m2*0,150=0,792m3 
=0,792m3*2,000t/m3=1,584t 
ZEMNÍ PRÁCE - Odhumusování plochy v tl. 150mm, která bude zasažena výkopovými pracemi a úpravou terénu včetně odvozu do 20km a likvidace v režii zhotovitele (nebude využita na zpětné ohumusování) 
=11,670m2*0,150-5,280m2*0,150=0,959m3 
=0,959m3*2,000t/m3=1,918t 
Viz C.3 - Koordinační situační výkres a D.1.1.2.03 - Výměna / nový propustek - podélný a příčný řez propustkem</t>
  </si>
  <si>
    <t>Celkem: 5,28*0,15=0,792 [A] 
Celkem: 11,67*0,15-5,28*0,15=0,959 [B] 
Celkem: A+B=1,751 [C]</t>
  </si>
  <si>
    <t>ZEMNÍ PRÁCE - Výkop zeminy pro stavební jámu v zemině tř. I včetně pažení a odvozu zeminy na skládku do 20km 
=10,000m3*2,000t/m3=20,000t 
Viz C.3 - Koordinační situační výkres a D.1.1.2.03 - Výměna / nový propustek - podélný a příčný řez propustkem</t>
  </si>
  <si>
    <t>Celkem: 10=10,000 [A]</t>
  </si>
  <si>
    <t>DOPRAVA - Příplatek za dopravu - Výkop zeminy pro stavební jámu v zemině tř. I včetně pažení a odvozu zeminy na skládku do 10km 
Položka vypočtena na základě umístění stavby vůči skládce</t>
  </si>
  <si>
    <t>Celkem: 10*10=100,000 [A]</t>
  </si>
  <si>
    <t>17581</t>
  </si>
  <si>
    <t>OBSYP POTRUBÍ A OBJEKTŮ Z NAKUPOVANÝCH MATERIÁLŮ</t>
  </si>
  <si>
    <t>ZEMNÍ PRÁCE - Zásyp ze štěrkodrti fr. 0/32 mm + hutnění po vrstvách max. 300mm,  Id=0,85, 100% PS včetně dopravy materiálu 
Viz C.3 - Koordinační situační výkres a D.1.1.2.03 - Výměna / nový propustek - podélný a příčný řez propustkem</t>
  </si>
  <si>
    <t>Celkem: 7,035=7,035 [A]</t>
  </si>
  <si>
    <t>položka zahrnuje:  
- kompletní provedení zemní konstrukce včetně nákupu a dopravy materiálu dle zadávací dokumentace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  
- zemina vytlačená potrubím o DN do 180mm se od kubatury obsypů neodečítá</t>
  </si>
  <si>
    <t>ZEMNÍ PRÁCE - Úprava a zhutnění základové spáry 
Viz C.3 - Koordinační situační výkres a D.1.1.2.03 - Výměna / nový propustek - podélný a příčný řez propustkem</t>
  </si>
  <si>
    <t>Celkem: 1,16*2,2+7,6=10,152 [A]</t>
  </si>
  <si>
    <t>ZELEŇ - Svahové úpravy 
Viz C.3 - Koordinační situační výkres a D.1.1.2.03 - Výměna / nový propustek - podélný a příčný řez propustkem</t>
  </si>
  <si>
    <t>Celkem: 5,28=5,280 [A]</t>
  </si>
  <si>
    <t>18222</t>
  </si>
  <si>
    <t>ROZPROSTŘENÍ ORNICE VE SVAHU V TL DO 0,15M</t>
  </si>
  <si>
    <t>ZELEŇ - Ohumusování svahů v  tl. 150mm 
Viz C.3 - Koordinační situační výkres a D.1.1.2.03 - Výměna / nový propustek - podélný a příčný řez propustkem</t>
  </si>
  <si>
    <t>položka zahrnuje:  
nutné přemístění ornice z dočasných skládek vzdálených do 50m  
rozprostření ornice v předepsané tloušťce ve svahu přes 1:5</t>
  </si>
  <si>
    <t>ZELEŇ - Osetí svahů travním semenem 
Viz C.3 - Koordinační situační výkres a D.1.1.2.03 - Výměna / nový propustek - podélný a příčný řez propustkem</t>
  </si>
  <si>
    <t>ZELEŇ - Údržba založeného travního porostu 
Viz C.3 - Koordinační situační výkres a D.1.1.2.03 - Výměna / nový propustek - podélný a příčný řez propustkem</t>
  </si>
  <si>
    <t>451114</t>
  </si>
  <si>
    <t>PODKL A VÝPLŇ VRSTVY Z DÍLCŮ BETON DO C35/45</t>
  </si>
  <si>
    <t>TROUBA - Podkladní betonové prefabrikované podkladky z betonu C35/45-XF4 pod trouby (2kus), včetně dopravy materiálu 
Viz C.3 - Koordinační situační výkres a D.1.1.2.03 - Výměna / nový propustek - podélný a příčný řez propustkem</t>
  </si>
  <si>
    <t>Celkem: 0,6*0,12*0,25*2=0,036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</si>
  <si>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</si>
  <si>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ODLÁŽDĚNÍ - Podkladní betonové lože z betonu C25/30-XF3 pod kamennou dlažbu tl. 150mm včetně dopravy materiálu 
Viz C.3 - Koordinační situační výkres a D.1.1.2.03 - Výměna / nový propustek - podélný a příčný řez propustkem</t>
  </si>
  <si>
    <t>Celkem: 7,6*0,15=1,140 [A]</t>
  </si>
  <si>
    <t>451324</t>
  </si>
  <si>
    <t>PODKL A VÝPLŇ VRSTVY ZE ŽELEZOBET DO C25/30</t>
  </si>
  <si>
    <t>ŽB ZÁKLADOVÁ DESKA - Beton C25/30-XF3+XA2 + hutnění včetně dopravy materiálu 
ŽB ZÁKLADOVÁ DESKA - Bednění + odbedňovací nátěr 
=1,160*0,300*2+2,200*0,300*2=2,016m2 
Viz C.3 - Koordinační situační výkres a D.1.1.2.03 - Výměna / nový propustek - podélný a příčný řez propustkem</t>
  </si>
  <si>
    <t>Celkem: 1,16*2,2*0,3=0,766 [A]</t>
  </si>
  <si>
    <t>451366</t>
  </si>
  <si>
    <t>VÝZTUŽ PODKL VRSTEV Z KARI-SÍTÍ</t>
  </si>
  <si>
    <t>ŽB ZÁKLADOVÁ DESKA - Betonářská výztuž B500B - KARI síť pr. 8mm, rozměr oka 100x100mm, včetně dopravy materiálu 
Viz C.3 - Koordinační situační výkres a D.1.1.2.03 - Výměna / nový propustek - podélný a příčný řez propustkem</t>
  </si>
  <si>
    <t>Celkem: 0,02*0,766*7,85=0,120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</si>
  <si>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veškerá opatření pro zajištění soudržnosti výztuže a betonu  
- vodivé propojení výztuže, které je součástí ochrany konstrukce proti vlivům bludných proudů, vyvedení do měřících skříní nebo míst pro měření bludných proudů  
- povrchovou antikorozní úpravu výztuže  
- separaci výztuže</t>
  </si>
  <si>
    <t>ZEMNÍ PRÁCE - Polštář ze štěrkodrti fr. 0/32mm, tl. 400mm + hutnění po vrstvách tl. 200mm, Id=0,90, 100% PS včetně dopravy materiálu 
Viz C.3 - Koordinační situační výkres a D.1.1.2.03 - Výměna / nový propustek - podélný a příčný řez propustkem</t>
  </si>
  <si>
    <t>Celkem: 0,624*2,4=1,498 [A]</t>
  </si>
  <si>
    <t>ODLÁŽDĚNÍ - Kamenná dlažba z lomového kamene tl. 250mm, šířka spáry 30 - 50mm, spáry zatřené stěrkou MC25 včetně dopravy materiálu 
Viz C.3 - Koordinační situační výkres a D.1.1.2.03 - Výměna / nový propustek - podélný a příčný řez propustkem</t>
  </si>
  <si>
    <t>Celkem: 7,6*0,25=1,900 [A]</t>
  </si>
  <si>
    <t>467314</t>
  </si>
  <si>
    <t>STUPNĚ A PRAHY VODNÍCH KORYT Z PROSTÉHO BETONU C25/30</t>
  </si>
  <si>
    <t>ODLÁŽDĚNÍ - Příčný práh z prostého betonu C25/30-XF3 na vtoku i výtoku 500x200mm včetně dopravy materiálu 
Viz C.3 - Koordinační situační výkres a D.1.1.2.03 - Výměna / nový propustek - podélný a příčný řez propustkem</t>
  </si>
  <si>
    <t>Celkem: 5,09*0,5*0,2=0,509 [A]</t>
  </si>
  <si>
    <t>položka zahrnuje:  
- nutné zemní práce (hloubení rýh apod.)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t>
  </si>
  <si>
    <t>Úpravy povrchů, podlahy, výplně otvorů</t>
  </si>
  <si>
    <t>626211</t>
  </si>
  <si>
    <t>REPROFILACE VODOROVNÝCH PLOCH SHORA SANAČNÍ MALTOU JEDNOVRST TL 10MM</t>
  </si>
  <si>
    <t>TROUBA - Sanace seříznutého čela železobetonové trouby ručně nanášenou sanační maltou, včetně dopravy materiálu 
Viz C.3 - Koordinační situační výkres a D.1.1.2.03 - Výměna / nový propustek - podélný a příčný řez propustkem</t>
  </si>
  <si>
    <t>Celkem: (1,15+0,75)*0,08=0,152 [A]</t>
  </si>
  <si>
    <t>položka zahrnuje:  
dodávku veškerého materiálu potřebného pro předepsanou úpravu v předepsané kvalitě  
nutné vyspravení podkladu, případně zatření spar zdiva  
položení vrstvy v předepsané tloušťce  
potřebná lešení a podpěrné konstrukce</t>
  </si>
  <si>
    <t>711311</t>
  </si>
  <si>
    <t>IZOLACE PODZEMNÍCH OBJEKTŮ PROTI ZEMNÍ VLHKOSTI ASFALTOVÝMI NÁTĚRY</t>
  </si>
  <si>
    <t>ŽB ZÁKLADOVÁ DESKA - Nátěry Np+2xNa na styku se zeminou 
=2,200*0,300*2=1,320m2 
ŽB ZÁKLADOVÁ DESKA - Nátěry Np+2xNa na styku se zeminou 
=2,200*0,300*2=1,320m2 
Viz C.3 - Koordinační situační výkres a D.1.1.2.03 - Výměna / nový propustek - podélný a příčný řez propustkem</t>
  </si>
  <si>
    <t>Celkem: 2,2*0,3*2=1,320 [A] 
Celkem: 2,244*2,3=5,161 [B] 
Celkem: A+B=6,481 [C]</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</si>
  <si>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geotextilii, cementový potěr, izolační přizdívku</t>
  </si>
  <si>
    <t>78341</t>
  </si>
  <si>
    <t>PROTIKOROZ OCHRANA POTRUBÍ NÁTĚREM JEDNOVRST</t>
  </si>
  <si>
    <t>TROUBA - Úprava seříznuté části ŽB hrdlové trouby antikorozním nátěrem 
Viz C.3 - Koordinační situační výkres a D.1.1.2.03 - Výměna / nový propustek - podélný a příčný řez propustkem</t>
  </si>
  <si>
    <t>- položky nátěrů zahrnují kompletní povlaky (i různobarevné), včetně úpravy podkladu (odmaštění, odrezivění, odstranění starých nátěrů a nečistot) a jeho vyspravení, provedení nátěru předepsaným postupem a splnění všech požadavků daných technologickým předpisem.</t>
  </si>
  <si>
    <t>82446</t>
  </si>
  <si>
    <t>POTRUBÍ Z TRUB ŽELEZOBETONOVÝCH DN DO 400MM</t>
  </si>
  <si>
    <t>TROUBA - ŽB prefabrikované hrdlové trouby DN=400mm (1kus) z betonu C35/45-XF4 včetně dopravy materiálu 
Viz C.3 - Koordinační situační výkres a D.1.1.2.03 - Výměna / nový propustek - podélný a příčný řez propustkem</t>
  </si>
  <si>
    <t>Celkem: 2,2=2,200 [A]</t>
  </si>
  <si>
    <t>89914</t>
  </si>
  <si>
    <t>ŠACHTOVÉ BETONOVÉ SKRUŽE SAMOSTATNÉ</t>
  </si>
  <si>
    <t>ZEMNÍ PRÁCE - Dodávka, montáž, demontáž a odvoz betonové prefabrikované skruže DN=800mm 
Viz C.3 - Koordinační situační výkres a D.1.1.2.03 - Výměna / nový propustek - podélný a příčný řez propustkem</t>
  </si>
  <si>
    <t>Celkem: 1=1,000 [A]</t>
  </si>
  <si>
    <t>- Položka zahrnuje veškerý materiál, výrobky a polotovary, včetně mimostaveništní a vnitrostaveništní dopravy (rovněž přesuny), včetně naložení a složení,případně s uložením.</t>
  </si>
  <si>
    <t>899574</t>
  </si>
  <si>
    <t>OBETONOVÁNÍ POTRUBÍ ZE ŽELEZOBETONU DO C25/30 VČETNĚ VÝZTUŽE</t>
  </si>
  <si>
    <t>ŽB OBETONOVÁNÍ - Beton C25/30-XF3+XA2 + hutnění 
ŽB OBETONOVÁNÍ - Bednění + odbedňovací nátěr 
=0,904*2,300*2+0,562m2+0,468m2=5,188m2 
ŽB OBETONOVÁNÍ - Betonářská výztuž B500B - KARI síť pr. 8mm, rozměr oka 100x100mm, včetně dopravy materiálu 
=0,020*1,076m3*7,850t/m3=0,169m3 
Viz C.3 - Koordinační situační výkres a D.1.1.2.03 - Výměna / nový propustek - podélný a příčný řez propustkem</t>
  </si>
  <si>
    <t>Celkem: 0,468*2,3=1,076 [A]</t>
  </si>
  <si>
    <t>919142</t>
  </si>
  <si>
    <t>ŘEZÁNÍ ŽELEZOBETONOVÝCH KONSTRUKCÍ TL DO 100MM</t>
  </si>
  <si>
    <t>TROUBA - Seříznutí ŽB prefabrikovaných hrdlových trubek DN=400mm na výtoku 
Viz C.3 - Koordinační situační výkres a D.1.1.2.03 - Výměna / nový propustek - podélný a příčný řez propustkem</t>
  </si>
  <si>
    <t>Celkem: 1,15+0,75=1,900 [A]</t>
  </si>
  <si>
    <t>položka zahrnuje řezání železobetonových konstrukcí v předepsané tloušťce, včetně spotřeby vody</t>
  </si>
  <si>
    <t>93133</t>
  </si>
  <si>
    <t>TĚSNĚNÍ DILATAČNÍCH SPAR POLYURETANOVÝM TMELEM</t>
  </si>
  <si>
    <t>TROUBA - Trvale pružný tmel pro vytmelení spár hrdlových trub včetně dopravy a aplikace materiálu 
Viz C.3 - Koordinační situační výkres a D.1.1.2.03 - Výměna / nový propustek - podélný a příčný řez propustkem</t>
  </si>
  <si>
    <t>Celkem: 1,508*0,08*0,005*3=0,002 [A]</t>
  </si>
  <si>
    <t>položka zahrnuje dodávku a osazení předepsaného materiálu, očištění ploch spáry před úpravou, očištění okolí spáry po úpravě  
nezahrnuje těsnící profil</t>
  </si>
  <si>
    <t>93620</t>
  </si>
  <si>
    <t>DROBNÉ DOPLŇK KONSTR PREFABRIK BETON A ŽELEZOBETON</t>
  </si>
  <si>
    <t>ROK VÝSTAVBY - Betonový prefabrikovaný blok z prostého betonu C30/37-XF4 (1kus), 400x250x250mm s vyznačením letopočtu výstavby pomocí pryžové matrice na výtoku 
Viz C.3 - Koordinační situační výkres a D.1.1.2.03 - Výměna / nový propustek - podélný a příčný řez propustkem</t>
  </si>
  <si>
    <t>Celkem: 0,4*0,25*0,25=0,025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</si>
  <si>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</si>
  <si>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BOURACÍ PRÁCE - Odstranění betonového základu včetně odvozu na skládku do 20km 
=2,500*1,000*1,000=2,500m3 
=2,500m3*2,300t/m3=5,750t 
BOURACÍ PRÁCE - Odstranění betonových prefabrikovaných podkladků a podkladního betonu včetně odvozu na skládku do 20km 
=0,200m2*0,800=0,160m3 
=0,160m3*2,300t/m3=0,368t 
Viz C.3 - Koordinační situační výkres a D.1.1.2.03 - Výměna / nový propustek - podélný a příčný řez propustkem</t>
  </si>
  <si>
    <t>Celkem: 2,5*1*1=2,500 [A] 
Celkem: 0,2*0,8=0,160 [B] 
Celkem: A+B=2,660 [C]</t>
  </si>
  <si>
    <t>DOPRAVA - Příplatek za dopravu - Odstranění betonového základu včetně odvozu na skládku do 10km 
=2,500m3*2,300t/m3*10km=57,500tkm 
DOPRAVA - Příplatek za dopravu - Odstranění betonových prefabrikovaných podkladků a podkladního betonu včetně odvozu na skládku do 10km 
=0,160m3*2,300t/m3*10km=3,680tkm 
Položka vypočtena na základě umístění stavby vůči skládce</t>
  </si>
  <si>
    <t>Celkem: 2,5*2,3*10=57,500 [A] 
Celkem: 0,16*2,3*10=3,680 [B] 
Celkem: A+B=61,180 [C]</t>
  </si>
  <si>
    <t>966168</t>
  </si>
  <si>
    <t>BOURÁNÍ KONSTRUKCÍ ZE ŽELEZOBETONU S ODVOZEM DO 20KM</t>
  </si>
  <si>
    <t>BOURACÍ PRÁCE - Odstranění ŽB čelní stěny propustku včetně odvozu na skládku do 20km 
=1,138m3*2,500t/m3=2,845t 
Viz C.3 - Koordinační situační výkres a D.1.1.2.03 - Výměna / nový propustek - podélný a příčný řez propustkem</t>
  </si>
  <si>
    <t>Celkem: 2,5*1,01*0,5-0,25*0,5=1,138 [A]</t>
  </si>
  <si>
    <t>96616B</t>
  </si>
  <si>
    <t>BOURÁNÍ KONSTRUKCÍ ZE ŽELEZOBETONU - DOPRAVA</t>
  </si>
  <si>
    <t>DOPRAVA - Příplatek za dopravu - Odstranění ŽB čelní stěny propustku včetně odvozu na skládku do 10km 
=1,138m3*2,500t/m3*10km=28,450tkm 
DOPRAVA - Příplatek za dopravu - Odstranění ŽB hrdlových trubek DN=400mm včetně odvozu na skládku do 30km 
=1,300*0,320t/m*30km=12,480tkm 
Položka vypočtena na základě umístění stavby vůči skládce</t>
  </si>
  <si>
    <t>Celkem: 1,138*2,5*10=28,450 [A] 
Celkem: 1,3*0,32*30=12,480 [B] 
Celkem: A+B=40,930 [C]</t>
  </si>
  <si>
    <t>966346</t>
  </si>
  <si>
    <t>BOURÁNÍ PROPUSTŮ Z TRUB DN DO 400MM</t>
  </si>
  <si>
    <t>BOURACÍ PRÁCE - Odstranění ŽB hrdlových trubek DN=400mm 
=1,300*0,320t/m=1,416t 
Viz C.3 - Koordinační situační výkres a D.1.1.2.03 - Výměna / nový propustek - podélný a příčný řez propustkem</t>
  </si>
  <si>
    <t>Celkem: 1,3=1,300 [A]</t>
  </si>
  <si>
    <t>položka zahrnuje: 
- odstranění trub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</si>
  <si>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SO 102.02</t>
  </si>
  <si>
    <t>KM 0,14833 (PVNHČP)</t>
  </si>
  <si>
    <t>Celkem: 224,982=224,982 [A]</t>
  </si>
  <si>
    <t>SKLÁDKA - Uložení stavební suti na skládku 
Viz položky č. 33, 35, 37, 39 a 40</t>
  </si>
  <si>
    <t>Celkem: 5,993+9,077+0,276+11,96+11,692+1,035+12,087=52,120 [A]</t>
  </si>
  <si>
    <t>ZEMNÍ PRÁCE - Odhumusování plochy v tl. 150mm, která bude zasažena výkopovými pracemi a úpravou terénu včetně odvozu a uložení zeminy na deponii stavby do 20km (využití na zpětné ohumusování) 
=22,060m2*0,150=3,309m3 
=3,309m3*2,000t/m3=6,618t 
ZEMNÍ PRÁCE - Odhumusování plochy v tl. 150mm, která bude zasažena výkopovými pracemi a úpravou terénu včetně odvozu do 20km a likvidace v režii zhotovitele (nebude využita na zpětné ohumusování) 
=45,660m2*0,150-22,060m2*0,150=3,540m3 
=3,540m3*2,000t/m3=7,080t 
Viz C.3 - Koordinační situační výkres a D.1.1.2.03 - Výměna / nový propustek - podélný a příčný řez propustkem</t>
  </si>
  <si>
    <t>Celkem: 22,06*0,15=3,309 [A] 
Celkem: 45,66*0,15-22,06*0,15=3,540 [B] 
Celkem: A+B=6,849 [C]</t>
  </si>
  <si>
    <t>ZEMNÍ PRÁCE - Výkop zeminy pro stavební jámu v zemině tř. I včetně pažení a odvozu zeminy na skládku do 20km 
=112,491m3*2,000t/m3=224,982t 
Viz C.3 - Koordinační situační výkres a D.1.1.2.03 - Výměna / nový propustek - podélný a příčný řez propustkem</t>
  </si>
  <si>
    <t>Celkem: 112,491=112,491 [A]</t>
  </si>
  <si>
    <t>Celkem: 112,491*10=1 124,910 [A]</t>
  </si>
  <si>
    <t>Celkem: 89,244=89,244 [A]</t>
  </si>
  <si>
    <t>Celkem: 2+1,4*(16,6+3)+1,264*2,5+35,428=68,028 [A]</t>
  </si>
  <si>
    <t>Celkem: 6,55=6,550 [A]</t>
  </si>
  <si>
    <t>TROUBA - Podkladní betonové prefabrikované podkladky z betonu C35/45-XF4 pod trouby (16+2+2kus), včetně dopravy materiálu 
Viz C.3 - Koordinační situační výkres a D.1.1.2.03 - Výměna / nový propustek - podélný a příčný řez propustkem</t>
  </si>
  <si>
    <t>Celkem: 0,8*0,15*0,25*(16+2)+0,6*0,12*0,25*2=0,576 [A]</t>
  </si>
  <si>
    <t>KANALIZAČNÍ ŠACHTA - Podkladní betonové lože z prostého betonu C12/15-X0, tl. 150mm včetně dopravy materiálu + hutnění 
Viz C.3 - Koordinační situační výkres a D.1.1.2.03 - Výměna / nový propustek - podélný a příčný řez propustkem</t>
  </si>
  <si>
    <t>Celkem: 2*0,15=0,300 [A]</t>
  </si>
  <si>
    <t>Celkem: 35,428*0,15=5,314 [A]</t>
  </si>
  <si>
    <t>ŽB ZÁKLADOVÁ DESKA - Beton C25/30-XF3+XA2 + hutnění včetně dopravy materiálu 
ŽB ZÁKLADOVÁ DESKA - Bednění + odbedňovací nátěr 
=1,400*0,300*4+(16,600+2,500)*0,300*2=13,140m2 
Viz C.3 - Koordinační situační výkres a D.1.1.2.03 - Výměna / nový propustek - podélný a příčný řez propustkem</t>
  </si>
  <si>
    <t>Celkem: 1,4*(16,6+2,5)*0,3=8,022 [A]</t>
  </si>
  <si>
    <t>Celkem: 0,02*8,022*7,85=1,259 [A]</t>
  </si>
  <si>
    <t>Celkem: 0,72*(16,8+2,5+2,5)=15,696 [A]</t>
  </si>
  <si>
    <t>Celkem: 35,428*0,25=8,857 [A]</t>
  </si>
  <si>
    <t>Celkem: 3,75*0,5*0,2=0,375 [A]</t>
  </si>
  <si>
    <t>Celkem: (3,1+1,1)*0,105+(1,44+0,92)*0,085=0,642 [A]</t>
  </si>
  <si>
    <t>ŽB ZÁKLADOVÁ DESKA - Nátěry Np+2xNa na styku se zeminou 
=(16,600+2,500)*0,300*2=11,460m2 
ŽB OBETONOVÁNÍ - Nátěry Np+2xNa na styku se zeminou 
=2,908*(15,600+3,000)=54,089m2 
Viz C.3 - Koordinační situační výkres a D.1.1.2.03 - Výměna / nový propustek - podélný a příčný řez propustkem</t>
  </si>
  <si>
    <t>Celkem: (16,6+2,5)*0,3*2=11,460 [A] 
Celkem: 2,908*(15,6+3)=54,089 [B] 
Celkem: A+B=65,549 [C]</t>
  </si>
  <si>
    <t>TROUBA - ŽB prefabrikované hrdlové trouby DN=500mm (1kus) z betonu C35/45-XF4 včetně dopravy materiálu 
Viz C.3 - Koordinační situační výkres a D.1.1.2.03 - Výměna / nový propustek - podélný a příčný řez propustkem</t>
  </si>
  <si>
    <t>Celkem: 2,125=2,125 [A]</t>
  </si>
  <si>
    <t>82458</t>
  </si>
  <si>
    <t>POTRUBÍ Z TRUB ŽELEZOBETONOVÝCH DN DO 600MM</t>
  </si>
  <si>
    <t>TROUBA - ŽB prefabrikované hrdlové trouby DN=600mm (7+1kus) z betonu C35/45-XF4 včetně dopravy materiálu 
Viz C.3 - Koordinační situační výkres a D.1.1.2.03 - Výměna / nový propustek - podélný a příčný řez propustkem</t>
  </si>
  <si>
    <t>Celkem: 16,58+2,5=19,080 [A]</t>
  </si>
  <si>
    <t>894158</t>
  </si>
  <si>
    <t>ŠACHTY KANALIZAČNÍ Z BETON DÍLCŮ NA POTRUBÍ DN DO 600MM</t>
  </si>
  <si>
    <t>KANALIZAČNÍ ŠACHTA - Kanalizační šachta výšky 1,600m, DN=1000mm (dno + přechodová deska + vyrovnávací prstenec + poklop) 
Viz C.3 - Koordinační situační výkres a D.1.1.2.03 - Výměna / nový propustek - podélný a příčný řez propustkem</t>
  </si>
  <si>
    <t>položka zahrnuje:  
- poklopy s rámem, mříže s rámem, stupadla, žebříky, stropy z bet. dílců a pod.  
- předepsané betonové skruže, prefabrikované nebo monolitické betonové dno  
-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předepsané podkladní konstrukce</t>
  </si>
  <si>
    <t>ŽB OBETONOVÁNÍ - Beton C25/30-XF3+XA2 + hutnění 
ŽB OBETONOVÁNÍ - Bednění + odbedňovací nátěr 
=1,226*(15,600+3,000)*2+0,675m2*3+2,120m2=49,752m2 
ŽB OBETONOVÁNÍ - Betonářská výztuž B500B - KARI síť pr. 8mm, rozměr oka 100x100mm, včetně dopravy materiálu 
=0,020*12,555m3*7,850t/m3=1,971t 
Viz C.3 - Koordinační situační výkres a D.1.1.2.03 - Výměna / nový propustek - podélný a příčný řez propustkem</t>
  </si>
  <si>
    <t>Celkem: 0,675*(15,6+3)=12,555 [A]</t>
  </si>
  <si>
    <t>TROUBA - Seříznutí ŽB prefabrikovaných hrdlových trubek DN=500mm na výtoku 
Viz C.3 - Koordinační situační výkres a D.1.1.2.03 - Výměna / nový propustek - podélný a příčný řez propustkem</t>
  </si>
  <si>
    <t>Celkem: 1,44+0,92=2,360 [A]</t>
  </si>
  <si>
    <t>919143</t>
  </si>
  <si>
    <t>ŘEZÁNÍ ŽELEZOBETONOVÝCH KONSTRUKCÍ TL DO 150MM</t>
  </si>
  <si>
    <t>TROUBA - Seříznutí ŽB prefabrikovaných hrdlových trubek DN=600mm na výtoku 
Viz C.3 - Koordinační situační výkres a D.1.1.2.03 - Výměna / nový propustek - podélný a příčný řez propustkem</t>
  </si>
  <si>
    <t>Celkem: 3,1+1,1=4,200 [A]</t>
  </si>
  <si>
    <t>Celkem: 2,215*0,105*0,005*(7+2)+1,84*0,085*0,005*1=0,011 [A]</t>
  </si>
  <si>
    <t>966138</t>
  </si>
  <si>
    <t>BOURÁNÍ KONSTRUKCÍ Z KAMENE NA MC S ODVOZEM DO 20KM</t>
  </si>
  <si>
    <t>BOURACÍ PRÁCE - Odstranění kamenné šachty propustku včetně odvozu na skládku do 20km 
=1,250m2*1,600+2,250m2*0,250-0,515m2*0,250*2=2,305m3 
=2,305m3*2,600t/m3=5,993t 
BOURACÍ PRÁCE - Odstranění kamenných čelních stěn propustku včetně odvozu na skládku do 20km 
=2,500*0,750*1,460+1,500*0,750*1,250-0,515m2*0,750-0,355m2*0,750=3,491m3 
=3,491m3*2,600t/m3=9,077t 
BOURACÍ PRÁCE - Odstranění kamenných základů včetně odvozu na skládku do 20km 
=(2,500+1,500+0,600)*1,000*1,000=4,600m3 
=4,600m3*2,600t/m3=11,960t 
Viz C.3 - Koordinační situační výkres a D.1.1.2.03 - Výměna / nový propustek - podélný a příčný řez propustkem</t>
  </si>
  <si>
    <t>Celkem: 1,25*1,6+2,25*0,25-0,515*0,25*2=2,305 [A] 
Celkem: 2,5*0,75*1,46+1,5*0,75*1,25-0,515*0,75-0,355*0,75=3,491 [B] 
Celkem: (2,5+1,5+0,6)*1*1=4,600 [C] 
Celkem: A+B+C=10,396 [D]</t>
  </si>
  <si>
    <t>96613B</t>
  </si>
  <si>
    <t>BOURÁNÍ KONSTRUKCÍ Z KAMENE NA MC - DOPRAVA</t>
  </si>
  <si>
    <t>DOPRAVA - Příplatek za dopravu - Odstranění kamenné šachty propustku včetně odvozu na skládku do 10km 
=6,800m3*2,600t/m3*10km=176,800tkm 
DOPRAVA - Příplatek za dopravu - Odstranění kamenných čelních stěn propustku včetně odvozu na skládku do 10km 
=3,491m3*2,600t/m3*10km=90,766tkm 
DOPRAVA - Příplatek za dopravu - Odstranění kamenných základů včetně odvozu na skládku do 10km 
=4,600m3*2,600t/m3*10km=119,600tkm 
Položka vypočtena na základě umístění stavby vůči skládce</t>
  </si>
  <si>
    <t>Celkem: 6,8*2,6*10=176,800 [A] 
Celkem: 3,491*2,6*10=90,766 [B] 
Celkem: 4,6*2,6*10=119,600 [C] 
Celkem: A+B+C=387,166 [D]</t>
  </si>
  <si>
    <t>BOURACÍ PRÁCE - Odstranění betonové čelní stěny propustku včetně odvozu na skládku do 20km 
=0,600*0,500*0,400=0,120m3 
=0,120m3*2,300t/m3=0,276t 
BOURACÍ PRÁCE - Odstranění betonových prefabrikovaných podkladků a podkladního betonu včetně odvozu na skládku do 20km 
=0,260m2*(16,500+2,500)+0,180m2*1,750=5,255m3 
=5,255m3*2,300t/m3=12,087t 
Viz C.3 - Koordinační situační výkres a D.1.1.2.03 - Výměna / nový propustek - podélný a příčný řez propustkem</t>
  </si>
  <si>
    <t>Celkem: 0,6*0,5*0,4=0,120 [A] 
Celkem: 0,26*(16,5+2,5)+0,18*1,75=5,255 [B] 
Celkem: A+B=5,375 [C]</t>
  </si>
  <si>
    <t>DOPRAVA - Příplatek za dopravu - Odstranění betonové čelní stěny propustku včetně odvozu na skládku do 10km 
=0,120m3*2,300t/m3*10km=2,760tkm 
DOPRAVA - Příplatek za dopravu - Odstranění betonových prefabrikovaných podkladků a podkladního betonu včetně odvozu na skládku do 10km 
=5,255m3*2,300t/m3*10km=120,865tkm 
Položka vypočtena na základě umístění stavby vůči skládce</t>
  </si>
  <si>
    <t>Celkem: 0,12*2,3*10=2,760 [A] 
Celkem: 5,255*2,3*10=120,865 [B] 
Celkem: A+B=123,625 [C]</t>
  </si>
  <si>
    <t>DOPRAVA - Příplatek za dopravu - Odstranění ŽB hrdlových trubek DN=600mm včetně odvozu na skládku do 30km 
=19,750*0,592t/m*30km=350,760tkm 
DOPRAVA - Příplatek za dopravu - Odstranění ŽB hrdlových trubek DN=500mm včetně odvozu na skládku do 30km 
=2,500*0,414t/m*30km=31,050tkm 
Položka vypočtena na základě umístění stavby vůči skládce</t>
  </si>
  <si>
    <t>Celkem: 19,75*0,592*30=350,760 [A] 
Celkem: 2,5*0,414*30=31,050 [B] 
Celkem: A+B=381,810 [C]</t>
  </si>
  <si>
    <t>BOURACÍ PRÁCE - Odstranění stávajícího ocelového zábradlí včetně odvozu a likvidace v režii zhotovitele 
Viz C.3 - Koordinační situační výkres a odborného odhadu</t>
  </si>
  <si>
    <t>Celkem: 3*0,05=0,150 [A]</t>
  </si>
  <si>
    <t>966357</t>
  </si>
  <si>
    <t>BOURÁNÍ PROPUSTŮ Z TRUB DN DO 500MM</t>
  </si>
  <si>
    <t>BOURACÍ PRÁCE - Odstranění ŽB hrdlových trubek DN=500mm 
=2,500*0,414t/m=1,035t 
Viz C.3 - Koordinační situační výkres a D.1.1.2.03 - Výměna / nový propustek - podélný a příčný řez propustkem</t>
  </si>
  <si>
    <t>Celkem: 2,5=2,500 [A]</t>
  </si>
  <si>
    <t>966358</t>
  </si>
  <si>
    <t>BOURÁNÍ PROPUSTŮ Z TRUB DN DO 600MM</t>
  </si>
  <si>
    <t>BOURACÍ PRÁCE - Odstranění ŽB hrdlových trubek DN=600mm 
=19,750*0,592t/m=11,692t 
Viz C.3 - Koordinační situační výkres a D.1.1.2.03 - Výměna / nový propustek - podélný a příčný řez propustkem</t>
  </si>
  <si>
    <t>Celkem: 17,25+2,5=19,750 [A]</t>
  </si>
  <si>
    <t>SO 102.03</t>
  </si>
  <si>
    <t>KM 0,26518 (PVNHČP)</t>
  </si>
  <si>
    <t>SKLÁDKA - Uložení zeminy na skládku 
Viz položka č. 4</t>
  </si>
  <si>
    <t>Celkem: 25=25,000 [A]</t>
  </si>
  <si>
    <t>SKLÁDKA - Uložení stavební suti na skládku 
Viz položka č. 30</t>
  </si>
  <si>
    <t>Celkem: 1,428=1,428 [A]</t>
  </si>
  <si>
    <t>ZEMNÍ PRÁCE - Odhumusování plochy v tl. 150mm, která bude zasažena výkopovými pracemi a úpravou terénu včetně odvozu a uložení zeminy na deponii stavby do 20km (využití na zpětné ohumusování) 
=25,430m2*0,150=3,815m3 
=3,815m3*2,000t/m3=7,630t 
ZEMNÍ PRÁCE - Odhumusování plochy v tl. 150mm, která bude zasažena výkopovými pracemi a úpravou terénu včetně odvozu do 20km a likvidace v režii zhotovitele (nebude využita na zpětné ohumusování) 
=55,080m2*0,150-25,430m2*0,150=4,448m3 
=4,448m3*2,000t/m3=8,896t 
Viz C.3 - Koordinační situační výkres a D.1.1.2.03 - Výměna / nový propustek - podélný a příčný řez propustkem</t>
  </si>
  <si>
    <t>Celkem: 25,43*0,15=3,815 [A] 
Celkem: 55,08*0,15-25,43*0,15=4,448 [B] 
Celkem: A+B=8,263 [C]</t>
  </si>
  <si>
    <t>ZEMNÍ PRÁCE - Výkop zeminy pro stavební jámu v zemině tř. I včetně pažení a odvozu zeminy na skládku do 20km 
=12,500m3*2,000t/m3=25,000t 
Viz C.3 - Koordinační situační výkres a D.1.1.2.03 - Výměna / nový propustek - podélný a příčný řez propustkem</t>
  </si>
  <si>
    <t>Celkem: 12,5=12,500 [A]</t>
  </si>
  <si>
    <t>Celkem: 12,5*10=125,000 [A]</t>
  </si>
  <si>
    <t>Celkem: 6=6,000 [A]</t>
  </si>
  <si>
    <t>Celkem: 1*6+26,015=32,015 [A]</t>
  </si>
  <si>
    <t>Celkem: 25,43=25,430 [A]</t>
  </si>
  <si>
    <t>261612</t>
  </si>
  <si>
    <t>VRTY PRO KOTVENÍ A INJEKTÁŽ TŘ VI NA POVRCHU D DO 16MM</t>
  </si>
  <si>
    <t>SANACE ŽB ČELNÍ STĚNY - Vrty pro injektáž trhlin DN=15mm ,5 vrtů na 1,000m, dl. 0,250m 
Viz C.3 - Koordinační situační výkres a D.1.1.2.03 - Výměna / nový propustek - podélný a příčný řez propustkem</t>
  </si>
  <si>
    <t>Celkem: 4*5*0,25=5,000 [A]</t>
  </si>
  <si>
    <t>položka zahrnuje:  
přemístění, montáž a demontáž vrtných souprav  
svislou dopravu zeminy z vrtu  
vodorovnou dopravu zeminy bez uložení na skládku  
případně nutné pažení dočasné (včetně odpažení) i trvalé</t>
  </si>
  <si>
    <t>261614</t>
  </si>
  <si>
    <t>VRTY PRO KOTVENÍ A INJEKTÁŽ TŘ VI NA POVRCHU D DO 35MM</t>
  </si>
  <si>
    <t>ŽB ŘÍMSA - Vrty pro ukotvení říms DN=28mm, dl. 170mm 
Viz C.3 - Koordinační situační výkres a D.1.1.2.03 - Výměna / nový propustek - podélný a příčný řez propustkem</t>
  </si>
  <si>
    <t>Celkem: 12*0,17=2,040 [A]</t>
  </si>
  <si>
    <t>31717</t>
  </si>
  <si>
    <t>KOVOVÉ KONSTRUKCE PRO KOTVENÍ ŘÍMSY</t>
  </si>
  <si>
    <t>ŽB ŘÍMSA - Nerezové římsové kotvy se šroubem M24-230 
Viz C.3 - Koordinační situační výkres a D.1.1.2.03 - Výměna / nový propustek - podélný a příčný řez propustkem</t>
  </si>
  <si>
    <t>Celkem: 12*6=72,000 [A]</t>
  </si>
  <si>
    <t>Položka zahrnuje dodávku (výrobu) kotevního prvku předepsaného tvaru a jeho osazení do předepsané polohy včetně nezbytných prací (vrty, zálivky apod.)</t>
  </si>
  <si>
    <t>317325</t>
  </si>
  <si>
    <t>ŘÍMSY ZE ŽELEZOBETONU DO C30/37</t>
  </si>
  <si>
    <t>ŽB ŘÍMSA - Beton C30/37-XC4+XD3+XF4 + hutnění včetně dopravy materiálu 
ŽB ŘÍMSA- Bednění + odbedňovací nátěr 
=1,000*5,860+0,250m2*2=6,360m2 
Viz C.3 - Koordinační situační výkres a D.1.1.2.03 - Výměna / nový propustek - podélný a příčný řez propustkem</t>
  </si>
  <si>
    <t>Celkem: 0,25*5,86=1,465 [A]</t>
  </si>
  <si>
    <t>položka zahrnuje: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</si>
  <si>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317365</t>
  </si>
  <si>
    <t>VÝZTUŽ ŘÍMS Z OCELI 10505, B500B</t>
  </si>
  <si>
    <t>ŽB ŘÍMSA - Betonářská výztuž B500B + provaření po obvodu + vázání drátem, včetně dopravy materiálu 
Viz C.3 - Koordinační situační výkres a D.1.1.2.03 - Výměna / nový propustek - podélný a příčný řez propustkem</t>
  </si>
  <si>
    <t>Celkem: 0,025*1,465*7,85=0,288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</si>
  <si>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</si>
  <si>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Celkem: 26,015*0,15=3,902 [A]</t>
  </si>
  <si>
    <t>Celkem: 26,015*0,25=6,504 [A]</t>
  </si>
  <si>
    <t>626111</t>
  </si>
  <si>
    <t>REPROFILACE PODHLEDŮ, SVISLÝCH PLOCH SANAČNÍ MALTOU JEDNOVRST TL 10MM</t>
  </si>
  <si>
    <t>SANACE ŽB ČELNÍ STĚNY - Povrchová reprofilace povrchu (do 5mm), 100% plochy 
Viz C.3 - Koordinační situační výkres a D.1.1.2.03 - Výměna / nový propustek - podélný a příčný řez propustkem</t>
  </si>
  <si>
    <t>626113</t>
  </si>
  <si>
    <t>REPROFILACE PODHLEDŮ, SVISLÝCH PLOCH SANAČNÍ MALTOU JEDNOVRST TL 30MM</t>
  </si>
  <si>
    <t>SANACE ŽB ČELNÍ STĚNY - Hloubková reprofilace povrchu (5-30mm), 30% plochy 
Viz C.3 - Koordinační situační výkres a D.1.1.2.03 - Výměna / nový propustek - podélný a příčný řez propustkem</t>
  </si>
  <si>
    <t>Celkem: 10*0,3=3,000 [A]</t>
  </si>
  <si>
    <t>62652</t>
  </si>
  <si>
    <t>OCHRANA VÝZTUŽE PŘI NEDOSTATEČNÉM KRYTÍ</t>
  </si>
  <si>
    <t>SANACE ŽB ČELNÍ STĚNY - Nátěr ploch spojovacím můstkem (hloubková reprofilace), 30% plochy 
Viz C.3 - Koordinační situační výkres a D.1.1.2.03 - Výměna / nový propustek - podélný a příčný řez propustkem</t>
  </si>
  <si>
    <t>položka zahrnuje:  
dodávku veškerého materiálu potřebného pro předepsanou úpravu v předepsané kvalitě  
položení vrstvy v předepsané tloušťce  
potřebná lešení a podpěrné konstrukce</t>
  </si>
  <si>
    <t>62663</t>
  </si>
  <si>
    <t>INJEKTÁŽ TRHLIN SILOVĚ SPOJUJÍCÍ</t>
  </si>
  <si>
    <t>SANACE ŽB ČELNÍ STĚNY - Injektáže trhlin a pracovních spár  
Viz C.3 - Koordinační situační výkres a D.1.1.2.03 - Výměna / nový propustek - podélný a příčný řez propustkem</t>
  </si>
  <si>
    <t>položka zahrnuje:  
dodávku veškerého materiálu potřebného pro předepsanou úpravu v předepsané kvalitě  
vyčištění trhliny  
provedení vlastní injektáže  
potřebná lešení a podpěrné konstrukce</t>
  </si>
  <si>
    <t>78342</t>
  </si>
  <si>
    <t>PROTIKOROZ OCHRANA POTRUBÍ A ARMATUR NÁTĚREM VÍCEVRST</t>
  </si>
  <si>
    <t>SANACE ŽB ČELNÍ STĚNY - Nátěr obnažené výztuže protikorozním nátěrem, 10% plochy 
Viz C.3 - Koordinační situační výkres a D.1.1.2.03 - Výměna / nový propustek - podélný a příčný řez propustkem</t>
  </si>
  <si>
    <t>Celkem: 10*0,1=1,000 [A]</t>
  </si>
  <si>
    <t>78383</t>
  </si>
  <si>
    <t>NÁTĚRY BETON KONSTR TYP S4 (OS-C)</t>
  </si>
  <si>
    <t>SANACE ŽB ČELNÍ STĚNY - Dvouvrstvý sjednocující nátěr, 100% plochy 
Viz C.3 - Koordinační situační výkres a D.1.1.2.03 - Výměna / nový propustek - podélný a příčný řez propustkem</t>
  </si>
  <si>
    <t>- položka zahrnuje kompletní povlaky (i různobarevné), včetně úpravy podkladu (odmaštění, odstranění starých nátěrů a nečistot) a jeho vyspravení, provedení nátěru předepsaným postupem a splnění všech požadavků daných technologickým předpisem.</t>
  </si>
  <si>
    <t>ŽB ŘÍMSA - Nátěr horního povrchu čirým hydrofobním nátěrem, 2 vrstvy 
Viz C.3 - Koordinační situační výkres a D.1.1.2.03 - Výměna / nový propustek - podélný a příčný řez propustkem</t>
  </si>
  <si>
    <t>Celkem: 0,75*5,86=4,395 [A]</t>
  </si>
  <si>
    <t>9112B1</t>
  </si>
  <si>
    <t>ZÁBRADLÍ MOSTNÍ SE SVISLOU VÝPLNÍ - DODÁVKA A MONTÁŽ</t>
  </si>
  <si>
    <t>ZÁBRADLÍ - Osazení ocelového trubkového zábradlí se svislou výplní, včetně protikorozní ochrany, barva RAL dle požadavku investora, kotevní šrouby + drobný spojovací materiál z nerezové oceli třídy A4, kotveno do předvrtaných otvorů na chemickou kotvu, včetně vrtání otvorů, kotevních prvků a podlití 
=5,250 
Systém protikorozní ochrany ocelového zábradlí 
- Příprava povrchů - moření v kyselině Be 
- Podklad - ocel žárově zinkovaná ponorem tl. 85µm 
- Příprava povrchu - jemné otryskání povrchu pro zdrsnění a odmaštění 
- 1x Základní nátěr epoxidový se zinkovým prachem a se zaručenou přilnavostí na kovové povlaky s nominální tloušťkou jedné vrstvy 80µm 
- 2x Vrchní nátěr polyuretanový s nominální tloušťkou jedné vrstvy 80µm 
- Nátěrový systém má celkovou nominální tloušťku 240µm 
Jádrové vrty průměru 22mm a délky 175mm 
=3kus*4kus=12ks 
Chemické kotvy 
=12*(pí*0,011*0,011*0,175-pí*0,0052*0,0052*0,165)=0,0001m3 
Nerez. kotevní šrouby průměru 12mm a délky 220mm + drobný spojovací materiál z nerezové oceli 
=3kus*4kus =12kus 
Epoxidová plastmalta 
=12kus*0,020*0,250*0,250=0,015m3 
Viz C.3 - Koordinační situační výkres a D.1.1.2.03 - Výměna / nový propustek - podélný a příčný řez propustkem</t>
  </si>
  <si>
    <t>Celkem: 5,25=5,250 [A]</t>
  </si>
  <si>
    <t>položka zahrnuje:  
dodání zábradlí včetně předepsané povrchové úpravy  
kotvení sloupků, t.j. kotevní desky, šrouby z nerez oceli, vrty a zálivku, pokud zadávací dokumentace nestanoví jinak  
případné nivelační hmoty pod kotevní desky</t>
  </si>
  <si>
    <t>935212</t>
  </si>
  <si>
    <t>PŘÍKOPOVÉ ŽLABY Z BETON TVÁRNIC ŠÍŘ DO 600MM DO BETONU TL 100MM</t>
  </si>
  <si>
    <t>PŘÍKOPOVÉ TVÁRNICE - Prefabrikované příkopové tvárnice z betonu C30/37-XF4, tl. 80mm, celkové šířky 0,607m (0,570m), délky 0,300m, spáry zatřené stěrkou MC25 včetně dopravy materiálu 
PŘÍKOPOVÉ TVÁRNICE - Betonové lože C25/30-XF3 tl. 150mm 
=5,860*0,100m2=0,433m3 
Viz C.3 - Koordinační situační výkres a D.1.1.2.03 - Výměna / nový propustek - podélný a příčný řez propustkem</t>
  </si>
  <si>
    <t>Celkem: 5,86=5,860 [A]</t>
  </si>
  <si>
    <t>938552</t>
  </si>
  <si>
    <t>OČIŠTĚNÍ BETON KONSTR OTRYSKÁNÍM NA SUCHO KŘEMIČ PÍSKEM</t>
  </si>
  <si>
    <t>SANACE ŽB ČELNÍ STĚNY - Otryskání abrazivem do tl. max. 5mm, 100% plochy 
=10,000m2 
SANACE ŽB ČELNÍ STĚNY - Otryskání abrazivem do tl. max. 30mm, 30% plochy 
=10,000m2*0,3=3,000m2 
Viz C.3 - Koordinační situační výkres a D.1.1.2.03 - Výměna / nový propustek - podélný a příčný řez propustkem</t>
  </si>
  <si>
    <t>Celkem: 10=10,000 [A] 
Celkem: 10*0,3=3,000 [B] 
Celkem: A+B=13,000 [C]</t>
  </si>
  <si>
    <t>položka zahrnuje očištění předepsaným způsobem včetně odklizení vzniklého odpadu</t>
  </si>
  <si>
    <t>BOURACÍ PRÁCE - Odstranění ŽB římsy propustku včetně odvozu na skládku do 20km 
=0,571m3*2,500t/m3=1,428t 
Viz C.3 - Koordinační situační výkres a D.1.1.2.03 - Výměna / nový propustek - podélný a příčný řez propustkem</t>
  </si>
  <si>
    <t>Celkem: 5,86*0,65*0,15=0,571 [A]</t>
  </si>
  <si>
    <t>DOPRAVA - Příplatek za dopravu - Odstranění ŽB římsy propustku včetně odvozu na skládku do 10km 
Položka vypočtena na základě umístění stavby vůči skládce</t>
  </si>
  <si>
    <t>Celkem: 0,571*2,5*10=14,275 [A]</t>
  </si>
  <si>
    <t>SO 102.04</t>
  </si>
  <si>
    <t>KM 0,81835 (PVNHČP)</t>
  </si>
  <si>
    <t>SKLÁDKA - Uložení zeminy na skládku 
Viz položka č. 3</t>
  </si>
  <si>
    <t>Celkem: 23,166=23,166 [A]</t>
  </si>
  <si>
    <t>SKLÁDKA - Uložení stavební suti na skládku 
Viz položky č. 9, 11, 13 a 14</t>
  </si>
  <si>
    <t>Celkem: 1,11+3,11+9,085+0,286+6,542+6,159=26,292 [A]</t>
  </si>
  <si>
    <t>ZEMNÍ PRÁCE - Výkop zeminy pro stavební jámu v zemině tř. I včetně pažení a odvozu zeminy na skládku do 20km 
=11,583m3*2,000t/m3=23,166t 
Viz C.3 - Koordinační situační výkres a D.1.1.2.03 - Výměna / nový propustek - podélný a příčný řez propustkem</t>
  </si>
  <si>
    <t>Celkem: 11,583=11,583 [A]</t>
  </si>
  <si>
    <t>Celkem: 11,583*10=115,830 [A]</t>
  </si>
  <si>
    <t>Celkem: 14=14,000 [A]</t>
  </si>
  <si>
    <t>Celkem: 10,05+1,4+(1,7+2,25)*1=15,400 [A]</t>
  </si>
  <si>
    <t>327215</t>
  </si>
  <si>
    <t>PŘEZDĚNÍ ZDÍ Z KAMENNÉHO ZDIVA</t>
  </si>
  <si>
    <t>ZASLEPENÍ ŠACHTY - Dozdění šachty z lomového kamene tl. 250mm na MC 
Viz C.3 - Koordinační situační výkres a D.1.1.2.03 - Výměna / nový propustek - podélný a příčný řez propustkem</t>
  </si>
  <si>
    <t>Celkem: 1*0,955*0,25=0,239 [A]</t>
  </si>
  <si>
    <t>položka zahrnuje rozebrání stávajícího zdiva, nezbytnou manipulaci s rozebraným materiálem (nakládání, doprava, složení, očištění, odvoz nepoužitelného materiálu a suti), vyzdění z tohoto materiálu (bez dodávky nového) včetně dodávky předepsaného materiálu pro výplň spar.</t>
  </si>
  <si>
    <t>87733</t>
  </si>
  <si>
    <t>CHRÁNIČKY PŮLENÉ Z TRUB PLAST DN DO 150MM</t>
  </si>
  <si>
    <t>CHRÁNIČKA - Dělená plastová chránička se zámky a hrdlem DN=110mm včetně BALL Markerů na koncích pro budoucí možné protažení IS 
Viz C.3 - Koordinační situační výkres a D.1.1.2.03 - Výměna / nový propustek - podélný a příčný řez propustkem</t>
  </si>
  <si>
    <t>Celkem: 8*2=16,000 [A]</t>
  </si>
  <si>
    <t>položky pro zhotovení potrubí platí bez ohledu na sklon  
zahrnuje:  
- výrobní dokumentaci (včetně technologického předpisu)  
- dodání veškerého trubního a pomocného materiálu  (trouby včetně podélného rozpůlení,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</si>
  <si>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BOURACÍ PRÁCE - Odstranění betonových základů včetně odvozu na skládku do 20km 
=(1,700+2,250)*1,000*1,000=3,950m3 
=3,950m3*2,300t/m3=9,085t 
BOURACÍ PRÁCE - Odstranění betonových prefabrikovaných podkladků a podkladního betonu včetně odvozu na skládku do 20km 
=0,260m2*10,300=2,678m3 
=2,678m3*2,300t/m3=6,159t 
Viz C.3 - Koordinační situační výkres a D.1.1.2.03 - Výměna / nový propustek - podélný a příčný řez propustkem</t>
  </si>
  <si>
    <t>Celkem: (1,7+2,25)*1*1=3,950 [A] 
Celkem: 0,26*10,3=2,678 [B] 
Celkem: A+B=6,628 [C]</t>
  </si>
  <si>
    <t>DOPRAVA - Příplatek za dopravu - Odstranění betonových základů včetně odvozu na skládku do 10km 
=3,950m3*2,300t/m3*10km=90,850tkm 
DOPRAVA - Příplatek za dopravu - Odstranění betonových prefabrikovaných podkladků a podkladního betonu včetně odvozu na skládku do 10km 
=2,678m3*2,300t/m3*10km=61,594tkm 
Položka vypočtena na základě umístění stavby vůči skládce</t>
  </si>
  <si>
    <t>Celkem: 3,95*2,3*10=90,850 [A] 
Celkem: 2,678*2,3*10=61,594 [B] 
Celkem: A+B=152,444 [C]</t>
  </si>
  <si>
    <t>BOURACÍ PRÁCE - Odstranění ŽB říms propustku včetně odvozu na skládku do 20km 
=(1,700+2,250)*0,750*0,150=0,444m3 
=0,444m3*2,500t/m3=1,110t 
BOURACÍ PRÁCE - Odstranění ŽB čelních stěn propustku včetně odvozu na skládku do 20km 
=(1,700+2,250)*0,500*0,760-0,515m2*0,500=1,244m3 
=1,244m3*2,500t/m3=3,110t 
Viz C.3 - Koordinační situační výkres a D.1.1.2.03 - Výměna / nový propustek - podélný a příčný řez propustkem</t>
  </si>
  <si>
    <t>Celkem: (1,7+2,25)*0,75*0,15=0,444 [A] 
Celkem: (1,7+2,25)*0,5*0,76-0,515*0,5=1,244 [B] 
Celkem: A+B=1,688 [C]</t>
  </si>
  <si>
    <t>DOPRAVA - Příplatek za dopravu - Odstranění ŽB říms propustku včetně odvozu na skládku do 10km 
=0,444m3*2,500t/m3*10km=11,100tkm 
DOPRAVA - Příplatek za dopravu - Odstranění ŽB čelních stěn propustku včetně odvozu na skládku do 10km 
=1,244m3*2,500t/m3*10km=31,100tkm 
DOPRAVA - Příplatek za dopravu - Odstranění ŽB hrdlových trubek DN=600mm včetně odvozu na skládku do 30km 
=11,050*0,592t/m*30km=196,248tkm 
Položka vypočtena na základě umístění stavby vůči skládce</t>
  </si>
  <si>
    <t>Celkem: 0,444*2,5*10=11,100 [A] 
Celkem: 1,244*2,5*10=31,100 [B] 
Celkem: 11,05*0,592*30=196,248 [C] 
Celkem: A+B+C=238,448 [D]</t>
  </si>
  <si>
    <t>BOURACÍ PRÁCE - Odstranění ŽB hrdlových trubek DN=600mm 
=11,050*0,592t/m=6,542t 
Viz C.3 - Koordinační situační výkres a D.1.1.2.03 - Výměna / nový propustek - podélný a příčný řez propustkem</t>
  </si>
  <si>
    <t>Celkem: 11,05=11,050 [A]</t>
  </si>
  <si>
    <t>BOURACÍ PRÁCE - Odstranění části kamenné šachty propustku včetně odvozu na skládku do 20km 
=0,110m3*2,600t/m3=0,286t 
Viz C.3 - Koordinační situační výkres a D.1.1.2.03 - Výměna / nový propustek - podélný a příčný řez propustkem</t>
  </si>
  <si>
    <t>Celkem: 0,438*0,25=0,110 [A]</t>
  </si>
  <si>
    <t>DOPRAVA - Příplatek za dopravu - Odstranění části kamenné šachty propustku včetně odvozu na skládku do 10km 
Položka vypočtena na základě umístění stavby vůči skládce</t>
  </si>
  <si>
    <t>Celkem: 0,11*2,6*10=2,860 [A]</t>
  </si>
  <si>
    <t>SO 102.05</t>
  </si>
  <si>
    <t>KM 0,97906 (PVNHČP)</t>
  </si>
  <si>
    <t>Celkem: 20,9=20,900 [A]</t>
  </si>
  <si>
    <t>SKLÁDKA - Uložení stavební suti na skládku 
Viz položky č. 10, 12, 14 a 15</t>
  </si>
  <si>
    <t>Celkem: 1,045+4,163+0,335+3,696+4,099=13,338 [A]</t>
  </si>
  <si>
    <t>ZEMNÍ PRÁCE - Výkop zeminy pro stavební jámu v zemině tř. I včetně pažení a odvozu zeminy na skládku do 20km 
=10,450m3*2,000t/m3=20,900t 
Viz C.3 - Koordinační situační výkres a D.1.1.2.03 - Výměna / nový propustek - podélný a příčný řez propustkem</t>
  </si>
  <si>
    <t>Celkem: 10,45=10,450 [A]</t>
  </si>
  <si>
    <t>Celkem: 10,45*10=104,500 [A]</t>
  </si>
  <si>
    <t>Celkem: 27,755=27,755 [A]</t>
  </si>
  <si>
    <t>Celkem: 10,55+1,16+1,81*1=13,520 [A]</t>
  </si>
  <si>
    <t>239366</t>
  </si>
  <si>
    <t>VÝZTUŽ PODZEM STĚN Z KARI SÍTÍ</t>
  </si>
  <si>
    <t>ZASLEPENÍ ŠACHTY - Betonářská výztuž B500B - KARI síť pr. 8mm, rozměr oka 100x100mm, včetně dopravy materiálu 
Viz C.3 - Koordinační situační výkres a D.1.1.2.03 - Výměna / nový propustek - podélný a příčný řez propustkem</t>
  </si>
  <si>
    <t>Celkem: 0,02*0,197*7,85=0,031 [A]</t>
  </si>
  <si>
    <t>ZASLEPENÍ ŠACHTY - Beton C25/30-XF3+XA2 + hutnění včetně dopravy materiálu 
ZASLEPENÍ ŠACHTY - Bednění + odbedňovací nátěr 
=0,750*1,050=0,788m2 
Viz C.3 - Koordinační situační výkres a D.1.1.2.03 - Výměna / nový propustek - podélný a příčný řez propustkem</t>
  </si>
  <si>
    <t>Celkem: 0,75*1,05*0,25=0,197 [A]</t>
  </si>
  <si>
    <t>BOURACÍ PRÁCE - Odstranění betonového základu včetně odvozu na skládku do 20km 
=1,810*1,000*1,000=1,810m3 
=1,810m3*2,300t/m3=4,163t 
BOURACÍ PRÁCE - Odstranění betonových prefabrikovaných podkladků a podkladního betonu včetně odvozu na skládku do 20km 
=0,165m2*10,800=1,782m3 
=1,782m3*2,300t/m3=4,099t 
Viz C.3 - Koordinační situační výkres a D.1.1.2.03 - Výměna / nový propustek - podélný a příčný řez propustkem</t>
  </si>
  <si>
    <t>Celkem: 1,81*1*1=1,810 [A] 
Celkem: 0,165*10,8=1,782 [B] 
Celkem: A+B=3,592 [C]</t>
  </si>
  <si>
    <t>DOPRAVA - Příplatek za dopravu - Odstranění betonového základu včetně odvozu na skládku do 10km 
=1,810m3*2,300t/m3*10km=41,630tkm 
DOPRAVA - Příplatek za dopravu - Odstranění betonových prefabrikovaných podkladků a podkladního betonu včetně odvozu na skládku do 10km 
=1,782m3*2,300t/m3*10km=40,986tkm 
Položka vypočtena na základě umístění stavby vůči skládce</t>
  </si>
  <si>
    <t>Celkem: 1,81*2,3*10=41,630 [A] 
Celkem: 1,782*2,3*10=40,986 [B] 
Celkem: A+B=82,616 [C]</t>
  </si>
  <si>
    <t>BOURACÍ PRÁCE - Odstranění ŽB čelní stěny propustku včetně odvozu na skládku do 20km 
=0,418m3*2,500t/m3=1,045t 
Viz C.3 - Koordinační situační výkres a D.1.1.2.03 - Výměna / nový propustek - podélný a příčný řez propustkem</t>
  </si>
  <si>
    <t>Celkem: 1,81*0,6*0,5-0,25*0,5=0,418 [A]</t>
  </si>
  <si>
    <t>DOPRAVA - Příplatek za dopravu - Odstranění ŽB čelní stěny propustku včetně odvozu na skládku do 10km 
=0,418m3*2,500t/m3*10km=10,450tkm 
DOPRAVA - Příplatek za dopravu - Odstranění ŽB hrdlových trubek DN=400mm včetně odvozu na skládku do 30km 
=11,550*0,320t/m*30km=110,880tkm 
DOPRAVA - Příplatek za dopravu - Odstranění betonových prefabrikovaných podkladků a podkladního betonu včetně odvozu na skládku do 10km 
=1,782m3*2,300t/m3*10km=40,986tkm 
Položka vypočtena na základě umístění stavby vůči skládce</t>
  </si>
  <si>
    <t>Celkem: 0,418*2,5*10=10,450 [A] 
Celkem: 11,55*0,32*30=110,880 [B] 
Celkem: A+B=121,330 [C]</t>
  </si>
  <si>
    <t>BOURACÍ PRÁCE - Odstranění ŽB hrdlových trubek DN=400mm 
=11,550*0,0,320t/m=3,696t 
Viz C.3 - Koordinační situační výkres a D.1.1.2.03 - Výměna / nový propustek - podélný a příčný řez propustkem</t>
  </si>
  <si>
    <t>Celkem: 11,55=11,550 [A]</t>
  </si>
  <si>
    <t>967168</t>
  </si>
  <si>
    <t>VYBOURÁNÍ ČÁSTÍ KONSTRUKCÍ ŽELEZOBET S ODVOZEM DO 20KM</t>
  </si>
  <si>
    <t>BOURACÍ PRÁCE - Odstranění části ŽB šachty propustku včetně odvozu na skládku do 20km 
=0,134m3*2,500t/m3=0,335t 
Viz C.3 - Koordinační situační výkres a D.1.1.2.03 - Výměna / nový propustek - podélný a příčný řez propustkem</t>
  </si>
  <si>
    <t>Celkem: 0,537*0,25=0,134 [A]</t>
  </si>
  <si>
    <t>96716B</t>
  </si>
  <si>
    <t>VYBOURÁNÍ ČÁSTÍ KONSTRUKCÍ ŽELEZOBET - DOPRAVA</t>
  </si>
  <si>
    <t>DOPRAVA - Příplatek za dopravu - Odstranění části ŽB šachty propustku včetně odvozu na skládku do 10km 
Položka vypočtena na základě umístění stavby vůči skládce</t>
  </si>
  <si>
    <t>Celkem: 0,134*2,5*10=3,350 [A]</t>
  </si>
  <si>
    <t>SO 102.06</t>
  </si>
  <si>
    <t>KM 1,10033 (PVNHČP)</t>
  </si>
  <si>
    <t>SKLÁDKA - Uložení zeminy na skládku 
Viz položka č. 9</t>
  </si>
  <si>
    <t>Celkem: 127,110=127,110 [A]</t>
  </si>
  <si>
    <t>SKLÁDKA - Uložení stavební suti na skládku 
Viz položky č. 3, 41, 43, 45 a 46</t>
  </si>
  <si>
    <t>Celkem: 0,267+1,067+1,028+3,663+8,395+2,678+4,885+4,264=26,247 [A]</t>
  </si>
  <si>
    <t>BOURACÍ PRÁCE - Odstranění betonových chodníkových obrubníků včetně odvozu na skládku do 5km 
=4,640*0,025m2*2,300t/m3=0,267t 
Viz C.3 - Koordinační situační výkres a D.1.1.2.03 - Výměna / nový propustek - podélný a příčný řez propustkem</t>
  </si>
  <si>
    <t>Celkem: 4,64=4,640 [A]</t>
  </si>
  <si>
    <t>DOPRAVA - Příplatek za dopravu - Odstranění betonových chodníkových obrubníků včetně odvozu na skládku do 25km 
Položka vypočtena na základě umístění stavby vůči skládce</t>
  </si>
  <si>
    <t>Celkem: 4,64*0,025*2,3*25=6,670 [A]</t>
  </si>
  <si>
    <t>BOURACÍ PRÁCE - Odfrézování asfaltových vrstev v tl. 100mm (asfalt) včetně odvozu a uložení na skládku KSÚS PK - Cestmistrovství Polička do 15km 
=0,800m3*2,400t/m3=1,920t 
Viz C.3 - Koordinační situační výkres a D.1.1.2.03 - Výměna / nový propustek - podélný a příčný řez propustkem</t>
  </si>
  <si>
    <t>Celkem: 7,996*0,1=0,800 [A]</t>
  </si>
  <si>
    <t>113761</t>
  </si>
  <si>
    <t>FRÉZOVÁNÍ DRÁŽKY PRŮŘEZU DO 100MM2 V ASFALTOVÉ VOZOVCE</t>
  </si>
  <si>
    <t>CHODNÍK - Prořezání drážky v pracovní spáře 
Viz C.3 - Koordinační situační výkres a D.1.1.2.03 - Výměna / nový propustek - podélný a příčný řez propustkem</t>
  </si>
  <si>
    <t>Celkem: 1,96=1,960 [A]</t>
  </si>
  <si>
    <t>ZEMNÍ PRÁCE - Odhumusování plochy v tl. 150mm, která bude zasažena výkopovými pracemi a úpravou terénu včetně odvozu a uložení zeminy na deponii stavby do 20km (využití na zpětné ohumusování) 
=5,215m2*0,150=0,782m3 
=0,782m3*2,000t/m3=1,564t 
ZEMNÍ PRÁCE - Odhumusování plochy v tl. 150mm, která bude zasažena výkopovými pracemi a úpravou terénu včetně odvozu do 20km a likvidace v režii zhotovitele (nebude využita na zpětné ohumusování) 
=16,916m2*0,150-5,215m2*0,150=1,755m3 
=1,755m3*2,000t/m3=3,510t 
Viz C.3 - Koordinační situační výkres a D.1.1.2.03 - Výměna / nový propustek - podélný a příčný řez propustkem</t>
  </si>
  <si>
    <t>Celkem: 5,215*0,15=0,782 [A] 
Celkem: 16,916*0,15-5,215*0,15=1,755 [B] 
Celkem: A+B=2,537 [C]</t>
  </si>
  <si>
    <t>ZEMNÍ PRÁCE - Výkop zeminy pro stavební jámu v zemině tř. I včetně pažení a odvozu zeminy na skládku do 20km 
=63,555m3*2,000t/m3=127,110t 
Viz C.3 - Koordinační situační výkres a D.1.1.2.03 - Výměna / nový propustek - podélný a příčný řez propustkem</t>
  </si>
  <si>
    <t>Celkem: 63,555=63,555 [A]</t>
  </si>
  <si>
    <t>Celkem: 63,555*10=635,550 [A]</t>
  </si>
  <si>
    <t>Celkem: 44,175=44,175 [A]</t>
  </si>
  <si>
    <t>ZEMNÍ PRÁCE - Úprava a zhutnění základové spáry 
=1,400*11,860+13,925m2=30,529m2 
CHODNÍK - Úprava a zhutnění zemní pláně 
=8,235m2 
Viz C.3 - Koordinační situační výkres a D.1.1.2.03 - Výměna / nový propustek - podélný a příčný řez propustkem</t>
  </si>
  <si>
    <t>Celkem: 1,4*11,86+13,925=30,529 [A] 
Celkem: 8,235=8,235 [B] 
Celkem: A+B=38,764 [C]</t>
  </si>
  <si>
    <t>Celkem: 5,215=5,215 [A]</t>
  </si>
  <si>
    <t>OPĚRNÁ ZEĎ - Dozdění opěrné zdi z lomového kamene tl. 250mm na MC 
Viz C.3 - Koordinační situační výkres a D.1.1.2.03 - Výměna / nový propustek - podélný a příčný řez propustkem</t>
  </si>
  <si>
    <t>Celkem: 0,88*1=0,880 [A]</t>
  </si>
  <si>
    <t>TROUBA - Podkladní betonové prefabrikované podkladky z betonu C35/45-XF4 pod trouby (12kus), včetně dopravy materiálu 
Viz C.3 - Koordinační situační výkres a D.1.1.2.03 - Výměna / nový propustek - podélný a příčný řez propustkem</t>
  </si>
  <si>
    <t>Celkem: 0,8*0,15*0,25*12=0,360 [A]</t>
  </si>
  <si>
    <t>Celkem: 13,925*0,15=2,089 [A]</t>
  </si>
  <si>
    <t>ŽB ZÁKLADOVÁ DESKA - Beton C25/30-XF3+XA2 + hutnění včetně dopravy materiálu 
ŽB ZÁKLADOVÁ DESKA - Bednění + odbedňovací nátěr 
=1,400*0,300+11,860*0,300*2=7,536m2 
Viz C.3 - Koordinační situační výkres a D.1.1.2.03 - Výměna / nový propustek - podélný a příčný řez propustkem</t>
  </si>
  <si>
    <t>Celkem: 1,4*11,86*0,3=4,981 [A]</t>
  </si>
  <si>
    <t>Celkem: 0,02*4,981*7,85=0,782 [A]</t>
  </si>
  <si>
    <t>Celkem: 0,72*12,06=8,683 [A]</t>
  </si>
  <si>
    <t>Celkem: 13,925*0,25=3,481 [A]</t>
  </si>
  <si>
    <t>Celkem: 7,732*0,5*0,2=0,773 [A]</t>
  </si>
  <si>
    <t>CHODNÍK - Mechanicky zpevněná zemina MZ, tl. 150mm + hutnění 
Viz C.3 - Koordinační situační výkres a D.1.1.2.03 - Výměna / nový propustek - podélný a příčný řez propustkem</t>
  </si>
  <si>
    <t>Celkem: 8,235=8,235 [A]</t>
  </si>
  <si>
    <t>CHODNÍK - Štěrkodrť z recyklovaného kameniva z vozovek ŠDA-R 0/16, tl. 60mm + hutnění 
Viz C.3 - Koordinační situační výkres a D.1.1.2.03 - Výměna / nový propustek - podélný a příčný řez propustkem</t>
  </si>
  <si>
    <t>Celkem: 8,235*0,06=0,494 [A]</t>
  </si>
  <si>
    <t>CHODNÍK - Infiltrační postřik z kationaktivní emulze, zbytkové množství pojiva 1,00kg/m2 (po odštěpení) 
Viz C.3 - Koordinační situační výkres a D.1.1.2.03 - Výměna / nový propustek - podélný a příčný řez propustkem</t>
  </si>
  <si>
    <t>CHODNÍK - Asfaltový beton pro obrusné vrstvy ACO 8, tl. 40mm + hutnění 
Viz C.3 - Koordinační situační výkres a D.1.1.2.03 - Výměna / nový propustek - podélný a příčný řez propustkem</t>
  </si>
  <si>
    <t>CHODNÍK - Asfaltová zálivka 
Viz C.3 - Koordinační situační výkres a D.1.1.2.03 - Výměna / nový propustek - podélný a příčný řez propustkem</t>
  </si>
  <si>
    <t>Celkem: (1,57+1,1)*0,105=0,280 [A]</t>
  </si>
  <si>
    <t>ŽB ZÁKLADOVÁ DESKA - Nátěry Np+2xNa na styku se zeminou 
=11,860*0,300*2=7,116m2 
ŽB OBETONOVÁNÍ - Nátěry Np+2xNa na styku se zeminou 
=2,908*11,900=34,605m2 
Viz C.3 - Koordinační situační výkres a D.1.1.2.03 - Výměna / nový propustek - podélný a příčný řez propustkem</t>
  </si>
  <si>
    <t>Celkem: 11,86*0,3*2=7,116 [A] 
Celkem: 2,908*11,9=34,605 [B] 
Celkem: A+B=41,721 [C]</t>
  </si>
  <si>
    <t>TROUBA - ŽB prefabrikované hrdlové trouby DN=600mm (6kus) z betonu C35/45-XF4 včetně dopravy materiálu 
Viz C.3 - Koordinační situační výkres a D.1.1.2.03 - Výměna / nový propustek - podélný a příčný řez propustkem</t>
  </si>
  <si>
    <t>Celkem: 12,86=12,860 [A]</t>
  </si>
  <si>
    <t>ŽB OBETONOVÁNÍ - Beton C25/30-XF3+XA2 + hutnění 
ŽB OBETONOVÁNÍ - Bednění + odbedňovací nátěr 
=1,226*11,900*2+0,810m2+0,675m2=30,664m2 
ŽB OBETONOVÁNÍ - Betonářská výztuž B500B - KARI síť pr. 8mm, rozměr oka 100x100mm, včetně dopravy materiálu 
=0,020*8,033m3*7,850t/m3=1,261t 
Viz C.3 - Koordinační situační výkres a D.1.1.2.03 - Výměna / nový propustek - podélný a příčný řez propustkem</t>
  </si>
  <si>
    <t>Celkem: 0,675*11,9=8,033 [A]</t>
  </si>
  <si>
    <t>OBRUBNÍKY - Betonové chodníkové obrubníky 100x250x1000mm 
OBRUBNÍKY - Betonové lože C20/25-XF3 pod betonové chodníkové obrubníky 100x250x1000mm 
=4,640*0,055m2=0,255m3 
Viz C.3 - Koordinační situační výkres a D.1.1.2.03 - Výměna / nový propustek - podélný a příčný řez propustkem</t>
  </si>
  <si>
    <t>BOURACÍ PRÁCE - Řezání asfaltového krytu pro odfrézování asfaltových vrstev 
Viz C.3 - Koordinační situační výkres a D.1.1.2.03 - Výměna / nový propustek - podélný a příčný řez propustkem</t>
  </si>
  <si>
    <t>Celkem: 1,89=1,890 [A]</t>
  </si>
  <si>
    <t>TROUBA - Seříznutí ŽB prefabrikovaných hrdlových trubek DN=600mm na vtoku i výtoku 
Viz C.3 - Koordinační situační výkres a D.1.1.2.03 - Výměna / nový propustek - podélný a příčný řez propustkem</t>
  </si>
  <si>
    <t>Celkem: 1,57+1,1=2,670 [A]</t>
  </si>
  <si>
    <t>Celkem: 2,215*0,105*0,005*5=0,006 [A]</t>
  </si>
  <si>
    <t>ROK VÝSTAVBY - Betonový prefabrikovaný blok z prostého betonu C30/37-XF4 (1kus), 400x250x250mm s vyznačením letopočtu výstavby pomocí pryžové matrice na vtoku 
Viz C.3 - Koordinační situační výkres a D.1.1.2.03 - Výměna / nový propustek - podélný a příčný řez propustkem</t>
  </si>
  <si>
    <t>BOURACÍ PRÁCE - Odstranění betonového lože betonových chodníkových obrubníků včetně odvozu na skládku do 20-ti km 
=4,640*0,100m2=0,464m3 
=0,464m3*2,300t/m3=1,067t 
BOURACÍ PRÁCE - Odstranění betonových základů včetně odvozu na skládku do 20km 
=(1,500+2,150)*1,000*1,000=3,650m3 
=3,650m3*2,300t/m3=8,395t 
BOURACÍ PRÁCE - Odstranění betonových prefabrikovaných podkladků a podkladního betonu včetně odvozu na skládku do 20km 
=0,180m2*10,300=1,854m3 
=1,854m3*2,300t/m3=4,264t 
Viz C.3 - Koordinační situační výkres a D.1.1.2.03 - Výměna / nový propustek - podélný a příčný řez propustkem</t>
  </si>
  <si>
    <t>Celkem: 4,64*0,1=0,464 [A] 
Celkem: (1,5+2,15)*1*1=3,650 [B] 
Celkem: 0,18*10,3=1,854 [C] 
Celkem: A+B+C=5,968 [D]</t>
  </si>
  <si>
    <t>DOPRAVA - Příplatek za dopravu - Odstranění betonového lože betonových chodníkových obrubníků včetně odvozu na skládku do 10-ti km 
=0,464m3*2,300t/m3*10km=10,672tkm 
DOPRAVA - Příplatek za dopravu - Odstranění betonových základů včetně odvozu na skládku do 10km 
=3,650m3*2,300t/m3*10km=83,950tkm 
DOPRAVA - Příplatek za dopravu - Odstranění betonových prefabrikovaných podkladků a podkladního betonu včetně odvozu na skládku do 10km 
=1,854m3*2,300t/m3*10km=42,642tkm 
Položka vypočtena na základě umístění stavby vůči skládce</t>
  </si>
  <si>
    <t>Celkem: 0,464*2,3*10=10,672 [A] 
Celkem: 3,65*2,3*10=83,950 [B] 
Celkem: 1,854*2,3*10=42,642 [C] 
Celkem: A+B+C=137,264 [D]</t>
  </si>
  <si>
    <t>BOURACÍ PRÁCE - Odstranění ŽB říms propustku včetně odvozu na skládku do 20km 
=(1,500+2,150)*0,750*0,150=0,411m3 
=0,411m3*2,500t/m3=1,028t 
BOURACÍ PRÁCE - Odstranění ŽB čelních stěn propustku včetně odvozu na skládku do 20km 
=(1,500+2,150)*0,500*0,900-0,355m2*0,500=1,465m3 
=1,465m3*2,500t/m3=3,663t 
Viz C.3 - Koordinační situační výkres a D.1.1.2.03 - Výměna / nový propustek - podélný a příčný řez propustkem</t>
  </si>
  <si>
    <t>Celkem: (1,5+2,15)*0,75*0,15=0,411 [A] 
Celkem: (1,5+2,15)*0,5*0,9-0,355*0,5=1,465 [B] 
Celkem: A+B=1,876 [C]</t>
  </si>
  <si>
    <t>DOPRAVA - Příplatek za dopravu - Odstranění ŽB říms propustku včetně odvozu na skládku do 10km 
=0,411m3*2,500t/m3*10km=10,275tkm 
DOPRAVA - Příplatek za dopravu - Odstranění ŽB čelních stěn propustku včetně odvozu na skládku do 10km 
=1,465m3*2,500t/m3*10km=36,625tkm 
DOPRAVA - Příplatek za dopravu - Odstranění ŽB hrdlových trubek DN=500mm včetně odvozu na skládku do 30km 
=11,800*0,414t/m*30km=146,556tkm 
Položka vypočtena na základě umístění stavby vůči skládce</t>
  </si>
  <si>
    <t>Celkem: 0,411*2,5*10=10,275 [A] 
Celkem: 1,465*2,5*10=36,625 [B] 
Celkem: 11,8*0,414*30=146,556 [C] 
Celkem: A+B+C=193,456 [D]</t>
  </si>
  <si>
    <t>BOURACÍ PRÁCE - Odstranění ŽB hrdlových trubek DN=500mm 
=11,800*0,414t/m=4,885t 
Viz C.3 - Koordinační situační výkres a D.1.1.2.03 - Výměna / nový propustek - podélný a příčný řez propustkem</t>
  </si>
  <si>
    <t>Celkem: 11,8=11,800 [A]</t>
  </si>
  <si>
    <t>BOURACÍ PRÁCE - Odstranění části kamenné opěrné zdi včetně odvozu na skládku do 20km 
=1,030m3*2,600t/m3=2,678t 
Viz C.3 - Koordinační situační výkres a D.1.1.2.03 - Výměna / nový propustek - podélný a příčný řez propustkem</t>
  </si>
  <si>
    <t>Celkem: 1,03*1=1,030 [A]</t>
  </si>
  <si>
    <t>DOPRAVA - Příplatek za dopravu - Odstranění části kamenné opěrné zdi včetně odvozu na skládku do 10km 
Položka vypočtena na základě umístění stavby vůči skládce</t>
  </si>
  <si>
    <t>Celkem: 1,03*2,6*10=26,780 [A]</t>
  </si>
  <si>
    <t>SO 102.07</t>
  </si>
  <si>
    <t>KM 1,15877 (PVNHČP)</t>
  </si>
  <si>
    <t>Celkem: 110,3=110,300 [A]</t>
  </si>
  <si>
    <t>SKLÁDKA - Uložení stavební suti na skládku 
Viz položky č. 3, 43, 45 a 47</t>
  </si>
  <si>
    <t>Celkem: 0,164+0,656+4,97+11,5+3,584+3,871=24,745 [A]</t>
  </si>
  <si>
    <t>BOURACÍ PRÁCE - Odstranění betonových chodníkových obrubníků včetně odvozu na skládku do 5km 
=2,850*0,025m2*2,300t/m3=0,164t 
Viz C.3 - Koordinační situační výkres a D.1.1.2.03 - Výměna / nový propustek - podélný a příčný řez propustkem</t>
  </si>
  <si>
    <t>Celkem: 2,85=2,850 [A]</t>
  </si>
  <si>
    <t>Celkem: 2,85*0,025*2,3*25=4,097 [A]</t>
  </si>
  <si>
    <t>BOURACÍ PRÁCE - Odfrézování asfaltových vrstev v tl. 100mm (asfalt) včetně odvozu a uložení na skládku KSÚS PK - Cestmistrovství Polička do 15km 
=0,435m3*2,400t/m3=1,044t 
Viz C.3 - Koordinační situační výkres a D.1.1.2.03 - Výměna / nový propustek - podélný a příčný řez propustkem</t>
  </si>
  <si>
    <t>Celkem: 4,35*0,1=0,435 [A]</t>
  </si>
  <si>
    <t>Celkem: 1,87+1,86=3,730 [A]</t>
  </si>
  <si>
    <t>ZEMNÍ PRÁCE - Odhumusování plochy v tl. 150mm, která bude zasažena výkopovými pracemi a úpravou terénu včetně odvozu a uložení zeminy na deponii stavby do 20km (využití na zpětné ohumusování) 
=6,908m2*0,150=1,036m3 
=1,036m3*2,000t/m3=2,072t 
ZEMNÍ PRÁCE - Odhumusování plochy v tl. 150mm, která bude zasažena výkopovými pracemi a úpravou terénu včetně odvozu do 20km a likvidace v režii zhotovitele (nebude využita na zpětné ohumusování) 
=32,172m2*0,150-6,908m2*0,150=3,790m3 
=3,790m3*2,000t/m3=7,580t 
Viz C.3 - Koordinační situační výkres a D.1.1.2.03 - Výměna / nový propustek - podélný a příčný řez propustkem</t>
  </si>
  <si>
    <t>Celkem: 6,908*0,15=1,036 [A] 
Celkem: 32,172*0,15-6,908*0,15=3,790 [B] 
Celkem: A+B=4,826 [C]</t>
  </si>
  <si>
    <t>ZEMNÍ PRÁCE - Výkop zeminy pro stavební jámu v zemině tř. I včetně pažení a odvozu zeminy na skládku do 20km 
Viz C.3 - Koordinační situační výkres a D.1.1.2.03 - Výměna / nový propustek - podélný a příčný řez propustkem</t>
  </si>
  <si>
    <t>Celkem: 55,15=55,150 [A]</t>
  </si>
  <si>
    <t>Celkem: 55,15*10=551,500 [A]</t>
  </si>
  <si>
    <t>Celkem: 37,076=37,076 [A]</t>
  </si>
  <si>
    <t>ZEMNÍ PRÁCE - Úprava a zhutnění základové spáry 
=1,400*12,320+25,066m2=42,314m2 
CHODNÍK - Úprava a zhutnění zemní pláně 
=4,440m2 
Viz C.3 - Koordinační situační výkres a D.1.1.2.03 - Výměna / nový propustek - podélný a příčný řez propustkem</t>
  </si>
  <si>
    <t>Celkem: 1,4*12,32+25,066=42,314 [A] 
Celkem: 4,44=4,440 [B] 
Celkem: A+B=46,754 [C]</t>
  </si>
  <si>
    <t>Celkem: 6,908=6,908 [A]</t>
  </si>
  <si>
    <t>Celkem: 0,8*0,15*0,25*4=0,120 [A]</t>
  </si>
  <si>
    <t>Celkem: 25,066*0,15=3,760 [A]</t>
  </si>
  <si>
    <t>ŽB ZÁKLADOVÁ DESKA - Beton C25/30-XF3+XA2 + hutnění včetně dopravy materiálu 
ŽB ZÁKLADOVÁ DESKA - Bednění + odbedňovací nátěr 
=1,400*0,300*2+12,320*0,300*2=8,232m2 
Viz C.3 - Koordinační situační výkres a D.1.1.2.03 - Výměna / nový propustek - podélný a příčný řez propustkem</t>
  </si>
  <si>
    <t>Celkem: 1,4*12,32*0,3=5,174 [A]</t>
  </si>
  <si>
    <t>Celkem: 0,02*5,174*7,85=0,812 [A]</t>
  </si>
  <si>
    <t>Celkem: 0,72*12,72+0,24*1+0,12*1=9,518 [A]</t>
  </si>
  <si>
    <t>Celkem: 25,066*0,25=6,267 [A]</t>
  </si>
  <si>
    <t>Celkem: 13,88*0,5*0,2=1,388 [A]</t>
  </si>
  <si>
    <t>Celkem: 4,44=4,440 [A]</t>
  </si>
  <si>
    <t>Celkem: 4,44*0,06=0,266 [A]</t>
  </si>
  <si>
    <t>Celkem: (1,570+1,100)*0,105*2+1,100*0,030+0,825*0,030=0,618 [A]</t>
  </si>
  <si>
    <t>ŽB ZÁKLADOVÁ DESKA - Nátěry Np+2xNa na styku se zeminou 
=12,320*0,300*2=7,392m2 
ŽB OBETONOVÁNÍ - Nátěry Np+2xNa na styku se zeminou 
=2,908*11,800=34,314m2 
Viz C.3 - Koordinační situační výkres a D.1.1.2.03 - Výměna / nový propustek - podélný a příčný řez propustkem</t>
  </si>
  <si>
    <t>Celkem: 12,32*0,3*2=7,392 [A] 
Celkem: 2,908*11,8=34,314 [B] 
Celkem: A+B=41,706 [C]</t>
  </si>
  <si>
    <t>Celkem: (1,57+1,1)*0,105*2+1,1*0,03+0,825*0,03=0,618 [A]</t>
  </si>
  <si>
    <t>81427</t>
  </si>
  <si>
    <t>POTRUBÍ Z TRUB BETON DN DO 100MM</t>
  </si>
  <si>
    <t>TROUBA - B prefabrikované hrdlové trouby DN=100mm (1kus) z betonu C35/45-XF4 včetně dopravy materiálu 
Viz C.3 - Koordinační situační výkres a D.1.1.2.03 - Výměna / nový propustek - podélný a příčný řez propustkem</t>
  </si>
  <si>
    <t>81434</t>
  </si>
  <si>
    <t>POTRUBÍ Z TRUB BETONOVÝCH DN DO 200MM</t>
  </si>
  <si>
    <t>TROUBA - B prefabrikované hrdlové trouby DN=200mm (1kus) z betonu C35/45-XF4 včetně dopravy materiálu 
Viz C.3 - Koordinační situační výkres a D.1.1.2.03 - Výměna / nový propustek - podélný a příčný řez propustkem</t>
  </si>
  <si>
    <t>TROUBA - ŽB prefabrikované hrdlové trouby DN=600mm (5kus) z betonu C35/45-XF4 včetně dopravy materiálu 
Viz C.3 - Koordinační situační výkres a D.1.1.2.03 - Výměna / nový propustek - podélný a příčný řez propustkem</t>
  </si>
  <si>
    <t>Celkem: 11,54=11,540 [A]</t>
  </si>
  <si>
    <t>ŽB OBETONOVÁNÍ - Beton C25/30-XF3+XA2 + hutnění 
ŽB OBETONOVÁNÍ - Bednění + odbedňovací nátěr 
=1,226*11,800*2+0,810m2*2=30,554m2 
ŽB OBETONOVÁNÍ - Betonářská výztuž B500B - KARI síť pr. 8mm, rozměr oka 100x100mm, včetně dopravy materiálu 
=0,020*7,965m3*7,850t/m3=1,251t 
Viz C.3 - Koordinační situační výkres a D.1.1.2.03 - Výměna / nový propustek - podélný a příčný řez propustkem</t>
  </si>
  <si>
    <t>Celkem: 0,675*11,8=7,965 [A]</t>
  </si>
  <si>
    <t>OBRUBNÍKY - Betonové chodníkové obrubníky 100x250x1000mm 
OBRUBNÍKY - Betonové lože C20/25-XF3 pod betonové chodníkové obrubníky 100x250x1000mm 
=2,850*0,055m2=0,157m3 
Viz C.3 - Koordinační situační výkres a D.1.1.2.03 - Výměna / nový propustek - podélný a příčný řez propustkem</t>
  </si>
  <si>
    <t>Celkem: 1,84+1,82=3,660 [A]</t>
  </si>
  <si>
    <t>919131</t>
  </si>
  <si>
    <t>ŘEZÁNÍ BETONOVÝCH KONSTRUKCÍ TL DO 50MM</t>
  </si>
  <si>
    <t>TROUBA - Seříznutí B prefabrikovaných hrdlových trubek DN=200mm na výtoku 
=1,100m 
TROUBA - Seříznutí B prefabrikovaných hrdlových trubek DN=100mm na výtoku 
=0,825m 
Viz C.3 - Koordinační situační výkres a D.1.1.2.03 - Výměna / nový propustek - podélný a příčný řez propustkem</t>
  </si>
  <si>
    <t>Celkem: 1,1=1,100 [A] 
Celkem: 0,825=0,825 [B] 
Celkem: A+B=1,925 [C]</t>
  </si>
  <si>
    <t>položka zahrnuje řezání betonových konstrukcí v předepsané tloušťce, včetně spotřeby vody</t>
  </si>
  <si>
    <t>Celkem: (1,57+1,1)*2=5,340 [A]</t>
  </si>
  <si>
    <t>Celkem: 2,215*0,105*0,005*4+0,725*0,03*0,005+0,545*0,03*0,005=0,005 [A]</t>
  </si>
  <si>
    <t>BOURACÍ PRÁCE - Odstranění betonového lože betonových chodníkových obrubníků včetně odvozu na skládku do 20-ti km 
=2,850*0,100m2=0,285m3 
=0,285m3*2,300t/m3=0,656t 
BOURACÍ PRÁCE - Odstranění betonových základů včetně odvozu na skládku do 20km 
=(2,500+2,500)*1,000*1,000=5,000m3 
=5,000m3*2,300t/m3=11,500t 
BOURACÍ PRÁCE - Odstranění betonových prefabrikovaných podkladků a podkladního betonu včetně odvozu na skládku do 20km 
=0,165m2*10,200=1,683m3 
=1,683m3*2,300t/m3=3,871t 
Viz C.3 - Koordinační situační výkres a D.1.1.2.03 - Výměna / nový propustek - podélný a příčný řez propustkem</t>
  </si>
  <si>
    <t>Celkem: 2,85*0,1=0,285 [A] 
Celkem: (2,5+2,5)*1*1=5,000 [B] 
Celkem: 0,165*10,2=1,683 [C] 
Celkem: A+B+C=6,968 [D]</t>
  </si>
  <si>
    <t>DOPRAVA - Příplatek za dopravu - Odstranění betonového lože betonových chodníkových obrubníků včetně odvozu na skládku do 10-ti km 
=0,285m3*2,300t/m3*10km=6,555tkm 
DOPRAVA - Příplatek za dopravu - Odstranění betonových základů včetně odvozu na skládku do 10km 
=5,000m3*2,300t/m3*10km=115,000tkm 
DOPRAVA - Příplatek za dopravu - Odstranění betonových prefabrikovaných podkladků a podkladního betonu včetně odvozu na skládku do 10km 
=1,683m3*2,300t/m3*10km=38,709tkm 
Viz C.3 - Koordinační situační výkres a D.1.1.2.03 - Výměna / nový propustek - podélný a příčný řez propustkem</t>
  </si>
  <si>
    <t>Celkem: 0,285*2,3*10=6,555 [A] 
Celkem: 5*2,3*10=115,000 [B] 
Celkem: 1,683*2,3*10=38,709 [C] 
Celkem: A+B+C=160,264 [D]</t>
  </si>
  <si>
    <t>BOURACÍ PRÁCE - Odstranění ŽB čelních stěn propustku včetně odvozu na skládku do 20km 
=1,988m3*2,500t/m3=4,970t 
Viz C.3 - Koordinační situační výkres a D.1.1.2.03 - Výměna / nový propustek - podélný a příčný řez propustkem</t>
  </si>
  <si>
    <t>Celkem: 2,5*0,73*0,5-0,25*0,5+2,5*1,06*0,5-0,25*0,5=1,988 [A]</t>
  </si>
  <si>
    <t>DOPRAVA - Příplatek za dopravu - Odstranění ŽB čelních stěn propustku včetně odvozu na skládku do 10km 
=1,988m3*2,500t/m3*10km=49,700tkm 
DOPRAVA - Příplatek za dopravu - Odstranění ŽB hrdlových trubek DN=400mm včetně odvozu na skládku do 30km 
=11,200*0,320t/m*30km=107,520tkm 
Viz C.3 - Koordinační situační výkres a D.1.1.2.03 - Výměna / nový propustek - podélný a příčný řez propustkem</t>
  </si>
  <si>
    <t>Celkem: 1,988*2,5*10=49,700 [A] 
Celkem: 11,2*0,320*30=107,520 [B] 
Celkem: A+B=157,220 [C]</t>
  </si>
  <si>
    <t>BOURACÍ PRÁCE - Odstranění ŽB hrdlových trubek DN=400mm 
=11,200*0,320t/m=3,584t 
Viz C.3 - Koordinační situační výkres a D.1.1.2.03 - Výměna / nový propustek - podélný a příčný řez propustkem</t>
  </si>
  <si>
    <t>Celkem: 11,2=11,200 [A]</t>
  </si>
  <si>
    <t>SO 102.08</t>
  </si>
  <si>
    <t>KM 1,26309 (PVNHČP)</t>
  </si>
  <si>
    <t>Celkem: 146,662=146,662 [A]</t>
  </si>
  <si>
    <t>SKLÁDKA - Uložení stavební suti na skládku 
Viz položky č. 3, 42, 44, 46 a 47</t>
  </si>
  <si>
    <t>Celkem: 0,15+0,598+5,205+11,27+7,578+7,056+0,208=32,065 [A]</t>
  </si>
  <si>
    <t>BOURACÍ PRÁCE - Odstranění betonových chodníkových obrubníků včetně odvozu na skládku do 5km 
=2,600*0,025m2*2,300t/m3=0,150t 
Viz C.3 - Koordinační situační výkres a D.1.1.2.03 - Výměna / nový propustek - podélný a příčný řez propustkem</t>
  </si>
  <si>
    <t>Celkem: 2,6=2,600 [A]</t>
  </si>
  <si>
    <t>Celkem: 2,6*0,025*2,3*25=3,738 [A]</t>
  </si>
  <si>
    <t>BOURACÍ PRÁCE - Odfrézování asfaltových vrstev v tl. 100mm (asfalt) včetně odvozu a uložení na skládku KSÚS PK - Cestmistrovství Polička do 15km 
=0,481m3*2,400t/m3=1,154t 
Viz C.3 - Koordinační situační výkres a D.1.1.2.03 - Výměna / nový propustek - podélný a příčný řez propustkem</t>
  </si>
  <si>
    <t>Celkem: 4,808*0,1=0,481 [A]</t>
  </si>
  <si>
    <t>Celkem: 1,8+1,78=3,580 [A]</t>
  </si>
  <si>
    <t>ZEMNÍ PRÁCE - Odhumusování plochy v tl. 150mm, která bude zasažena výkopovými pracemi a úpravou terénu včetně odvozu a uložení zeminy na deponii stavby do 20km (využití na zpětné ohumusování) 
=17,598m2*0,150=2,640m3 
=2,640m3*2,000t/m3=5,280t 
ZEMNÍ PRÁCE - Odhumusování plochy v tl. 150mm, která bude zasažena výkopovými pracemi a úpravou terénu včetně odvozu do 20km a likvidace v režii zhotovitele (nebude využita na zpětné ohumusování) 
=47,858m2*0,150-17,598m2*0,150=4,539m3 
=4,539m3*2,000t/m3=9,078t 
Viz C.3 - Koordinační situační výkres a D.1.1.2.03 - Výměna / nový propustek - podélný a příčný řez propustkem</t>
  </si>
  <si>
    <t>Celkem: 17,598*0,15=2,640 [A] 
Celkem: 47,858*0,15-17,598*0,15=4,539 [B] 
Celkem: A+B=7,179 [C]</t>
  </si>
  <si>
    <t>ZEMNÍ PRÁCE - Výkop zeminy pro stavební jámu v zemině tř. I včetně pažení a odvozu zeminy na skládku do 20km 
=73,331m3*2,000t/m3=146,662t 
Viz C.3 - Koordinační situační výkres a D.1.1.2.03 - Výměna / nový propustek - podélný a příčný řez propustkem</t>
  </si>
  <si>
    <t>Celkem: 73,331=73,331 [A]</t>
  </si>
  <si>
    <t>Celkem: 73,331*10=733,310 [A]</t>
  </si>
  <si>
    <t>Celkem: 55,958=55,958 [A]</t>
  </si>
  <si>
    <t>ZEMNÍ PRÁCE - Úprava a zhutnění základové spáry 
=1,400*13,370+0,500*(1,000+2,000+1,000)+32,428m2=53,146m2 
CHODNÍK - Úprava a zhutnění zemní pláně 
=4,696m2 
Viz C.3 - Koordinační situační výkres a D.1.1.2.03 - Výměna / nový propustek - podélný a příčný řez propustkem</t>
  </si>
  <si>
    <t>Celkem: 1,4*13,37+0,5*(1+2+1)+32,428=53,146 [A]</t>
  </si>
  <si>
    <t>Celkem: 17,598=17,598 [A]</t>
  </si>
  <si>
    <t>Celkem: 32,428*0,15=4,864 [A]</t>
  </si>
  <si>
    <t>ŽB ZÁKLADOVÁ DESKA - Beton C25/30-XF3+XA2 + hutnění včetně dopravy materiálu 
ŽB ZÁKLADOVÁ DESKA - Bednění + odbedňovací nátěr 
=1,400*0,300*2+13,370*0,300*2=8,862m2 
Viz C.3 - Koordinační situační výkres a D.1.1.2.03 - Výměna / nový propustek - podélný a příčný řez propustkem</t>
  </si>
  <si>
    <t>Celkem: 1,4*13,37*0,3=5,615 [A]</t>
  </si>
  <si>
    <t>Celkem: 0,02*5,615*7,85=0,882 [A]</t>
  </si>
  <si>
    <t>Celkem: 0,72*13,77+0,24*(1+2+1)=10,874 [A]</t>
  </si>
  <si>
    <t>Celkem: 32,428*0,25=8,107 [A]</t>
  </si>
  <si>
    <t>Celkem: 19,9*0,5*0,2=1,990 [A]</t>
  </si>
  <si>
    <t>Celkem: 4,696=4,696 [A]</t>
  </si>
  <si>
    <t>Celkem: 4,696*0,06=0,282 [A]</t>
  </si>
  <si>
    <t>Celkem: (1,57+1,1)*0,105*2+1,1*0,03*3=0,660 [A]</t>
  </si>
  <si>
    <t>ŽB ZÁKLADOVÁ DESKA - Nátěry Np+2xNa na styku se zeminou 
=13,370*0,300*2=8,022m2 
ŽB OBETONOVÁNÍ - Nátěry Np+2xNa na styku se zeminou 
=2,908*12,850=37,368m2 
Viz C.3 - Koordinační situační výkres a D.1.1.2.03 - Výměna / nový propustek - podélný a příčný řez propustkem</t>
  </si>
  <si>
    <t>Celkem: 13,37*0,3*2=8,022 [A] 
Celkem: 2,908*12,85=37,368 [B] 
Celkem: A+B=45,390 [C]</t>
  </si>
  <si>
    <t>TROUBA - B prefabrikované hrdlové trouby DN=200mm (4kus) z betonu C35/45-XF4 včetně dopravy materiálu 
Viz C.3 - Koordinační situační výkres a D.1.1.2.03 - Výměna / nový propustek - podélný a příčný řez propustkem</t>
  </si>
  <si>
    <t>Celkem: 1+2+1=4,000 [A]</t>
  </si>
  <si>
    <t>Celkem: 13,37=13,370 [A]</t>
  </si>
  <si>
    <t>ŽB OBETONOVÁNÍ - Beton C25/30-XF3+XA2 + hutnění 
ŽB OBETONOVÁNÍ - Bednění + odbedňovací nátěr 
=1,226*12,850*2+0,810m2*2=33,128m2 
ŽB OBETONOVÁNÍ - Betonářská výztuž B500B - KARI síť pr. 8mm, rozměr oka 100x100mm, včetně dopravy materiálu 
=0,020*8,674m3*7,850t/m3=1,362t 
Viz C.3 - Koordinační situační výkres a D.1.1.2.03 - Výměna / nový propustek - podélný a příčný řez propustkem</t>
  </si>
  <si>
    <t>Celkem: 0,675*12,85=8,674 [A]</t>
  </si>
  <si>
    <t>OBRUBNÍKY - Betonové chodníkové obrubníky 100x250x1000mm 
OBRUBNÍKY - Betonové lože C20/25-XF3 pod betonové chodníkové obrubníky 100x250x1000mm 
=2,600*0,055m2=0,143m3 
Viz C.3 - Koordinační situační výkres a D.1.1.2.03 - Výměna / nový propustek - podélný a příčný řez propustkem</t>
  </si>
  <si>
    <t>Celkem: 1,84+1,83=3,670 [A]</t>
  </si>
  <si>
    <t>919141</t>
  </si>
  <si>
    <t>ŘEZÁNÍ ŽELEZOBETONOVÝCH KONSTRUKCÍ TL DO 50MM</t>
  </si>
  <si>
    <t>TROUBA - Seříznutí B prefabrikovaných hrdlových trubek DN=200mm na výtoku 
Viz C.3 - Koordinační situační výkres a D.1.1.2.03 - Výměna / nový propustek - podélný a příčný řez propustkem</t>
  </si>
  <si>
    <t>Celkem: 1,1*3=3,300 [A]</t>
  </si>
  <si>
    <t>Celkem: 2,215*0,105*0,005*3+0,725*0,03*0,005*4=0,004 [A]</t>
  </si>
  <si>
    <t>BOURACÍ PRÁCE - Odstranění betonového lože betonových chodníkových obrubníků včetně odvozu na skládku do 20-ti km 
=2,600*0,100m2=0,260m3 
=0,260m3*2,300t/m3=0,598t 
BOURACÍ PRÁCE - Odstranění betonových základů včetně odvozu na skládku do 20km 
=(2,600+2,300)*1,000*1,000=4,900m3 
=4,900m3*2,300t/m3=11,270t 
BOURACÍ PRÁCE - Odstranění betonových prefabrikovaných podkladků a podkladního betonu včetně odvozu na skládku do 20km 
=0,260m2*11,800=3,068m3 
=3,068m3*2,300t/m3=7,056t 
Viz C.3 - Koordinační situační výkres a D.1.1.2.03 - Výměna / nový propustek - podélný a příčný řez propustkem</t>
  </si>
  <si>
    <t>Celkem: 2,6*0,1=0,260 [A] 
Celkem: (2,6+2,3)*1*1=4,900 [B] 
Celkem: 0,26*11,8=3,068 [C] 
Celkem: A+B+C=8,228 [D]</t>
  </si>
  <si>
    <t>DOPRAVA - Příplatek za dopravu - Odstranění betonového lože betonových chodníkových obrubníků včetně odvozu na skládku do 10-ti km 
=0,260m3*2,300t/m3*10km=5,980tkm 
DOPRAVA - Příplatek za dopravu - Odstranění betonových základů včetně odvozu na skládku do 10km 
=4,900m3*2,300t/m3*10km=112,700tkm 
DOPRAVA - Příplatek za dopravu - Odstranění betonových prefabrikovaných podkladků a podkladního betonu včetně odvozu na skládku do 10km 
=3,068m3*2,300t/m3*10km=70,564tkm 
DOPRAVA - Příplatek za dopravu - Odstranění B hrdlových trubek DN=200mm včetně odvozu na skládku do 30km 
=4,000*0,052t/m*30km=6,240tkm 
Položka vypočtena na základě umístění stavby vůči skládce</t>
  </si>
  <si>
    <t>Celkem: 0,26*2,3*10=5,980 [A] 
Celkem: 4,9*2,3*10=112,700 [B] 
Celkem: 3,068*2,3*10=70,564 [C] 
Celkem: 4*0,052*30=6,240 [D] 
Celkem: A+B+C+D=195,484 [E]</t>
  </si>
  <si>
    <t>BOURACÍ PRÁCE - Odstranění ŽB čelních stěn propustku včetně odvozu na skládku do 20km 
=2,082m3*2,500t/m3=5,205t 
Viz C.3 - Koordinační situační výkres a D.1.1.2.03 - Výměna / nový propustek - podélný a příčný řez propustkem</t>
  </si>
  <si>
    <t>Celkem: 2,6*0,98*0,5-0,515*0,5+2,3*1,15*0,5-0,515*0,5=2,082 [A]</t>
  </si>
  <si>
    <t>DOPRAVA - Příplatek za dopravu - Odstranění ŽB čelních stěn propustku včetně odvozu na skládku do 10km 
=2,082m3*2,500t/m3*10km=52,050tkm 
DOPRAVA - Příplatek za dopravu - Odstranění ŽB hrdlových trubek DN=600mm včetně odvozu na skládku do 30km 
=12,800*0,592t/m*30km=227,328tkm 
Položka vypočtena na základě umístění stavby vůči skládce</t>
  </si>
  <si>
    <t>Celkem: 2,082*2,5*10=52,050 [A] 
Celkem: 12,8*0,592*30=227,328 [B] 
Celkem: A+B=279,378 [C]</t>
  </si>
  <si>
    <t>966345</t>
  </si>
  <si>
    <t>BOURÁNÍ PROPUSTŮ Z TRUB DN DO 300MM</t>
  </si>
  <si>
    <t>BOURACÍ PRÁCE - Odstranění B hrdlových trubek DN=200mm 
=4,000*0,052t/m=0,208t 
Viz C.3 - Koordinační situační výkres a D.1.1.2.03 - Výměna / nový propustek - podélný a příčný řez propustkem</t>
  </si>
  <si>
    <t>BOURACÍ PRÁCE - Odstranění ŽB hrdlových trubek DN=600mm 
=12,800*0,592t/m=7,578t 
Viz C.3 - Koordinační situační výkres a D.1.1.2.03 - Výměna / nový propustek - podélný a příčný řez propustkem</t>
  </si>
  <si>
    <t>Celkem: 12,8=12,800 [A]</t>
  </si>
  <si>
    <t>SO 102.09</t>
  </si>
  <si>
    <t>KM 1,36323 (PVNHČP)</t>
  </si>
  <si>
    <t>Celkem: 120,908=120,908 [A]</t>
  </si>
  <si>
    <t>SKLÁDKA - Uložení stavební suti na skládku 
Viz položky č. 3, 43, 45, 47 a 48</t>
  </si>
  <si>
    <t>Celkem: 0,134+0,536+2,313+5,75+3,84+0,23+7,199=20,002 [A]</t>
  </si>
  <si>
    <t>BOURACÍ PRÁCE - Odstranění betonových chodníkových obrubníků včetně odvozu na skládku do 5km 
=2,330*0,025m2*2,300t/m3=0,134t 
Viz C.3 - Koordinační situační výkres a D.1.1.2.03 - Výměna / nový propustek - podélný a příčný řez propustkem</t>
  </si>
  <si>
    <t>Celkem: 2,33=2,330 [A]</t>
  </si>
  <si>
    <t>Celkem: 2,33*0,025*2,3*25=3,349 [A]</t>
  </si>
  <si>
    <t>BOURACÍ PRÁCE - Odfrézování asfaltových vrstev v tl. 100mm (asfalt) včetně odvozu a uložení na skládku KSÚS PK - Cestmistrovství Polička do 15km 
=0,447m3*2,400t/m3=1,073t 
Viz C.3 - Koordinační situační výkres a D.1.1.2.03 - Výměna / nový propustek - podélný a příčný řez propustkem</t>
  </si>
  <si>
    <t>Celkem: 4,465*0,1=0,447 [A]</t>
  </si>
  <si>
    <t>Celkem: 1,92*2=3,840 [A]</t>
  </si>
  <si>
    <t>ZEMNÍ PRÁCE - Odhumusování plochy v tl. 150mm, která bude zasažena výkopovými pracemi a úpravou terénu včetně odvozu a uložení zeminy na deponii stavby do 20km (využití na zpětné ohumusování) 
=8,316m2*0,150=1,247m3 
=1,247m3*2,000t/m3=2,494t 
ZEMNÍ PRÁCE - Odhumusování plochy v tl. 150mm, která bude zasažena výkopovými pracemi a úpravou terénu včetně odvozu do 20km a likvidace v režii zhotovitele (nebude využita na zpětné ohumusování) 
=18,536m2*0,150-8,316m2*0,150=1,533m3 
=1,533m3*2,000t/m3=3,066t 
Viz C.3 - Koordinační situační výkres a D.1.1.2.03 - Výměna / nový propustek - podélný a příčný řez propustkem</t>
  </si>
  <si>
    <t>Celkem: 8,316*0,15=1,247 [A] 
Celkem: 18,536*0,15-8,316*0,15=1,533 [B] 
Celkem: A+B=2,780 [C]</t>
  </si>
  <si>
    <t>ZEMNÍ PRÁCE - Výkop zeminy pro stavební jámu v zemině tř. I včetně pažení a odvozu zeminy na skládku do 20km 
=60,454m3*2,000t/m3=120,908t 
Viz C.3 - Koordinační situační výkres a D.1.1.2.03 - Výměna / nový propustek - podélný a příčný řez propustkem</t>
  </si>
  <si>
    <t>Celkem: 60,454=60,454 [A]</t>
  </si>
  <si>
    <t>Celkem: 60,454*10=604,540 [A]</t>
  </si>
  <si>
    <t>Celkem: 44,872=44,872 [A]</t>
  </si>
  <si>
    <t>ZEMNÍ PRÁCE - Úprava a zhutnění základové spáry 
=2,000m2+1,160*11,110+0,870*1,000+10,729m2=26,487m2 
CHODNÍK - Úprava a zhutnění zemní pláně 
=4,465m2 
Viz C.3 - Koordinační situační výkres a D.1.1.2.03 - Výměna / nový propustek - podélný a příčný řez propustkem</t>
  </si>
  <si>
    <t>Celkem: 2+1,16*11,11+0,87*1+10,729=26,487 [A] 
Celkem: 4,465=4,465 [B] 
Celkem: A+B=30,952 [C]</t>
  </si>
  <si>
    <t>Celkem: 8,316=8,316 [A]</t>
  </si>
  <si>
    <t>TROUBA - Podkladní betonové prefabrikované podkladky z betonu C35/45-XF4 pod trouby (10+2kus), včetně dopravy materiálu 
Viz C.3 - Koordinační situační výkres a D.1.1.2.03 - Výměna / nový propustek - podélný a příčný řez propustkem</t>
  </si>
  <si>
    <t>Celkem: 0,6*0,12*0,25*(10+2)=0,216 [A]</t>
  </si>
  <si>
    <t>Celkem: 10,729*0,15=1,609 [A]</t>
  </si>
  <si>
    <t>ŽB ZÁKLADOVÁ DESKA - Beton C25/30-XF3+XA2 + hutnění včetně dopravy materiálu 
ŽB ZÁKLADOVÁ DESKA - Bednění + odbedňovací nátěr 
=1,400*0,300*2+11,110*0,300*2=7,506m2 
Viz C.3 - Koordinační situační výkres a D.1.1.2.03 - Výměna / nový propustek - podélný a příčný řez propustkem</t>
  </si>
  <si>
    <t>Celkem: 1,16*11,11*0,3=3,866 [A]</t>
  </si>
  <si>
    <t>Celkem: 0,02*3,866*7,85=0,607 [A]</t>
  </si>
  <si>
    <t>Celkem: 0,624*11,31+0,468*1=7,525 [A]</t>
  </si>
  <si>
    <t>Celkem: 10,729*0,25=2,682 [A]</t>
  </si>
  <si>
    <t>Celkem: 4,57*0,5*0,2=0,457 [A]</t>
  </si>
  <si>
    <t>Celkem: 4,465=4,465 [A]</t>
  </si>
  <si>
    <t>Celkem: 4,465*0,06=0,268 [A]</t>
  </si>
  <si>
    <t>Celkem: (1,15+0,75)*0,08+1,695*0,07=0,271 [A]</t>
  </si>
  <si>
    <t>ŽB ZÁKLADOVÁ DESKA - Nátěry Np+2xNa na styku se zeminou 
=11,110*0,300*2=6,666m2 
ŽB OBETONOVÁNÍ - Nátěry Np+2xNa na styku se zeminou 
=2,908*10,850=31,552m2 
Viz C.3 - Koordinační situační výkres a D.1.1.2.03 - Výměna / nový propustek - podélný a příčný řez propustkem</t>
  </si>
  <si>
    <t>Celkem: 11,11*0,3*2=6,666 [A] 
Celkem: 2,908*10,85=31,552 [B] 
Celkem: A+B=38,218 [C]</t>
  </si>
  <si>
    <t>82445</t>
  </si>
  <si>
    <t>POTRUBÍ Z TRUB ŽELEZOBETONOVÝCH DN DO 300MM</t>
  </si>
  <si>
    <t>TROUBA - ŽB prefabrikované hrdlové trouby DN=300mm (1kus) z betonu C35/45-XF4 včetně dopravy materiálu 
Viz C.3 - Koordinační situační výkres a D.1.1.2.03 - Výměna / nový propustek - podélný a příčný řez propustkem</t>
  </si>
  <si>
    <t>TROUBA - ŽB prefabrikované hrdlové trouby DN=400mm (5kus) z betonu C35/45-XF4 včetně dopravy materiálu 
Viz C.3 - Koordinační situační výkres a D.1.1.2.03 - Výměna / nový propustek - podélný a příčný řez propustkem</t>
  </si>
  <si>
    <t>Celkem: 11,11=11,110 [A]</t>
  </si>
  <si>
    <t>894146</t>
  </si>
  <si>
    <t>ŠACHTY KANALIZAČNÍ Z BETON DÍLCŮ NA POTRUBÍ DN DO 400MM</t>
  </si>
  <si>
    <t>ŽB OBETONOVÁNÍ - Beton C25/30-XF3+XA2 + hutnění 
ŽB OBETONOVÁNÍ - Bednění + odbedňovací nátěr 
=0,904*10,850*2+0,562m2+0,468m2=20,647m2 
ŽB OBETONOVÁNÍ - Betonářská výztuž B500B - KARI síť pr. 8mm, rozměr oka 100x100mm, včetně dopravy materiálu 
=0,020*7,324m3*7,850t/m3=1,150t 
Viz C.3 - Koordinační situační výkres a D.1.1.2.03 - Výměna / nový propustek - podélný a příčný řez propustkem</t>
  </si>
  <si>
    <t>Celkem: 0,675*10,85=7,324 [A]</t>
  </si>
  <si>
    <t>OBRUBNÍKY - Betonové chodníkové obrubníky 100x250x1000mm 
OBRUBNÍKY - Betonové lože C20/25-XF3 pod betonové chodníkové obrubníky 100x250x1000mm 
=2,330*0,055m2=0,128m3 
Viz C.3 - Koordinační situační výkres a D.1.1.2.03 - Výměna / nový propustek - podélný a příčný řez propustkem</t>
  </si>
  <si>
    <t>TROUBA - Seříznutí ŽB prefabrikovaných hrdlových trubek DN=400mm na vtoku 
=1,150+0,750=1,900m 
TROUBA - Seříznutí ŽB prefabrikovaných hrdlových trubek DN=300mm na výtoku 
=1,695m 
Viz C.3 - Koordinační situační výkres a D.1.1.2.03 - Výměna / nový propustek - podélný a příčný řez propustkem</t>
  </si>
  <si>
    <t>Celkem: 1,15+0,75=1,900 [A] 
Celkem: 1,695=1,695 [B] 
Celkem: A+B=3,595 [C]</t>
  </si>
  <si>
    <t>Celkem: 1,508*0,08*0,005*4+1,165*0,07*0,005=0,003 [A]</t>
  </si>
  <si>
    <t>BOURACÍ PRÁCE - Odstranění betonového lože betonových chodníkových obrubníků včetně odvozu na skládku do 20-ti km 
=2,330*0,100m2=0,233m3 
=0,233m3*2,300t/m3=0,536t 
BOURACÍ PRÁCE - Odstranění betonového základu včetně odvozu na skládku do 20km 
=2,500*1,000*1,000=2,500m3 
=2,500m3*2,300t/m3=5,750t 
BOURACÍ PRÁCE - Odstranění betonových prefabrikovaných podkladků a podkladního betonu včetně odvozu na skládku do 20km 
=0,260m2*11,500+0,140m2*1,000=3,130m3 
=3,130m3*2,300t/m3=7,199t 
Viz C.3 - Koordinační situační výkres a D.1.1.2.03 - Výměna / nový propustek - podélný a příčný řez propustkem</t>
  </si>
  <si>
    <t>Celkem: 2,33*0,1=0,233 [A] 
Celkem: 2,5*1*1=2,500 [B] 
Celkem: 0,26*11,5+0,14*1=3,130 [C] 
Celkem: A+B+C=5,863 [D]</t>
  </si>
  <si>
    <t>DOPRAVA - Příplatek za dopravu - Odstranění betonového lože betonových chodníkových obrubníků včetně odvozu na skládku do 10-ti km 
=0,233m3*2,300t/m3*10km=5,359tkm 
DOPRAVA - Příplatek za dopravu - Odstranění betonového základu včetně odvozu na skládku do 10km 
=2,500m3*2,300t/m3*10km=57,500tkm 
DOPRAVA - Příplatek za dopravu - Odstranění betonových prefabrikovaných podkladků a podkladního betonu včetně odvozu na skládku do 10km 
=3,130m3*2,300t/m3*10km=71,990tkm 
Položka vypočtena na základě umístění stavby vůči skládce</t>
  </si>
  <si>
    <t>Celkem: 0,233*2,3*10=5,359 [A] 
Celkem: 2,5*2,3*10=57,500 [B] 
Celkem: 3,13*2,3*10=71,990 [C] 
Celkem: A+B+C=134,849 [D]</t>
  </si>
  <si>
    <t>BOURACÍ PRÁCE - Odstranění ŽB čelní stěny propustku včetně odvozu na skládku do 20km 
=0,925m3*2,500t/m3=2,313t 
Viz C.3 - Koordinační situační výkres a D.1.1.2.03 - Výměna / nový propustek - podélný a příčný řez propustkem</t>
  </si>
  <si>
    <t>Celkem: 2,5*0,84*0,5-0,25*0,5=0,925 [A]</t>
  </si>
  <si>
    <t>DOPRAVA - Příplatek za dopravu - Odstranění ŽB čelní stěny propustku včetně odvozu na skládku do 10km 
=0,925m3*2,500t/m3*10km=23,125tkm 
DOPRAVA - Příplatek za dopravu - Odstranění ŽB hrdlových trubek DN=400mm včetně odvozu na skládku do 30km 
=12,000*0,320t/m*30km=115,200tkm 
DOPRAVA - Příplatek za dopravu - Odstranění ŽB hrdlových trubek DN=300mm včetně odvozu na skládku do 30km 
=1,000*0,230t/m*30km=6,900tkm 
Položka vypočtena na základě umístění stavby vůči skládce</t>
  </si>
  <si>
    <t>Celkem: 0,925*2,5*10=23,125 [A] 
Celkem: 12*0,32*30=115,200 [B] 
Celkem: 1*0,23*30=6,900 [C] 
Celkem: A+B+C=145,225 [D]</t>
  </si>
  <si>
    <t>BOURACÍ PRÁCE - Odstranění ŽB hrdlových trubek DN=300mm 
=1,000*0,230t/m=0,230t 
Viz C.3 - Koordinační situační výkres a D.1.1.2.03 - Výměna / nový propustek - podélný a příčný řez propustkem</t>
  </si>
  <si>
    <t>položka zahrnuje:  
- odstranění trub včetně případného obetonování a lože  
- veškeré pomocné konstrukce (lešení a pod.)  
-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veškeré další práce plynoucí z technologického předpisu a z platných předpisů  
- nezahrnuje bourání čel, vtokových a výtokových jímek, odstranění zábradlí</t>
  </si>
  <si>
    <t>BOURACÍ PRÁCE - Odstranění ŽB hrdlových trubek DN=400mm 
=12,000*0,320t/m=3,840t 
Viz C.3 - Koordinační situační výkres a D.1.1.2.03 - Výměna / nový propustek - podélný a příčný řez propustkem</t>
  </si>
  <si>
    <t>Celkem: 12=12,000 [A]</t>
  </si>
  <si>
    <t>SO 102.10</t>
  </si>
  <si>
    <t>KM 1,60062 (PVNHČP)</t>
  </si>
  <si>
    <t>Celkem: 154,608=154,608 [A]</t>
  </si>
  <si>
    <t>Celkem: 0,256+1,024+0,943+3,493+7,705+5,308+5,101=23,830 [A]</t>
  </si>
  <si>
    <t>BOURACÍ PRÁCE - Odstranění betonových chodníkových obrubníků včetně odvozu na skládku do 5km 
=4,450*0,025m2*2,300t/m3=0,256t 
Viz C.3 - Koordinační situační výkres a D.1.1.2.03 - Výměna / nový propustek - podélný a příčný řez propustkem</t>
  </si>
  <si>
    <t>Celkem: 4,45=4,450 [A]</t>
  </si>
  <si>
    <t>Celkem: 4,45*0,025*2,3*25=6,397 [A]</t>
  </si>
  <si>
    <t>BOURACÍ PRÁCE - Odfrézování asfaltových vrstev v tl. 100mm (asfalt) včetně odvozu a uložení na skládku KSÚS PK - Cestmistrovství Polička do 15km 
=0,872m3*2,400t/m3=2,093t 
Viz C.3 - Koordinační situační výkres a D.1.1.2.03 - Výměna / nový propustek - podélný a příčný řez propustkem</t>
  </si>
  <si>
    <t>Celkem: 8,721*0,1=0,872 [A]</t>
  </si>
  <si>
    <t>Celkem: 1,84=1,840 [A]</t>
  </si>
  <si>
    <t>ZEMNÍ PRÁCE - Odhumusování plochy v tl. 150mm, která bude zasažena výkopovými pracemi a úpravou terénu včetně odvozu a uložení zeminy na deponii stavby do 20km (využití na zpětné ohumusování) 
=15,954m2*0,150=2,393m3 
=2,393m3*2,000t/m3=4,786t 
ZEMNÍ PRÁCE - Odhumusování plochy v tl. 150mm, která bude zasažena výkopovými pracemi a úpravou terénu včetně odvozu do 20km a likvidace v režii zhotovitele (nebude využita na zpětné ohumusování) 
=35,592m2*0,150-15,954m2*0,150=2,946m3 
=2,946m3*2,000t/m3=5,892t 
Viz C.3 - Koordinační situační výkres a D.1.1.2.03 - Výměna / nový propustek - podélný a příčný řez propustkem</t>
  </si>
  <si>
    <t>Celkem: 15,954*0,15=2,393 [A] 
Celkem: 35,592*0,15-15,954*0,15=2,946 [B] 
Celkem: A+B=5,339 [C]</t>
  </si>
  <si>
    <t>ZEMNÍ PRÁCE - Výkop zeminy pro stavební jámu v zemině tř. I včetně pažení a odvozu zeminy na skládku do 20km 
=77,304m3*2,000t/m3=154,608t 
Viz C.3 - Koordinační situační výkres a D.1.1.2.03 - Výměna / nový propustek - podélný a příčný řez propustkem</t>
  </si>
  <si>
    <t>Celkem: 77,304=77,304 [A]</t>
  </si>
  <si>
    <t>Celkem: 77,304*10=773,040 [A]</t>
  </si>
  <si>
    <t>Celkem: 60,689=60,689 [A]</t>
  </si>
  <si>
    <t>ZEMNÍ PRÁCE - Úprava a zhutnění základové spáry 
=2,000m2+1,270*12,180+0,870*1,000+24,250m2=42,589m2 
CHODNÍK - Úprava a zhutnění zemní pláně 
=8,223m2 
Viz C.3 - Koordinační situační výkres a D.1.1.2.03 - Výměna / nový propustek - podélný a příčný řez propustkem</t>
  </si>
  <si>
    <t>Celkem: 2+1,27*12,18+0,87*1+24,25=42,589 [A] 
Celkem: 8,223=8,223 [B] 
Celkem: A+B=50,812 [C]</t>
  </si>
  <si>
    <t>Celkem: 15,954=15,954 [A]</t>
  </si>
  <si>
    <t>TROUBA - Podkladní betonové prefabrikované podkladky z betonu C35/45-XF4 pod trouby (10kus), včetně dopravy materiálu 
Viz C.3 - Koordinační situační výkres a D.1.1.2.03 - Výměna / nový propustek - podélný a příčný řez propustkem</t>
  </si>
  <si>
    <t>Celkem: 0,8*0,15*0,25*10=0,300 [A]</t>
  </si>
  <si>
    <t>Celkem: 24,25*0,15=3,638 [A]</t>
  </si>
  <si>
    <t>ŽB ZÁKLADOVÁ DESKA - Beton C25/30-XF3+XA2 + hutnění včetně dopravy materiálu 
ŽB ZÁKLADOVÁ DESKA - Bednění + odbedňovací nátěr 
=1,270*0,300*2+12,180*0,300*2=8,070m2 
Viz C.3 - Koordinační situační výkres a D.1.1.2.03 - Výměna / nový propustek - podélný a příčný řez propustkem</t>
  </si>
  <si>
    <t>Celkem: 1,27*12,18*0,3=4,641 [A]</t>
  </si>
  <si>
    <t>Celkem: 0,02*4,641*7,85=0,729 [A]</t>
  </si>
  <si>
    <t>Celkem: 0,668*12,38+0,468*1=8,738 [A]</t>
  </si>
  <si>
    <t>Celkem: 24,25*0,25=6,063 [A]</t>
  </si>
  <si>
    <t>Celkem: 5,64*0,5*0,2=0,564 [A]</t>
  </si>
  <si>
    <t>Celkem: 8,223=8,223 [A]</t>
  </si>
  <si>
    <t>Celkem: 8,223*0,06=0,493 [A]</t>
  </si>
  <si>
    <t>Celkem: (1,44+0,92)*0,085+1,695*0,07=0,319 [A]</t>
  </si>
  <si>
    <t>ŽB ZÁKLADOVÁ DESKA - Nátěry Np+2xNa na styku se zeminou 
=12,180*0,300*2=7,308m2 
ŽB OBETONOVÁNÍ - Nátěry Np+2xNa na styku se zeminou 
=2,404*12,850=30,891m2 
Viz C.3 - Koordinační situační výkres a D.1.1.2.03 - Výměna / nový propustek - podélný a příčný řez propustkem</t>
  </si>
  <si>
    <t>Celkem: 12,18*0,3*2=7,308 [A] 
Celkem: 2,404*12,85=30,891 [B] 
Celkem: A+B=38,199 [C]</t>
  </si>
  <si>
    <t>TROUBA - ŽB prefabrikované hrdlové trouby DN=500mm (5kus) z betonu C35/45-XF4 včetně dopravy materiálu 
Viz C.3 - Koordinační situační výkres a D.1.1.2.03 - Výměna / nový propustek - podélný a příčný řez propustkem</t>
  </si>
  <si>
    <t>Celkem: 12,18=12,180 [A]</t>
  </si>
  <si>
    <t>894157</t>
  </si>
  <si>
    <t>ŠACHTY KANALIZAČNÍ Z BETON DÍLCŮ NA POTRUBÍ DN DO 500MM</t>
  </si>
  <si>
    <t>KANALIZAČNÍ ŠACHTA - Kanalizační šachta výšky 1,740m, DN=1000mm (dno + přechodová skruž - kónus + vyrovnávací prstence + poklop) 
Viz C.3 - Koordinační situační výkres a D.1.1.2.03 - Výměna / nový propustek - podélný a příčný řez propustkem</t>
  </si>
  <si>
    <t>ŽB OBETONOVÁNÍ - Beton C25/30-XF3+XA2 + hutnění 
ŽB OBETONOVÁNÍ - Bednění + odbedňovací nátěr 
=1,001*11,850*2+0,574m2+0,478m2=24,776m2 
ŽB OBETONOVÁNÍ - Betonářská výztuž B500B - KARI síť pr. 8mm, rozměr oka 100x100mm, včetně dopravy materiálu 
=0,020*6,168m3*7,850t/m3=0,968m3 
Viz C.3 - Koordinační situační výkres a D.1.1.2.03 - Výměna / nový propustek - podélný a příčný řez propustkem</t>
  </si>
  <si>
    <t>Celkem: 0,48*12,85=6,168 [A]</t>
  </si>
  <si>
    <t>OBRUBNÍKY - Betonové chodníkové obrubníky 100x250x1000mm 
OBRUBNÍKY - Betonové lože C20/25-XF3 pod betonové chodníkové obrubníky 100x250x1000mm 
=4,450*0,055m2=0,245m3 
Viz C.3 - Koordinační situační výkres a D.1.1.2.03 - Výměna / nový propustek - podélný a příčný řez propustkem</t>
  </si>
  <si>
    <t>Celkem: 1,94*2=3,880 [A]</t>
  </si>
  <si>
    <t>TROUBA - Seříznutí ŽB prefabrikovaných hrdlových trubek DN=500mm na vtoku 
=1,440+0,920=2,360m 
TROUBA - Seříznutí ŽB prefabrikovaných hrdlových trubek DN=300mm na výtoku 
=1,695m 
Viz C.3 - Koordinační situační výkres a D.1.1.2.03 - Výměna / nový propustek - podélný a příčný řez propustkem</t>
  </si>
  <si>
    <t>Celkem: 1,44+0,92=2,360 [A] 
Celkem: 1,695=1,695 [B] 
Celkem: A+B=4,055 [C]</t>
  </si>
  <si>
    <t>Celkem: 1,84*0,08*0,005*4+1,165*0,07*0,005=0,003 [A]</t>
  </si>
  <si>
    <t>BOURACÍ PRÁCE - Odstranění betonového lože betonových chodníkových obrubníků včetně odvozu na skládku do 20-ti km 
=4,450*0,100m2=0,445m3 
=0,445m3*2,300t/m3=1,024t 
BOURACÍ PRÁCE - Odstranění betonového základu včetně odvozu na skládku do 20km 
=3,350*1,000*1,000=3,350m3 
=3,350m3*2,300t/m3=7,705t 
BOURACÍ PRÁCE - Odstranění betonových prefabrikovaných podkladků a podkladního betonu včetně odvozu na skládku do 20km 
=0,180m2*12,320=2,218m3 
=2,218m3*2,300t/m3=5,101t 
Viz C.3 - Koordinační situační výkres a D.1.1.2.03 - Výměna / nový propustek - podélný a příčný řez propustkem</t>
  </si>
  <si>
    <t>Celkem: 4,45*0,1=0,445 [A] 
Celkem: 3,35*1*1=3,350 [B] 
Celkem: 0,18*12,32=2,218 [C] 
Celkem: A+B+C=6,013 [D]</t>
  </si>
  <si>
    <t>DOPRAVA - Příplatek za dopravu - Odstranění betonového lože betonových chodníkových obrubníků včetně odvozu na skládku do 10-ti km 
=0,445m3*2,300t/m3*10km=10,235tkm 
DOPRAVA - Příplatek za dopravu - Odstranění betonového základu včetně odvozu na skládku do 10km 
=3,350m3*2,300t/m3*10km=77,050tkm 
DOPRAVA - Příplatek za dopravu - Odstranění betonových prefabrikovaných podkladků a podkladního betonu včetně odvozu na skládku do 10km 
=2,218m3*2,300t/m3*10km=51,014tkm 
Viz C.3 - Koordinační situační výkres a D.1.1.2.03 - Výměna / nový propustek - podélný a příčný řez propustkem</t>
  </si>
  <si>
    <t>Celkem: 0,445*2,3*10=10,235 [A] 
Celkem: 3,35*2,3*10=77,050 [B] 
Celkem: 2,218*2,3*10=51,014 [C] 
Celkem: A+B+C=138,299 [D]</t>
  </si>
  <si>
    <t>BOURACÍ PRÁCE - Odstranění ŽB římsa propustku včetně odvozu na skládku do 20km 
=3,350*0,750*0,150=0,377m3 
=0,377m3*2,500t/m3=0,943t 
BOURACÍ PRÁCE - Odstranění ŽB čelní stěny propustku včetně odvozu na skládku do 20km 
=3,350*0,940*0,500-0,355m2*0,500=1,397m3 
=1,397m3*2,500t/m3=3,493t 
Viz C.3 - Koordinační situační výkres a D.1.1.2.03 - Výměna / nový propustek - podélný a příčný řez propustkem</t>
  </si>
  <si>
    <t>Celkem: 3,35*0,75*0,15=0,377 [A] 
Celkem: 3,35*0,94*0,5-0,355*0,5=1,397 [B] 
Celkem: A+B=1,774 [C]</t>
  </si>
  <si>
    <t>DOPRAVA - Příplatek za dopravu - Odstranění ŽB římsa propustku včetně odvozu na skládku do 10km 
=0,377m3*2,500t/m3*10km=9,425tkm 
DOPRAVA - Příplatek za dopravu - Odstranění ŽB čelní stěny propustku včetně odvozu na skládku do 10km 
=1,648m3*2,500t/m3*10km=41,200tkm 
DOPRAVA - Příplatek za dopravu - Odstranění ŽB hrdlových trubek DN=500mm včetně odvozu na skládku do 30km 
=12,820*0,414t/m*30km=159,224tkm 
Položka vypočtena na základě umístění stavby vůči skládce</t>
  </si>
  <si>
    <t>Celkem: 0,377*2,5*10=9,425 [A] 
Celkem: 1,648*2,5*10=41,200 [B] 
Celkem: 12,82*0,414*30=159,224 [C] 
Celkem: A+B+C=209,849 [D]</t>
  </si>
  <si>
    <t>BOURACÍ PRÁCE - Odstranění ŽB hrdlových trubek DN=500mm 
=12,820*0,414t/m=5,308t 
Viz C.3 - Koordinační situační výkres a D.1.1.2.03 - Výměna / nový propustek - podélný a příčný řez propustkem</t>
  </si>
  <si>
    <t>Celkem: 12,82=12,820 [A]</t>
  </si>
  <si>
    <t>SO 102.11</t>
  </si>
  <si>
    <t>KM 1,60505 (PVNHČP)</t>
  </si>
  <si>
    <t>Celkem: 54,784=54,784 [A]</t>
  </si>
  <si>
    <t>SKLÁDKA - Uložení stavební suti na skládku 
Viz položky č. 3, 41, 43, 45 a 47</t>
  </si>
  <si>
    <t>Celkem: 0,225+0,902+5,715+1,533+4,6+1,739+0,911=15,625 [A]</t>
  </si>
  <si>
    <t>BOURACÍ PRÁCE - Odstranění betonových chodníkových obrubníků včetně odvozu na skládku do 5km 
=3,915*0,025m2*2,300t/m3=0,225t 
Viz C.3 - Koordinační situační výkres a D.1.1.2.03 - Výměna / nový propustek - podélný a příčný řez propustkem</t>
  </si>
  <si>
    <t>Celkem: 3,915=3,915 [A]</t>
  </si>
  <si>
    <t>Celkem: 3,915*0,025*2,3*25=5,628 [A]</t>
  </si>
  <si>
    <t>BOURACÍ PRÁCE - Odfrézování asfaltových vrstev v tl. 100mm (asfalt) včetně odvozu a uložení na skládku KSÚS PK - Cestmistrovství Polička do 15km 
=0,774m3*2,400t/m3=1,858t 
Viz C.3 - Koordinační situační výkres a D.1.1.2.03 - Výměna / nový propustek - podélný a příčný řez propustkem</t>
  </si>
  <si>
    <t>Celkem: 7,741*0,1=0,774 [A]</t>
  </si>
  <si>
    <t>ZEMNÍ PRÁCE - Odhumusování plochy v tl. 150mm, která bude zasažena výkopovými pracemi a úpravou terénu včetně odvozu a uložení zeminy na deponii stavby do 20km (využití na zpětné ohumusování) 
=2,400m2*0,150=0,360m3 
=0,360m3*2,000t/m3=0,720t 
ZEMNÍ PRÁCE - Odhumusování plochy v tl. 150mm, která bude zasažena výkopovými pracemi a úpravou terénu včetně odvozu do 20km a likvidace v režii zhotovitele (nebude využita na zpětné ohumusování) 
=22,189m2*0,150-2,400m2*0,150=2,968m3 
=2,968m3*2,000t/m3=5,936t 
Viz C.3 - Koordinační situační výkres a D.1.1.2.03 - Výměna / nový propustek - podélný a příčný řez propustkem</t>
  </si>
  <si>
    <t>Celkem: 2,4*0,15=0,360 [A] 
Celkem: 22,189*0,15-2,4*0,15=2,968 [B] 
Celkem: A+B=3,328 [C]</t>
  </si>
  <si>
    <t>ZEMNÍ PRÁCE - Výkop zeminy pro stavební jámu v zemině tř. I včetně pažení a odvozu zeminy na skládku do 20km 
=27,392m3*2,000t/m3=54,784t 
Viz C.3 - Koordinační situační výkres a D.1.1.2.03 - Výměna / nový propustek - podélný a příčný řez propustkem</t>
  </si>
  <si>
    <t>Celkem: 27,392=27,392 [A]</t>
  </si>
  <si>
    <t>Celkem: 27,392*10=273,920 [A]</t>
  </si>
  <si>
    <t>Celkem: 21,766=21,766 [A]</t>
  </si>
  <si>
    <t>ZEMNÍ PRÁCE - Úprava a zhutnění základové spáry 
=2,000m2+1,270*(+1,000)+20,156m2=27,020m2 
CHODNÍK - Úprava a zhutnění zemní pláně 
=6,281m2 
Viz C.3 - Koordinační situační výkres a D.1.1.2.03 - Výměna / nový propustek - podélný a příčný řez propustkem</t>
  </si>
  <si>
    <t>Celkem: 2+1,27*(2,43+1,4)+20,156=27,020 [A] 
Celkem: 6,281=6,281 [B] 
Celkem: A+B=33,301 [C]</t>
  </si>
  <si>
    <t>Celkem: 2,4=2,400 [A]</t>
  </si>
  <si>
    <t>TROUBA - Podkladní betonové prefabrikované podkladky z betonu C35/45-XF4 pod trouby (4+2kus), včetně dopravy materiálu 
Viz C.3 - Koordinační situační výkres a D.1.1.2.03 - Výměna / nový propustek - podélný a příčný řez propustkem</t>
  </si>
  <si>
    <t>Celkem: 0,8*0,15*0,25*(4+2)=0,180 [A]</t>
  </si>
  <si>
    <t>Celkem: 20,156*0,15=3,023 [A]</t>
  </si>
  <si>
    <t>ŽB ZÁKLADOVÁ DESKA - Beton C25/30-XF3+XA2 + hutnění včetně dopravy materiálu 
ŽB ZÁKLADOVÁ DESKA - Bednění + odbedňovací nátěr 
=1,270*0,300*3+(2,630+1,000)*0,300*2=3,321m2 
Viz C.3 - Koordinační situační výkres a D.1.1.2.03 - Výměna / nový propustek - podélný a příčný řez propustkem</t>
  </si>
  <si>
    <t>Celkem: 1,27*(2,63+1)*0,3=1,383 [A]</t>
  </si>
  <si>
    <t>Celkem: 0,02*1,383*7,85=0,217 [A]</t>
  </si>
  <si>
    <t>Celkem: 0,668*(2,83+1)=2,558 [A]</t>
  </si>
  <si>
    <t>Celkem: 20,156*0,25=5,039 [A]</t>
  </si>
  <si>
    <t>Celkem: 6,281=6,281 [A]</t>
  </si>
  <si>
    <t>Celkem: 6,281*0,06=0,377 [A]</t>
  </si>
  <si>
    <t>Celkem: (1,44+0,92)*0,085=0,201 [A]</t>
  </si>
  <si>
    <t>ŽB ZÁKLADOVÁ DESKA - Nátěry Np+2xNa na styku se zeminou 
=(2,630+1,000)*0,300*2=2,178m2 
ŽB OBETONOVÁNÍ - Nátěry Np+2xNa na styku se zeminou 
=2,404*(2,300+1,500)=30,891m2 
Viz C.3 - Koordinační situační výkres a D.1.1.2.03 - Výměna / nový propustek - podélný a příčný řez propustkem</t>
  </si>
  <si>
    <t>Celkem: (2,63+1)*0,3*2=2,178 [A] 
Celkem: 2,404*(2,3+1,5)=9,135 [B] 
Celkem: A+B=11,313 [C]</t>
  </si>
  <si>
    <t>TROUBA - ŽB prefabrikované hrdlové trouby DN=500mm (2+1kus) z betonu C35/45-XF4 včetně dopravy materiálu 
Viz C.3 - Koordinační situační výkres a D.1.1.2.03 - Výměna / nový propustek - podélný a příčný řez propustkem</t>
  </si>
  <si>
    <t>Celkem: 2,63+1=3,630 [A]</t>
  </si>
  <si>
    <t>KANALIZAČNÍ ŠACHTA - Kanalizační šachta výšky 1,300m, DN=1000mm (dno + přechodová deska + vyrovnávací prstenec + poklop) 
Viz C.3 - Koordinační situační výkres a D.1.1.2.03 - Výměna / nový propustek - podélný a příčný řez propustkem</t>
  </si>
  <si>
    <t>ŽB OBETONOVÁNÍ - Beton C25/30-XF3+XA2 + hutnění 
ŽB OBETONOVÁNÍ - Bednění + odbedňovací nátěr 
=1,001*(2,300+1,500)*2+0,574m2+0,478m2*2=9,138m2 
ŽB OBETONOVÁNÍ - Betonářská výztuž B500B - KARI síť pr. 8mm, rozměr oka 100x100mm, včetně dopravy materiálu 
=0,020*1,824m3*7,850t/m3=0,286m3 
Viz C.3 - Koordinační situační výkres a D.1.1.2.03 - Výměna / nový propustek - podélný a příčný řez propustkem</t>
  </si>
  <si>
    <t>Celkem: 0,48*(2,3+1,5)=1,824 [A]</t>
  </si>
  <si>
    <t>Celkem: 1,84*0,08*0,005*4=0,003 [A]</t>
  </si>
  <si>
    <t>BOURACÍ PRÁCE - Odstranění kamenné kanalizační podzemní šachty propustku včetně odvozu na skládku do 20km 
=2,198m3*2,600t/m3=5,715t 
Viz C.3 - Koordinační situační výkres a D.1.1.2.03 - Výměna / nový propustek - podélný a příčný řez propustkem</t>
  </si>
  <si>
    <t>Celkem: 1,25*1+2,25*0,25*2-0,355*0,25*2=2,198 [A]</t>
  </si>
  <si>
    <t>DOPRAVA - Příplatek za dopravu - Odstranění kamenné kanalizační podzemní šachty propustku včetně odvozu na skládku do 10km 
Položka vypočtena na základě umístění stavby vůči skládce</t>
  </si>
  <si>
    <t>Celkem: 2,198*2,6*10=57,148 [A]</t>
  </si>
  <si>
    <t>BOURACÍ PRÁCE - Odstranění betonového lože betonových chodníkových obrubníků včetně odvozu na skládku do 20-ti km 
=3,915*0,100m2=0,392m3 
=0,392m3*2,300t/m3=0,902t 
BOURACÍ PRÁCE - Odstranění betonového základu včetně odvozu na skládku do 20km 
=2,000*1,000*1,000=2,000m3 
=2,000m3*2,300t/m3=4,600t 
BOURACÍ PRÁCE - Odstranění betonových prefabrikovaných podkladků a podkladního betonu včetně odvozu na skládku do 20km 
=0,180m2*(1,550+0,650)=0,396m3 
=0,396m3*2,300t/m3=0,911t 
Viz C.3 - Koordinační situační výkres a D.1.1.2.03 - Výměna / nový propustek - podélný a příčný řez propustkem</t>
  </si>
  <si>
    <t>Celkem: 3,915*0,1=0,392 [A] 
Celkem: 2*1*1=2,000 [B] 
Celkem: 0,18*(1,55+0,65)=0,396 [C] 
Celkem: A+B+C=2,788 [D]</t>
  </si>
  <si>
    <t>DOPRAVA - Příplatek za dopravu - Odstranění betonového lože betonových chodníkových obrubníků včetně odvozu na skládku do 10-ti km 
=0,392m3*2,300t/m3*10km=9,016tkm 
DOPRAVA - Příplatek za dopravu - Odstranění betonového základu včetně odvozu na skládku do 10km 
=2,000m3*2,300t/m3*10km=46,000tkm 
DOPRAVA - Příplatek za dopravu - Odstranění betonových prefabrikovaných podkladků a podkladního betonu včetně odvozu na skládku do 10km 
=0,396m3*2,300t/m3*10km=22,080tkm 
Položka vypočtena na základě umístění stavby vůči skládce</t>
  </si>
  <si>
    <t>Celkem: 0,392*2,3*10=9,016 [A] 
Celkem: 2*2,3*10=46,000 [B] 
Celkem: 0,396*2,3*10=9,108 [C] 
Celkem: A+B+C=64,124 [D]</t>
  </si>
  <si>
    <t>BOURACÍ PRÁCE - Odstranění ŽB čelní stěny propustku včetně odvozu na skládku do 20km 
=0,613m3*2,500t/m3=1,533t 
Viz C.3 - Koordinační situační výkres a D.1.1.2.03 - Výměna / nový propustek - podélný a příčný řez propustkem</t>
  </si>
  <si>
    <t>Celkem: 2*0,79*0,5-0,355*0,5=0,613 [A]</t>
  </si>
  <si>
    <t>DOPRAVA - Příplatek za dopravu - Odstranění ŽB čelní stěny propustku včetně odvozu na skládku do 10km 
=0,613m3*2,500t/m3*10km=15,325tkm 
DOPRAVA - Příplatek za dopravu - Odstranění ŽB hrdlových trubek DN=500mm včetně odvozu na skládku do 30km 
=4,200*0,414t/m*30km=52,164tkm 
Položka vypočtena na základě umístění stavby vůči skládce</t>
  </si>
  <si>
    <t>Celkem: 0,613*2,5*10=15,325 [A] 
Celkem: 4,2*0,414*30=52,164 [B] 
Celkem: A+B=67,489 [C]</t>
  </si>
  <si>
    <t>BOURACÍ PRÁCE - Odstranění ŽB hrdlových trubek DN=500mm 
=4,200*0,414t/m=1,739t 
Viz C.3 - Koordinační situační výkres a D.1.1.2.03 - Výměna / nový propustek - podélný a příčný řez propustkem</t>
  </si>
  <si>
    <t>Celkem: 2,8+1,4=4,200 [A]</t>
  </si>
  <si>
    <t>SO 102.12</t>
  </si>
  <si>
    <t>KM 1,68636 (PVNHČP)</t>
  </si>
  <si>
    <t>Celkem: 95,544=95,544 [A]</t>
  </si>
  <si>
    <t>SKLÁDKA - Uložení stavební suti na skládku 
Viz položky č. 3, 40, 42 a 44</t>
  </si>
  <si>
    <t>Celkem: 0,139+0,557+1,35+4,113+11,04+7,844+7,326=32,369 [A]</t>
  </si>
  <si>
    <t>BOURACÍ PRÁCE - Odstranění betonových chodníkových obrubníků včetně odvozu na skládku do 5km 
=2,420*0,025m2*2,300t/m3=0,139t 
Viz C.3 - Koordinační situační výkres a D.1.1.2.03 - Výměna / nový propustek - podélný a příčný řez propustkem</t>
  </si>
  <si>
    <t>Celkem: 2,42=2,420 [A]</t>
  </si>
  <si>
    <t>Celkem: 2,42*0,025*2,3*25=3,479 [A]</t>
  </si>
  <si>
    <t>BOURACÍ PRÁCE - Odfrézování asfaltových vrstev v tl. 100mm (asfalt) včetně odvozu a uložení na skládku KSÚS PK - Cestmistrovství Polička do 15km 
=0,442m3*2,400t/m3=1,061t 
Viz C.3 - Koordinační situační výkres a D.1.1.2.03 - Výměna / nový propustek - podélný a příčný řez propustkem</t>
  </si>
  <si>
    <t>Celkem: 4,424*0,1=0,442 [A]</t>
  </si>
  <si>
    <t>Celkem: 1,83*2=3,660 [A]</t>
  </si>
  <si>
    <t>ZEMNÍ PRÁCE - Odhumusování plochy v tl. 150mm, která bude zasažena výkopovými pracemi a úpravou terénu včetně odvozu a uložení zeminy na deponii stavby do 20km (využití na zpětné ohumusování) 
=5,230m2*0,150=0,785m3 
=0,785m3*2,000t/m3=1,570t 
ZEMNÍ PRÁCE - Odhumusování plochy v tl. 150mm, která bude zasažena výkopovými pracemi a úpravou terénu včetně odvozu do 20km a likvidace v režii zhotovitele (nebude využita na zpětné ohumusování) 
=21,285m2*0,150-5,230m2*0,150=2,408m3 
=2,408m3*2,000t/m3=4,816t 
Viz C.3 - Koordinační situační výkres a D.1.1.2.03 - Výměna / nový propustek - podélný a příčný řez propustkem</t>
  </si>
  <si>
    <t>Celkem: 5,23*0,15=0,785 [A] 
Celkem: 21,285*0,15-5,23*0,15=2,408 [B] 
Celkem: A+B=3,193 [C]</t>
  </si>
  <si>
    <t>ZEMNÍ PRÁCE - Výkop zeminy pro stavební jámu v zemině tř. I včetně pažení a odvozu zeminy na skládku do 20km 
=47,772m3*2,000t/m3=95,544t 
Viz C.3 - Koordinační situační výkres a D.1.1.2.03 - Výměna / nový propustek - podélný a příčný řez propustkem</t>
  </si>
  <si>
    <t>Celkem: 47,772=47,772 [A]</t>
  </si>
  <si>
    <t>Celkem: 47,772*10=477,720 [A]</t>
  </si>
  <si>
    <t>Celkem: 34,475=34,475 [A]</t>
  </si>
  <si>
    <t>ZEMNÍ PRÁCE - Úprava a zhutnění základové spáry 
=1,400*12,820+18,808m2=36,756m2 
CHODNÍK - Úprava a zhutnění zemní pláně 
=4,424m2 
Viz C.3 - Koordinační situační výkres a D.1.1.2.03 - Výměna / nový propustek - podélný a příčný řez propustkem</t>
  </si>
  <si>
    <t>Celkem: 1,4*12,82+18,808=36,756 [A] 
Celkem: 4,424=4,424 [B] 
Celkem: A+B=41,180 [C]</t>
  </si>
  <si>
    <t>Celkem: 5,23=5,230 [A]</t>
  </si>
  <si>
    <t>Celkem: 18,808*0,15=2,821 [A]</t>
  </si>
  <si>
    <t>ŽB ZÁKLADOVÁ DESKA - Beton C25/30-XF3+XA2 + hutnění včetně dopravy materiálu 
ŽB ZÁKLADOVÁ DESKA - Bednění + odbedňovací nátěr 
=1,400*0,300*2+12,820*0,300*2=8,532m2 
Viz C.3 - Koordinační situační výkres a D.1.1.2.03 - Výměna / nový propustek - podélný a příčný řez propustkem</t>
  </si>
  <si>
    <t>Celkem: 1,4*12,82*0,3=5,384 [A]</t>
  </si>
  <si>
    <t>Celkem: 0,02*5,384*7,85=0,845 [A]</t>
  </si>
  <si>
    <t>Celkem: 0,72*13,22=9,518 [A]</t>
  </si>
  <si>
    <t>Celkem: 18,808*0,25=4,702 [A]</t>
  </si>
  <si>
    <t>Celkem: 2,665*0,5*0,2=0,267 [A]</t>
  </si>
  <si>
    <t>Celkem: 4,424=4,424 [A]</t>
  </si>
  <si>
    <t>Celkem: 4,424*0,06=0,265 [A]</t>
  </si>
  <si>
    <t>Celkem: (1,57+1,1)*2*0,105=0,561 [A]</t>
  </si>
  <si>
    <t>ŽB ZÁKLADOVÁ DESKA - Nátěry Np+2xNa na styku se zeminou 
=12,820*0,300*2=7,692m2 
ŽB OBETONOVÁNÍ - Nátěry Np+2xNa na styku se zeminou 
=2,908*12,300=35,768m2 
Viz C.3 - Koordinační situační výkres a D.1.1.2.03 - Výměna / nový propustek - podélný a příčný řez propustkem</t>
  </si>
  <si>
    <t>Celkem: 12,82*0,3*2=7,692 [A] 
Celkem: 2,908*12,3=35,768 [B] 
Celkem: A+B=43,460 [C]</t>
  </si>
  <si>
    <t>ŽB OBETONOVÁNÍ - Beton C25/30-XF3+XA2 + hutnění 
ŽB OBETONOVÁNÍ - Bednění + odbedňovací nátěr 
=1,226*12,300*2+0,810m2*2=31,780m2 
ŽB OBETONOVÁNÍ - Betonářská výztuž B500B - KARI síť pr. 8mm, rozměr oka 100x100mm, včetně dopravy materiálu 
=0,020*8,303m3*7,850t/m3=1,304m3 
Viz C.3 - Koordinační situační výkres a D.1.1.2.03 - Výměna / nový propustek - podélný a příčný řez propustkem</t>
  </si>
  <si>
    <t>Celkem: 0,675*12,3=8,303 [A]</t>
  </si>
  <si>
    <t>OBRUBNÍKY - Betonové chodníkové obrubníky 100x250x1000mm 
OBRUBNÍKY - Betonové lože C20/25-XF3 pod betonové chodníkové obrubníky 100x250x1000mm 
=2,420*0,055m2=0,133m3 
Viz C.3 - Koordinační situační výkres a D.1.1.2.03 - Výměna / nový propustek - podélný a příčný řez propustkem</t>
  </si>
  <si>
    <t>Celkem: 2,2*0,105*0,005*5=0,006 [A]</t>
  </si>
  <si>
    <t>BOURACÍ PRÁCE - Odstranění betonového lože betonových chodníkových obrubníků včetně odvozu na skládku do 20-ti km 
=2,420*0,100m2=0,242m3 
=0,242m3*2,300t/m3=0,557t 
BOURACÍ PRÁCE - Odstranění betonových základů včetně odvozu na skládku do 20km 
=(2,400+2,400)*1,000*1,000=4,800m3 
=4,800m3*2,300t/m3=11,040t 
BOURACÍ PRÁCE - Odstranění betonových prefabrikovaných podkladků a podkladního betonu včetně odvozu na skládku do 20km 
=0,260m2*12,250=3,185m3 
=3,185m3*2,300t/m3=7,326t 
Viz C.3 - Koordinační situační výkres a D.1.1.2.03 - Výměna / nový propustek - podélný a příčný řez propustkem</t>
  </si>
  <si>
    <t>Celkem: 2,42*0,1=0,242 [A] 
Celkem: (2,4+2,4)*1*1=4,800 [B] 
Celkem: 0,26*12,25=3,185 [C] 
Celkem: A+B+C=8,227 [D]</t>
  </si>
  <si>
    <t>DOPRAVA - Příplatek za dopravu - Odstranění betonového lože betonových chodníkových obrubníků včetně odvozu na skládku do 10-ti km 
=0,242m3*2,300t/m3*10km=5,566tkm 
DOPRAVA - Příplatek za dopravu - Odstranění betonových základů včetně odvozu na skládku do 10km 
=4,800m3*2,300t/m3*10km=110,400tkm 
DOPRAVA - Příplatek za dopravu - Odstranění betonových prefabrikovaných podkladků a podkladního betonu včetně odvozu na skládku do 10km 
=3,185m3*2,300t/m3*10km=73,255tkm 
Viz C.3 - Koordinační situační výkres a D.1.1.2.03 - Výměna / nový propustek - podélný a příčný řez propustkem</t>
  </si>
  <si>
    <t>Celkem: 0,242*2,3*10=5,566 [A] 
Celkem: 4,8*2,3*10=110,400 [B] 
Celkem: 3,185*2,3*10=73,255 [C] 
Celkem: A+B+C=189,221 [D]</t>
  </si>
  <si>
    <t>BOURACÍ PRÁCE - Odstranění ŽB říms propustku včetně odvozu na skládku do 20km 
=(2,400+2,400)*0,750*0,150=0,540m3 
=0,540m3*2,500t/m3=1,350t 
BOURACÍ PRÁCE - Odstranění ŽB čelních stěn propustku včetně odvozu na skládku do 20km 
=(2,400+2,400)*0,900*0,500-0,515m2*0,500*2=1,645m3 
=1,645m3*2,500t/m3=4,113t 
Viz C.3 - Koordinační situační výkres a D.1.1.2.03 - Výměna / nový propustek - podélný a příčný řez propustkem</t>
  </si>
  <si>
    <t>Celkem: (2,4+2,4)*0,75*0,15=0,540 [A] 
Celkem: (2,4+2,4)*0,9*0,5-0,515*0,5*2=1,645 [B] 
Celkem: A+B=2,185 [C]</t>
  </si>
  <si>
    <t>DOPRAVA - Příplatek za dopravu - Odstranění ŽB říms propustku včetně odvozu na skládku do 10km 
=0,540m3*2,500t/m3*10km=13,500tkm 
DOPRAVA - Příplatek za dopravu - Odstranění ŽB čelních stěn propustku včetně odvozu na skládku do 10km 
=1,645m3*2,500t/m3*10km=41,125tkm 
DOPRAVA - Příplatek za dopravu - Odstranění ŽB hrdlových trubek DN=600mm včetně odvozu na skládku do 30km 
=13,250*0,592t/m*30km=235,320tkm 
Viz C.3 - Koordinační situační výkres a D.1.1.2.03 - Výměna / nový propustek - podélný a příčný řez propustkem</t>
  </si>
  <si>
    <t>Celkem: 0,54*2,5*10=13,500 [A] 
Celkem: 1,645*2,5*10=41,125 [B] 
Celkem: 13,25*0,592*30=235,320 [C] 
Celkem: A+B+C=289,945 [D]</t>
  </si>
  <si>
    <t>BOURACÍ PRÁCE - Odstranění ŽB hrdlových trubek DN=600mm 
=13,250*0,592t/m=7,844t 
Viz C.3 - Koordinační situační výkres a D.1.1.2.03 - Výměna / nový propustek - podélný a příčný řez propustkem</t>
  </si>
  <si>
    <t>Celkem: 13,25=13,250 [A]</t>
  </si>
  <si>
    <t>SO 102.13</t>
  </si>
  <si>
    <t>KM 2,17222 (PVNHČP)</t>
  </si>
  <si>
    <t>Celkem: 255,2=255,200 [A]</t>
  </si>
  <si>
    <t>SKLÁDKA - Uložení stavební suti na skládku 
Viz položky č. 38, 40, 42 a 45</t>
  </si>
  <si>
    <t>Celkem: 3,365+9,019+5,655+24,05+39,975+7,215+2,96+2,99=95,229 [A]</t>
  </si>
  <si>
    <t>ZEMNÍ PRÁCE - Odhumusování plochy v tl. 150mm, která bude zasažena výkopovými pracemi a úpravou terénu včetně odvozu a uložení zeminy na deponii stavby do 20km (využití na zpětné ohumusování) 
=32,592m2*0,150=4,889m3 
=4,889m3*2,000t/m3=9,778t 
ZEMNÍ PRÁCE - Odhumusování plochy v tl. 150mm, která bude zasažena výkopovými pracemi a úpravou terénu včetně odvozu do 20km a likvidace v režii zhotovitele (nebude využita na zpětné ohumusování) 
=54,240m2*0,150-32,592m2*0,150=3,247m3 
=3,247m3*2,000t/m3=,494t 
Viz C.3 - Koordinační situační výkres a D.1.1.2.03 - Výměna / nový propustek - podélný a příčný řez propustkem</t>
  </si>
  <si>
    <t>Celkem: 32,592*0,15=4,889 [A] 
Celkem: 54,24*0,15-32,592*0,15=3,247 [B] 
Celkem: A+B=8,136 [C]</t>
  </si>
  <si>
    <t>ZEMNÍ PRÁCE - Výkop zeminy pro stavební jámu v zemině tř. I včetně pažení a odvozu zeminy na skládku do 20km 
=127,600m3*2,000t/m3=255,200t 
Viz C.3 - Koordinační situační výkres a D.1.1.2.03 - Výměna / nový propustek - podélný a příčný řez propustkem</t>
  </si>
  <si>
    <t>Celkem: 127,6=127,600 [A]</t>
  </si>
  <si>
    <t>Celkem: 127,6*10=1 276,000 [A]</t>
  </si>
  <si>
    <t>Celkem: 124,06=124,060 [A]</t>
  </si>
  <si>
    <t>ZEMNÍ PRÁCE - Úprava a zhutnění základové spáry 
=1,900*2,100=3,990m2 
ZEMNÍ PRÁCE - Úprava a zhutnění základové spáry 
=2,000m2+1,400*(12,810+2,500)+1,160*4,800+20,172m2=49,174m2 
Viz C.3 - Koordinační situační výkres a D.1.1.2.03 - Výměna / nový propustek - podélný a příčný řez propustkem</t>
  </si>
  <si>
    <t>Celkem: 1,9*2,1=3,990 [A] 
Celkem: 2+1,4*(12,81+2,5)+1,16*4,8+20,172=49,174 [B] 
Celkem: A+B=53,164 [C]</t>
  </si>
  <si>
    <t>Celkem: 32,592=32,592 [A]</t>
  </si>
  <si>
    <t>353325</t>
  </si>
  <si>
    <t>ZDIVO STOK ZE ŽELEZOBET DO C30/37</t>
  </si>
  <si>
    <t>ŽB LAPAČ SPLAVENIN JEDNOSTRANNÝ - Beton C30/37-XF4 + hutnění 
ŽB LAPAČ SPLAVENIN JEDNOSTRANNÝ - Bednění + odbedňovací nátěr 
=7,676*1,800+0,650*0,250*2+1,000*0,800+0,250*0,800=15,142m2 
Viz C.3 - Koordinační situační výkres a D.1.1.2.03 - Výměna / nový propustek - podélný a příčný řez propustkem</t>
  </si>
  <si>
    <t>Celkem: 1,45*1,8+1*0,8*0,25-0,65*0,8*0,25-0,25*0,25-0,008*0,25*2=2,614 [A]</t>
  </si>
  <si>
    <t>353366</t>
  </si>
  <si>
    <t>VÝZTUŽ ZDIVA STOK Z KARI SÍTÍ</t>
  </si>
  <si>
    <t>ŽB LAPAČ SPLAVENIN JEDNOSTRANNÝ - Betonářská výztuž B500B - KARI síť pr. 8mm, rozměr oka 100x100mm včetně dopravy materiálu 
Viz C.3 - Koordinační situační výkres a D.1.1.2.03 - Výměna / nový propustek - podélný a příčný řez propustkem</t>
  </si>
  <si>
    <t>Celkem: 0,02*2,614*7,85=0,410 [A]</t>
  </si>
  <si>
    <t>TROUBA - Podkladní betonové prefabrikované podkladky z betonu C35/45-XF4 pod trouby (12+2+4kus), včetně dopravy materiálu 
Viz C.3 - Koordinační situační výkres a D.1.1.2.03 - Výměna / nový propustek - podélný a příčný řez propustkem</t>
  </si>
  <si>
    <t>Celkem: 0,8*0,15*0,25*(16+2)+0,6*0,12*0,25*4=0,612 [A]</t>
  </si>
  <si>
    <t>ŽB LAPAČ SPLAVENIN JEDNOSTRANNÝ - Podkladní beton C12/15-X0, tl. 150mm 
=2,050*2,250*0,150=0,692m3 
KANALIZAČNÍ ŠACHTA - Podkladní betonové lože z prostého betonu C12/15-X0, tl. 150mm včetně dopravy materiálu + hutnění 
=2,000m2*0,150=0,300m3 
Viz C.3 - Koordinační situační výkres a D.1.1.2.03 - Výměna / nový propustek - podélný a příčný řez propustkem</t>
  </si>
  <si>
    <t>Celkem: 2,05*2,25*0,15=0,692 [A] 
Celkem: 2*0,15=0,300 [B] 
Celkem: A+B=0,992 [C]</t>
  </si>
  <si>
    <t>Celkem: 20,172*0,15=3,026 [A]</t>
  </si>
  <si>
    <t>ŽB ZÁKLADOVÁ DESKA - Beton C25/30-XF3+XA2 + hutnění včetně dopravy materiálu 
ŽB ZÁKLADOVÁ DESKA - Bednění + odbedňovací nátěr 
=1,400*0,300*4+(12,810+2,500)*0,300*2+1,160*0,300*2+4,800*0,300*2=14,442m2 
Viz C.3 - Koordinační situační výkres a D.1.1.2.03 - Výměna / nový propustek - podélný a příčný řez propustkem</t>
  </si>
  <si>
    <t>Celkem: 1,4*(12,81+2,5)*0,3+1,16*4,8*0,3=8,101 [A]</t>
  </si>
  <si>
    <t>Celkem: 0,02*8,101*7,85=1,272 [A]</t>
  </si>
  <si>
    <t>Celkem: 0,72*(13,01+2,5)+0,624*4,8=14,162 [A]</t>
  </si>
  <si>
    <t>Celkem: 20,172*0,25=5,043 [A]</t>
  </si>
  <si>
    <t>Celkem: 13,437*0,5*0,2=1,344 [A]</t>
  </si>
  <si>
    <t>ŽB LAPAČ SPLAVENIN JEDNOSTRANNÝ - Nátěry Np+2xNa na styku se zeminou 
=7,676*1,800-2,050*1,450-1,063m2=9,781m2 
ŽB ZÁKLADOVÁ DESKA - Nátěry Np+2xNa na styku se zeminou 
=(12,810+2,500+4,800)*0,300*2=12,066m2 
ŽB OBETONOVÁNÍ - Nátěry Np+2xNa na styku se zeminou 
=2,908*(12,550+3,000)+2,244*4,800=55,991m2 
Viz C.3 - Koordinační situační výkres a D.1.1.2.03 - Výměna / nový propustek - podélný a příčný řez propustkem</t>
  </si>
  <si>
    <t>Celkem: 7,676*1,8-2,05*1,45-1,063=9,781 [A] 
Celkem: (12,81+2,5+4,8)*0,3*2=12,066 [B] 
Celkem: 2,908*(12,55+3)+2,244*4,8=55,991 [C] 
Celkem: A+B+C=77,838 [D]</t>
  </si>
  <si>
    <t>ŽB LAPAČ SPLAVENIN JEDNOSTRANNÝ - Dvouvrstvý hydrofobní nátěr, odstín nátěru bude určen investorem 
Viz C.3 - Koordinační situační výkres a D.1.1.2.03 - Výměna / nový propustek - podélný a příčný řez propustkem</t>
  </si>
  <si>
    <t>Celkem: 3,6*1,55-0,65*0,8+0,65*0,25*2+1,45+0,3=7,135 [A]</t>
  </si>
  <si>
    <t>TROUBA - ŽB prefabrikované hrdlové trouby DN=400mm (2kus) z betonu C35/45-XF4 včetně dopravy materiálu 
Viz C.3 - Koordinační situační výkres a D.1.1.2.03 - Výměna / nový propustek - podélný a příčný řez propustkem</t>
  </si>
  <si>
    <t>Celkem: 4,8=4,800 [A]</t>
  </si>
  <si>
    <t>TROUBA - ŽB prefabrikované hrdlové trouby DN=600mm (6+1kus) z betonu C35/45-XF4 včetně dopravy materiálu 
Viz C.3 - Koordinační situační výkres a D.1.1.2.03 - Výměna / nový propustek - podélný a příčný řez propustkem</t>
  </si>
  <si>
    <t>Celkem: 12,81+2,5=15,310 [A]</t>
  </si>
  <si>
    <t>87527</t>
  </si>
  <si>
    <t>POTRUBÍ DREN Z TRUB PLAST (I FLEXIBIL) DN DO 100MM</t>
  </si>
  <si>
    <t>ŽB LAPAČ SPLAVENIN JEDNOSTRANNÝ - 2kus prostupů z PVC DN=100mm ve stěnách ŽB lapače splavenin 
Viz C.3 - Koordinační situační výkres a D.1.1.2.03 - Výměna / nový propustek - podélný a příčný řez propustkem</t>
  </si>
  <si>
    <t>Celkem: 2*0,25=0,500 [A]</t>
  </si>
  <si>
    <t>899121</t>
  </si>
  <si>
    <t>MŘÍŽE OCELOVÉ SAMOSTATNÉ</t>
  </si>
  <si>
    <t>ŽB LAPAČ SPLAVENIN JEDNOSTRANNÝ - Osazení rámu z válcovaných ocelových profilů L 50x50x8mm rozměrů 900x1100x50mm včetně pozinkování, třída zatížení B125 a mříže z pozinkované oceli rozměrů 880x1080x50mm, třída zatížení C250 včetně dodávky 
Viz C.3 - Koordinační situační výkres a D.1.1.2.03 - Výměna / nový propustek - podélný a příčný řez propustkem</t>
  </si>
  <si>
    <t>89915</t>
  </si>
  <si>
    <t>STUPADLA (A POD)</t>
  </si>
  <si>
    <t>ŽB LAPAČ SPLAVENIN JEDNOSTRANNÝ - Pozinkovaná ocelová stupadla 
Viz C.3 - Koordinační situační výkres a D.1.1.2.03 - Výměna / nový propustek - podélný a příčný řez propustkem</t>
  </si>
  <si>
    <t>ŽB OBETONOVÁNÍ - Beton C25/30-XF3+XA2 + hutnění 
ŽB OBETONOVÁNÍ - Bednění + odbedňovací nátěr 
=1,226*(12,550+3,000)*2+0,810m2+0,675m2+0,904*4,800*2+0,468m2*2=49,228m2 
ŽB OBETONOVÁNÍ - Betonářská výztuž B500B - KARI síť pr. 8mm, rozměr oka 100x100mm, včetně dopravy materiálu 
=0,020*12,743m3*7,850t/m3=2,001m3 
Viz C.3 - Koordinační situační výkres a D.1.1.2.03 - Výměna / nový propustek - podélný a příčný řez propustkem</t>
  </si>
  <si>
    <t>Celkem: 0,675*(12,55+3)+0,468*4,8=12,743 [A]</t>
  </si>
  <si>
    <t>TROUBA - Seříznutí ŽB prefabrikovaných hrdlových trubek DN=600mm na vtoku 
Viz C.3 - Koordinační situační výkres a D.1.1.2.03 - Výměna / nový propustek - podélný a příčný řez propustkem</t>
  </si>
  <si>
    <t>Celkem: 2,2*0,105*0,005*(6+2)+1,508*0,08*0,005*3=0,011 [A]</t>
  </si>
  <si>
    <t>ROK VÝSTAVBY - Betonový prefabrikovaný blok z prostého betonu C30/37-XF4 (1kus), 400x250x250mm s vyznačením letopočtu výstavby pomocí pryžové matrice na vtocích 
Viz C.3 - Koordinační situační výkres a D.1.1.2.03 - Výměna / nový propustek - podélný a příčný řez propustkem</t>
  </si>
  <si>
    <t>Celkem: 0,4*0,25*0,25*2=0,050 [A]</t>
  </si>
  <si>
    <t>BOURACÍ PRÁCE - Odstranění betonové kanalizační šachty propustku včetně odvozu na skládku do 20km 
=1,463m3*2,300t/m3=3,365t 
Viz C.3 - Koordinační situační výkres a D.1.1.2.03 - Výměna / nový propustek - podélný a příčný řez propustkem</t>
  </si>
  <si>
    <t>Celkem: 0,913+0,16*2+0,187+0,043=1,463 [A]</t>
  </si>
  <si>
    <t>DOPRAVA - Příplatek za dopravu - Odstranění betonové kanalizační šachty propustku včetně odvozu na skládku do 10km 
Položka vypočtena na základě umístění stavby vůči skládce</t>
  </si>
  <si>
    <t>Celkem: 31,463*2,3*10=723,649 [A]</t>
  </si>
  <si>
    <t>BOURACÍ PRÁCE - Odstranění kamenných desek propustku včetně odvozu na skládku do 20km 
=1,500*9,250*0,250=3,469m3 
=3,469m3*2,600t/m3=9,019t 
BOURACÍ PRÁCE - Odstranění kamenné čelní stěny propustku včetně odvozu na skládku do 20km 
=2,175m2*0,500*2=2,175m3 
=2,175m3*2,600t/m3=5,655t 
BOURACÍ PRÁCE - Odstranění kamenných opěr propustku včetně odvozu na skládku do 20km 
=1,000*0,500*9,250*2=9,250m3 
=9,250m3*2,600t/m3=24,050t 
BOURACÍ PRÁCE - Odstranění kamenných základů včetně odvozu na skládku do 20km 
=1,000*0,750*9,250*2+1,000*0,500*0,750*4=15,375m3 
=15,375m3*2,600t/m3=39,975t 
BOURACÍ PRÁCE - Odstranění kamenné rovnaniny ze dna propustku včetně odvozu na skládku do 20km 
=1,200*9,250*0,250=2,775m3 
=2,775m3*2,600t/m3=7,215t 
Viz C.3 - Koordinační situační výkres a D.1.1.2.03 - Výměna / nový propustek - podélný a příčný řez propustkem</t>
  </si>
  <si>
    <t>Celkem: 1,5*9,25*0,25=3,469 [A] 
Celkem: 2,175*0,5*2=2,175 [B] 
Celkem: 1*0,5*9,25*2=9,250 [C] 
Celkem: 1*0,75*9,25*2+1*0,5*0,75*4=15,375 [D] 
Celkem: 1,2*9,25*0,25=2,775 [E] 
Celkem: A+B+C+D+E=33,044 [F]</t>
  </si>
  <si>
    <t>DOPRAVA - Příplatek za dopravu - Odstranění kamenných desek propustku včetně odvozu na skládku do 10km 
=3,469m3*2,600t/m3*10km=90,194tkm 
DOPRAVA - Příplatek za dopravu - Odstranění kamenné čelní stěny propustku včetně odvozu na skládku do 10km 
=2,175m3*2,600t/m3*10km=56,550tkm 
DOPRAVA - Příplatek za dopravu - Odstranění kamenných opěr propustku včetně odvozu na skládku do 10km 
=9,250m3*2,600t/m3*10km=240,500tkm 
DOPRAVA - Příplatek za dopravu - Odstranění kamenných základů včetně odvozu na skládku do 10km 
=15,375m3*2,600t/m3*10km=399,750tkm 
DOPRAVA - Příplatek za dopravu - Odstranění kamenné rovnaniny ze dna propustku včetně odvozu na skládku do 10km 
=2,775m3*2,600t/m3*10km=72,150tkm 
Položka vypočtena na základě umístění stavby vůči skládce</t>
  </si>
  <si>
    <t>Celkem: 3,469*2,6*10=90,194 [A] 
Celkem: 2,175*2,6*10=56,550 [B] 
Celkem: 9,25*2,6*10=240,500 [C] 
Celkem: 15,375*2,6*10=399,750 [D] 
Celkem: 2,775*2,6*10=72,150 [E] 
Celkem: A+B+C+D+E=859,144 [F]</t>
  </si>
  <si>
    <t>BOURACÍ PRÁCE - Odstranění betonových prefabrikovaných podkladků a podkladního betonu včetně odvozu na skládku do 20km 
=1,300m3*2,300t/m3=2,990t 
Viz C.3 - Koordinační situační výkres a D.1.1.2.03 - Výměna / nový propustek - podélný a příčný řez propustkem</t>
  </si>
  <si>
    <t>Celkem: 0,26*(2,5+2,5)=1,300 [A]</t>
  </si>
  <si>
    <t>DOPRAVA - Příplatek za dopravu - Odstranění betonových prefabrikovaných podkladků a podkladního betonu včetně odvozu na skládku do 10km 
Položka vypočtena na základě umístění stavby vůči skládce</t>
  </si>
  <si>
    <t>Celkem: 1,3*2,3*10=29,900 [A]</t>
  </si>
  <si>
    <t>DOPRAVA - Příplatek za dopravu - Odstranění ŽB hrdlových trubek DN=600mm včetně odvozu na skládku do 30km 
Položka vypočtena na základě umístění stavby vůči skládce</t>
  </si>
  <si>
    <t>Celkem: 5*0,592*30=88,800 [A]</t>
  </si>
  <si>
    <t>BOURACÍ PRÁCE - Odstranění ŽB hrdlových trubek DN=600mm 
=5,000*0,592t/m=2,960t 
Viz C.3 - Koordinační situační výkres a D.1.1.2.03 - Výměna / nový propustek - podélný a příčný řez propustkem</t>
  </si>
  <si>
    <t>Celkem: 5=5,000 [A]</t>
  </si>
  <si>
    <t>SO 102.14</t>
  </si>
  <si>
    <t>KM 2,49052 (PVNHČP)</t>
  </si>
  <si>
    <t>SKLÁDKA - Uložení zeminy na skládku 
Viz položka č. 6</t>
  </si>
  <si>
    <t>Celkem: 137,5=137,500 [A]</t>
  </si>
  <si>
    <t>Celkem: 9,75+5,525+26+42,9+6,5=90,675 [A]</t>
  </si>
  <si>
    <t>ZEMNÍ PRÁCE - Odhumusování plochy v tl. 150mm, která bude zasažena výkopovými pracemi a úpravou terénu včetně odvozu a uložení zeminy na deponii stavby do 20km (využití na zpětné ohumusování) 
=8,504m2*0,150=1,276m3 
=1,276m3*2,000t/m3=2,552t 
ZEMNÍ PRÁCE - Odhumusování plochy v tl. 150mm, která bude zasažena výkopovými pracemi a úpravou terénu včetně odvozu do 20km a likvidace v režii zhotovitele (nebude využita na zpětné ohumusování) 
=36,768m2*0,150-8,504m2*0,150=4,240m3 
=4,240m3*2,000t/m3=8,480t 
Viz C.3 - Koordinační situační výkres a D.1.1.2.03 - Výměna / nový propustek - podélný a příčný řez propustkem</t>
  </si>
  <si>
    <t>Celkem: 8,504*0,15=1,276 [A] 
Celkem: 36,768*0,15-8,504*0,15=4,240 [B] 
Celkem: A+B=5,516 [C]</t>
  </si>
  <si>
    <t>12951-R</t>
  </si>
  <si>
    <t>VYPUŠTĚNÍ NÁDRŽÍ A RYBNÍKŮ</t>
  </si>
  <si>
    <t>SOUBOR</t>
  </si>
  <si>
    <t>ZEMNÍ PRÁCE - Vypuštění a napuštění vodní plochy včetně zajištění odlovu či odchytu živočichů a ryb a jejich navrácení 
Položka vypočtena na základě odborného určení</t>
  </si>
  <si>
    <t>ZEMNÍ PRÁCE - Výkop zeminy pro stavební jámu v zemině tř. I včetně pažení a odvozu zeminy na skládku do 20km 
=68,750m3*2,000t/m3=137,500t 
Viz C.3 - Koordinační situační výkres a D.1.1.2.03 - Výměna / nový propustek - podélný a příčný řez propustkem</t>
  </si>
  <si>
    <t>Celkem: 68,75=68,750 [A]</t>
  </si>
  <si>
    <t>Celkem: 68,75*10=687,500 [A]</t>
  </si>
  <si>
    <t>Celkem: 94,413=94,413 [A]</t>
  </si>
  <si>
    <t>Celkem: 1,4*13,01+29,5=47,714 [A]</t>
  </si>
  <si>
    <t>Celkem: 8,504=8,504 [A]</t>
  </si>
  <si>
    <t>Celkem: 29,5*0,15=4,425 [A]</t>
  </si>
  <si>
    <t>ŽB ZÁKLADOVÁ DESKA - Beton C25/30-XF3+XA2 + hutnění včetně dopravy materiálu 
ŽB ZÁKLADOVÁ DESKA - Bednění + odbedňovací nátěr 
=1,400*0,300*2+13,010*0,300*2=8,646m2 
Viz C.3 - Koordinační situační výkres a D.1.1.2.03 - Výměna / nový propustek - podélný a příčný řez propustkem</t>
  </si>
  <si>
    <t>Celkem: 1,4*13,01*0,3=5,464 [A]</t>
  </si>
  <si>
    <t>Celkem: 0,02*5,464*7,85=0,858 [A]</t>
  </si>
  <si>
    <t>Celkem: 0,72*13,41=9,655 [A]</t>
  </si>
  <si>
    <t>Celkem: 29,5*0,25=7,375 [A]</t>
  </si>
  <si>
    <t>Celkem: 8,25*0,5*0,2=0,825 [A]</t>
  </si>
  <si>
    <t>Celkem: (1,57+1,525+1,1*2)*0,105=0,556 [A]</t>
  </si>
  <si>
    <t>ŽB ZÁKLADOVÁ DESKA - Nátěry Np+2xNa na styku se zeminou 
=13,010*0,300*2=7,806m2 
ŽB OBETONOVÁNÍ - Nátěry Np+2xNa na styku se zeminou 
=2,908*12,450=36,205m2 
Viz C.3 - Koordinační situační výkres a D.1.1.2.03 - Výměna / nový propustek - podélný a příčný řez propustkem</t>
  </si>
  <si>
    <t>Celkem: 13,01*0,3*2=7,806 [A] 
Celkem: 2,908*12,45=36,205 [B] 
Celkem: A+B=44,011 [C]</t>
  </si>
  <si>
    <t>Celkem: 13,01=13,010 [A]</t>
  </si>
  <si>
    <t>ŽB OBETONOVÁNÍ - Beton C25/30-XF3+XA2 + hutnění 
ŽB OBETONOVÁNÍ - Bednění + odbedňovací nátěr 
=1,226*12,450*2+0,810m2*2=31,337m2 
ŽB OBETONOVÁNÍ - Betonářská výztuž B500B - KARI síť pr. 8mm, rozměr oka 100x100mm, včetně dopravy materiálu 
=0,020*8,404m3*7,850t/m3=1,319m3 
Viz C.3 - Koordinační situační výkres a D.1.1.2.03 - Výměna / nový propustek - podélný a příčný řez propustkem</t>
  </si>
  <si>
    <t>Celkem: 0,675*12,45=8,404 [A]</t>
  </si>
  <si>
    <t>Celkem: 1,57+1,525+1,1*2=5,295 [A]</t>
  </si>
  <si>
    <t>BOURACÍ PRÁCE - Odstranění kamenných desek propustku včetně odvozu na skládku do 20km 
=1,500*10,000*0,250=3,750m3 
=3,750m3*2,600t/m3=9,750t 
BOURACÍ PRÁCE - Odstranění kamenné čelní stěny propustku včetně odvozu na skládku do 20km 
=2,125m2*0,500*2=2,125m3 
=2,125m3*2,600t/m3=5,525t 
BOURACÍ PRÁCE - Odstranění kamenných opěr propustku včetně odvozu na skládku do 20km 
=1,000*0,500*10,000*2=10,000m3 
=10,000m3*2,600t/m3=26,000t 
BOURACÍ PRÁCE - Odstranění kamenných základů včetně odvozu na skládku do 20km 
=1,000*0,750*10,000*2+1,000*0,500*0,750*4=16,500m3 
=16,500m3*2,600t/m3=42,900t 
BOURACÍ PRÁCE - Odstranění kamenné rovnaniny ze dna propustku včetně odvozu na skládku do 20km 
=1,000*10,000*0,250=2,500m3 
=2,500m3*2,600t/m3=6,500t 
Viz C.3 - Koordinační situační výkres a D.1.1.2.03 - Výměna / nový propustek - podélný a příčný řez propustkem</t>
  </si>
  <si>
    <t>Celkem: 1,5*10*0,25=3,750 [A] 
Celkem: 2,125*0,5*2=2,125 [B] 
Celkem: 1*0,5*10*2=10,000 [C] 
Celkem: 1*0,75*10*2+1*0,5*0,75*4=16,500 [D] 
Celkem: 1*10*0,25=2,500 [E] 
Celkem: A+B+C+D+E=34,875 [F]</t>
  </si>
  <si>
    <t>DOPRAVA - Příplatek za dopravu - Odstranění kamenných desek propustku včetně odvozu na skládku do 10km 
=3,750m3*2,600t/m3*10km=97,500tkm 
DOPRAVA - Příplatek za dopravu - Odstranění kamenné čelní stěny propustku včetně odvozu na skládku do 10km 
=2,125m3*2,600t/m3*10km=55,250tkm 
DOPRAVA - Příplatek za dopravu - Odstranění kamenných opěr propustku včetně odvozu na skládku do 10km 
=10,000m3*2,600t/m3*10km=260,000tkm 
DOPRAVA - Příplatek za dopravu - Odstranění kamenných základů včetně odvozu na skládku do 10km 
=16,500m3*2,600t/m3*10km=429,000tkm 
DOPRAVA - Příplatek za dopravu - Odstranění kamenné rovnaniny ze dna propustku včetně odvozu na skládku do 10km 
=2,500m3*2,600t/m3*10km=65,000tkm 
Položka vypočtena na základě umístění stavby vůči skládce</t>
  </si>
  <si>
    <t>Celkem: 3,75*2,6*10=97,500 [A] 
Celkem: 2,125*2,6*10=55,250 [B] 
Celkem: 10*2,6*10=260,000 [C] 
Celkem: 16,5*2,6*10=429,000 [D] 
Celkem: 2,5*2,6*10=65,000 [E] 
Celkem: A+B+C+D+E=906,750 [F]</t>
  </si>
  <si>
    <t>SO 102.15</t>
  </si>
  <si>
    <t>KM 3,76324 (PVNHČP)</t>
  </si>
  <si>
    <t>Celkem: 437,750=437,750 [A]</t>
  </si>
  <si>
    <t>SKLÁDKA - Uložení stavební suti na skládku 
Viz položka č. 23</t>
  </si>
  <si>
    <t>Celkem: 29,302+29,081+12,74+49,92+17,55=138,593 [A]</t>
  </si>
  <si>
    <t>03630</t>
  </si>
  <si>
    <t>DOPRAVNÍ ZAŘÍZENÍ - AUTOJEŘÁBY</t>
  </si>
  <si>
    <t>TROUBA - Flexibilní ocelová konstrukce - Manipulace pomocí autojeřábu 
Viz C.3 - Koordinační situační výkres a D.1.1.2.04 - Propustek v km 3,76324</t>
  </si>
  <si>
    <t>ZEMNÍ PRÁCE - Odhumusování plochy v tl. 150mm, která bude zasažena výkopovými pracemi a úpravou terénu včetně odvozu a uložení zeminy na deponii stavby do 20km (využití na zpětné ohumusování) 
=12,540m2*0,150=1,881m3 
=1,881m3*2,000t/m3=3,762t 
ZEMNÍ PRÁCE - Odhumusování plochy v tl. 150mm, která bude zasažena výkopovými pracemi a úpravou terénu včetně odvozu do 20km a likvidace v režii zhotovitele (nebude využita na zpětné ohumusování) 
=60,059m2*0,150-12,540m2*0,150=7,208m3 
=7,208m3*2,000t/m3=14,416t 
Viz C.3 - Koordinační situační výkres a D.1.1.2.04 - Propustek v km 3,76324</t>
  </si>
  <si>
    <t>Celkem: 12,54*0,15=1,881 [A] 
Celkem: 60,59*0,15-12,54*0,15=7,208 [B] 
Celkem: A+B=9,089 [C]</t>
  </si>
  <si>
    <t>ZEMNÍ PRÁCE - Výkop zeminy pro stavební jámu v zemině tř. I včetně pažení a odvozu zeminy na skládku do 20km 
=218,875m3*2,000t/m3=437,750t 
Viz C.3 - Koordinační situační výkres a D.1.1.2.04 - Propustek v km 3,76324</t>
  </si>
  <si>
    <t>Celkem: 218,875=218,875 [A]</t>
  </si>
  <si>
    <t>Celkem: 218,875*10=2 188,750 [A]</t>
  </si>
  <si>
    <t>ZEMNÍ PRÁCE - Podsyp a obsyp flexibilní ocelové konstrukce štěrkodrtí fr. 0/22mm, hutněný po vrstvách max.300mm na 94% PS 
=1,500m2*16,300=24,450m3 
ZEMNÍ PRÁCE - Zásyp ze štěrkodrti fr. 0/32 mm + hutnění po vrstvách max. 300mm,  Id=0,85, 100% PS včetně dopravy materiálu 
=246,936m3 
Viz C.3 - Koordinační situační výkres a D.1.1.2.04 - Propustek v km 3,76324</t>
  </si>
  <si>
    <t>Celkem: 1,5*16,3=24,450 [A] 
Celkem: 246,936=246,936 [B] 
Celkem: A+B=271,386 [C]</t>
  </si>
  <si>
    <t>ZEMNÍ PRÁCE - Úprava a zhutnění základové spáry 
Viz C.3 - Koordinační situační výkres a D.1.1.2.04 - Propustek v km 3,76324</t>
  </si>
  <si>
    <t>Celkem: 3,9*16,3+49,25=112,820 [A]</t>
  </si>
  <si>
    <t>ZELEŇ - Svahové úpravy 
Viz C.3 - Koordinační situační výkres a D.1.1.2.04 - Propustek v km 3,76324</t>
  </si>
  <si>
    <t>Celkem: 12,54=12,540 [A]</t>
  </si>
  <si>
    <t>ZELEŇ - Ohumusování svahů v  tl. 150mm 
Viz C.3 - Koordinační situační výkres a D.1.1.2.04 - Propustek v km 3,76324</t>
  </si>
  <si>
    <t>ZELEŇ - Osetí svahů travním semenem 
Viz C.3 - Koordinační situační výkres a D.1.1.2.04 - Propustek v km 3,76324</t>
  </si>
  <si>
    <t>ZELEŇ - Údržba založeného travního porostu 
Viz C.3 - Koordinační situační výkres a D.1.1.2.04 - Propustek v km 3,76324</t>
  </si>
  <si>
    <t>28997H</t>
  </si>
  <si>
    <t>OPLÁŠTĚNÍ (ZPEVNĚNÍ) Z GEOTEXTILIE DO 1000G/M2</t>
  </si>
  <si>
    <t>TROUBA - Ochranná geotextílie - Izolace flexibilní ocelové konstrukce 900g/m2 
Viz C.3 - Koordinační situační výkres a D.1.1.2.04 - Propustek v km 3,76324</t>
  </si>
  <si>
    <t>Celkem: 4,9*16,3=79,870 [A]</t>
  </si>
  <si>
    <t>ODLÁŽDĚNÍ - Podkladní betonové lože z betonu C25/30-XF3 pod kamennou dlažbu tl. 150mm včetně dopravy materiálu 
Viz C.3 - Koordinační situační výkres a D.1.1.2.04 - Propustek v km 3,76324</t>
  </si>
  <si>
    <t>Celkem: 49,25*0,15=7,388 [A]</t>
  </si>
  <si>
    <t>ZEMNÍ PRÁCE - Polštář ze štěrkodrti fr. 0/32mm, tl. 400mm + hutnění po vrstvách tl. 200mm, Id=0,90, 100% PS včetně dopravy materiálu, 100mm pode dnem trouby nehutnit 
Viz C.3 - Koordinační situační výkres a D.1.1.2.04 - Propustek v km 3,76324</t>
  </si>
  <si>
    <t>Celkem: 1,545*16,3=25,184 [A]</t>
  </si>
  <si>
    <t>ZEMNÍ PRÁCE - Kamenná rovnanina fr. 0/150mm tl. 400mm, min. Hmotnost kamene 200 - 400kg/ks (čerpáno pouze po předchozím odsouhlasení investorem a projektantem) 
Viz C.3 - Koordinační situační výkres a D.1.1.2.04 - Propustek v km 3,76324</t>
  </si>
  <si>
    <t>Celkem: 3,7*0,4*16,3=24,124 [A]</t>
  </si>
  <si>
    <t>ODLÁŽDĚNÍ - Kamenná dlažba z lomového kamene tl. 250mm, šířka spáry 30 - 50mm, spáry zatřené stěrkou MC25 včetně dopravy materiálu 
Viz C.3 - Koordinační situační výkres a D.1.1.2.04 - Propustek v km 3,76324</t>
  </si>
  <si>
    <t>Celkem: 49,25*0,25=12,313 [A]</t>
  </si>
  <si>
    <t>ODLÁŽDĚNÍ - Příčný práh z prostého betonu C25/30-XF3 na vtoku i výtoku 500x200mm včetně dopravy materiálu 
Viz C.3 - Koordinační situační výkres a D.1.1.2.04 - Propustek v km 3,76324</t>
  </si>
  <si>
    <t>Celkem: 20,59*0,5*0,2=2,059 [A]</t>
  </si>
  <si>
    <t>86390</t>
  </si>
  <si>
    <t>POTRUBÍ Z TRUB OCELOVÝCH</t>
  </si>
  <si>
    <t>TROUBA - Dodávka, pokládka a montáž flexibilní ocelové konstrukce, ocel S235JR, tlamový profil šířky 1,800m, výšky 1,200m, dl. 16,300m, vlny 68 x 13mm, tl. plechu 3,0mm, hmotnosti 2,424t včetně žárového zinkování tl. 42µm + nalaminované HDPE folie tl. 250µm, spojovacího materiálu včetně žárového zinkování a kotevních konstrukcí na návodní i povodní straně konstrukce 
Viz C.3 - Koordinační situační výkres a D.1.1.2.04 - Propustek v km 3,76324</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</si>
  <si>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 položky platí pro práce prováděné v prostoru zapaženém i nezapaženém a i v kolektorech, chráničkách  
- položky zahrnují i práce spojené s nutnými obtoky, převáděním a čerpáním vody  
- opláštění dle dokumentace a nutné opravy opláštění při jeho poškození  
nezahrnuje tlakovou zkoušku ani proplacha dezinfekci</t>
  </si>
  <si>
    <t>ZEMNÍ PRÁCE - Dodávka, montáž, demontáž a odvoz betonové prefabrikované skruže DN=800mm 
Viz C.3 - Koordinační situační výkres a D.1.1.2.04 - Propustek v km 3,76324</t>
  </si>
  <si>
    <t>ROK VÝSTAVBY - Betonový prefabrikovaný blok z prostého betonu C30/37-XF4 (1kus), 400x250x250mm s vyznačením letopočtu výstavby pomocí pryžové matrice na vtoku 
Viz C.3 - Koordinační situační výkres a D.1.1.2.04 - Propustek v km 3,76324</t>
  </si>
  <si>
    <t>BOURACÍ PRÁCE - Odstranění kamenné klenby propustku včetně odvozu na skládku do 20km 
=1,150m2*9,800=11,270m3 
=11,270m3*2,600t/m3=29,302t 
BOURACÍ PRÁCE - Odstranění kamenné čelní stěny propustku včetně odvozu na skládku do 20km 
=8,185m2*0,500*2=8,185m3 
=8,185m3*2,600t/m3=29,081t 
BOURACÍ PRÁCE - Odstranění kamenných opěr propustku včetně odvozu na skládku do 20km 
=0,500*0,500*9,800*2=4,900m3 
=4,900m3*2,600t/m3=12,740t 
BOURACÍ PRÁCE - Odstranění kamenných základů včetně odvozu na skládku do 20km 
=1,000*0,750*9,800*2+1,000*1,500*0,750*4=19,200m3 
=19,200m3*2,600t/m3=49,920t 
BOURACÍ PRÁCE - Odstranění kamenné rovnaniny ze dna propustku včetně odvozu na skládku do 20km 
=1,800*15,000*0,250=6,750m3 
=6,750m3*2,600t/m3=17,550t 
Viz C.3 - Koordinační situační výkres a D.1.1.2.04 - Propustek v km 3,76324</t>
  </si>
  <si>
    <t>Celkem: 1,15*9,8=11,270 [A] 
Celkem: 8,185*0,5*2=8,185 [B] 
Celkem: 0,5*0,5*9,8*2=4,900 [C] 
Celkem: 1*0,75*9,8*2+1*1,5*0,75*4=19,200 [D] 
Celkem: 1,8*15*0,25=6,750 [E] 
Celkem: A+B+C+D+E=50,305 [F]</t>
  </si>
  <si>
    <t>DOPRAVA - Příplatek za dopravu - Odstranění kamenné klenby propustku včetně odvozu na skládku do 10km 
=11,270m3*2,600t/m3*10km=293,020tkm 
DOPRAVA - Příplatek za dopravu - Odstranění kamenné čelní stěny propustku včetně odvozu na skládku do 10km 
=8,185m3*2,600t/m3*10km=212,810tkm 
DOPRAVA - Příplatek za dopravu - Odstranění kamenných opěr propustku včetně odvozu na skládku do 10km 
=4,900m3*2,600t/m3*10km=127,400tkm 
DOPRAVA - Příplatek za dopravu - Odstranění kamenných základů včetně odvozu na skládku do 10km 
=19,200m3*2,600t/m3*10km=499,200tkm 
DOPRAVA - Příplatek za dopravu - Odstranění kamenné rovnaniny ze dna propustku včetně odvozu na skládku do 10km 
=6,750m3*2,600t/m3*10km=175,500tkm 
Položka vypočtena na základě umístění stavby vůči skládce</t>
  </si>
  <si>
    <t>Celkem: 11,27*2,6*10=293,020 [A] 
Celkem: 8,185*2,6*10=212,810 [B] 
Celkem: 4,9*2,6*10=127,400 [C] 
Celkem: 19,2*2,6*10=499,200 [D] 
Celkem: 6,75*2,6*10=175,500 [E] 
Celkem: A+B+C+D+E=1 307,930 [F]</t>
  </si>
  <si>
    <t>SO 102.16</t>
  </si>
  <si>
    <t>KM 4,11153 (PVNHČP)</t>
  </si>
  <si>
    <t>SKLÁDKA - Uložení zeminy na skládku 
Viz položka č.5</t>
  </si>
  <si>
    <t>Celkem: 164,966=164,966 [A]</t>
  </si>
  <si>
    <t>SKLÁDKA - Uložení stavební suti na skládku 
Viz položky č. 27, 29, 31 a 34</t>
  </si>
  <si>
    <t>Celkem: 2,705+1,49+3,9+4,678+4,471=17,244 [A]</t>
  </si>
  <si>
    <t>ZEMNÍ PRÁCE - Odhumusování plochy v tl. 150mm, která bude zasažena výkopovými pracemi a úpravou terénu včetně odvozu do 20km a likvidace v režii zhotovitele (nebude využita na zpětné ohumusování) 
=1,371m3*2,000t/m3=2,742t 
Viz C.3 - Koordinační situační výkres a D.1.1.2.03 - Výměna / nový propustek - podélný a příčný řez propustkem</t>
  </si>
  <si>
    <t>Celkem: 9,138*0,15=1,371 [A]</t>
  </si>
  <si>
    <t>ZEMNÍ PRÁCE - Výkop zeminy pro stavební jámu v zemině tř. I včetně pažení a odvozu zeminy na skládku do 20km 
=82,483m3*2,000t/m3=164,966t 
Viz C.3 - Koordinační situační výkres a D.1.1.2.03 - Výměna / nový propustek - podélný a příčný řez propustkem</t>
  </si>
  <si>
    <t>Celkem: 82,483=82,483 [A]</t>
  </si>
  <si>
    <t>Celkem: 82,423*10=824,230 [A]</t>
  </si>
  <si>
    <t>Celkem: 66,516=66,516 [A]</t>
  </si>
  <si>
    <t>Celkem: 2+1,27*(10,1+1,5)+9=25,732 [A]</t>
  </si>
  <si>
    <t>Celkem: 0,8*0,15*0,25*(10+2)=0,360 [A]</t>
  </si>
  <si>
    <t>Celkem: 9*0,15=1,350 [A]</t>
  </si>
  <si>
    <t>ŽB ZÁKLADOVÁ DESKA - Beton C25/30-XF3+XA2 + hutnění včetně dopravy materiálu 
ŽB ZÁKLADOVÁ DESKA - Bednění + odbedňovací nátěr 
=1,270*0,300*2+(10,100+1,500)*0,300*2=7,722m2 
Viz C.3 - Koordinační situační výkres a D.1.1.2.03 - Výměna / nový propustek - podélný a příčný řez propustkem</t>
  </si>
  <si>
    <t>Celkem: 1,27*(10,1+1,5)*0,3=4,420 [A]</t>
  </si>
  <si>
    <t>Celkem: 0,02*4,42*7,85=0,694 [A]</t>
  </si>
  <si>
    <t>Celkem: 0,668*(10,3+1,5)=7,882 [A]</t>
  </si>
  <si>
    <t>Celkem: 9*0,25=2,250 [A]</t>
  </si>
  <si>
    <t>Celkem: 7,36*0,5*0,2=0,736 [A]</t>
  </si>
  <si>
    <t>ŽB ZÁKLADOVÁ DESKA - Nátěry Np+2xNa na styku se zeminou 
=(10,100+1,500)*0,300*2=6,960m2 
ŽB OBETONOVÁNÍ - Nátěry Np+2xNa na styku se zeminou 
=2,404*(9,800+2,00)=28,367m2 
Viz C.3 - Koordinační situační výkres a D.1.1.2.03 - Výměna / nový propustek - podélný a příčný řez propustkem</t>
  </si>
  <si>
    <t>Celkem: (10,1+1,5)*0,3*2=6,960 [A] 
Celkem: 2,404*(9,8+2)=28,367 [B] 
Celkem: A+B=35,327 [C]</t>
  </si>
  <si>
    <t>Celkem: 10,1+1,5=11,600 [A]</t>
  </si>
  <si>
    <t>KANALIZAČNÍ ŠACHTA - Kanalizační šachta výšky 1,600m, DN=1000mm (dno + přechodová skruž - kónus + poklop) 
Viz C.3 - Koordinační situační výkres a D.1.1.2.03 - Výměna / nový propustek - podélný a příčný řez propustkem</t>
  </si>
  <si>
    <t>ŽB OBETONOVÁNÍ - Beton C25/30-XF3+XA2 + hutnění 
ŽB OBETONOVÁNÍ - Bednění + odbedňovací nátěr 
=1,001*(9,800+2,000)*2+0,574m2+0,478m2*3=25,632m2 
ŽB OBETONOVÁNÍ - Betonářská výztuž B500B - KARI síť pr. 8mm, rozměr oka 100x100mm, včetně dopravy materiálu 
=0,020*5,664m3*7,850t/m3=0,889m3 
Viz C.3 - Koordinační situační výkres a D.1.1.2.03 - Výměna / nový propustek - podélný a příčný řez propustkem</t>
  </si>
  <si>
    <t>Celkem: 0,48*(9,8+2)=5,664 [A]</t>
  </si>
  <si>
    <t>TROUBA - Seříznutí ŽB prefabrikovaných hrdlových trubek DN=500mm na vtoku 
Viz C.3 - Koordinační situační výkres a D.1.1.2.03 - Výměna / nový propustek - podélný a příčný řez propustkem</t>
  </si>
  <si>
    <t>Celkem: 1,84*0,085*0,005*(4+2)=0,005 [A]</t>
  </si>
  <si>
    <t>BOURACÍ PRÁCE - Odstranění betonové kanalizační podzemní šachty propustku včetně odvozu na skládku do 20km 
=1,176m3*2,300t/m3=2,705t 
Viz C.3 - Koordinační situační výkres a D.1.1.2.03 - Výměna / nový propustek - podélný a příčný řez propustkem</t>
  </si>
  <si>
    <t>Celkem: 0,913+0,22+0,043=1,176 [A]</t>
  </si>
  <si>
    <t>DOPRAVA - Příplatek za dopravu - Odstranění betonové kanalizační podzemní šachty propustku včetně odvozu na skládku do 10km 
Položka vypočtena na základě umístění stavby vůči skládce</t>
  </si>
  <si>
    <t>Celkem: 1,176*2,3*10=27,048 [A]</t>
  </si>
  <si>
    <t>BOURACÍ PRÁCE - Odstranění kamenné čelní stěny propustku včetně odvozu na skládku do 20km 
=1,500*1,000*0,500-0,355m2*0,500=0,573m3 
=0,573m3*2,600t/m3=1,490t 
BOURACÍ PRÁCE - Odstranění kamenného základu včetně odvozu na skládku do 20km 
=1,500*1,000*1,000=1,500m3 
=1,500m3*2,600t/m3=3,900t 
Viz C.3 - Koordinační situační výkres a D.1.1.2.03 - Výměna / nový propustek - podélný a příčný řez propustkem</t>
  </si>
  <si>
    <t>Celkem: 1,5*1*0,5-0,355*0,5=0,573 [A] 
Celkem: 1,5*1*1=1,500 [B] 
Celkem: A+B=2,073 [C]</t>
  </si>
  <si>
    <t>DOPRAVA - Příplatek za dopravu - Odstranění kamenné čelní stěny propustku včetně odvozu na skládku do 10km 
=0,573m3*2,600t/m3*10km=14,898tkm 
DOPRAVA - Příplatek za dopravu - Odstranění kamenného základu včetně odvozu na skládku do 10km 
=1,500m3*2,600t/m3*10km=39,000tkm 
Položka vypočtena na základě umístění stavby vůči skládce</t>
  </si>
  <si>
    <t>Celkem: 0,573*2,6*10=14,898 [A] 
Celkem: 1,5*2,6*10=39,000 [B] 
Celkem: A+B=53,898 [C]</t>
  </si>
  <si>
    <t>BOURACÍ PRÁCE - Odstranění betonových prefabrikovaných podkladků a podkladního betonu včetně odvozu na skládku do 20km 
=1,944m3*2,300t/m3=4,471t 
Viz C.3 - Koordinační situační výkres a D.1.1.2.03 - Výměna / nový propustek - podélný a příčný řez propustkem</t>
  </si>
  <si>
    <t>Celkem: 0,18*(9,3+1,5)=1,944 [A]</t>
  </si>
  <si>
    <t>Celkem: 1,944*2,3*10=44,712 [A]</t>
  </si>
  <si>
    <t>DOPRAVA - Příplatek za dopravu - Odstranění ŽB hrdlových trubek DN=500mm včetně odvozu na skládku do 30km 
Položka vypočtena na základě umístění stavby vůči skládce</t>
  </si>
  <si>
    <t>Celkem: 11,3*0,414*30=140,346 [A]</t>
  </si>
  <si>
    <t>BOURACÍ PRÁCE - Odstranění ŽB hrdlových trubek DN=500mm 
=11,300*0,414t/m=4,678t 
Viz C.3 - Koordinační situační výkres a D.1.1.2.03 - Výměna / nový propustek - podélný a příčný řez propustkem</t>
  </si>
  <si>
    <t>Celkem: 11,3=11,300 [A]</t>
  </si>
  <si>
    <t>SO 102.17</t>
  </si>
  <si>
    <t>KM 5,50533 (PVNHČP)</t>
  </si>
  <si>
    <t>SKLÁDKA - Uložení zeminy na skládku 
Viz položky č.11 a 13</t>
  </si>
  <si>
    <t>Celkem: 240,64+50=290,640 [A]</t>
  </si>
  <si>
    <t>SKLÁDKA - Uložení stavební suti na skládku 
Viz položky č. 6, 55, 58, 59, 61, 66, 67, 68 a 69</t>
  </si>
  <si>
    <t>Celkem: 4,4+9+2,625+8,75+11,96+22,88+17,285+10,4+26,845+16,64+3,105+0,828+0,8+0,575+0,156+6,493+8,25=150,992 [A]</t>
  </si>
  <si>
    <t>TROUBA - Flexibilní ocelová konstrukce - Manipulace pomocí autojeřábu 
Viz C.3 - Koordinační situační výkres a D.1.1.2.05 - Propustek v km 5,50533</t>
  </si>
  <si>
    <t>113184</t>
  </si>
  <si>
    <t>ODSTRANĚNÍ KRYTU ZPEVNĚNÝCH PLOCH Z DLAŽDIC, ODVOZ DO 5KM</t>
  </si>
  <si>
    <t>BOURACÍ PRÁCE - Odstranění krytu z cementobetonové dlažby tl. 60mm, odstín šedá včetně odvozu a uložení na deponii stavby do 5-ti km (využití na zpětné odláždění) 
=0,702m3*2,000t/m3=1,404t 
Viz C.3 - Koordinační situační výkres a D.1.1.2.05 - Propustek v km 5,50533</t>
  </si>
  <si>
    <t>Celkem: 11,695*0,06=0,702 [A]</t>
  </si>
  <si>
    <t>11318B</t>
  </si>
  <si>
    <t>ODSTRANĚNÍ KRYTU ZPEVNĚNÝCH PLOCH Z DLAŽDIC - DOPRAVA</t>
  </si>
  <si>
    <t>DOPRAVA - Příplatek za dopravu - Odstranění krytu z cementobetonové dlažby tl. 60mm, odstín šedá včetně odvozu a uložení na deponii stavby do 15-ti km (využití na zpětné odláždění) 
Položka vypočtena na základě umístění stavby vůči skládce</t>
  </si>
  <si>
    <t>Celkem: 0,702*2*15=21,060 [A]</t>
  </si>
  <si>
    <t>11328</t>
  </si>
  <si>
    <t>ODSTRANĚNÍ PŘÍKOPŮ, ŽLABŮ A RIGOLŮ Z PŘÍKOPOVÝCH TVÁRNIC</t>
  </si>
  <si>
    <t>BOURACÍ PRÁCE - Odstranění betonových příkopových tvárnic š. 0,500m včetně betonového lože 
=9,000*0,150m2*2,300t/m3=3,105t 
Viz C.3 - Koordinační situační výkres a D.1.1.2.05 - Propustek v km 5,50533</t>
  </si>
  <si>
    <t>Celkem: 9*0,5=4,500 [A]</t>
  </si>
  <si>
    <t>Položka zahrnuje odstranění tvárnic včetně podkladu,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</si>
  <si>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11328B</t>
  </si>
  <si>
    <t>ODSTRANĚNÍ PŘÍKOPŮ, ŽLABŮ A RIGOLŮ Z PŘÍKOPOVÝCH TVÁRNIC - DOPRAVA</t>
  </si>
  <si>
    <t>DOPRAVA - Příplatek za dopravu - Odstranění betonových příkopových tvárnic š. 0,500m včetně betonového lože, odvozu a uložení na skládku do 20km 
Položka vypočtena na základě umístění stavby vůči skládce</t>
  </si>
  <si>
    <t>Celkem: 9*0,15*2,3*20=62,100 [A]</t>
  </si>
  <si>
    <t>11525</t>
  </si>
  <si>
    <t>PŘEVEDENÍ VODY POTRUBÍM DN 600 NEBO ŽLABY R.O. DO 2,0M</t>
  </si>
  <si>
    <t>ZEMNÍ PRÁCE - Osazení 2x plastové trouby DN=600mm, dl. 25,000m 
Viz C.3 - Koordinační situační výkres a D.1.1.2.05 - Propustek v km 5,50533</t>
  </si>
  <si>
    <t>Celkem: 25*2=50,000 [A]</t>
  </si>
  <si>
    <t>Položka převedení vody na povrchu zahrnuje zřízení, udržování a odstranění příslušného zařízení. Převedení vody se uvádí buď průměrem potrubí (DN) nebo délkou rozvinutého obvodu žlabu (r.o.).</t>
  </si>
  <si>
    <t>ZEMNÍ PRÁCE - Odhumusování plochy v tl. 150mm, která bude zasažena výkopovými pracemi a úpravou terénu včetně odvozu a uložení zeminy na deponii stavby do 20km (využití na zpětné ohumusování) 
=37,470m2*0,150=5,621m3 
=5,621m3*2,000t/m3=11,242t 
ZEMNÍ PRÁCE - Odhumusování plochy v tl. 150mm, která bude zasažena výkopovými pracemi a úpravou terénu včetně odvozu do 20km a likvidace v režii zhotovitele (nebude využita na zpětné ohumusování) 
=51,170m2*0,150-37,470m2*0,150=2,055m3 
=2,055m3*2,000t/m3=4,110t 
Viz C.3 - Koordinační situační výkres a D.1.1.2.05 - Propustek v km 5,50533</t>
  </si>
  <si>
    <t>Celkem: 37,47*0,15=5,621 [A] 
Celkem: 51,17*0,15-37,47*0,15=2,055 [B] 
Celkem: A+B=7,676 [C]</t>
  </si>
  <si>
    <t>ZEMNÍ PRÁCE - Odstranění jílových těsnících zídek na návodní a povodní straně včetně odvozu na skládku do 20km 
=25,000m3*2,000t/m3=50,000t 
Viz C.3 - Koordinační situační výkres a D.1.1.2.05 - Propustek v km 5,50533</t>
  </si>
  <si>
    <t>Celkem: 2,5*5*2=25,000 [A]</t>
  </si>
  <si>
    <t>12473B</t>
  </si>
  <si>
    <t>VYKOPÁVKY PRO KORYTA VODOTEČÍ TŘ. I - DOPRAVA</t>
  </si>
  <si>
    <t>DOPRAVA - Příplatek za dopravu - Odstranění jílových těsnících zídek na návodní a povodní straně včetně odvozu na skládku do 10km 
Položka vypočtena na základě umístění stavby vůči skládce</t>
  </si>
  <si>
    <t>Celkem: 25*10=250,000 [A]</t>
  </si>
  <si>
    <t>ZEMNÍ PRÁCE - Výkop zeminy pro stavební jámu v zemině tř. I včetně pažení a odvozu zeminy na skládku do 20km 
=120,320m3*2,000t/m3=240,640t 
Viz C.3 - Koordinační situační výkres a D.1.1.2.05 - Propustek v km 5,50533</t>
  </si>
  <si>
    <t>Celkem: 120,32=120,320 [A]</t>
  </si>
  <si>
    <t>Celkem: 120,32*10=1 203,200 [A]</t>
  </si>
  <si>
    <t>ZEMNÍ PRÁCE - Podsyp a obsyp flexibilní ocelové konstrukce štěrkodrtí fr. 0/22mm, hutněný po vrstvách max.300mm na 94% PS 
=1,500m2*8,500=12,750m3 
ZEMNÍ PRÁCE - Zásyp ze štěrkodrti fr. 0/32 mm + hutnění po vrstvách max. 300mm,  Id=0,85, 100% PS včetně dopravy materiálu 
=132,049m3 
Viz C.3 - Koordinační situační výkres a D.1.1.2.05 - Propustek v km 5,50533</t>
  </si>
  <si>
    <t>Celkem: 1,5*8,5=12,750 [A] 
Celkem: 132,049=132,049 [B] 
Celkem: A+B=144,799 [C]</t>
  </si>
  <si>
    <t>ZEMNÍ PRÁCE - Zřízení jílových těsnících zídek na návodní a povodní straně 
Viz C.3 - Koordinační situační výkres a D.1.1.2.05 - Propustek v km 5,50533</t>
  </si>
  <si>
    <t>GABIONOVÁ ZEĎ - Úprava a zhutnění základové spáry 
=1,800*4,400+5,300*2,300+5,000*2,300+0,650m2=32,260m2 
ZEMNÍ PRÁCE - Úprava a zhutnění základové spáry 
=3,900*8,000=31,200m2 
ZEMNÍ PRÁCE - Úprava a zhutnění základové spáry 
=1,270*2,000+1,160*2,500+0,870*2,500+0,580*(1,000+1,000+1,000)+26,910m2=36,2865m2 
Viz C.3 - Koordinační situační výkres a D.1.1.2.05 - Propustek v km 5,50533</t>
  </si>
  <si>
    <t>Celkem: 1,8*4,4+5,3*2,3+5*2,3+0,65=32,260 [A] 
Celkem: 3,9*8=31,200 [B] 
Celkem: 1,27*2+1,16*2,5+0,87*2,5+0,58*(1+1+1)+26,91=35,355 [C] 
Celkem: A+B+C=98,815 [D]</t>
  </si>
  <si>
    <t>ZELEŇ - Svahové úpravy 
Viz C.3 - Koordinační situační výkres a D.1.1.2.05 - Propustek v km 5,50533</t>
  </si>
  <si>
    <t>Celkem: 37,47=37,470 [A]</t>
  </si>
  <si>
    <t>ZELEŇ - Ohumusování svahů v  tl. 150mm 
Viz C.3 - Koordinační situační výkres a D.1.1.2.05 - Propustek v km 5,50533</t>
  </si>
  <si>
    <t>ZELEŇ - Osetí svahů travním semenem 
Viz C.3 - Koordinační situační výkres a D.1.1.2.05 - Propustek v km 5,50533</t>
  </si>
  <si>
    <t>ZELEŇ - Údržba založeného travního porostu 
Viz C.3 - Koordinační situační výkres a D.1.1.2.05 - Propustek v km 5,50533</t>
  </si>
  <si>
    <t>FILTRAČNÍ VRSTVY Z GEOTEXTILIE</t>
  </si>
  <si>
    <t>GABIONOVÁ ZEĎ - Filtrační geotextílie 300g/m2 za rubem gabionové zdi 
Viz C.3 - Koordinační situační výkres a D.1.1.2.05 - Propustek v km 5,50533</t>
  </si>
  <si>
    <t>Celkem: 4*1,8+3*2+4,5*11+6*2=74,700 [A]</t>
  </si>
  <si>
    <t>23318</t>
  </si>
  <si>
    <t>ŠTĚTOVÉ STĚNY NASAZENÉ Z DŘEVĚNÝCH DÍLCŮ TRVALÉ (KUBATURA)</t>
  </si>
  <si>
    <t>PAŽENÍ - Dřevěné pažiny z fošen tl. min. 10cm + vyklínování 
Viz C.3 - Koordinační situační výkres a D.1.1.2.05 - Propustek v km 5,50533</t>
  </si>
  <si>
    <t>Celkem: 4*2*0,1*2=1,600 [A]</t>
  </si>
  <si>
    <t>- zřízení stěny  
- dodání štětovnic v požadované kvalitě, případně jejich ošetřování, řezání, nastavování a další úpravy  
- kleštiny, převázky. a další pomocné a doplňkové konstrukce  
- při provádění z lodi náklady na prám nebo lodi  
- těsnění stěny, je-li nutné  
- kotvení stěny, je-li nutné nebo vzepření, případně rozepření  
- vodící piloty nebo stabilizační hrázky  
- dílenská dokumentace, včetně technologického předpisu spojování  
- dodání dřeva v požadované kvalitě a výroba konstrukce (vč. pomůcek,  přípravků a prostředků pro výrobu) bez ohledu na náročnost a její objem, dílenská montáž, montážní dokumentace,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stavbě, včetně montážních prostředků a pomůcek a zednických výpomocí,  
- výplň, těsnění a tmelení spar a spojů,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ošetření kotevní oblasti proti vzniku trhlin, vlivu povětrnosti a pod.,  
- osazení značek, včetně jejich zaměření.  
- veškeré úpravy dřeva pro zlepšení jeho užitných vlastností (impregnace, zpevňování a pod.),  
- veškeré druhy povrchových úprav,  
- zvláštní spojové prostředky, rozebíratelnost konstrukce,  
- osazení měřících zařízení a úprav pro ně.</t>
  </si>
  <si>
    <t>23994</t>
  </si>
  <si>
    <t>PODZEMNÍ STĚNY Z KOVU</t>
  </si>
  <si>
    <t>Pažení - Ocelové válcované nosníky HEB 160 (vložené do předvrtaných otvorů O300mm, délky 4,000m) 
Viz C.3 - Koordinační situační výkres a D.1.1.2.05 - Propustek v km 5,50533</t>
  </si>
  <si>
    <t>Celkem: 5*4*0,043*2=1,720 [A]</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</si>
  <si>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t>
  </si>
  <si>
    <t>264515</t>
  </si>
  <si>
    <t>VRTY PRO PILOTY TŘ V D DO 300MM</t>
  </si>
  <si>
    <t>PAŽENÍ - Vrty pro ocelové zápory O300mm délky 4,00m pro zajištění stavební jámy 
Viz C.3 - Koordinační situační výkres a D.1.1.2.05 - Propustek v km 5,50533</t>
  </si>
  <si>
    <t>Celkem: 5*4*2=40,000 [A]</t>
  </si>
  <si>
    <t>položka zahrnuje:  
- zřízení vrtu, svislou a vodorovnou dopravu zeminy bez uložení na skládku, vrtací práce zapaž. i nepaž. vrtu  
- čerpání vody z vrtu, vyčištění vrtu  
- zabezpečení vrtacích prací  
- dopravu, nájem, provoz a přemístění, montáž a demontáž vrtacích zařízení a dalších mechanismů  
- lešení a podpěrné konstrukce pro práci a manipulaci s vrtacím zařízení a dalších mechanismů  
- vrtací plošiny vč. zemních prací, zpevnění, odvodnění a pod.  
- v případě zapažení dočasnými pažnicemi jejich opotřebení  
- v případě zapažení suspenzí veškeré hospodaření s ní  
- nezahrnuje zapažení trvalými pažnicemi  
- nezahrnuje uložení zeminy na skládku a poplatek za skládku  
nevykazuje se hluché vrtání</t>
  </si>
  <si>
    <t>272314</t>
  </si>
  <si>
    <t>ZÁKLADY Z PROSTÉHO BETONU DO C25/30</t>
  </si>
  <si>
    <t>PAŽENÍ - Betonové patky zápor C25/30 
Viz C.3 - Koordinační situační výkres a D.1.1.2.05 - Propustek v km 5,50533</t>
  </si>
  <si>
    <t>Celkem: 5*2*3,14*0,15*0,15*2=1,413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</si>
  <si>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</si>
  <si>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ZEMNÍ PRÁCE - Opevnění svahu vtokové hrázky - Separační vrstva z geotextílie 300g/m2 mezi jílovou těsnící zídku a kamennou rovnaninu 
Viz C.3 - Koordinační situační výkres a D.1.1.2.05 - Propustek v km 5,50533</t>
  </si>
  <si>
    <t>Celkem: 1,5*5=7,500 [A]</t>
  </si>
  <si>
    <t>TROUBA - Ochranná geotextílie - Izolace flexibilní ocelové konstrukce 900g/m2 
Viz C.3 - Koordinační situační výkres a D.1.1.2.05 - Propustek v km 5,50533</t>
  </si>
  <si>
    <t>Celkem: 4,9*11,5=56,350 [A]</t>
  </si>
  <si>
    <t>3272A9</t>
  </si>
  <si>
    <t>ZDI OPĚR, ZÁRUB, NÁBŘEŽ Z GABIONŮ RUČNĚ ROVNANÝCH, DRÁT O4,0MM, POVRCHOVÁ ÚPRAVA Zn + Al + PA6</t>
  </si>
  <si>
    <t>GABIONOVÁ ZEĎ - Opěrná zeď z gabionových košů 
GABIONOVÁ ZEĎ - Příplatek za ruční vyskládání pohledové strany gabionů 
=1,800*3,000+3,500*6,000+3,300*3,000=36,300m2 
Viz C.3 - Koordinační situační výkres a D.1.1.2.05 - Propustek v km 5,50533</t>
  </si>
  <si>
    <t>Celkem: (1,5*1+1*1+0,5*1)*1,8+(2*2+1,5*1+0,5*1)*5*2+2*1+0,5*0,5+0,63*2+0,34*1+0,16*0,5=69,330 [A]</t>
  </si>
  <si>
    <t>- položka zahrnuje dodávku a osazení drátěných košů s výplní lomovým kamenem.  
- gabionové matrace se vykazují v pol.č.2722**.</t>
  </si>
  <si>
    <t>TROUBA - Podkladní betonové prefabrikované podkladky z betonu C35/45-XF4 pod trouby (2+2+2kus), včetně dopravy materiálu 
Viz C.3 - Koordinační situační výkres a D.1.1.2.05 - Propustek v km 5,50533</t>
  </si>
  <si>
    <t>Celkem: 0,8*0,15*0,25*2+0,6*0,12*0,25*(2+2)=0,132 [A]</t>
  </si>
  <si>
    <t>GABIONOVÁ ZEĎ - Podkladní beton C12/15-X0, tl. 150mm pod opěrnou zeď z gabionových košů 
=(1,800*4,400+5,300*2,300+5,000*2,300+0,650m2)*0,150=4,839m3 
OPLOCENÍ - Výplň plastových trubek pro osazení oplocení prostým betonem C12/15-X0 + hutnění 
=0,030m2*0,800*5=0,120m3 
ZÁBRADLÍ - Výplň plastových trubek pro osazení silničního zábradlí prostým betonem C12/15-X0 + hutnění 
=0,030m2*0,800*9=0,216m3 
Viz C.3 - Koordinační situační výkres a D.1.1.2.05 - Propustek v km 5,50533</t>
  </si>
  <si>
    <t>Celkem: (1,8*4,4+5,3*2,3+5*2,3+0,65)*0,15=4,839 [A] 
Celkem: 0,03*0,8*5=0,120 [B] 
Celkem: 0,03*0,8*9=0,216 [C] 
Celkem: A+B+C=5,175 [D]</t>
  </si>
  <si>
    <t>ODLÁŽDĚNÍ - Podkladní betonové lože z betonu C25/30-XF3 pod kamennou dlažbu tl. 150mm včetně dopravy materiálu 
Viz C.3 - Koordinační situační výkres a D.1.1.2.05 - Propustek v km 5,50533</t>
  </si>
  <si>
    <t>Celkem: 26,91*0,15=4,037 [A]</t>
  </si>
  <si>
    <t>GABIONOVÁ ZEĎ - Polštář ze štěrkodrti fr. 0/32mm, tl. 400mm + hutnění po vrstvách tl. 200mm, Id=0,90, 100% PS včetně dopravy materiálu 
=(2,200*4,800+5,700*2,700+5,400*2,700+0,700m2)*0,400=16,492m3 
ZEMNÍ PRÁCE - Polštář ze štěrkodrti fr. 0/32mm, tl. 400mm + hutnění po vrstvách tl. 200mm, Id=0,90, 100% PS včetně dopravy materiálu, 100mm pode dnem trouby nehutnit 
=1,545m2*8,000=12,360m3 
ZEMNÍ PRÁCE - Polštář ze štěrkodrti fr. 0/32mm, tl. 400mm + hutnění po vrstvách tl. 200mm, Id=0,90, 100% PS včetně dopravy materiálu 
=0,668m2*2,000+0,624m2*2,500+0,468m2*2,500+0,312m2*(1,000+1,000+1,000)=5,002m3 
Viz C.3 - Koordinační situační výkres a D.1.1.2.05 - Propustek v km 5,50533</t>
  </si>
  <si>
    <t>Celkem: (2,2*4,8+5,7*2,7+5,4*2,7+0,7)*0,4=16,492 [A] 
Celkem: 1,545*8=12,360 [B] 
Celkem: 0,668*2+0,624*2,5+0,468*2,5+0,312*(1+1+1)=5,002 [C] 
Celkem: A+B+C=33,854 [D]</t>
  </si>
  <si>
    <t>ZEMNÍ PRÁCE - Opevnění svahu vtokové hrázky na návodní straně rovnaninou z lomového kamene min. hmotnosti 100kg/ks + spáry prosypat štěrkodrtí fr. 0-63mm + vyklínování menšími kameny 
=1,500*5,000*0,500=3,750m3 
ZEMNÍ PRÁCE - Kamenná rovnanina fr. 0/150mm tl. 400mm, min. hmotnost kamene 200 - 400kg/ks (čerpáno pouze po předchozím odsouhlasení investorem a projektantem) 
=3,700*0,400*8,000=11,840m3 
Viz C.3 - Koordinační situační výkres a D.1.1.2.05 - Propustek v km 5,50533</t>
  </si>
  <si>
    <t>Celkem: 1,5*5*0,5=3,750 [A] 
Celkem: 3,7*0,4*8=11,840 [B] 
Celkem: A+B=15,590 [C]</t>
  </si>
  <si>
    <t>ODLÁŽDĚNÍ - Kamenná dlažba z lomového kamene tl. 250mm, šířka spáry 30 - 50mm, spáry zatřené stěrkou MC25 včetně dopravy materiálu 
Viz C.3 - Koordinační situační výkres a D.1.1.2.05 - Propustek v km 5,50533</t>
  </si>
  <si>
    <t>Celkem: 26,91*0,25=6,728 [A]</t>
  </si>
  <si>
    <t>465923</t>
  </si>
  <si>
    <t>PŘEDLÁŽDĚNÍ DLAŽBY Z BETON DLAŽDIC</t>
  </si>
  <si>
    <t>CHODNÍK - Zpětné odláždění stávající cementobetonové dlažby tl. 60mm, odstín šedá 
CHODNÍK - Lože z hrubého drceného kameniva frakce 6/8, tl. 30mm 
=11,695m2 
Viz C.3 - Koordinační situační výkres a D.1.1.2.05 - Propustek v km 5,50533</t>
  </si>
  <si>
    <t>Celkem: 11,695=11,695 [A]</t>
  </si>
  <si>
    <t>- pod pojmem *předláždění* se rozumí rozebrání stávající dlažby a pokládka dlažby ze stávajícího dlažebního materiálu (bez dodávky nového)  
- zahrnuje nezbytnou manipulaci s tímto materiálem (nakládání, doprava, složení, očištění)  
- dodání a rozprostření materiálu pro lože a jeho tloušťku předepsanou dokumentací a pro předepsanou výplň spar  
- nutné zemní práce (svahování, úpravu pláně a pod.)  
- nezahrnuje podklad pod dlažbu, vykazuje se samostatně položkami SD 45</t>
  </si>
  <si>
    <t>ODLÁŽDĚNÍ - Příčný práh z prostého betonu C25/30-XF3 na vtoku i výtoku 500x200mm včetně dopravy materiálu 
Viz C.3 - Koordinační situační výkres a D.1.1.2.05 - Propustek v km 5,50533</t>
  </si>
  <si>
    <t>Celkem: 8,13*0,5*0,2=0,813 [A]</t>
  </si>
  <si>
    <t>CHODNÍK - Štěrkodrť ŠDB 0/32, tl. 150mm + hutnění 
Viz C.3 - Koordinační situační výkres a D.1.1.2.05 - Propustek v km 5,50533</t>
  </si>
  <si>
    <t>TROUBA - Sanace seříznutého čela železobetonové trouby ručně nanášenou sanační maltou, včetně dopravy materiálu 
Viz C.3 - Koordinační situační výkres a D.1.1.2.05 - Propustek v km 5,50533</t>
  </si>
  <si>
    <t>Celkem: 1,84*0,085+1,508*0,08+1,165*0,07+1,1*3*0,03=0,458 [A]</t>
  </si>
  <si>
    <t>76792</t>
  </si>
  <si>
    <t>OPLOCENÍ Z DRÁTĚNÉHO PLETIVA POTAŽENÉHO PLASTEM</t>
  </si>
  <si>
    <t>OPLOCENÍ - Osazení ocelového oplocení výšky 2,250m, včetně protikorozní ochrany, dl. sloupků 3,150m, odstín (RAL) dle požadavku investora + poplastované pletivo výšky 2,000m 
Systém protikorozní ochrany ocelového zábradlí 
- Příprava povrchů - moření v kyselině Be 
- Podklad - ocel žárově zinkovaná ponorem tl. 85µm 
- Příprava povrchu - jemné otryskání povrchu pro zdrsnění a odmaštění 
- 1x Základní nátěr epoxidový se zinkovým prachem a se zaručenou přilnavostí na kovové povlaky s nominální tloušťkou jedné vrstvy 80µm 
- 2x Vrchní nátěr polyuretanový s nominální tloušťkou jedné vrstvy 80µm 
- Nátěrový systém má celkovou nominální tloušťku 240µm 
Viz C.3 - Koordinační situační výkres a D.1.1.2.05 - Propustek v km 5,50533</t>
  </si>
  <si>
    <t>Celkem: 4,115*2=8,230 [A]</t>
  </si>
  <si>
    <t>- položka zahrnuje vedle vlastního pletiva i rámy, rošty, lišty, kování, podpěrné, závěsné, upevňovací prvky, spojovací a těsnící materiál, pomocný materiál, kompletní povrchovou úpravu.  
- nejsou zahrnuty sloupky, které se vykazují v samostatných položkách 338**, není zahrnuta podezdívka (272**)  
- součástí položky je  případně i ostnatý drát, uvažovaná plocha se pak vypočítává po horní hranu drátu.</t>
  </si>
  <si>
    <t>TROUBA - Úprava seříznuté části ŽB hrdlové trouby antikorozním nátěrem 
Viz C.3 - Koordinační situační výkres a D.1.1.2.05 - Propustek v km 5,50533</t>
  </si>
  <si>
    <t>TROUBA - B prefabrikované hrdlové trouby DN=200mm (1+1+1kus) z betonu C35/45-XF4 včetně dopravy materiálu 
Viz C.3 - Koordinační situační výkres a D.1.1.2.05 - Propustek v km 5,50533</t>
  </si>
  <si>
    <t>Celkem: 1+1+1=3,000 [A]</t>
  </si>
  <si>
    <t>TROUBA - ŽB prefabrikované hrdlové trouby DN=300mm (1kus) z betonu C35/45-XF4 včetně dopravy materiálu 
Viz C.3 - Koordinační situační výkres a D.1.1.2.05 - Propustek v km 5,50533</t>
  </si>
  <si>
    <t>TROUBA - ŽB prefabrikované hrdlové trouby DN=400mm (1kus) z betonu C35/45-XF4 včetně dopravy materiálu 
Viz C.3 - Koordinační situační výkres a D.1.1.2.05 - Propustek v km 5,50533</t>
  </si>
  <si>
    <t>TROUBA - ŽB prefabrikované hrdlové trouby DN=500mm (1kus) z betonu C35/45-XF4 včetně dopravy materiálu 
Viz C.3 - Koordinační situační výkres a D.1.1.2.05 - Propustek v km 5,50533</t>
  </si>
  <si>
    <t>TROUBA - Dodávka, pokládka a montáž flexibilní ocelové konstrukce, ocel S235JR, tlamový profil šířky 1,800m, výšky 1,200m, dl. 11,500m, vlny 68 x 13mm, tl. plechu 3,0mm, hmotnosti 1,681t včetně žárového zinkování tl. 42µm + nalaminované HDPE folie tl. 250µm, spojovacího materiálu včetně žárového zinkování a kotevních konstrukcí na návodní i povodní straně konstrukce 
Viz C.3 - Koordinační situační výkres a D.1.1.2.05 - Propustek v km 5,50533</t>
  </si>
  <si>
    <t>87634</t>
  </si>
  <si>
    <t>CHRÁNIČKY Z TRUB PLASTOVÝCH DN DO 200MM</t>
  </si>
  <si>
    <t>OPLOCENÍ - Osazení pevné plastové trubky HDPE DN=200mm do konstrukce opěrné zdi pro osazení sloupků oplocení 
=0,800*5=4,000m 
ZÁBRADLÍ - Osazení pevné plastové trubky HDPE DN=200mm do konstrukce opěrné zdi pro osazení sloupků silničního zábradlí 
=0,800*9=7,200m 
Viz C.3 - Koordinační situační výkres a D.1.1.2.05 - Propustek v km 5,50533</t>
  </si>
  <si>
    <t>Celkem: 0,8*5=4,000 [A] 
Celkem: 0,8*9=7,200 [B]</t>
  </si>
  <si>
    <t>položky pro zhotovení potrubí platí bez ohledu na sklon  
zahrnuje:  
- výrobní dokumentaci (včetně technologického předpisu)  
- dodání veškerého trubního a pomocného materiálu  (trouby,  trubky,  tvarovky,  spojovací a těsnící  materiál a pod.), podpěrných, závěsných a upevňovacích prvků, včetně potřebných úprav  
- úprava a příprava podkladu a podpěr, očištění a ošetření podkladu a podpěr  
- zřízení plně funkčního potrubí, kompletní soustavy, podle příslušného technologického předpisu  
- zřízení potrubí i jednotlivých částí po etapách, včetně pracovních spar a spojů, pracovního zaslepení konců a pod.  
- úprava prostupů, průchodů  šachtami a komorami, okolí podpěr a vyústění, zaústění, napojení, vyvedení a upevnění odpad. výustí  
- ochrana potrubí nátěrem (vč. úpravy povrchu), případně izolací, nejsou-li tyto práce předmětem jiné položky  
- úprava, očištění a ošetření prostoru kolem potrubí  
 včetně případně předepsaného utěsnění konců chrániček  
- položky platí pro práce prováděné v prostoru zapaženém i nezapaženém a i v kolektorech, chráničkách</t>
  </si>
  <si>
    <t>ZEMNÍ PRÁCE - Dodávka, montáž, demontáž a odvoz betonové prefabrikované skruže DN=800mm 
Viz C.3 - Koordinační situační výkres a D.1.1.2.05 - Propustek v km 5,50533</t>
  </si>
  <si>
    <t>9111A1</t>
  </si>
  <si>
    <t>ZÁBRADLÍ SILNIČNÍ S VODOR MADLY - DODÁVKA A MONTÁŽ</t>
  </si>
  <si>
    <t>ZÁBRADLÍ - Osazení ocelového silničního (dopravně bezpečnostního) zábradlí s výplňovým prutem výšky 1,100m, včetně protikorozní ochrany, dl. sloupků 2,000m, odstín (RAL) dle požadavku investora 
Systém protikorozní ochrany ocelového zábradlí 
- Příprava povrchů - moření v kyselině Be 
- Podklad - ocel žárově zinkovaná ponorem tl. 85µm 
- Příprava povrchu - jemné otryskání povrchu pro zdrsnění a odmaštění 
- 1x Základní nátěr epoxidový se zinkovým prachem a se zaručenou přilnavostí na kovové povlaky s nominální tloušťkou jedné vrstvy 80µm 
- 2x Vrchní nátěr polyuretanový s nominální tloušťkou jedné vrstvy 80µm 
- Nátěrový systém má celkovou nominální tloušťku 240µm 
Viz C.3 - Koordinační situační výkres a D.1.1.2.05 - Propustek v km 5,50533</t>
  </si>
  <si>
    <t>Celkem: 9,73=9,730 [A]</t>
  </si>
  <si>
    <t>položka zahrnuje:  
- dodání zábradlí včetně předepsané povrchové úpravy  
- osazení sloupků zaberaněním nebo osazením do betonových bloků (včetně betonových bloků a nutných zemních prací)  
- případné bednění ( trubku) betonové patky v gabionové zdi</t>
  </si>
  <si>
    <t>TROUBA - Seříznutí B prefabrikovaných hrdlových trubek DN=200mm na výtoku 
Viz C.3 - Koordinační situační výkres a D.1.1.2.05 - Propustek v km 5,50533</t>
  </si>
  <si>
    <t>TROUBA - Seříznutí ŽB prefabrikovaných hrdlových trubek DN=500mm na výtoku 
=1,840m 
TROUBA - Seříznutí ŽB prefabrikovaných hrdlových trubek DN=400mm na výtoku 
=1,508m 
TROUBA - Seříznutí ŽB prefabrikovaných hrdlových trubek DN=300mm na výtoku 
=1,165m 
Viz C.3 - Koordinační situační výkres a D.1.1.2.05 - Propustek v km 5,50533</t>
  </si>
  <si>
    <t>Celkem: 1,84=1,840 [A] 
Celkem: 1,508=1,508 [B] 
Celkem: 1,165=1,165 [C] 
Celkem: A+B+C=4,513 [D]</t>
  </si>
  <si>
    <t>TROUBA - Trvale pružný tmel pro vytmelení spár hrdlových trub včetně dopravy a aplikace materiálu 
Viz C.3 - Koordinační situační výkres a D.1.1.2.05 - Propustek v km 5,50533</t>
  </si>
  <si>
    <t>Celkem: 1,84*0,085*0,005+1,508*0,08*0,005+1,165*0,07*0,005+0,725*0,03*0,005*3=0,002 [A]</t>
  </si>
  <si>
    <t>PŘÍKOPOVÉ TVÁRNICE - Prefabrikované příkopové tvárnice z betonu C30/37-XF4, tl. 80mm, celkové šířky 0,607m (0,570m), délky 0,300m, spáry zatřené stěrkou MC25 včetně dopravy materiálu 
PŘÍKOPOVÉ TVÁRNICE - Betonové lože C25/30-XF3 tl. 150mm 
=4,330*0,100m2=0,433m3 
Viz C.3 - Koordinační situační výkres a D.1.1.2.05 - Propustek v km 5,50533</t>
  </si>
  <si>
    <t>Celkem: 4,33=4,330 [A]</t>
  </si>
  <si>
    <t>ROK VÝSTAVBY - Betonový prefabrikovaný blok z prostého betonu C30/37-XF4 (1kus), 400x250x250mm s vyznačením letopočtu výstavby pomocí pryžové matrice na výtoku 
Viz C.3 - Koordinační situační výkres a D.1.1.2.05 - Propustek v km 5,50533</t>
  </si>
  <si>
    <t>966128</t>
  </si>
  <si>
    <t>BOURÁNÍ KONSTRUKCÍ Z KAMENE NA SUCHO S ODVOZEM DO 20KM</t>
  </si>
  <si>
    <t>ZEMNÍ PRÁCE - Odstranění opevnění svahu vtokové hrázky na návodní straně rovnaninou z lomového kamene včetně odvozu na skládku do 20km 
=3,750m3*2,200t/m3=8,250t 
Viz C.3 - Koordinační situační výkres a D.1.1.2.05 - Propustek v km 5,50533</t>
  </si>
  <si>
    <t>Celkem: 1,5*5*0,5=3,750 [A]</t>
  </si>
  <si>
    <t>96612B</t>
  </si>
  <si>
    <t>BOURÁNÍ KONSTRUKCÍ Z KAMENE NA SUCHO - DOPRAVA</t>
  </si>
  <si>
    <t>DOPRAVA - Příplatek za dopravu - Odstranění opevnění svahu vtokové hrázky na návodní straně rovnaninou z lomového kamene včetně odvozu na skládku do 10km 
Položka vypočtena na základě umístění stavby vůči skládce</t>
  </si>
  <si>
    <t>Celkem: 3,75*2,2*10=82,500 [A]</t>
  </si>
  <si>
    <t>BOURACÍ PRÁCE - Odstranění kamenné klenby propustku včetně odvozu na skládku do 20km 
=1,100m2*8,000=8,800m3 
=8,800m3*2,600t/m3=22,880t 
BOURACÍ PRÁCE - Odstranění kamenných čelních stěn a opěrné zdi propustku včetně odvozu na skládku do 20km 
=2,225m2*0,500*2+6,100*1,450*0,500=6,648m3 
=6,648m3*2,600t/m3=17,285t 
BOURACÍ PRÁCE - Odstranění kamenných opěr propustku včetně odvozu na skládku do 20km 
=0,500*0,500*8,000*2=4,000m3 
=4,000m3*2,600t/m3=10,400t 
BOURACÍ PRÁCE - Odstranění kamenných základů včetně odvozu na skládku do 20km 
=0,500*0,500*8,500*2+0,500*1,000*0,750*4+6,100*0,750*1,000=10,325m3 
=10,325m3*2,600t/m3=26,845t 
BOURACÍ PRÁCE - Odstranění kamenné rovnaniny ze dna propustku včetně odvozu na skládku do 20km 
=1,600*16,000*0,250=6,400m3 
=6,400m3*2,600t/m3=16,640tViz C.3 - Koordinační situační výkres a D.1.1.2.05 - Propustek v km 5,50533</t>
  </si>
  <si>
    <t>Celkem: 1,1*8=8,800 [A] 
Celkem: 2,225*0,5*2+6,1*1,45*0,5=6,648 [B] 
Celkem: 0,5*0,5*8*2=4,000 [C] 
Celkem: 0,5*0,5*8,5*2+0,5*1*0,75*4+6,1*0,75*1=10,325 [D] 
Celkem: 1,6*16*0,25=6,400 [E] 
Celkem: A+B+C+D+E=36,173 [F]</t>
  </si>
  <si>
    <t>DOPRAVA - Příplatek za dopravu - Odstranění kamenné klenby propustku včetně odvozu na skládku do 10km 
=8,800m3*2,600t/m3*10km=228,800tkm 
DOPRAVA - Příplatek za dopravu - Odstranění kamenných čelních stěn a opěrné zdi propustku včetně odvozu na skládku do 10km 
=6,648m3*2,600t/m3*10km=172,848tkm 
DOPRAVA - Příplatek za dopravu - Odstranění kamenných opěr propustku včetně odvozu na skládku do 10km 
=4,000m3*2,600t/m3*10km=104,000tkm 
DOPRAVA - Příplatek za dopravu - Odstranění kamenných základů včetně odvozu na skládku do 20km 
=10,325m3*2,600t/m3*10km=268,450tkm 
DOPRAVA - Příplatek za dopravu - Odstranění kamenné rovnaniny ze dna propustku včetně odvozu na skládku do 10km 
=6,400m3*2,600t/m3*10km=166,400tkm 
Položka vypočtena na základě umístění stavby vůči skládce</t>
  </si>
  <si>
    <t>Celkem: 8,8*2,6*10=228,800 [A] 
Celkem: 6,648*2,6*10=172,848 [B] 
Celkem: 4*2,6*10=104,000 [C] 
Celkem: 10,325*2,6*10=268,450 [D] 
Celkem: 6,4*2,6*10=166,400 [E] 
Celkem: A+B+C+D+E=940,498 [F]</t>
  </si>
  <si>
    <t>BOURACÍ PRÁCE - Odstranění betonových základů včetně odvozu na skládku do 20km 
=(2,000*2+0,200+1,000)*1,000*1,000=5,200m3 
=5,200m3*2,300t/m3=11,960t 
BOURACÍ PRÁCE - Odstranění betonových prefabrikovaných podkladků a podkladního betonu včetně odvozu na skládku do 20km 
=0,525m2*2,000+0,405m2*2,500+0,304m2*2,500=2,823m3 
=2,823m3*2,300t/m3=6,493t 
Viz C.3 - Koordinační situační výkres a D.1.1.2.05 - Propustek v km 5,50533</t>
  </si>
  <si>
    <t>Celkem: (2*2+0,2+1)*1*1=5,200 [A] 
Celkem: 0,525*2+0,405*2,5+0,304*2,5=2,823 [B] 
Celkem: A+B=8,023 [C]</t>
  </si>
  <si>
    <t>DOPRAVA - Příplatek za dopravu - Odstranění betonových základů včetně odvozu na skládku do 10km 
=5,200m3*2,300t/m3*10km=119,600tkm 
DOPRAVA - Příplatek za dopravu - Odstranění B hrdlových trubek DN=200mm včetně odvozu na skládku do 30km 
=3,000*0,052t/m*30km=4,680tkm 
DOPRAVA - Příplatek za dopravu - Odstranění betonových prefabrikovaných podkladků a podkladního betonu včetně odvozu na skládku do 10km 
=2,823m3*2,300t/m3*10km=64,929tkm 
Položka vypočtena na základě umístění stavby vůči skládce</t>
  </si>
  <si>
    <t>Celkem: 5,2*2,3*10=119,600 [A] 
Celkem: 3*0,052*30=4,680 [B] 
Celkem: 2,823*2,3*10=64,929 [C] 
Celkem: A+B+C=189,209 [D]</t>
  </si>
  <si>
    <t>BOURACÍ PRÁCE - Odstranění ŽB římsy propustku včetně odvozu na skládku do 20km 
=4,000*0,550*0,800=1,760m3 
=1,760m3*2,500t/m3=4,400t 
BOURACÍ PRÁCE - Odstranění ŽB konzoly propustku včetně odvozu na skládku do 20km 
=4,500*2,000*0,400=3,600m3 
=3,600m3*2,500t/m3=9,000t 
BOURACÍ PRÁCE - Odstranění ŽB čelní stěny propustku včetně odvozu na skládku do 20km 
=(0,200+1,000)*1,750*0,500=1,050m3 
=1,050m3*2,500t/m3=2,625t 
BOURACÍ PRÁCE - Odstranění ŽB opěr propustku včetně odvozu na skládku do 20km 
=2,000*1,750*0,500*2=3,500m3 
=3,500m3*2,500t/m3=8,750t 
Viz C.3 - Koordinační situační výkres a D.1.1.2.05 - Propustek v km 5,50533</t>
  </si>
  <si>
    <t>Celkem: 4*0,55*0,8=1,760 [A] 
Celkem: 4,5*2*0,4=3,600 [B] 
Celkem: (0,2+1)*1,75*0,5=1,050 [C] 
Celkem: 2*1,75*0,5*2=3,500 [D] 
Celkem: A+B+C+D=9,910 [E]</t>
  </si>
  <si>
    <t>DOPRAVA - Příplatek za dopravu - Odstranění ŽB římsy propustku včetně odvozu na skládku do 10km 
=1,760m3*2,500t/m3*10km=44,000tkm 
DOPRAVA - Příplatek za dopravu - Odstranění ŽB konzoly propustku včetně odvozu na skládku do 10km 
=3,600m3*2,500t/m3*10km=90,000tkm 
DOPRAVA - Příplatek za dopravu - Odstranění ŽB čelní stěny propustku včetně odvozu na skládku do 10km 
=1,050m3*2,500t/m3*10km=26,250tkm 
DOPRAVA - Příplatek za dopravu - Odstranění ŽB opěr propustku včetně odvozu na skládku do 10km 
=3,500m3*2,500t/m3*10km=87,500tkm 
DOPRAVA - Příplatek za dopravu - Odstranění ŽB hrdlových trubek DN=500mm včetně odvozu na skládku do 30km 
=2,000*0,414t/m*30km=24,840tkm 
DOPRAVA - Příplatek za dopravu - Odstranění ŽB hrdlových trubek DN=400mm včetně odvozu na skládku do 30km 
=2,500*0,320t/m*30km=24,000tkm 
DOPRAVA - Příplatek za dopravu - Odstranění ŽB hrdlových trubek DN=300mm včetně odvozu na skládku do 30km 
=2,500*0,230t/m*30km=17,250tkm 
Položka vypočtena na základě umístění stavby vůči skládce</t>
  </si>
  <si>
    <t>Celkem: 1,76*2,5*10=44,000 [A] 
Celkem: 3,6*2,5*10=90,000 [B] 
Celkem: 1,05*2,5*10=26,250 [C] 
Celkem: 3,5*2,5*10=87,500 [D] 
Celkem: 2*0,414*30=24,840 [E] 
Celkem: 2,5*0,32*30=24,000 [F] 
Celkem: 2,5*0,23*30=17,250 [G] 
Celkem: A+B+C+D+E+F+G=313,840 [H]</t>
  </si>
  <si>
    <t>966178</t>
  </si>
  <si>
    <t>BOURÁNÍ KONSTRUKCÍ ZE DŘEVA S ODVOZEM DO 20KM</t>
  </si>
  <si>
    <t>PAŽENÍ - Odstranění dřevěných pažin z fošen tl. min. 10cm včetně odvozu a likvidace v režii zhotovitele 
=1,600m3*0,600t/m3=0,960t 
Viz C.3 - Koordinační situační výkres a D.1.1.2.05 - Propustek v km 5,50533</t>
  </si>
  <si>
    <t>BOURACÍ PRÁCE - Odstranění stávajícího ocelového zábradelního svodidla a ocelové konstrukce na výtoku propustku včetně odvozu a likvidace v režii zhotovitele 
Viz C.3 - Koordinační situační výkres a D.1.1.2.05 - Propustek v km 5,50533</t>
  </si>
  <si>
    <t>Celkem: 10,715*0,073+(4,1+3)*0,05=1,137 [A]</t>
  </si>
  <si>
    <t>966188</t>
  </si>
  <si>
    <t>DEMONTÁŽ KONSTRUKCÍ KOVOVÝCH S ODVOZEM DO 20KM</t>
  </si>
  <si>
    <t>PAŽENÍ - Odstranění ocelových válcovaných nosníků HEB 160 odpálením včetně odvozu a likvidace v režii zhotovitele 
Viz C.3 - Koordinační situační výkres a D.1.1.2.05 - Propustek v km 5,50533</t>
  </si>
  <si>
    <t>Celkem: 5*2*0,043*2=0,860 [A]</t>
  </si>
  <si>
    <t>BOURACÍ PRÁCE - Odstranění ŽB hrdlových trubek DN=300mm 
=2,500m 
=2,500*0,230t/m=0,575t 
BOURACÍ PRÁCE - Odstranění B hrdlových trubek DN=200mm 
=1,000+1,000+1,000=3,000m 
=3,000*0,052t/m=0,156t 
Viz C.3 - Koordinační situační výkres a D.1.1.2.05 - Propustek v km 5,50533</t>
  </si>
  <si>
    <t>Celkem: 2,5=2,500 [A] 
Celkem: 1+1+1=3,000 [B] 
Celkem: A+B=5,500 [C]</t>
  </si>
  <si>
    <t>BOURACÍ PRÁCE - Odstranění ŽB hrdlových trubek DN=400mm 
=2,500*0,320t/m=0,800t 
Viz C.3 - Koordinační situační výkres a D.1.1.2.05 - Propustek v km 5,50533</t>
  </si>
  <si>
    <t>BOURACÍ PRÁCE - Odstranění ŽB hrdlových trubek DN=500mm 
=2,000*0,414t/m=0,828t 
Viz C.3 - Koordinační situační výkres a D.1.1.2.05 - Propustek v km 5,50533</t>
  </si>
  <si>
    <t>969258</t>
  </si>
  <si>
    <t>VYBOURÁNÍ POTRUBÍ DN DO 600MM KANALIZAČ</t>
  </si>
  <si>
    <t>ZEMNÍ PRÁCE - Odstranění 2x plastové trouby DN=600mm, dl. 25,000m včetně odvozu a likvidace v režii zhotovitele 
=50,00m*0,025t/m3=1,250t 
Viz C.3 - Koordinační situační výkres a D.1.1.2.05 - Propustek v km 5,50533</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</si>
  <si>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t>
  </si>
  <si>
    <t>SO 102.18</t>
  </si>
  <si>
    <t>KM 6,13322 (PVNHČP)</t>
  </si>
  <si>
    <t>Celkem: 704,172=704,172 [A]</t>
  </si>
  <si>
    <t>SKLÁDKA - Uložení stavební suti na skládku 
Viz položky č. 23, 25 a 28</t>
  </si>
  <si>
    <t>Celkem: 7,8+10,4+7,411+7=32,611 [A]</t>
  </si>
  <si>
    <t>TROUBA - Flexibilní ocelová konstrukce - Manipulace pomocí autojeřábu 
Viz C.3 - Koordinační situační výkres a D.1.1.2.06 - Propustek v km 6,13262</t>
  </si>
  <si>
    <t>ZEMNÍ PRÁCE - Odhumusování plochy v tl. 150mm, která bude zasažena výkopovými pracemi a úpravou terénu včetně odvozu a uložení zeminy na deponii stavby do 20km (využití na zpětné ohumusování) 
=46,800m2*0,150=7,020m3 
=7,020m3*2,000t/m3=14,040t 
ZEMNÍ PRÁCE - Odhumusování plochy v tl. 150mm, která bude zasažena výkopovými pracemi a úpravou terénu včetně odvozu do 20km a likvidace v režii zhotovitele (nebude využita na zpětné ohumusování) 
=98,102m2*0,150-46,800m2*0,150=7,695m3 
=7,695m3*2,000t/m3=15,390t 
Viz C.3 - Koordinační situační výkres a D.1.1.2.06 - Propustek v km 6,13262</t>
  </si>
  <si>
    <t>Celkem: 46,8*0,15=7,020 [A] 
Celkem: 98,102*0,15-46,8*0,15=7,695 [B] 
Celkem: A+B=14,715 [C]</t>
  </si>
  <si>
    <t>ZEMNÍ PRÁCE - Výkop zeminy pro stavební jámu v zemině tř. I včetně pažení a odvozu zeminy na skládku do 20km 
=352,086m3*2,000t/m3=704,172t 
Viz C.3 - Koordinační situační výkres a D.1.1.2.06 - Propustek v km 6,13262</t>
  </si>
  <si>
    <t>Celkem: 352,086=352,086 [A]</t>
  </si>
  <si>
    <t>Celkem: 352,086*10=3 520,860 [A]</t>
  </si>
  <si>
    <t>ZEMNÍ PRÁCE - Podsyp a obsyp flexibilní ocelové konstrukce štěrkodrtí fr. 0/22mm, hutněný po vrstvách max.300mm na 94% PS 
=1,810m2*16,473=29,816m3 
ZEMNÍ PRÁCE - Zásyp ze štěrkodrti fr. 0/32 mm + hutnění po vrstvách max. 300mm,  Id=0,85, 100% PS včetně dopravy materiálu 
=280,946m3 
Viz C.3 - Koordinační situační výkres a D.1.1.2.06 - Propustek v km 6,13262</t>
  </si>
  <si>
    <t>Celkem: 1,81*16,473=29,816 [A] 
Celkem: 280,946=280,946 [B] 
Celkem: A+B=310,762 [C]</t>
  </si>
  <si>
    <t>ZEMNÍ PRÁCE - Úprava a zhutnění základové spáry 
Viz C.3 - Koordinační situační výkres a D.1.1.2.06 - Propustek v km 6,13262</t>
  </si>
  <si>
    <t>Celkem: 4,15*16,473+68,67=137,033 [A]</t>
  </si>
  <si>
    <t>ZELEŇ - Svahové úpravy 
Viz C.3 - Koordinační situační výkres a D.1.1.2.06 - Propustek v km 6,13262</t>
  </si>
  <si>
    <t>Celkem: 46,8=46,800 [A]</t>
  </si>
  <si>
    <t>ZELEŇ - Ohumusování svahů v  tl. 150mm 
Viz C.3 - Koordinační situační výkres a D.1.1.2.06 - Propustek v km 6,13262</t>
  </si>
  <si>
    <t>ZELEŇ - Osetí svahů travním semenem 
Viz C.3 - Koordinační situační výkres a D.1.1.2.06 - Propustek v km 6,13262</t>
  </si>
  <si>
    <t>ZELEŇ - Údržba založeného travního porostu 
Viz C.3 - Koordinační situační výkres a D.1.1.2.06 - Propustek v km 6,13262</t>
  </si>
  <si>
    <t>TROUBA - Ochranná geotextílie - Izolace flexibilní ocelové konstrukce 900g/m2 
Viz C.3 - Koordinační situační výkres a D.1.1.2.06 - Propustek v km 6,13262</t>
  </si>
  <si>
    <t>Celkem: 5,345*16,473=88,048 [A]</t>
  </si>
  <si>
    <t>ODLÁŽDĚNÍ - Podkladní betonové lože z betonu C25/30-XF3 pod kamennou dlažbu tl. 150mm včetně dopravy materiálu 
Viz C.3 - Koordinační situační výkres a D.1.1.2.06 - Propustek v km 6,13262</t>
  </si>
  <si>
    <t>Celkem: 68,67*0,15=10,301 [A]</t>
  </si>
  <si>
    <t>ZEMNÍ PRÁCE - Polštář ze štěrkodrti fr. 0/32mm, tl. 400mm + hutnění po vrstvách tl. 200mm, Id=0,90, 100% PS včetně dopravy materiálu, 100mm pode dnem trouby nehutnit 
Viz C.3 - Koordinační situační výkres a D.1.1.2.06 - Propustek v km 6,13262</t>
  </si>
  <si>
    <t>Celkem: 1,715*16,473=28,251 [A]</t>
  </si>
  <si>
    <t>ZEMNÍ PRÁCE - Kamenná rovnanina fr. 0/150mm tl. 400mm, min. hmotnost kamene 200 - 400kg/ks (čerpáno pouze po předchozím odsouhlasení investorem a projektantem) 
Viz C.3 - Koordinační situační výkres a D.1.1.2.06 - Propustek v km 6,13262</t>
  </si>
  <si>
    <t>Celkem: 4*0,4*16,473=26,357 [A]</t>
  </si>
  <si>
    <t>ODLÁŽDĚNÍ - Kamenná dlažba z lomového kamene tl. 250mm, šířka spáry 30 - 50mm, spáry zatřené stěrkou MC25 včetně dopravy materiálu 
Viz C.3 - Koordinační situační výkres a D.1.1.2.06 - Propustek v km 6,13262</t>
  </si>
  <si>
    <t>Celkem: 68,67*0,25=17,168 [A]</t>
  </si>
  <si>
    <t>ODLÁŽDĚNÍ - Příčný práh z prostého betonu C25/30-XF3 na vtoku i výtoku 500x200mm včetně dopravy materiálu 
Viz C.3 - Koordinační situační výkres a D.1.1.2.06 - Propustek v km 6,13262</t>
  </si>
  <si>
    <t>Celkem: 24*0,5*0,2=2,400 [A]</t>
  </si>
  <si>
    <t>TROUBA - Dodávka, pokládka a montáž flexibilní ocelové konstrukce, ocel S235JR, tlamový profil šířky 1,950m, výšky 1,320m, dl. 16,473m, vlny 68 x 13mm, tl. plechu 3,0mm, hmotnosti 2,741t včetně žárového zinkování tl. 42µm + nalaminované HDPE folie tl. 250µm, spojovacího materiálu včetně žárového zinkování a kotevních konstrukcí na návodní i povodní straně konstrukce 
Viz C.3 - Koordinační situační výkres a D.1.1.2.06 - Propustek v km 6,13262</t>
  </si>
  <si>
    <t>ZEMNÍ PRÁCE - Dodávka, montáž, demontáž a odvoz betonové prefabrikované skruže DN=800mm 
Viz C.3 - Koordinační situační výkres a D.1.1.2.06 - Propustek v km 6,13262</t>
  </si>
  <si>
    <t>ROK VÝSTAVBY - Betonový prefabrikovaný blok z prostého betonu C30/37-XF4 (1kus), 400x250x250mm s vyznačením letopočtu výstavby pomocí pryžové matrice na výtoku 
Viz C.3 - Koordinační situační výkres a D.1.1.2.06 - Propustek v km 6,13262</t>
  </si>
  <si>
    <t>BOURACÍ PRÁCE - Odstranění kamenné čelní stěny propustku včetně odvozu na skládku do 20km 
=4,000*1,500*0,500=3,000m3 
=3,000m3*2,600t/m3=7,800t 
BOURACÍ PRÁCE - Odstranění kamenného základu včetně odvozu na skládku do 20km 
=4,000*1,000*1,000=4,000m3 
=4,000m3*2,600t/m3=10,400t 
Viz C.3 - Koordinační situační výkres a D.1.1.2.06 - Propustek v km 6,13262</t>
  </si>
  <si>
    <t>Celkem: 4*1,5*0,5=3,000 [A] 
Celkem: 4*1*1=4,000 [B] 
Celkem: A+B=7,000 [C]</t>
  </si>
  <si>
    <t>DOPRAVA - Příplatek za dopravu - Odstranění kamenné čelní stěny propustku včetně odvozu na skládku do 10km 
=3,000m3*2,600t/m3*10km=78,000tkm 
DOPRAVA - Příplatek za dopravu - Odstranění kamenného základu včetně odvozu na skládku do 10km 
=4,000m3*2,600t/m3*10km=104,000tkm 
Položka vypočtena na základě umístění stavby vůči skládce</t>
  </si>
  <si>
    <t>Celkem: 3*2,6*10=78,000 [A] 
Celkem: 4*2,6*10=104,000 [B] 
Celkem: A+B=182,000 [C]</t>
  </si>
  <si>
    <t>BOURACÍ PRÁCE - Odstranění betonových prefabrikovaných podkladků a podkladního betonu včetně odvozu na skládku do 20km 
=3,042m3*2,300t/m3=7,000t 
Viz C.3 - Koordinační situační výkres a D.1.1.2.06 - Propustek v km 6,13262</t>
  </si>
  <si>
    <t>Celkem: 0,18*16,9=3,042 [A]</t>
  </si>
  <si>
    <t>Celkem: 3,042*2,3*10=69,966 [A]</t>
  </si>
  <si>
    <t>Celkem: 17,9*0,414*30=222,318 [A]</t>
  </si>
  <si>
    <t>BOURACÍ PRÁCE - Odstranění ŽB hrdlových trubek DN=500mm 
=17,900*0,414t/m=7,411t 
Viz C.3 - Koordinační situační výkres a D.1.1.2.06 - Propustek v km 6,13262</t>
  </si>
  <si>
    <t>Celkem: 17,9=17,900 [A]</t>
  </si>
  <si>
    <t>SO 102.19</t>
  </si>
  <si>
    <t>KM 6,63946 (PVNHČP)</t>
  </si>
  <si>
    <t>Celkem: 49=49,000 [A]</t>
  </si>
  <si>
    <t>SKLÁDKA - Uložení stavební suti na skládku 
Viz položky č. 8, 10 a 12</t>
  </si>
  <si>
    <t>Celkem: 4,963+11,5+7,252+6,728=30,443 [A]</t>
  </si>
  <si>
    <t>ZEMNÍ PRÁCE - Výkop zeminy pro stavební jámu v zemině tř. I včetně pažení a odvozu zeminy na skládku do 20km 
=24,500m3*2,000t/m3=49,000t 
Viz C.3 - Koordinační situační výkres a D.1.1.2.03 - Výměna / nový propustek - podélný a příčný řez propustkem</t>
  </si>
  <si>
    <t>Celkem: 24,5=24,500 [A]</t>
  </si>
  <si>
    <t>Celkem: 24,5*10=245,000 [A]</t>
  </si>
  <si>
    <t>Celkem: 38,688=38,688 [A]</t>
  </si>
  <si>
    <t>Celkem: 1,4*12,25=17,150 [A]</t>
  </si>
  <si>
    <t>Celkem: 8,5*2=17,000 [A]</t>
  </si>
  <si>
    <t>BOURACÍ PRÁCE - Odstranění betonových základů včetně odvozu na skládku do 20km 
=(3,000+2,000)*1,000*1,000=5,000m3 
=5,000m3*2,300t/m3=11,500t 
BOURACÍ PRÁCE - Odstranění betonových prefabrikovaných podkladků a podkladního betonu včetně odvozu na skládku do 20km 
=0,260m2*11,250=2,925m3 
=2,925m3*2,300t/m3=6,728t 
Viz C.3 - Koordinační situační výkres a D.1.1.2.03 - Výměna / nový propustek - podélný a příčný řez propustkem</t>
  </si>
  <si>
    <t>Celkem: (3+2)*1*1=5,000 [A] 
Celkem: 0,26*11,25=2,925 [B] 
Celkem: A+B=7,925 [C]</t>
  </si>
  <si>
    <t>DOPRAVA - Příplatek za dopravu - Odstranění betonových základů včetně odvozu na skládku do 10km 
=5,000m3*2,300t/m3*10km=115,000tkm 
DOPRAVA - Příplatek za dopravu - Odstranění betonových prefabrikovaných podkladků a podkladního betonu včetně odvozu na skládku do 10km 
=2,925m3*2,300t/m3*10km=67,275tkm 
Položka vypočtena na základě umístění stavby vůči skládce</t>
  </si>
  <si>
    <t>Celkem: 5*2,3*10=115,000 [A] 
Celkem: 2,925*2,3*10=67,275 [B] 
Celkem: A+B=182,275 [C]</t>
  </si>
  <si>
    <t>BOURACÍ PRÁCE - Odstranění ŽB čelních stěn propustku včetně odvozu na skládku do 20km 
=1,985m3*2,500t/m3=4,963t 
Viz C.3 - Koordinační situační výkres a D.1.1.2.03 - Výměna / nový propustek - podélný a příčný řez propustkem</t>
  </si>
  <si>
    <t>Celkem: (3+2)*1*0,5-0,515*0,5*2=1,985 [A]</t>
  </si>
  <si>
    <t>DOPRAVA - Příplatek za dopravu - Odstranění ŽB čelních stěn propustku včetně odvozu na skládku do 10km 
=1,985m3*2,500t/m3*10km=49,625tkm 
DOPRAVA - Příplatek za dopravu - Odstranění ŽB hrdlových trubek DN=600mm včetně odvozu na skládku do 30km 
=12,250*0,592t/m*30km=217,560tkm 
Položka vypočtena na základě umístění stavby vůči skládce</t>
  </si>
  <si>
    <t>Celkem: 1,985*2,5*10=49,625 [A] 
Celkem: 12,25*0,592*30=217,560 [B] 
Celkem: A+B=267,185 [C]</t>
  </si>
  <si>
    <t>BOURACÍ PRÁCE - Odstranění ŽB hrdlových trubek DN=600mm 
=12,250*0,592t/m=7,252t 
Viz C.3 - Koordinační situační výkres a D.1.1.2.03 - Výměna / nový propustek - podélný a příčný řez propustkem</t>
  </si>
  <si>
    <t>Celkem: 12,25=12,250 [A]</t>
  </si>
  <si>
    <t>SO 102.20</t>
  </si>
  <si>
    <t>KM 6,65420 (PVNHČP)</t>
  </si>
  <si>
    <t>Celkem: 190,608=190,608 [A]</t>
  </si>
  <si>
    <t>ZEMNÍ PRÁCE - Odhumusování plochy v tl. 150mm, která bude zasažena výkopovými pracemi a úpravou terénu včetně odvozu do 20km a likvidace v režii zhotovitele (nebude využita na zpětné ohumusování) 
=4,997m3*2,000t/m3=9,994t 
Viz C.3 - Koordinační situační výkres a D.1.1.2.03 - Výměna / nový propustek - podélný a příčný řez propustkem</t>
  </si>
  <si>
    <t>Celkem: 33,311*0,15=4,997 [A]</t>
  </si>
  <si>
    <t>ZEMNÍ PRÁCE - Výkop zeminy pro stavební jámu v zemině tř. I včetně pažení a odvozu zeminy na skládku do 20km 
=95,304m3*2,000t/m3=190,608t 
Viz C.3 - Koordinační situační výkres a D.1.1.2.03 - Výměna / nový propustek - podélný a příčný řez propustkem</t>
  </si>
  <si>
    <t>Celkem: 95,304=95,304 [A]</t>
  </si>
  <si>
    <t>Celkem: 95,304*10=953,040 [A]</t>
  </si>
  <si>
    <t>Celkem: 55,520=55,520 [A]</t>
  </si>
  <si>
    <t>Celkem: 1,4*16,47+32,92=55,978 [A]</t>
  </si>
  <si>
    <t>TROUBA - Podkladní betonové prefabrikované podkladky z betonu C35/45-XF4 pod trouby (14kus), včetně dopravy materiálu 
Viz C.3 - Koordinační situační výkres a D.1.1.2.03 - Výměna / nový propustek - podélný a příčný řez propustkem</t>
  </si>
  <si>
    <t>Celkem: 0,8*0,15*0,25*14=0,420 [A]</t>
  </si>
  <si>
    <t>Celkem: 32,92*0,15=4,938 [A]</t>
  </si>
  <si>
    <t>ŽB ZÁKLADOVÁ DESKA - Beton C25/30-XF3+XA2 + hutnění včetně dopravy materiálu 
ŽB ZÁKLADOVÁ DESKA - Bednění + odbedňovací nátěr 
=1,400*0,300*2+16,470*0,300*2=10,722m2 
Viz C.3 - Koordinační situační výkres a D.1.1.2.03 - Výměna / nový propustek - podélný a příčný řez propustkem</t>
  </si>
  <si>
    <t>Celkem: 1,4*16,47*0,3=6,917 [A]</t>
  </si>
  <si>
    <t>Celkem: 0,02*6,917*7,85=1,086 [A]</t>
  </si>
  <si>
    <t>Celkem: 0,72*16,87=12,146 [A]</t>
  </si>
  <si>
    <t>Celkem: 32,92*0,25=8,230 [A]</t>
  </si>
  <si>
    <t>Celkem: 18*0,5*0,2=1,800 [A]</t>
  </si>
  <si>
    <t>Celkem: (3,1+1,57+1,1*2)*0,105=0,721 [A]</t>
  </si>
  <si>
    <t>ŽB ZÁKLADOVÁ DESKA - Nátěry Np+2xNa na styku se zeminou 
=16,470*0,300*2=9,882m2 
ŽB OBETONOVÁNÍ - Nátěry Np+2xNa na styku se zeminou 
=2,908*15,950=46,383m2 
Viz C.3 - Koordinační situační výkres a D.1.1.2.03 - Výměna / nový propustek - podélný a příčný řez propustkem</t>
  </si>
  <si>
    <t>Celkem: 16,47*0,3*2=9,882 [A] 
Celkem: 2,908*15,95=46,383 [B] 
Celkem: A+B=56,265 [C]</t>
  </si>
  <si>
    <t>TROUBA - ŽB prefabrikované hrdlové trouby DN=600mm (7kus) z betonu C35/45-XF4 včetně dopravy materiálu 
Viz C.3 - Koordinační situační výkres a D.1.1.2.03 - Výměna / nový propustek - podélný a příčný řez propustkem</t>
  </si>
  <si>
    <t>Celkem: 16,47=16,470 [A]</t>
  </si>
  <si>
    <t>ŽB OBETONOVÁNÍ - Beton C25/30-XF3+XA2 + hutnění 
ŽB OBETONOVÁNÍ - Bednění + odbedňovací nátěr 
=1,226*15,950*2+0,810m2+2,120m2=42,039m2 
ŽB OBETONOVÁNÍ - Betonářská výztuž B500B - KARI síť pr. 8mm, rozměr oka 100x100mm, včetně dopravy materiálu 
=0,020*10,766m3*7,850t/m3=1,690t 
Viz C.3 - Koordinační situační výkres a D.1.1.2.03 - Výměna / nový propustek - podélný a příčný řez propustkem</t>
  </si>
  <si>
    <t>Celkem: 0,675*15,95=10,766 [A]</t>
  </si>
  <si>
    <t>Celkem: 3,1+1,57+1,1*2=6,870 [A]</t>
  </si>
  <si>
    <t>Celkem: 2,2*0,105*0,005*6=0,007 [A]</t>
  </si>
  <si>
    <t>SO 102.21</t>
  </si>
  <si>
    <t>KM 7,11401 (PVNHČP)</t>
  </si>
  <si>
    <t>Celkem: 36,12=36,120 [A]</t>
  </si>
  <si>
    <t>Celkem: 2+4,6+2,752+3,496=12,848 [A]</t>
  </si>
  <si>
    <t>ZEMNÍ PRÁCE - Výkop zeminy pro stavební jámu v zemině tř. I včetně pažení a odvozu zeminy na skládku do 20km 
=18,060m3*2,000t/m3=36,120t 
Viz C.3 - Koordinační situační výkres a D.1.1.2.03 - Výměna / nový propustek - podélný a příčný řez propustkem</t>
  </si>
  <si>
    <t>Celkem: 18,06=18,060 [A]</t>
  </si>
  <si>
    <t>Celkem: 18,06*10=180,600 [A]</t>
  </si>
  <si>
    <t>Celkem: 23,5=23,500 [A]</t>
  </si>
  <si>
    <t>Celkem: 1,16*8,6=9,976 [A]</t>
  </si>
  <si>
    <t>Celkem: 7,5*2=15,000 [A]</t>
  </si>
  <si>
    <t>BOURACÍ PRÁCE - Odstranění betonových základů včetně odvozu na skládku do 20km 
=(1,000+1,000)*1,000*1,000=2,000m3 
=2,000m3*2,300t/m3=4,600t 
BOURACÍ PRÁCE - Odstranění betonových prefabrikovaných podkladků a podkladního betonu včetně odvozu na skládku do 20km 
=0,200m2*7,600=1,520m3 
=1,520m3*2,300t/m3=3,496t 
Viz C.3 - Koordinační situační výkres a D.1.1.2.03 - Výměna / nový propustek - podélný a příčný řez propustkem</t>
  </si>
  <si>
    <t>Celkem: (1+1)*1*1=2,000 [A] 
Celkem: 0,2*7,6=1,520 [B] 
Celkem: A+B=3,520 [C]</t>
  </si>
  <si>
    <t>DOPRAVA - Příplatek za dopravu - Odstranění betonových základů včetně odvozu na skládku do 10km 
=2,000m3*2,300t/m3*10km=46,000tkm 
DOPRAVA - Příplatek za dopravu - Odstranění betonových prefabrikovaných podkladků a podkladního betonu včetně odvozu na skládku do 10km 
=1,520m3*2,300t/m3*10km=34,960tkm 
Položka vypočtena na základě umístění stavby vůči skládce</t>
  </si>
  <si>
    <t>Celkem: 2*2,3*10=46,000 [A] 
Celkem: 1,52*2,3*10=34,960 [B] 
Celkem: A+B=80,960 [C]</t>
  </si>
  <si>
    <t>BOURACÍ PRÁCE - Odstranění ŽB čelních stěn propustku včetně odvozu na skládku do 20km 
=0,800m3*2,500t/m3=2,000t 
Viz C.3 - Koordinační situační výkres a D.1.1.2.03 - Výměna / nový propustek - podélný a příčný řez propustkem</t>
  </si>
  <si>
    <t>Celkem: (1+1)*0,8*0,5=0,800 [A]</t>
  </si>
  <si>
    <t>DOPRAVA - Příplatek za dopravu - Odstranění ŽB čelních stěn propustku včetně odvozu na skládku do 10km 
=0,800m3*2,500t/m3*10km=20,000tkm 
DOPRAVA - Příplatek za dopravu - Odstranění ŽB hrdlových trubek DN=400mm včetně odvozu na skládku do 30km 
=8,600*0,320t/m*30km=82,560tkm 
Položka vypočtena na základě umístění stavby vůči skládce</t>
  </si>
  <si>
    <t>Celkem: 0,8*2,5*10=20,000 [A] 
Celkem: 8,6*0,32*30=82,560 [B] 
Celkem: A+B=102,560 [C]</t>
  </si>
  <si>
    <t>BOURACÍ PRÁCE - Odstranění ŽB hrdlových trubek DN=400mm 
=8,600*0,320t/m=2,752t 
Viz C.3 - Koordinační situační výkres a D.1.1.2.03 - Výměna / nový propustek - podélný a příčný řez propustkem</t>
  </si>
  <si>
    <t>Celkem: 8,6=8,600 [A]</t>
  </si>
  <si>
    <t>SO 102.22</t>
  </si>
  <si>
    <t>KM 7,12507 (PVNHČP)</t>
  </si>
  <si>
    <t>Celkem: 101,068=101,068 [A]</t>
  </si>
  <si>
    <t>ZEMNÍ PRÁCE - Odhumusování plochy v tl. 150mm, která bude zasažena výkopovými pracemi a úpravou terénu včetně odvozu do 20km a likvidace v režii zhotovitele (nebude využita na zpětné ohumusování) 
=2,040m3*2,000t/m3=4,080t 
Viz C.3 - Koordinační situační výkres a D.1.1.2.03 - Výměna / nový propustek - podélný a příčný řez propustkem</t>
  </si>
  <si>
    <t>Celkem: 13,6*0,15=2,040 [A]</t>
  </si>
  <si>
    <t>ZEMNÍ PRÁCE - Výkop zeminy pro stavební jámu v zemině tř. I včetně pažení a odvozu zeminy na skládku do 20km 
=50,534m3*2,000t/m3=101,068t 
Viz C.3 - Koordinační situační výkres a D.1.1.2.03 - Výměna / nový propustek - podélný a příčný řez propustkem</t>
  </si>
  <si>
    <t>Celkem: 50,534=50,534 [A]</t>
  </si>
  <si>
    <t>Celkem: 50,534*10=505,340 [A]</t>
  </si>
  <si>
    <t>Celkem: 26,642=26,642 [A]</t>
  </si>
  <si>
    <t>Celkem: 1,4*10,07+12,555=26,653 [A]</t>
  </si>
  <si>
    <t>Celkem: 12,555*0,15=1,883 [A]</t>
  </si>
  <si>
    <t>ŽB ZÁKLADOVÁ DESKA - Beton C25/30-XF3+XA2 + hutnění včetně dopravy materiálu 
ŽB ZÁKLADOVÁ DESKA - Bednění + odbedňovací nátěr 
=1,400*0,300*2+10,070*0,300*2=6,882m2 
Viz C.3 - Koordinační situační výkres a D.1.1.2.03 - Výměna / nový propustek - podélný a příčný řez propustkem</t>
  </si>
  <si>
    <t>Celkem: 1,4*10,07*0,3=4,229 [A]</t>
  </si>
  <si>
    <t>Celkem: 0,02*4,229*7,85=0,664 [A]</t>
  </si>
  <si>
    <t>Celkem: 0,72*10,47=7,538 [A]</t>
  </si>
  <si>
    <t>Celkem: 12,555*0,25=3,139 [A]</t>
  </si>
  <si>
    <t>Celkem: 6,265*0,5*0,2=0,627 [A]</t>
  </si>
  <si>
    <t>ŽB ZÁKLADOVÁ DESKA - Nátěry Np+2xNa na styku se zeminou 
=10,070*0,300*2=6,042m2 
ŽB OBETONOVÁNÍ - Nátěry Np+2xNa na styku se zeminou 
=2,908*9,550=27,771m2 
Viz C.3 - Koordinační situační výkres a D.1.1.2.03 - Výměna / nový propustek - podélný a příčný řez propustkem</t>
  </si>
  <si>
    <t>Celkem: 10,07*0,3*2=6,042 [A] 
Celkem: 2,908*9,55=27,771 [B] 
Celkem: A+B=33,813 [C]</t>
  </si>
  <si>
    <t>Celkem: 10,07=10,070 [A]</t>
  </si>
  <si>
    <t>ŽB OBETONOVÁNÍ - Beton C25/30-XF3+XA2 + hutnění 
ŽB OBETONOVÁNÍ - Bednění + odbedňovací nátěr 
=1,226*9,550*2+0,810m2*2=25,037m2 
ŽB OBETONOVÁNÍ - Betonářská výztuž B500B - KARI síť pr. 8mm, rozměr oka 100x100mm, včetně dopravy materiálu 
=0,020*6,446m3*7,850t/m3=1,012m3 
Viz C.3 - Koordinační situační výkres a D.1.1.2.03 - Výměna / nový propustek - podélný a příčný řez propustkem</t>
  </si>
  <si>
    <t>Celkem: 0,675*9,55=6,446 [A]</t>
  </si>
  <si>
    <t>Celkem: 2,2*0,105*0,005*4=0,005 [A]</t>
  </si>
  <si>
    <t>SO 201</t>
  </si>
  <si>
    <t>MOST EV.Č. 362-002 (PVNHČP)</t>
  </si>
  <si>
    <t>014102-R</t>
  </si>
  <si>
    <t>Demolice - Poplatek za skládku - Uložení stavební suti na skládku 
=14,80t+17,35t+4,43t 
(Viz položky č. 966168, 966158, 113524)</t>
  </si>
  <si>
    <t>14,8+17,35+4,43=36,580 [A]</t>
  </si>
  <si>
    <t>Demolice - Poplatek za skládku - Uložení zeminy na skládku 
=56,70t+271,62t 
(Viz položky č. 12960, 131738)</t>
  </si>
  <si>
    <t>56,7+271,62=328,320 [A]</t>
  </si>
  <si>
    <t>03</t>
  </si>
  <si>
    <t>Úprava území - Poplatek za skládku - Uložení zeminy z jílových těsnících hrázek a opevnění svahu vtokové hrázky na skládku 
=69,00t+9,24t 
(Viz položky č. 124738, 122738)</t>
  </si>
  <si>
    <t>69+9,24=78,240 [A]</t>
  </si>
  <si>
    <t>04</t>
  </si>
  <si>
    <t>Úprava území - Poplatek za skládku - Uložení stavební suti na skládku 
=0,94t 
(Viz položky č. 967118)</t>
  </si>
  <si>
    <t>0,94=0,940 [A]</t>
  </si>
  <si>
    <t>05</t>
  </si>
  <si>
    <t>Zásypy - Poplatek za skládku - Uložení dřeva ze staveních konstrukcí na skládku 
=10,83t 
(Viz položky č. 966178)</t>
  </si>
  <si>
    <t>10,83=10,830 [A]</t>
  </si>
  <si>
    <t>029412-R</t>
  </si>
  <si>
    <t>OSTATNÍ POŽADAVKY - VYPRACOVÁNÍ MOSTNÍHO LISTU</t>
  </si>
  <si>
    <t>Vypracování mostního listu 
=1ks</t>
  </si>
  <si>
    <t>zahrnuje veškeré náklady spojené s objednatelem požadovanými pracemi</t>
  </si>
  <si>
    <t>02953-R</t>
  </si>
  <si>
    <t>OSTATNÍ POŽADAVKY - HLAVNÍ MOSTNÍ PROHLÍDKA</t>
  </si>
  <si>
    <t>Hlavní prohlídka mostu 
=1ks</t>
  </si>
  <si>
    <t>položka zahrnuje :  
- úkony dle ČSN 73 6221  
- provedení hlavní mostní prohlídky oprávněnou fyzickou nebo právnickou osobou  
- vyhotovení záznamu (protokolu), který jednoznačně definuje stav mostu</t>
  </si>
  <si>
    <t>Demolice - Odstranění betonových chodníkových obrubníků, včetně betonového lože a odvozu do 5ti km 
=11,00m 
=11,00m*(0,025m2+0,15m2)*2,30t/m3=4,43t 
(Délka vypočtena z výkresu D.1.2.2.1 - Stávající stav - Přehledné výkresy)</t>
  </si>
  <si>
    <t>11=11,000 [A]</t>
  </si>
  <si>
    <t>Demolice - Příplatek za dopravu - Odstranění betonových chodníkových obrubníků, skládka ve vzdálenosti 30km, doprava dalších 25km 
=4,43t*25km 
(Viz položky č. 113524)</t>
  </si>
  <si>
    <t>4,43*25=110,750 [A]</t>
  </si>
  <si>
    <t>Demolice - Odfrézování asfaltových vrstev v tl. 100mm (asfalt) včetně odvozu a uložení na skládku KSÚS PK - Cestmistrovství Polička do 15km 
=14,20m*1,60m*0,10m 
(Plocha vypočtena z výkresu D.1.2.2.1 - Stávající stav - Přehledné výkresy)</t>
  </si>
  <si>
    <t>14,2*1,6*0,10=2,272 [A]</t>
  </si>
  <si>
    <t>Vozovka - Prořezání drážky nad opěrami, v pracovní spáře a podél říms 
=2*8,00m+2*1,60m+3,80m+3,20m 
(Délka vypočtena z výkresů D.1.2.2.2.XX - Nový stav - XX)</t>
  </si>
  <si>
    <t>2*8+2*1,6+3,8+3,2=26,200 [A]</t>
  </si>
  <si>
    <t>Příprava území - Čerpání vody ze stavební jámy - 2 jímky 
= 14dnů*10hod 
(Počet vypočten z přílohy D.1.2.1 - Technická zpráva)</t>
  </si>
  <si>
    <t>14*10=140,000 [A]</t>
  </si>
  <si>
    <t>Příprava území – Osazení plastové trouby DN=600mm, dl. 30,00m (25kg/m) 
=30,00m 
(Délka vypočtena z výkresu D.1.2.2.1 - Stávající stav - Přehledné výkresy)</t>
  </si>
  <si>
    <t>30=30,000 [A]</t>
  </si>
  <si>
    <t>121101</t>
  </si>
  <si>
    <t>SEJMUTÍ ORNICE NEBO LESNÍ PŮDY S ODVOZEM DO 1KM</t>
  </si>
  <si>
    <t>Příprava území - Odhumusování v tl. 0,15m, včetně odvozu na mezideponii v obci 
=(2,90m+3,30m+3,00m+3,30m+3,00m)*2,00m*0,15m 
(Kubatura vypočtena z výkresu D.1.2.2.1 - Stávající stav - Přehledné výkresy)</t>
  </si>
  <si>
    <t>(2,9+3,3+3+3,3+3)*2*0,15=4,650 [A]</t>
  </si>
  <si>
    <t>122738</t>
  </si>
  <si>
    <t>ODKOPÁVKY A PROKOPÁVKY OBECNÉ TŘ. I, ODVOZ DO 20KM</t>
  </si>
  <si>
    <t>Úprava území - Odstranění opevnění svahu vtokové hrázky z rovnaniny z lomového kamene, včetně odvozu na skládku do 20ti km 
=6,00m*1,00m*0,50m*1,4 
=4,20m3*2,20t/m3=9,24t 
(Kubatura vypočtena z výkresu D.1.2.2.1 - Stávající stav - Přehledné výkresy)</t>
  </si>
  <si>
    <t>6*1*0,5*1,4=4,200 [A]</t>
  </si>
  <si>
    <t>12273B</t>
  </si>
  <si>
    <t>ODKOPÁVKY A PROKOPÁVKY OBECNÉ TŘ. I - DOPRAVA</t>
  </si>
  <si>
    <t>Úprava území - Příplatek za dopravu - Odstranění opevnění svahu vtokové hrázky z rovnaniny z lomového kamene, skládka ve vzdálenosti 30km, doprava dalších 10km 
=4,20m3*10km 
(Viz položky č. 122738)</t>
  </si>
  <si>
    <t>4,2*10=42,000 [A]</t>
  </si>
  <si>
    <t>Úprava území - Odstranění jílových těsnících hrázek, včetně odvozu na skládku do 20ti km 
=6,00m*3,00m*1,00m+5,50m*3,00m*1,00m 
=34,50m3*2,00t/m3=69,00t 
(Kubatura vypočtena z výkresu D.1.2.2.1 - Stávající stav - Přehledné výkresy)</t>
  </si>
  <si>
    <t>6*3*1+5,5*3*1=34,500 [A]</t>
  </si>
  <si>
    <t>Úprava území -  Příplatek za dopravu - Odstranění jílových těsnících hrazek, skládka ve vzdálenosti 30km, doprava dalších 10km 
=34,50m3*10km 
(Viz položky č. 124738)</t>
  </si>
  <si>
    <t>34,5*10=345,000 [A]</t>
  </si>
  <si>
    <t>12960</t>
  </si>
  <si>
    <t>ČIŠTĚNÍ VODOTEČÍ A MELIORAČ KANÁLŮ OD NÁNOSŮ</t>
  </si>
  <si>
    <t>Demolice - Výkopy v korytě toku, včetně odvozu do 30ti km 
=(3,50m*3,50m+35,00m2)*0,60m 
=28,35m3*2,00t/m3=56,70t 
(Kubatura vypočtena z výkresů D.1.2.2.2.XX - Nový stav - XX)</t>
  </si>
  <si>
    <t>(3,5*3,5+35)*0,6=28,350 [A]</t>
  </si>
  <si>
    <t>Součástí položky je vodorovná a svislá doprava, přemístění, přeložení, manipulace s materiálem a uložení na skládku.  
 Nezahrnuje poplatek za skládku, který se vykazuje v položce 0141** (s výjimkou malého množství  materiálu, kde je možné poplatek zahrnout do jednotkové ceny položky – tento fakt musí být uveden v doplňujícím textu k položce)</t>
  </si>
  <si>
    <t>Demolice - Výkop zeminy tř. I, včetně odvozu na skládku do vzdálenosti 20ti km 
=2*12,90m*(0,80m*2,20m+0,70m*2,20m/2)+4*(1,00m+1,70m)*(1,80m*1,00m+1,80m*0,60m/2)+(1,60m+1,70m+1,70m+1,70m)*(2,40m*1,00m+2,40m*0,80m/2)+3,50m*(3,20m+1,40m)*1,4*0,60m+1,20m*0,30m*0,60m+1,20m*0,30m*0,30m/2+1,20m*1,20m*0,60m+1,20m*1,20m*1,20m/2+1,70m*1,40m*0,60m+1,70m*1,40m*1,40m/2+1,70m*1,00m*0,60m+1,70m*1,00m*1,00m/2+1,20m*0,70m*0,60m+1,20m*0,70m*0,70m/2+1,20m*0,60m*0,60m+1,20m*0,60m*0,60m/2+1,70m*0,55m*0,60m+1,70m*0,55m*0,55m/2 
=135,81m3*2,00t/m3=271,62t 
(Kubatura vypočtena z výkresů D.1.2.2.2.XX - Nový stav - XX)</t>
  </si>
  <si>
    <t>2*12,9*(0,8*2,2+0,7*2,2/2)+4*(1+1,7)*(1,8*1+1,8*0,6/2)+(1,6+1,7+1,7+1,7)*(2,4*1+2,4*0,8/2)+3,5*(3,2+1,4)*1,4*0,6+1,2*0,3*0,6+1,2*0,3*0,3/2+1,2*1,2*0,6+1,2*1,2*1,2/2+1,7*1,4*0,6+1,7*1,4*1,4/2+1,7*1*0,6+1,7*1*1/2+1,2*0,7*0,6+1,2*0,7*0,7/2+1,2*0,6*0,6+1,2*0,6*0,6/2+1,7*0,55*0,6+1,7*0,55*0,55/2=135,808 [A]</t>
  </si>
  <si>
    <t>Demolice - Příplatek za dopravu - Výkop zeminy tř. I, skládka ve vzdálenosti 30km, doprava dalších 10km 
=135,81m3*10km 
(Viz položky č. 131738)</t>
  </si>
  <si>
    <t>135,81*10=1 358,100 [A]</t>
  </si>
  <si>
    <t>Příprava území - Obsyp betonových skruží štěrkem 
=2ks*1,0m2*1,00m 
(Viz položky č. 89914)</t>
  </si>
  <si>
    <t>2*1*1=2,000 [A]</t>
  </si>
  <si>
    <t>Zásyp - Zásyp ze štěrkodrtí fr. 0/63mm, hutněn po vrstvách max. 300mm, ID=0,90; 100% PS 
=2*12,90m*(0,50m*2,00m+0,70m*2,00m/2)+1,00m*(0,60m*1,70m+1,70m*0,60m/2)+1,70m*(1,80m*1,00m+1,80m*0,60m/2)+1,60m*(2,40m*1,00m+2,40m*0,80m/2)+1,70m*(2,40m*1,00m+2,40m*0,80m/2)+1,70m*(1,80m*1,00m+1,80m*0,60m/2)+1,00m*(0,60m*1,70m*0,60m/2)+1,00m*(2,10m*0,60m+2,10m*0,70m/2)+1,70m*(2,10m*1,00m+2,10m*0,70m/2)+1,70m*(2,70m*1,00m+2,70m*0,90m/2)+1,70m*(2,30m*1,00m+2,30m*0,80m/2)+1,70m*(1,70m*1,00m+1,70m*0,60m/2)+1,00m*(1,10m*0,60m+1,10m*0,40m/2) 
(Kubatura vypočtena z výkresů D.1.2.2.2.XX - Nový stav - XX)</t>
  </si>
  <si>
    <t>2*12,9*(0,5*2+0,7*2/2)+1*(0,6*1,7+1,7*0,6/2)+1,7*(1,8*1+1,8*0,6/2)+1,6*(2,4*1+2,4*0,8/2)+1,7*(2,4*1+2,4*0,8/2)+1,7*(1,8*1+1,8*0,6/2)+1*(0,6*1,7*0,6/2)+1*(2,1*0,6+2,1*0,7/2)+1,7*(2,1*1+2,1*0,7/2)+1,7*(2,7*1+2,7*0,9/2)+1,7*(2,3*1+2,3*0,8/2)+1,7*(1,7*1+1,7*0,6/2)+1*(1,1*0,6+1,1*0,4/2)=88,321 [A]</t>
  </si>
  <si>
    <t>Zásyp - Zásyp zeminou vhodnou do násypu, hutněn po vrstvách max. 300mm, ID=0,80; 95% PS 
=1,20m*0,30m*0,60m+1,20m*0,30m*0,30m/2+1,20m*0,60m*0,60m+1,20m*0,60m*0,60m/2+1,70m*0,80m*0,60m+1,70m*0,80m*0,80m/2+1,70m*1,00m*0,60m+1,70m*1,00m*1,00m/2+1,20m*0,70m*0,60m+1,20m*0,70m*0,70m/2+1,20m*0,60m*0,60m+1,20m*0,60m*0,60m/2+1,70m*0,55m*0,60m+1,70m*0,55m*0,55m/2 
(Kubatura vypočtena z výkresů D.1.2.2.2.XX - Nový stav - XX)</t>
  </si>
  <si>
    <t>1,2*0,3*0,6+1,2*0,3*0,3/2+1,2*0,6*0,6+1,2*0,6*0,6/2+1,7*0,8*0,6+1,7*0,8*0,8/2+1,7*1*0,6+1,7*1*1/2+1,2*0,7*0,6+1,2*0,7*0,7/2+1,2*0,6*0,6+1,2*0,6*0,6/2+1,7*0,55*0,6+1,7*0,55*0,55/2=6,412 [A]</t>
  </si>
  <si>
    <t>Úprava území - Nákup a dovoz humózní zeminy 
=(3,30m*3,00m+1,40m*3,00m+3,80m*0,50m+3,00m*0,50m+0,60m*3,00m+3,20m*1,00m+3,80m*2,30m+3,30m*3,00m+0,60m*3,00m)*0,15m 
(Kubatura vypočtena z výkresů D.1.2.2.2.XX - Nový stav - XX)</t>
  </si>
  <si>
    <t>(3,3*3+1,4*3+3,8*0,5+3*0,5+0,6*3+3,2*1+3,8*2,3+3,3*3+0,6*3)*0,15=6,441 [A]</t>
  </si>
  <si>
    <t>Příprava území – Zřízení jílových těsnících hrazek 
=6,00m*3,00m*1,00m+5,50m*3,00m*1,00m 
(Kubatura vypočtena z výkresu D.1.2.2.1 - Stávající stav - Přehledné výkresy)</t>
  </si>
  <si>
    <t>Úprava území - Rozprostření humózní zeminy v rovině tl. 150mm včetně urovnání 
=3,30m*3,00m+1,40m*3,00m+3,80m*0,50m+3,00m*0,50m+0,60m*3,00m+3,20m*1,00m+3,80m*2,30m+3,30m*3,00m+0,60m*3,00m 
(Plocha vypočtena z výkresů D.1.2.2.2.XX - Nový stav - XX)</t>
  </si>
  <si>
    <t>3,3*3+1,4*3+3,8*0,5+3*0,5+0,6*3+3,2*1+3,8*2,3+3,3*3+0,6*3=42,940 [A]</t>
  </si>
  <si>
    <t>Úprava území - Založení trávníku ručním výsevem protierozní směsi, včetně uválcování a 1 pokosení 
=3,30m*3,00m+1,40m*3,00m+3,80m*0,50m+3,00m*0,50m+0,60m*3,00m+3,20m*1,00m+3,80m*2,30m+3,30m*3,00m+0,60m*3,00m 
(Plocha vypočtena z výkresů D.1.2.2.2.XX - Nový stav - XX)</t>
  </si>
  <si>
    <t>Úprava území - Kosení, odplevelení a zálivka trávníků po dobu dle požadavků investora a SoD 
=3,30m*3,00m+1,40m*3,00m+3,80m*0,50m+3,00m*0,50m+0,60m*3,00m+3,20m*1,00m+3,80m*2,30m+3,30m*3,00m+0,60m*3,00m 
(Plocha vypočtena z výkresů D.1.2.2.2.XX - Nový stav - XX)</t>
  </si>
  <si>
    <t>21331</t>
  </si>
  <si>
    <t>DRENÁŽNÍ VRSTVY Z BETONU MEZEROVITÉHO (DRENÁŽNÍHO)</t>
  </si>
  <si>
    <t>Drenáž - Obsyp drenážních trubek mezerovitým betonem tl. min. 300mm 
=(14,30m+14,40m)*0,30m*0,70m 
(Kubatura vypočtena z výkresů D.1.2.2.2.XX - Nový stav - XX)</t>
  </si>
  <si>
    <t>(14,3+14,4)*0,3*0,7=6,027 [A]</t>
  </si>
  <si>
    <t>Položka zahrnuje:  
- dodávku předepsaného materiálu pro drenážní vrstvu, včetně mimostaveništní a vnitrostaveništní dopravy  
- provedení drenážní vrstvy předepsaných rozměrů a předepsaného tvaru</t>
  </si>
  <si>
    <t>21341</t>
  </si>
  <si>
    <t>DRENÁŽNÍ VRSTVY Z PLASTBETONU (PLASTMALTY)</t>
  </si>
  <si>
    <t>Izolace - Drenážní polymerbeton 
= 2*3,90m*0,40m*0,035m 
(Kubatura vypočtena z výkresů D.1.2.2.2.XX - Nový stav - XX)</t>
  </si>
  <si>
    <t>2*3,9*0,4*0,035=0,109 [A]</t>
  </si>
  <si>
    <t>Drenáž - Filtrační vrstva z geotextilie min. hmotnosti 300g/m2 
=(14,30m+14,40m)*0,30m*(2*0,70m+2*0,30m) 
(Plocha vypočtena z výkresů D.1.2.2.2.XX - Nový stav - XX)</t>
  </si>
  <si>
    <t>(14,3+14,4)*0,3*(2*0,7+2*0,3)=17,220 [A]</t>
  </si>
  <si>
    <t>23218A</t>
  </si>
  <si>
    <t>ŠTĚTOVÉ STĚNY BERANĚNÉ Z DŘEVĚNÝCH DÍLCŮ DOČASNÉ (PLOCHA)</t>
  </si>
  <si>
    <t>Demolice - Dřevěné příložné pažení výkopů 
=(2*12,90m+1,00m+3,30m+3,40m+1,00m+1,00m+3,40m+3,40m+1,00m)*2,50m 
(Plocha vypočtena z výkresů D.1.2.2.2.XX - Nový stav - XX)</t>
  </si>
  <si>
    <t>(2*12,9+1+3,3+3,4+1+1+3,4+3,4+1)*2,5=108,250 [A]</t>
  </si>
  <si>
    <t>- zřízení stěny  
- opotřebení štětovnic, případně jejich ošetřování, řezání, nastavování a další úpravy  
- kleštiny, převázky. a další pomocné a doplňkové konstrukce  
- nastražení a zaberanění štětovnic do jakékoliv třídy horniny  
- veškerou dopravu, nájem, provoz a přemístění beranících zařízení a dalších mechanismů  
- lešení a podpěrné konstrukce pro práci a manipulaci beranících zařízení a dalších mechanismů  
- beranící plošiny vč. zemních prací, zpevnění, odvodnění a pod.  
- při provádění z lodi náklady na prám nebo lodi  
- těsnění stěny, je-li nutné  
- kotvení stěny, je-li nutné nebo vzepření, případně rozepření  
- vodící piloty nebo stabilizační hrázky  
- dílenská dokumentace, včetně technologického předpisu spojování,  
- zřízení  montážních  a  dilatačních  spojů,  spar, včetně potřebných úprav, vložek, opracování, očištění a ošetření,  
- všechny druhy ocelového kotvení,  
- osazení značek, včetně jejich zaměření.  
- veškeré úpravy dřeva pro zlepšení jeho užitných vlastností (impregnace, zpevňování a pod.),  
- veškeré druhy povrchových úprav,  
- zvláštní spojové prostředky, rozebíratelnost konstrukce,  
- osazení měřících zařízení a úprav pro ně.</t>
  </si>
  <si>
    <t>261512</t>
  </si>
  <si>
    <t>VRTY PRO KOTVENÍ A INJEKTÁŽ TŘ V NA POVRCHU D DO 16MM</t>
  </si>
  <si>
    <t>Mostní svršek - Vrty pro kotvení spádové desky DN=16mm, déky 0,10m do betonu, včetně chemické kotvy 
=14,20m*3,40m/0,20m/0,20m*0,10m 
(Délka vypočtena z výkresů D.1.2.2.2.XX - Nový stav - XX)</t>
  </si>
  <si>
    <t>14,2*3,4/0,2/0,2*0,1=120,700 [A]</t>
  </si>
  <si>
    <t>261514</t>
  </si>
  <si>
    <t>VRTY PRO KOTVENÍ A INJEKTÁŽ TŘ V NA POVRCHU D DO 35MM</t>
  </si>
  <si>
    <t>Mostní svršek - Římsy - Vrty pro ukotvení říms DN=28mm, dl. 170mm 
=20ks*0,17m 
(Délka vypočtena z výkresů D.1.2.2.2.XX - Nový stav - XX)</t>
  </si>
  <si>
    <t>20*0,17=3,400 [A]</t>
  </si>
  <si>
    <t>26154</t>
  </si>
  <si>
    <t>VRTY PRO KOTVENÍ, INJEKTÁŽ A MIKROPILOTY NA POVRCHU TŘ. V D DO 200MM</t>
  </si>
  <si>
    <t>Drenáž - Vrty pro vyústění drenáže DN=200mm, délky 0,60m do betonu 
=4*0,60m 
(Délka vypočtena z výkresů D.1.2.2.2.XX - Nový stav - XX)</t>
  </si>
  <si>
    <t>4*0,6=2,400 [A]</t>
  </si>
  <si>
    <t>261613</t>
  </si>
  <si>
    <t>VRTY PRO KOTVENÍ A INJEKTÁŽ TŘ VI NA POVRCHU D DO 25MM</t>
  </si>
  <si>
    <t>Spodní stavba - Vrty pro kotvení křídel DN=20mm, délky 0,40m do betonu, včetně chemické kotvy 
=(3,30m+3,40m+3,40m+3,40m)*2/0,20m*0,40m 
(Délka vypočtena z výkresů D.1.2.2.2.XX - Nový stav - XX)</t>
  </si>
  <si>
    <t>(3,3+3,4+3,4+3,4)*2/0,2*0,4=54,000 [A]</t>
  </si>
  <si>
    <t>Příprava území – Opevnění svahu vtokové hrázky – Separační vrstva z geotextílie 900g/m2 mezi jílovou těsnící zídku a kamennou rovnaninu 
=6,00m*1,00m*1,4 
(Plocha vypočtena z výkresu D.1.2.2.1 - Stávající stav - Přehledné výkresy)</t>
  </si>
  <si>
    <t>6*1*1,4=8,400 [A]</t>
  </si>
  <si>
    <t>Mostní svršek - Římsy - Kotvy pro uchycení říms k nosné konstrukci M24-6.8 + chemická kotva + motýlek + matice + podložka + PKO 
=20ks*6kg/ks 
(Hmotnost vypočtena z výkresů D.1.2.2.2.XX - Nový stav - XX)</t>
  </si>
  <si>
    <t>20*6=120,000 [A]</t>
  </si>
  <si>
    <t>Mostní svršek - Římsy ze ŽB C30/37, včetně hutnění a zarovnání horního povrchu, striáže horního povrchu. Dilatační spáry budou vyplněny polystyrenem tl. 20mm, utěsněny pryžovým těsnícím profilem, PU provazcem a trvale pružným tmelem. 
(Kubatura vypočtena z výkresů D.1.2.2.2.XX - Nový stav - XX) 
=(0,25m*0,55m+0,50m*0,25m)*3,30m+(0,23m*0,55m+0,50m*0,25m)*3,90m+(0,20m*0,55m+0,50m*0,25m)*3,10m+(0,35m*0,55m+0,50m*0,25m)*(3,20m+3,80m+3,30m) 
Bednění pro betonáž včetně jeho odstranění a drenážního potahu (nebo odbedňovacího nátěru) 
=4*0,80m*0,50m+(0,50m+0,25m)*3,30m+(0,50m+0,23m)*3,90m+(0,50m+0,20m)*3,10m+(0,50m+0,35m)*(3,20m+3,80m+3,30m)=17,85m2 
Polystyren tl. 20mm 
=0,90m*0,50m*6ks=2,70m2 
Pryžový těsnící profil 
=0,90m*6ks=5,40m 
Polyuretanový provazec průměru 30mm 
=(0,20m+0,50m+0,90m+0,35m)*6ks=11,70m 
Trvale pružný těsnící tmel - šedý 
=(0,20m+0,50m+0,90m+0,35m)*6ks=11,70m</t>
  </si>
  <si>
    <t>(0,25*0,55+0,5*0,25)*3,3+(0,23*0,55+0,5*0,25)*3,9+(0,2*0,55+0,5*0,25)*3,1+(0,35*0,55+0,5*0,25)*(3,2+3,8+3,3)=5,846 [A]</t>
  </si>
  <si>
    <t>Mostní svršek - Výztuž římsy z betonářské oceli B500B + provaření po obvodu + vázání drátem 
=0,025*5,85m3*7,85t/m3 
(Viz položky č. 317325)</t>
  </si>
  <si>
    <t>0,025*5,85*7,85=1,148 [A]</t>
  </si>
  <si>
    <t>333325</t>
  </si>
  <si>
    <t>MOSTNÍ OPĚRY A KŘÍDLA ZE ŽELEZOVÉHO BETONU DO C30/37</t>
  </si>
  <si>
    <t>Spodní stavba - Křídla z železobetonu C30/37 včetně hutnění a zarovnání horního povrchu. Pracovní spáry budou utěsněny trvale pružným tmelem. Nátěr pracovních spár spojovacím můstkem 
(Kubatura vypočtena z výkresů D.1.2.2.2.XX - Nový stav - XX) 
=(3,30m*0,70m+3,40m*0,60m+3,40m*0,60m+3,40m*0,90m)*0,60m 
Bednění pro betonáž včetně jeho odstranění a drenážního potahu (nebo odbedňovacího nátěru) 
=2*3,30m*0,70m+0,60m*0,70m+2*3,40m*0,60m+0,60m*0,60m+2*3,40m*0,60m+0,60m*0,60m+2*3,40m*0,90m+0,60m*0,90m=20,58m2 
Trvale pružný těsnící tmel 20x20mm – šedý 
=3,30m+0,70m+3,40m+0,60m+3,40m+0,60m+3,40m+0,90m=16,30m 
Spojovací můstek 
=(3,30m+0,70m+3,40m+0,60m+3,40m+0,60m+3,40m+0,90m)*0,60m=9,78m2</t>
  </si>
  <si>
    <t>(3,3*0,7+3,4*0,6+3,4*0,6+3,4*0,9)*0,6=5,670 [A]</t>
  </si>
  <si>
    <t>333365</t>
  </si>
  <si>
    <t>VÝZTUŽ MOSTNÍCH OPĚR A KŘÍDEL Z OCELI 10505, B500B</t>
  </si>
  <si>
    <t>Spodní stavba - Výztuž dobetonávky dříku z betonářské oceli B500B + provaření po obvodu + vázání drátem + kotvení 
=0,025*5,67m3*7,85t/m3 
(Viz položky č. 333325)</t>
  </si>
  <si>
    <t>0,025*5,67*7,85=1,113 [A]</t>
  </si>
  <si>
    <t>Drenáž - Podkladní beton pod drenáž z betonu C12/15 
=(14,30m+14,40m)*0,30m*1,10m 
(Kubatura vypočtena z výkresů D.1.2.2.2.XX - Nový stav - XX)</t>
  </si>
  <si>
    <t>(14,3+14,4)*0,3*1,1=9,471 [A]</t>
  </si>
  <si>
    <t>457325</t>
  </si>
  <si>
    <t>VYROVNÁVACÍ A SPÁDOVÝ ŽELEZOBETON C30/37</t>
  </si>
  <si>
    <t>Mostní svršek - Spádová deska z železobetonu C30/37 včetně hutnění a zarovnání horního povrchu. Pracovní spáry budou utěsněny trvale pružným tmelem. Nátěr pracovních spár spojovacím můstkem 
(Kubatura vypočtena z výkresů D.1.2.2.2.XX - Nový stav - XX) 
=14,20m*3,40m*0,26m 
Bednění pro betonáž včetně jeho odstranění a drenážního potahu (nebo odbedňovacího nátěru) 
=2*14,20m*0,30m+2*3,40m*0,30m=10,56m2 
Trvale pružný těsnící tmel 20x20mm – šedý 
=2*3,40m=6,80m 
Spojovací můstek 
=14,20m*3,40m=48,28m2</t>
  </si>
  <si>
    <t>14,2*3,4*0,26=12,553 [A]</t>
  </si>
  <si>
    <t>457365</t>
  </si>
  <si>
    <t>VÝZTUŽ VYROV A SPÁD BETONU Z OCELI 10505, B500B</t>
  </si>
  <si>
    <t>Mostní svršek - Výztuž spádové desky z betonářské oceli B500B + provaření po obvodu + vázání drátem + kotvení 
=0,025*12,55m3*7,85t/m3 
(Viz položky č. 457325)</t>
  </si>
  <si>
    <t>0,025*12,55*7,85=2,463 [A]</t>
  </si>
  <si>
    <t>položka zahrnuje: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povrchovou antikorozní úpravu výztuže,  
- separaci výztuže</t>
  </si>
  <si>
    <t>Příprava území – Opevnění svahu vtokové hrázky straně rovnaninou z lomového kamene min. hmotnosti 100kg/ks + spáry prosypat štěrkodrtí fr. 0-63mm + vyklínování menšími kameny 
=6,00m*1,00m*0,50m*1,4 
(Kubatura vypočtena z výkresu D.1.2.2.1 - Stávající stav - Přehledné výkresy)</t>
  </si>
  <si>
    <t>Úprava území - Zpevnění svahů a koryta toku kamennou rovaninou, min. hmotnost kamene 200-250kg/ks 
=3,50m*(3,20m+1,40m)*1,4*0,60m+(3,50m*3,50m+35,00m2)*0,60m+2,20m*2,50m/2*1,2*0,60m 
(Kubatura vypočtena z výkresů D.1.2.2.2.XX - Nový stav - XX)</t>
  </si>
  <si>
    <t>3,5*(3,2+1,4)*1,4*0,6+(3,5*3,5+35)*0,6+2,2*2,5/2*1,2*0,6=43,854 [A]</t>
  </si>
  <si>
    <t>Úprava území - Betonové příčné prahy z prostého betonu C25/30, včetně hutnění a zarovnání horního povrchu 
(Kubatura vypočtena z výkresů D.1.2.2.2.XX - Nový stav - XX) 
=2*3,40m*0,50m*0,80m 
Bednění pro betonáž včetně jeho odstranění a drenážního potahu (nebo odbedňovacího nátěru) 
=2*3,40m*0,80m+4*0,50m*0,80m=7,04m2</t>
  </si>
  <si>
    <t>2*3,4*0,5*0,8=2,720 [A]</t>
  </si>
  <si>
    <t>Vozovka - Štěrkodrť fr. 0/32mm ŠDa, tl. 150mm + hutnění 
=14,20m*1,60m+1,70m*3,00m/2 
(Plocha vypočtena z výkresů D.1.2.2.2.XX - Nový stav - XX)</t>
  </si>
  <si>
    <t>14,2*1,6+1,7*3/2=25,270 [A]</t>
  </si>
  <si>
    <t>Vozovka - Štěrkodrť z recyklovaného kameniva z vozovek fr. 0/16mm R-MAT, tl. 60mm + hutnění 
=(14,20m*1,60m+1,70m*3,00m/2)*0,06m 
(Kubatura vypočtena z výkresů D.1.2.2.2.XX - Nový stav - XX)</t>
  </si>
  <si>
    <t>(14,2*1,6+1,7*3/2)*0,06=1,516 [A]</t>
  </si>
  <si>
    <t>Vozovka - Infiltrační postřik z kationaktivní emulze, zbytkové množství pojiva 1,00kg/m2 
=14,20m*1,60m+1,70m*3,00m/2 
(Plocha vypočtena z výkresů D.1.2.2.2.XX - Nový stav - XX)</t>
  </si>
  <si>
    <t>Vozovka - Asfaltový beton pro obrusné vrstvy ACO 8, tl. 40mm + hutnění 
=14,20m*1,60m+1,70m*3,00m/2 
(Plocha vypočtena z výkresů D.1.2.2.2.XX - Nový stav - XX)</t>
  </si>
  <si>
    <t>575C43</t>
  </si>
  <si>
    <t>LITÝ ASFALT MA IV (OCHRANA MOSTNÍ IZOLACE) 11 TL. 35MM</t>
  </si>
  <si>
    <t>Izolace - Ochrana izolace mostovky litým asfaltem MA 11 IV (LAS IV) tl. 35mm 
=13,10m*3,40m 
(Plocha vypočtena z výkresů D.1.2.2.2.XX - Nový stav - XX)</t>
  </si>
  <si>
    <t>13,1*3,4=44,540 [A]</t>
  </si>
  <si>
    <t>Vozovka - Asfaltová zálivka, včetně povápnění 
=2*8,00m+2*1,60m+3,80m+3,20m 
(Délka vypočtena z výkresů D.1.2.2.2.XX - Nový stav - XX)</t>
  </si>
  <si>
    <t>Sanace - Povrchová reprofilace 
=(2*3,00m+2*1,50m+2*1,90m)*14,20m+1,70m*(1,30m+0,40m)+1,60m*(1,90m+0,40m)+1,70m*1,30m+1,20m*1,90m+1,70m*(1,90m+0,40m)+1,70m*(1,30m+0,40m)+1,20m*1,90m+1,70m*1,30m++1,70m*(1,30m+0,40m)+1,70m*(1,90m+0,40m)+1,70m*1,30m+1,20m*1,90m+1,70m*(1,60m+0,40m)+1,70m*(1,00m*0,40m)+1,20m*1,60m+1,70m*1,00m 
(Plocha vypočtena z výkresů D.1.2.2.2.XX - Nový stav - XX)</t>
  </si>
  <si>
    <t>(2*3+2*1,5+2*1,9)*14,2+1,7*(1,3+0,4)+1,6*(1,9+0,4)+1,7*1,3+1,2*1,9+1,7*(1,9+0,4)+1,7*(1,3+0,4)+1,2*1,9+1,7*1,3+1,7*(1,3+0,4)+1,7*(1,9+0,4)+1,7*1,3+1,2*1,9+1,7*(1,6+0,4)+1,7*(1*0,4)+1,2*1,6+1,7*1=223,100 [A]</t>
  </si>
  <si>
    <t>Sanace - Hloubková reprofilace 
=((2*3,00m+2*1,50m+2*1,90m)*14,20m)*0,10+(1,70m*(1,30m+0,40m)+1,60m*(1,90m+0,40m)+1,70m*1,30m+1,20m*1,90m+1,70m*(1,90m+0,40m)+1,70m*(1,30m+0,40m)+1,20m*1,90m+1,70m*1,30m+1,70m*(1,30m+0,40m)+1,70m*(1,90m+0,40m)+1,70m*1,30m+1,20m*1,90m+1,70m*(1,60m+0,40m)+1,70m*(1,00m*0,40m)+1,20m*1,60m+1,70m*1,00m)*0,30 
(Plocha vypočtena z výkresů D.1.2.2.2.XX - Nový stav - XX)</t>
  </si>
  <si>
    <t>((2*3+2*1,5+2*1,9)*14,2)*0,1+(1,7*(1,3+0,4)+1,6*(1,9+0,4)+1,7*1,3+1,2*1,9+1,7*(1,9+0,4)+1,7*(1,3+0,4)+1,2*1,9+1,7*1,3+1,7*(1,3+0,4)+1,7*(1,9+0,4)+1,7*1,3+1,2*1,9+1,7*(1,6+0,4)+1,7*(1*0,4)+1,2*1,6+1,7*1)*0,3=30,578 [A]</t>
  </si>
  <si>
    <t>62631</t>
  </si>
  <si>
    <t>SPOJOVACÍ MŮSTEK MEZI STARÝM A NOVÝM BETONEM</t>
  </si>
  <si>
    <t>Sanace - Spojovací můstek 
=((2*3,00m+2*1,50m+2*1,90m)*14,20m)*0,10+(1,70m*(1,30m+0,40m)+1,60m*(1,90m+0,40m)+1,70m*1,30m+1,20m*1,90m+1,70m*(1,90m+0,40m)+1,70m*(1,30m+0,40m)+1,20m*1,90m+1,70m*1,30m+1,70m*(1,30m+0,40m)+1,70*(1,90m+0,40m)+1,70m*1,30m+1,20m*1,90m+1,70m*(1,60m+0,40m)+1,70m*(1,00m*0,40m)+1,20m*1,60m+1,70m*1,00m)*0,30 
(Plocha vypočtena z výkresů D.1.2.2.2.XX - Nový stav - XX)</t>
  </si>
  <si>
    <t>Sanace - Protikorozní nátěr betonářské výztuže 
=(((2*3,00m+2*1,50m+3,40m+2*1,90m)*14,20m)*0,10+(1,70m*(1,30m+0,40m)+1,60m*(1,90m+0,40m)+1,70m*1,30m+1,20m*1,90m+1,70m*(1,90m+0,40m)+1,70m*(1,30m+0,40m)+1,20m*1,90m+1,70m*1,30m+1,70m*(1,30m+0,40m)+1,70m*(1,90m+0,40m)+1,70m*1,30m+1,20m*1,90m+1,70m*(1,60m+0,40m)+1,70m*(1,00m*0,40m)+1,20m*1,60m+1,70m*1,00m)*0,30)*0,10 
(Plocha vypočtena z výkresů D.1.2.2.2.XX - Nový stav - XX)</t>
  </si>
  <si>
    <t>(((2*3+2*1,5+3,4+2*1,9)*14,2)*0,1+(1,7*(1,3+0,4)+1,6*(1,9+0,4)+1,7*1,3+1,2*1,9+1,7*(1,9+0,4)+1,7*(1,3+0,4)+1,2*1,9+1,7*1,3+1,7*(1,3+0,4)+1,7*(1,9+0,4)+1,7*1,3+1,2*1,9+1,7*(1,6+0,4)+1,7*(1*0,4)+1,2*1,6+1,7*1)*0,3)*0,1=3,541 [A]</t>
  </si>
  <si>
    <t>Sanace – Injektáž pracovních spár, včetně vrtů 
=(1,90m+1,90m+1,90m+1,60m)/0,20m*0,30m 
(Délka vypočtena z výkresů D.1.2.2.2.XX - Nový stav - XX)</t>
  </si>
  <si>
    <t>(1,9+1,9+1,9+1,6)/0,2*0,3=10,950 [A]</t>
  </si>
  <si>
    <t>Izolace - Nátěry Np+2xNa na styku se zeminou 
=2*12,90m*1,10m+0,60m*1,80m+1,70m*(1,90m+0,40m)+1,60m*(2,50m+0,40m)+1,70m*0,30m+1,20m*0,90m+1,70m*(2,40m+0,40m)+1,70m*(1,80m+0,40m)+0,60m+1,80m+1,20m*1,20m+1,70m*1,40m+0,60m*2,00m+1,70m*(1,50m+0,40m)+1,70m*(2,00m+0,40m)+1,70m*1,60m+1,20m*1,30m+1,70m*(1,70m+0,40m)+1,70m*(1,10m+0,40m)+0,60m*1,30m+1,20m*1,20m+1,70m*1,15m+0,25m*3,30m+0,23m*3,90m+0,20m*3,10m+0,35m*(3,20m+3,80m+3,30m) 
(Plocha vypočtena z výkresů D.1.2.2.2.XX - Nový stav - XX)</t>
  </si>
  <si>
    <t>2*12,9*1,1+0,6*1,8+1,7*(1,9+0,4)+1,6*(2,5+0,4)+1,7*0,3+1,2*0,9+1,7*(2,4+0,4)+1,7*(1,8+0,4)+0,6+1,8+1,2*1,2+1,7*1,4+0,6*2+1,7*(1,5+0,4)+1,7*(2+0,4)+1,7*1,6+1,2*1,3+1,7*(1,7+0,4)+1,7*(1,1+0,4)+0,6*1,3+1,2*1,2+1,7*1,15+0,25*3,3+0,23*3,9+0,2*3,1+0,35*(3,2+3,8+3,3)=83,352 [A]</t>
  </si>
  <si>
    <t>711312</t>
  </si>
  <si>
    <t>IZOLACE PODZEMNÍCH OBJEKTŮ PROTI ZEMNÍ VLHKOSTI ASFALTOVÝMI PÁSY</t>
  </si>
  <si>
    <t>Izolace - Natavované asfaltové izolační pásy na penetrační nátěr 
=2*14,20m*1,30m+(3,30m+3,40m+3,40m+3,40m)*1,10m+30*1,20m*0,40m 
(Plocha vypočtena z výkresů D.1.2.2.2.XX - Nový stav - XX)</t>
  </si>
  <si>
    <t>2*14,2*1,3+(3,3+3,4+3,4+3,4)*1,1+30*1,2*0,4=66,170 [A]</t>
  </si>
  <si>
    <t>711442</t>
  </si>
  <si>
    <t>IZOLACE MOSTOVEK CELOPLOŠNÁ ASFALTOVÝMI PÁSY S PEČETÍCÍ VRSTVOU</t>
  </si>
  <si>
    <t>Izolace - Natavované asfaltové izolační pásy na pečetící vrstvu 
=14,20m*3,40m 
(Plocha vypočtena z výkresů D.1.2.2.2.XX - Nový stav - XX)</t>
  </si>
  <si>
    <t>14,2*3,4=48,280 [A]</t>
  </si>
  <si>
    <t>položka zahrnuje:  
- dodání  předepsaného izolačního materiálu  
- očištění a ošetření podkladu, zadávací dokumentace může zahrnout i případné vyspravení  
- zřízení izolace jako kompletního povlaku, případně komplet. soustavy nebo systému podle příslušného  technolog. předpisu  
- zřízení izolace i jednotlivých vrstev po etapách, včetně pracovních spár a spojů  
- úprava u okrajů, rohů, hran, dilatačních i pracovních spojů, kotev, obrubníků, dilatačních zařízení, odvodnění, otvorů, neizolovaných míst a pod.  
- zajištění odvodnění povrchu izolace, včetně odvodnění nejnižších míst, pokud dokumentace pro zadání stavby nestanoví jinak  
- ochrana izolace do doby zřízení definitivní ochranné vrstvy nebo konstrukce  
- úprava, očištění a ošetření prostoru kolem izolace  
- provedení požadovaných zkoušek  
- nezahrnuje ochranné vrstvy, např. litý asfalt, asfaltový beton  
v této položce se vykáže i izolace rámových konstrukcí (mosty, propusty, kolektory)</t>
  </si>
  <si>
    <t>711502</t>
  </si>
  <si>
    <t>OCHRANA IZOLACE NA POVRCHU ASFALTOVÝMI PÁSY</t>
  </si>
  <si>
    <t>Izolace - Ochrana izolace pod římsami na mostovce a na křídlech natavovanými asfaltovými izolačními pásy s kovovou vložkou  
=2*3,40m*1,00m+(3,30m+3,40m+3,40m+3,40m)*1,10m 
(Plocha vypočtena z výkresů D.1.2.2.2.XX - Nový stav - XX)</t>
  </si>
  <si>
    <t>2*3,4*1+(3,3+3,4+3,4+3,4)*1,1=21,650 [A]</t>
  </si>
  <si>
    <t>položka zahrnuje:  
- dodání  předepsaného ochranného materiálu  
- zřízení ochrany izolace</t>
  </si>
  <si>
    <t>711509</t>
  </si>
  <si>
    <t>OCHRANA IZOLACE NA POVRCHU TEXTILIÍ</t>
  </si>
  <si>
    <t>Izolace - Ochranná geotextílie 900g/m2 
=2*14,20m*1,30m+(3,30m+3,40m+3,40m+3,40m)*0,80m+2*2,70m*3,40m 
(Plocha vypočtena z výkresů D.1.2.2.2.XX - Nový stav - XX)</t>
  </si>
  <si>
    <t>2*14,2*1,3+(3,3+3,4+3,4+3,4)*0,8+2*2,7*3,4=66,080 [A]</t>
  </si>
  <si>
    <t>78381</t>
  </si>
  <si>
    <t>NÁTĚRY BETON KONSTR TYP S1 (OS-A)</t>
  </si>
  <si>
    <t>Mostní svršek - Nátěr říms čirým hydrofobním nátěrem (dvě vrstvy) 
=(3,30m+3,90m+3,10m+3,20m+3,80m+3,30m)*(0,50m+0,80m+0,35m) 
(Plocha vypočtena z výkresů D.1.2.2.2.XX - Nový stav - XX)</t>
  </si>
  <si>
    <t>(3,3+3,9+3,1+3,2+3,8+3,3)*(0,5+0,8+0,35)=33,990 [A]</t>
  </si>
  <si>
    <t>Sanace - Dvouvrstvý sjednocující nátěr 
=(2*3,00m+2*1,50m)*14,20m+1,70m*1,60m+1,20m*2,20m+1,20m*2,20m+1,70m*1,60m+1,70m*1,60m+1,20m*2,20m+1,20m*2,20m+1,70m*1,60m 
(Plocha vypočtena z výkresů D.1.2.2.2.XX - Nový stav - XX)</t>
  </si>
  <si>
    <t>(2*3+2*1,5)*14,2+1,7*1,6+1,2*2,2+1,2*2,2+1,7*1,6+1,7*1,6+1,2*2,2+1,2*2,2+1,7*1,6=149,240 [A]</t>
  </si>
  <si>
    <t>Drenáž - Drenážní PE trouba DN=150mm perforovaná v horní polovině, vhodná do dynamicky namáhaných oblastí, včetně napojení do vyústek 
=15,60m+15,70m 
(Délka vypočtena z výkresů D.1.2.2.2.XX - Nový stav - XX)</t>
  </si>
  <si>
    <t>15,6+15,7=31,300 [A]</t>
  </si>
  <si>
    <t>Cizí zařízení - Chránička VO -  Dělená plastová chránička se zámky a hrdlem DN=110mm 
=8,50m 
(Délka vypočtena z výkresů D.1.2.2.2.XX - Nový stav - XX)</t>
  </si>
  <si>
    <t>8,5=8,500 [A]</t>
  </si>
  <si>
    <t>Příprava území - Dodávka a osazení betonových skruží DN=600mm délky 1,00m pro čerpání vody (položka obsahuje nákup skruží a dopravu na místo stavby a montáž) 
=2ks 
(Počet vypočten z přílohy D.1.2.1 - Technická zpráva)</t>
  </si>
  <si>
    <t>2=2,000 [A]</t>
  </si>
  <si>
    <t>Mostní vybavení - Ocelové zábradlí se svislou výplní opatřeno PKO, barva RAL, kotevní šrouby + drobný spojovací materiál z nerezové oceli třídy A4, kotveno do předvrtaných otvorů na chem. kotvu. Kotevní desky podlity plastmaltou na bázi epoxidů. 
(Délka vypočtena z výkresů D.1.2.2.2.XX - Nový stav - XX) 
=8,90m+8,90m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polyuretanový s nominální tloušťkou jedné vrstvy 80 µm. Odstín barvy RAL dle požadavku investora. 
- Nátěrový systém má celkovou nominální tloušťku 240 µm 
=17,80m*(0,40m+2ks*0,12m)+14ks*(0,40m*1,10m+2*0,22m*0,22m+4*0,02m*0,22m)+140ks*0,08m*0,80m=28,11m2 
Hmotnost ocelového zábradlí 
=17,80m*(9,82kg/m+2ks*3,93kg/m)+14ks*(9,82kg/m*1,10m+4,15kg/ks)+140ks*2,36kg/m*0,80m=788,35kg › 44,29kg/m' 
Jádrové vrty průměru 22mm a délky 175mm 
=14ks*4ks=56ks 
Chemické kotvy 
=14*4ks*(pí*0,011m*0,011m*0,175m-pí*0,0052m*0,0052m*0,165m)=0,009m3 
Nerez. kotevní šrouby průměru 12mm a délky 220mm + drobný spoj. Materiál z nerez. oceli 
=14ks*4ks=56ks 
Epoxidová plastmalta 
=14ks*0,02m*0,25m*0,25m=0,02m3</t>
  </si>
  <si>
    <t>8,9+8,9=17,800 [A]</t>
  </si>
  <si>
    <t>91355</t>
  </si>
  <si>
    <t>EVIDENČNÍ ČÍSLO MOSTU</t>
  </si>
  <si>
    <t>Dopravní značení - Nové dopravní značení (ev.č.mostu), včetně sloupku, spojovacího materiálu z nerez. oceli a betonové patky 
=2ks 
(Počet vypočtena z výkresů D.1.2.2.2.XX - Nový stav - XX)</t>
  </si>
  <si>
    <t>položka zahrnuje štítek s evidenčním číslem mostu, sloupek dopravní značky včetně osazení a nutných zemních prací a zabetonování</t>
  </si>
  <si>
    <t>914133</t>
  </si>
  <si>
    <t>DOPRAVNÍ ZNAČKY ZÁKLADNÍ VELIKOSTI OCELOVÉ FÓLIE TŘ 2 - DEMONTÁŽ</t>
  </si>
  <si>
    <t>Demolice - Odstranění dopravního značení (2x ev.č.mostu), včetně odvozu a uložení na skládku investora KSÚS PK - Cestmistrovství Polička do 15ti km 
=2ks 
(Počet vypočten z výkresu D.1.2.2.1 - Stávající stav - Přehledné výkresy)</t>
  </si>
  <si>
    <t>Vozovka - Betonové chodníkové obruby 100x250x1000mm, včetně uložení do betonového lože C25/30 
=4,00m+2,00m+3,00m 
(Délka vypočtena z výkresů D.1.2.2.2.XX - Nový stav - XX)</t>
  </si>
  <si>
    <t>4+2+3=9,000 [A]</t>
  </si>
  <si>
    <t>917424</t>
  </si>
  <si>
    <t>CHODNÍKOVÉ OBRUBY Z KAMENNÝCH OBRUBNÍKŮ ŠÍŘ 150MM</t>
  </si>
  <si>
    <t>Vozovka - Kamenné silniční obruby 150x200x1000m, včetně uložení do drenážního polymerbetonu 
=5,00m 
(Délka vypočtena z výkresů D.1.2.2.2.XX - Nový stav - XX)</t>
  </si>
  <si>
    <t>5=5,000 [A]</t>
  </si>
  <si>
    <t>Vozovka - Kamenné silniční obruby 150x200x1000m, včetně uožení do plastmalty 
=5,00m 
(Délka vypočtena z výkresů D.1.2.2.2.XX - Nový stav - XX)</t>
  </si>
  <si>
    <t>Demolice - Řezání asfaltového krytu pro odfrézování asfaltových vrstev 
=2*1,60m 
(Délka vypočtena z výkresu D.1.2.2.1 - Stávající stav - Přehledné výkresy)</t>
  </si>
  <si>
    <t>2*1,6=3,200 [A]</t>
  </si>
  <si>
    <t>931331</t>
  </si>
  <si>
    <t>TĚSNĚNÍ DILATAČNÍCH SPAR POLYURETANOVÝM TMELEM PRŮŘEZU DO 100MM2</t>
  </si>
  <si>
    <t>Sanace - Přetěsnění spár mezi prefabrikáty a pracovních spár trvale pružným tmelem, včetně pročištění a proříznutí 
=(1,90m+1,90m+1,90m+1,60m)+(2*1,50m+2*3,00m)*13 
(Délka vypočtena z výkresů D.1.2.2.2.XX - Nový stav - XX)</t>
  </si>
  <si>
    <t>(1,9+1,9+1,9+1,6)+(2*1,5+2*3)*13=124,300 [A]</t>
  </si>
  <si>
    <t>936501</t>
  </si>
  <si>
    <t>DROBNÉ DOPLŇK KONSTR KOVOVÉ NEREZ</t>
  </si>
  <si>
    <t>Drenáž - Nerezové vyústky DN=170mm s přivařenou přírubou osazené do pryskyřice v jádrovém vývrtu, tř. oceli A4. 
=4*0,80m*15kg/m+4*0,30m*0,30m*8,00kg/m2 
(Hmotnost vypočtena z výkresů D.1.2.2.2.XX - Nový stav - XX)</t>
  </si>
  <si>
    <t>4*0,8*15+4*0,3*0,3*8=50,880 [A]</t>
  </si>
  <si>
    <t>položka zahrnuje:  
-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výplň, těsnění a tmelení spar a spojů  
- čištění konstrukce a odstranění všech vrubů (vrypy, otlačeniny a pod.)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předepsanou protikorozní ochranu a nátěry konstrukcí  
- osazení měřících zařízení a úpravy pro ně  
- ochranná opatření před účinky bludných proudů</t>
  </si>
  <si>
    <t>93851</t>
  </si>
  <si>
    <t>OČIŠTĚNÍ BETON KONSTR UMYTÍM VODOU</t>
  </si>
  <si>
    <t>Sanace - Očištění povrchů tlakovou vodou 
=(2*3,00m+2*1,50m+3,40m+2*1,90m)*14,20m+1,70m*(1,30m+0,40m)+1,60m*(1,90m+0,40m)+1,70m*1,30m+1,20m*1,90m+1,70m*(1,90m+0,40m)+1,70m*(1,30m+0,40m)+1,20m*1,90m+1,70m*1,30m+1,70m*(1,30m+0,40m)+1,70m*(1,90m+0,40m)+1,70m*1,30m+1,20m*1,90m+1,70m*(1,60m+0,40m)+1,70m*(1,00m*0,40m)+1,20m*1,60m+1,70m*1,00m 
(Plocha vypočtena z výkresů D.1.2.2.2.XX - Nový stav - XX)</t>
  </si>
  <si>
    <t>(2*3+2*1,5+3,4+2*1,9)*14,2+1,7*(1,3+0,4)+1,6*(1,9+0,4)+1,7*1,3+1,2*1,9+1,7*(1,9+0,4)+1,7*(1,3+0,4)+1,2*1,9+1,7*1,3+1,7*(1,3+0,4)+1,7*(1,9+0,4)+1,7*1,3+1,2*1,9+1,7*(1,6+0,4)+1,7*(1*0,4)+1,2*1,6+1,7*1=271,380 [A]</t>
  </si>
  <si>
    <t>Sanace - Otryskáni abrazivem, včetně odvozu a uložení na skládku zhotovitele do vzdálenosti 30ti km a poplatku za skládku 
=(2*3,00m+2*1,50m+3,40m+2*1,90m)*14,20m+1,70m*(1,30m+0,40m)+1,60m*(1,90m+0,40m)+1,70m*1,30m+1,20m*1,90m+1,70m*(1,90m+0,40m)+1,70m*(1,30m+0,40m)+1,20m*1,90m+1,70m*1,30m+1,70m*(1,30m+0,40m)+1,70m*(1,90m+0,40m)+1,70m*1,30m+1,20m*1,90m+1,70m*(1,60m+0,40m)+1,70m*(1,00m*0,40m)+1,20m*1,60m+1,70m*1,00m 
(Plocha vypočtena z výkresů D.1.2.2.2.XX - Nový stav - XX)</t>
  </si>
  <si>
    <t>Demolice - Vybourání betonových konstrukcí včetně odvozu do 20ti km 
=14,00m*3,40m*0,10m (spádová deska) 
2*0,30m*0,30m*0,80m (patky) 
2*3,30m*0,50m*0,80m (příčné prahy) 
=7,54m3*2,30t/m3=17,35t 
(Kubatura vypočtena z výkresu D.1.2.2.1 - Stávající stav - Přehledné výkresy)</t>
  </si>
  <si>
    <t>14*3,4*0,1+2*0,3*0,3*0,8+2*3,3*0,5*0,8=7,544 [A]</t>
  </si>
  <si>
    <t>Demolice - Příplatek za dopravu - Vybourání betonových konstrukcí, skládka ve vzdálenosti 30km, doprava dalších 10km 
=17,35t*10km 
(Viz položky č. 966158</t>
  </si>
  <si>
    <t>17,35*10=173,500 [A]</t>
  </si>
  <si>
    <t>Demolice - Vybourání ŽB konstrukcí včetně odvozu do 20ti km 
=(2,90m+3,30m+3,00m+3,00m+3,30m+3,00m)*0,50m*0,35m (římsy) 
(2,90m*0,30m+3,00m*0,30m+3,00m*0,30m+3,00m*0,60m)*0,60m (křídla) 
=5,92m3*2,50t/m3=14,80t 
(Kubatura vypočtena z výkresu D.1.2.2.1 - Stávající stav - Přehledné výkresy)</t>
  </si>
  <si>
    <t>(2,9+3,3+3+3+3,3+3)*0,5*0,35+(2,9*0,3+3*0,3+3*0,3+3*0,6)*0,6=5,920 [A]</t>
  </si>
  <si>
    <t>Demolice - Příplatek za dopravu - Vybourání ŽB konstrukcí, skládka ve vzdálenosti 30km, doprava dalších 10km 
=14,80t*10km 
(Viz položky č. 966168)</t>
  </si>
  <si>
    <t>14,8*10=148,000 [A]</t>
  </si>
  <si>
    <t>Zásypy - Odstranění dřevěného příložného pažení výkopů, včetně odvozu na skládku do 20ti km 
=(2*12,90m+1,00m+3,30m+3,40m+1,00m+1,00m+3,40m+3,40m+1,00m)*2,50m*0,10m 
=10,83m3*1,00m3/t=10,83t 
(Kubatura vypočtena z výkresů D.1.2.2.2.XX - Nový stav - XX)</t>
  </si>
  <si>
    <t>(2*12,9+1+3,3+3,4+1+1+3,4+3,4+1)*2,5*0,1=10,825 [A]</t>
  </si>
  <si>
    <t>96617B</t>
  </si>
  <si>
    <t>BOURÁNÍ KONSTRUKCÍ ZE DŘEVA - DOPRAVA</t>
  </si>
  <si>
    <t>Zásypy - Příplatek za dopravu - Odstranění dřevěného příložného pažení výkopů, skládka ve vzdálenosti 30km, doprava dalších 10km 
=10,83t*10km 
(Viz položky č. 966178)</t>
  </si>
  <si>
    <t>10,83*10=108,300 [A]</t>
  </si>
  <si>
    <t>967118</t>
  </si>
  <si>
    <t>VYBOURÁNÍ ČÁSTÍ KONSTRUKCÍ Z BETON DÍLCŮ S ODVOZEM DO 20KM</t>
  </si>
  <si>
    <t>Úprava území - Odstranění betonových skruží DN=600mm, včetně odvozu na skládku do 20ti km 
=2ks*2*3,14*0,30m*0,10m*1,00m 
=0,38m3*2,50t/m3=0,94t 
(Kubatura vypočtena z přílohy D.1.2.1 - Technická zpráva)</t>
  </si>
  <si>
    <t>2*2*3,14*0,3*0,1*1=0,377 [A]</t>
  </si>
  <si>
    <t>96711B</t>
  </si>
  <si>
    <t>VYBOURÁNÍ ČÁSTÍ KONSTRUKCÍ Z BETON DÍLCŮ - DOPRAVA</t>
  </si>
  <si>
    <t>Úprava území - Příplatek za dopravu - Odstranění betonových skruží DN=600mm, skládka ve vzdálenosti 30km, doprava dalších 10km 
=0,38m3*10km 
(Viz položky č. 967118)</t>
  </si>
  <si>
    <t>0,94*10=9,400 [A]</t>
  </si>
  <si>
    <t>967188</t>
  </si>
  <si>
    <t>VYBOURÁNÍ ČÁSTÍ KONSTRUKCÍ KOVOVÝCH S ODVOZEM DO 20KM</t>
  </si>
  <si>
    <t>Demolice - Odstranění ocelového zábradlí, včetně odvozu do 20ti km a likvidace v režii zhotovitele 
=(9,30m+9,40m)*40,00kg/m/1000 
(Hmotnost vypočtena z výkresu D.1.2.2.1 - Stávající stav - Přehledné výkresy)</t>
  </si>
  <si>
    <t>(9,3+9,4)*40/1000=0,748 [A]</t>
  </si>
  <si>
    <t>96718B</t>
  </si>
  <si>
    <t>VYBOURÁNÍ ČÁSTÍ KONSTRUKCÍ KOVOVÝCH - DOPRAVA</t>
  </si>
  <si>
    <t>Demolice - Příplatek za dopravu - Odstranění ocelového zábradlí, skládka ve vzdálenosti 30km, doprava dalších 10km 
=0,75t*10km 
(Viz položky č. 967188)</t>
  </si>
  <si>
    <t>0,79*10=7,900 [A]</t>
  </si>
  <si>
    <t>Úprava území - Odstranění plastové trouby DN=600mm, dl. 30,00m (25kg/m), včetně odvozu a likvidace v režii zhotovitele 
=30,00m 
=30,00m*0,025t/m3=0,75t 
(Délka vypočtena z výkresu D.1.2.2.1 - Stávající stav - Přehledné výkresy)</t>
  </si>
  <si>
    <t>SO 202</t>
  </si>
  <si>
    <t>MOST EV.Č. 362-002a (PVNHČP)</t>
  </si>
  <si>
    <t>Demolice - Poplatek za skládku - Uložení stavební suti na skládku 
=14,99t+15,79t+13,34t 
(Viz položky č. 966168, 966158, 967138)</t>
  </si>
  <si>
    <t>14,99+15,79+13,34=44,120 [A]</t>
  </si>
  <si>
    <t>Demolice - Poplatek za skládku - Uložení zeminy na skládku 
=231,30t 
(Viz položky č. 131738)</t>
  </si>
  <si>
    <t>231,30=231,300 [A]</t>
  </si>
  <si>
    <t>Úprava území - Poplatek za skládku - Uložení zeminy z jílových těsnících hrázek a opevnění svahu vtokové hrázky na skládku 
=60,00t+7,70t 
(Viz položky č. 124738, 122738)</t>
  </si>
  <si>
    <t>60+7,7=67,700 [A]</t>
  </si>
  <si>
    <t>Zásypy - Poplatek za skládku - Uložení dřeva ze staveních konstrukcí na skládku 
=10,28t 
(Viz položky č. 966178)</t>
  </si>
  <si>
    <t>10,28=10,280 [A]</t>
  </si>
  <si>
    <t>Demolice - Odfrézování asfaltových vrstev v tl. 100mm (asfalt) včetně odvozu a uložení na skládku KSÚS PK - Cestmistrovství Polička do 15km 
=6,70m*1,90m 
(Plocha vypočtena z výkresu D.1.2.2.1 - Stávající stav - Přehledné výkresy)</t>
  </si>
  <si>
    <t>6,7*1,9*0,10=1,273 [A]</t>
  </si>
  <si>
    <t>Vozovka - Prořezání drážky nad opěrami, v pracovní spáře a podél říms 
=2*7,10m+1,80m+3,00m+3,90m+3,50m 
(Délka vypočtena z výkresů D.1.2.2.2.XX - Nový stav - XX)</t>
  </si>
  <si>
    <t>2*7,1+1,8+3+3,9+3,5=26,400 [A]</t>
  </si>
  <si>
    <t>Příprava území – Osazení plastové trouby DN=600mm, dl. 20,00m (25kg/m) 
=20,00m 
(Délka vypočtena z výkresu D.1.2.2.1 - Stávající stav - Přehledné výkresy)</t>
  </si>
  <si>
    <t>20=20,000 [A]</t>
  </si>
  <si>
    <t>Příprava území - Odhumusování v tl. 0,15m, včetně odvozu na mezideponii v obci 
=(2,60m+3,50m+3,10m)*2,00m*0,15m 
(Kubatura vypočtena z výkresu D.1.2.2.1 - Stávající stav - Přehledné výkresy)</t>
  </si>
  <si>
    <t>(2,6+3,5+3,1)*2*0,15=2,760 [A]</t>
  </si>
  <si>
    <t>Úprava území - Odstranění opevnění svahu vtokové hrázky z rovnaniny z lomového kamene, včetně odvozu na skládku do 20ti km 
=5,00m*1,00m*0,50m*1,4 
=3,50m3*2,20t/m3=7,70t 
(Kubatura vypočtena z výkresu D.1.2.2.1 - Stávající stav - Přehledné výkresy)</t>
  </si>
  <si>
    <t>5*1*0,5*1,4=3,500 [A]</t>
  </si>
  <si>
    <t>Úprava území - Příplatek za dopravu - Odstranění opevnění svahu vtokové hrázky z rovnaniny z lomového kamene, skládka ve vzdálenosti 30km, doprava dalších 10km 
=3,50m3*10km 
(Viz položky č. 122738)</t>
  </si>
  <si>
    <t>3,5*10=35,000 [A]</t>
  </si>
  <si>
    <t>Úprava území - Odstranění jílových těsnících hrázek, včetně odvozu na skládku do 20ti km 
=5,00m*3,00m*1,00m+5,00m*3,00m*1,00m 
=30,00m3*2,00t/m3=60,00t 
(Kubatura vypočtena z výkresu D.1.2.2.1 - Stávající stav - Přehledné výkresy)</t>
  </si>
  <si>
    <t>5*3*1+5*3*1=30,000 [A]</t>
  </si>
  <si>
    <t>Úprava území -  Příplatek za dopravu - Odstranění jílových těsnících hrazek, skládka ve vzdálenosti 30km, doprava dalších 10km 
=30,00m3*10km 
(Viz položky č. 124738)</t>
  </si>
  <si>
    <t>30*10=300,000 [A]</t>
  </si>
  <si>
    <t>Demolice - Výkop zeminy tř. I, včetně odvozu na skládku do vzdálenosti 20ti km 
=2*11,00m*(0,80m*2,20m+0,70m*2,20m/2)+(1,00m+1,40m)*(1,80m*1,00m+1,80m*0,60m/2)+(1,00m+4,00m)+(2,40m*1,00m+2,40m*0,80m/2)+(1,00m+2,90m)*(2,30m*1,00m+2,30m*0,80m/2)+(1,00m+1,40m)*(1,70m*1,00m+1,70m*0,60m/2)+1,70m*(1,80m*1,00m+1,80m*0,60m/2)+1,70m*(1,70m*1,00m+1,70m*0,60m/2)+1,40m*(1,60m*0,60m+1,60m*1,60m/2)+1,60m*(1,20m*0,60m+1,20m*1,20m/2)+3,30m*(0,10m*0,60m+0,10m*0,10m/2)+3,10m*(0,70m*0,60m+0,70m*0,70m/2)+2,50m*(1,60m*0,60m+1,60m*1,60m/2)+3,30m*(0,10m*0,60m+0,10m*0,10m/2)+1,50m*(1,80m*0,60m+1,80m*1,80m/2)+1,40m*(1,50m*0,60m+1,50m*1,50m/2) 
=115,65m3*2,00t/m3=231,30t 
(Kubatura vypočtena z výkresů D.1.2.2.2.XX - Nový stav - XX)</t>
  </si>
  <si>
    <t>2*11*(0,8*2,2+0,7*2,2/2)+(1+1,4)*(1,8*1+1,8*0,6/2)+(1+4)+(2,4*1+2,4*0,8/2)+(1+2,9)*(2,3*1+2,3*0,8/2)+(1+1,4)*(1,7*1+1,7*0,6/2)+1,7*(1,8*1+1,8*0,6/2)+1,7*(1,7*1+1,7*0,6/2)+1,4*(1,6*0,6+1,6*1,6/2)+1,6*(1,2*0,6+1,2*1,2/2)+3,3*(0,1*0,6+0,1*0,1/2)+3,1*(0,7*0,6+0,7*0,7/2)+2,5*(1,6*0,6+1,6*1,6/2)+3,3*(0,1*0,6+0,1*0,1/2)+1,5*(1,8*0,6+1,8*1,8/2)+1,4*(1,5*0,6+1,5*1,5/2)=115,649 [A]</t>
  </si>
  <si>
    <t>Demolice - Příplatek za dopravu - Výkop zeminy tř. I, skládka ve vzdálenosti 30km, doprava dalších 10km 
=115,65m3*10km 
(Viz položky č. 131738)</t>
  </si>
  <si>
    <t>115,65*10=1 156,500 [A]</t>
  </si>
  <si>
    <t>Zásyp - Zásyp ze štěrkodrtí fr. 0/63mm, hutněn po vrstvách max. 300mm, ID=0,90; 100% PS 
=2*11,00m*(0,50m*2,10m+0,70m*2,10m/2)+1,00m*(0,60m*1,90m+1,90m*0,60m/2)+1,40m*(1,80m*1,00m+1,80m*0,60m/2)+1,70m*(2,40m*1,00m+2,40m*0,80m/2)+1,00m*(0,60m*2,20m+2,20m*0,70m/2)+4,00m*(2,30m*1,00m+2,30m*0,80m/2)+1,00m*(0,60m*2,20m+2,20m*0,70m/2)+2,90m*(2,40m*1,00m+2,40m*0,80m/2)+1,00m*(0,60m*1,90m*0,60m/2)+1,40m*(1,90m*1,00m+1,90m*0,60m/2)+1,70m*(2,50m*1,00m+2,50m*0,80m/2) 
(Kubatura vypočtena z výkresů D.1.2.2.2.XX - Nový stav - XX)</t>
  </si>
  <si>
    <t>2*11*(0,5*2,1+0,7*2,1/2)+1*(0,6*1,9+1,9*0,6/2)+1,4*(1,8*1+1,8*0,6/2)+1,7*(2,4*1+2,4*0,8/2)+1*(0,6*2,2+2,2*0,7/2)+4*(2,3*1+2,3*0,8/2)+1*(0,6*2,2+2,2*0,7/2)+2,9*(2,4*1+2,4*0,8/2)+1*(0,6*1,9*0,6/2)+1,4*(1,9*1+1,9*0,6/2)+1,7*(2,5*1+2,5*0,8/2)=86,522 [A]</t>
  </si>
  <si>
    <t>Zásyp - Zásyp zeminou vhodnou do násypu, hutněn po vrstvách max. 300mm, ID=0,80; 95% PS 
=1,40m*1,60m*0,60m+1,40m*0,60m*0,60m/2+1,60m*1,50m*0,60m+1,60m*1,50m*1,50m/2+3,30m*0,10m*0,60m+3,30m*0,10m*0,10m/2+3,10m*0,70m*0,60m+3,10m*0,70m*0,70m/2+2,50m*1,60m*0,60m+2,50m*1,60m*1,60m/2+3,30m*0,10m*0,60m+3,30m*0,10m*0,10m/2+1,50m*1,40m*0,60m+1,50m*1,40m*1,40m/2+1,40m*1,30m*0,60m+1,40m*1,30m*1,30m/2 
(Kubatura vypočtena z výkresů D.1.2.2.2.XX - Nový stav - XX)</t>
  </si>
  <si>
    <t>1,4*1,6*0,6+1,4*0,6*0,6/2+1,6*1,5*0,6+1,6*1,5*1,5/2+3,3*0,1*0,6+3,3*0,1*0,1/2+3,1*0,7*0,6+3,1*0,7*0,7/2+2,5*1,6*0,6+2,5*1,6*1,6/2+3,3*0,1*0,6+3,3*0,1*0,1/2+1,5*1,4*0,6+1,5*1,4*1,4/2+1,4*1,3*0,6+1,4*1,3*1,3/2=17,932 [A]</t>
  </si>
  <si>
    <t>Úprava území - Nákup a dovoz humózní zeminy 
=(2,00m*(2,00m*1,2+0,50m)+2,00m*1,20m+3,00m*(1,50m*1,1+0,80m+2,70m+3,60+3,00m+0,80m+2,10m*1,1))*0,15m 
(Kubatura vypočtena z výkresů D.1.2.2.2.XX - Nový stav - XX)</t>
  </si>
  <si>
    <t>(2*(2*1,2+0,5)+2*1,2+3*(1,5*1,1+0,8+2,7+3,6+3+0,8+2,1*1,1))*0,15=7,917 [A]</t>
  </si>
  <si>
    <t>Příprava území – Zřízení jílových těsnících hrazek 
=5,00m*3,00m*1,00m+5,00m*3,00m*1,00m 
(Kubatura vypočtena z výkresu D.1.2.2.1 - Stávající stav - Přehledné výkresy)</t>
  </si>
  <si>
    <t>Úprava území - Rozprostření humózní zeminy v rovině tl. 150mm včetně urovnání 
=2,00m*(2,00m*1,2+0,50m)+2,00m*1,20m+3,00m*(1,50m*1,1+0,80m+2,70m+3,60+3,00m+0,80m+2,10m*1,1) 
(Plocha vypočtena z výkresů D.1.2.2.2.XX - Nový stav - XX)</t>
  </si>
  <si>
    <t>2*(2*1,2+0,5)+2*1,2+3*(1,5*1,1+0,8+2,7+3,6+3+0,8+2,1*1,1)=52,780 [A]</t>
  </si>
  <si>
    <t>Úprava území - Založení trávníku ručním výsevem protierozní směsi, včetně uválcování a 1 pokosení 
=2,00m*(2,00m*1,2+0,50m)+2,00m*1,20m+3,00m*(1,50m*1,1+0,80m+2,70m+3,60+3,00m+0,80m+2,10m*1,1) 
(Plocha vypočtena z výkresů D.1.2.2.2.XX - Nový stav - XX)</t>
  </si>
  <si>
    <t>Úprava území - Kosení, odplevelení a zálivka trávníků po dobu dle požadavků investora a SoD 
=2,00m*(2,00m*1,2+0,50m)+2,00m*1,20m+3,00m*(1,50m*1,1+0,80m+2,70m+3,60+3,00m+0,80m+2,10m*1,1) 
(Plocha vypočtena z výkresů D.1.2.2.2.XX - Nový stav - XX)</t>
  </si>
  <si>
    <t>Drenáž - Obsyp drenážních trubek mezerovitým betonem tl. min. 300mm 
=(11,80m+12,50m)*0,30m*0,70m 
(Kubatura vypočtena z výkresů D.1.2.2.2.XX - Nový stav - XX)</t>
  </si>
  <si>
    <t>(11,8+12,5)*0,3*0,7=5,103 [A]</t>
  </si>
  <si>
    <t>Izolace - Drenážní polymerbeton 
= 2*3,50m*0,40m*0,035m 
(Kubatura vypočtena z výkresů D.1.2.2.2.XX - Nový stav - XX)</t>
  </si>
  <si>
    <t>2*3,5*0,4*0,035=0,098 [A]</t>
  </si>
  <si>
    <t>Drenáž - Filtrační vrstva z geotextilie min. hmotnosti 300g/m2 
=(11,80m+12,50m)*0,30m*(2*0,70m+2*0,30m) 
(Plocha vypočtena z výkresů D.1.2.2.2.XX - Nový stav - XX)</t>
  </si>
  <si>
    <t>(11,8+12,5)*0,3*(2*0,7+2*0,3)=14,580 [A]</t>
  </si>
  <si>
    <t>22695A</t>
  </si>
  <si>
    <t>VÝDŘEVA ZÁPOROVÉHO PAŽENÍ DOČASNÁ (PLOCHA)</t>
  </si>
  <si>
    <t>Demolice - Záporové pažení sloupu NN - Dřevěné pažiny z fošen tl. min. 10cm + vyklínování 
=3*0,75m*2,00m 
(Kubatura vypočtena z výkresů D.1.2.2.2.XX - Nový stav - XX)</t>
  </si>
  <si>
    <t>3*0,75*2=4,500 [A]</t>
  </si>
  <si>
    <t>položka zahrnuje osazení pažin bez ohledu na druh, jejich opotřebení a jejich odstranění</t>
  </si>
  <si>
    <t>Demolice - Dřevěné příložné pažení výkopů 
=(2*11,00m+1,00m+3,30m+4,00m+1,00m+1,00m+2,90m+3,10m+1,00m)*2,50m 
(Plocha vypočtena z výkresů D.1.2.2.2.XX - Nový stav - XX)</t>
  </si>
  <si>
    <t>(2*11+1+3,3+4+1+1+2,9+3,1+1)*2,5=98,250 [A]</t>
  </si>
  <si>
    <t>Demolice - Záporové pažení sloupu NN - Ocelové válcované nosníky HEB 160 (vložené do předvrtaných otvorů O300mm, délky 4,00m) 
=4ks*4,00m*0,043t/m 
(Hmotnost vypočtena z výkresů D.1.2.2.2.XX - Nový stav - XX)</t>
  </si>
  <si>
    <t>4*4*0,043=0,688 [A]</t>
  </si>
  <si>
    <t>Mostní svršek - Vrty pro kotvení spádové desky DN=16mm, déky 0,10m do betonu, včetně chemické kotvy 
=12,20m*3,40m/0,20m/0,20m*0,10m 
(Délka vypočtena z výkresů D.1.2.2.2.XX - Nový stav - XX)</t>
  </si>
  <si>
    <t>12,2*3,4/0,2/0,2*0,1=103,700 [A]</t>
  </si>
  <si>
    <t>Mostní svršek - Římsy - Vrty pro ukotvení říms DN=28mm, dl. 170mm 
=21ks*0,17m 
(Délka vypočtena z výkresů D.1.2.2.2.XX - Nový stav - XX)</t>
  </si>
  <si>
    <t>21*0,17=3,570 [A]</t>
  </si>
  <si>
    <t>Spodní stavba - Vrty pro kotvení křídel DN=20mm, délky 0,40m do betonu, včetně chemické kotvy 
=(3,10m+3,60m+2,90m+3,10m)*2/0,20m*0,40m 
(Délka vypočtena z výkresů D.1.2.2.2.XX - Nový stav - XX)</t>
  </si>
  <si>
    <t>(3,1+3,6+2,9+3,1)*2/0,2*0,4=50,800 [A]</t>
  </si>
  <si>
    <t>Demolice - Záporové pažení sloupu NN - Vrty pro ocelové zápory O300mm délky 4,00m 
=4ks*4,00m 
(Délka vypočtena z výkresů D.1.2.2.2.XX - Nový stav - XX)</t>
  </si>
  <si>
    <t>4*4=16,000 [A]</t>
  </si>
  <si>
    <t>Demolice - Záporové pažení sloupu NN - Betonové patky zápor C25/30 
=4ks*2,00m*3,14*0,15m*0,15m 
(Kubatura vypočtena z výkresů D.1.2.2.2.XX - Nový stav - XX)</t>
  </si>
  <si>
    <t>4*2*3,14*0,15*0,15=0,565 [A]</t>
  </si>
  <si>
    <t>Příprava území – Opevnění svahu vtokové hrázky – Separační vrstva z geotextílie 900g/m2 mezi jílovou těsnící zídku a kamennou rovnaninu 
=5,00m*1,00m*1,4 
(Plocha vypočtena z výkresu D.1.2.2.1 - Stávající stav - Přehledné výkresy)</t>
  </si>
  <si>
    <t>5*1*1,4=7,000 [A]</t>
  </si>
  <si>
    <t>Mostní svršek - Římsy - Kotvy pro uchycení říms k nosné konstrukci M24-6.8 + chemická kotva + motýlek + matice + podložka + PKO 
=21ks*6kg/ks 
(Hmotnost vypočtena z výkresů D.1.2.2.2.XX - Nový stav - XX)</t>
  </si>
  <si>
    <t>21*6=126,000 [A]</t>
  </si>
  <si>
    <t>Mostní svršek - Římsy ze ŽB C30/37, včetně hutnění a zarovnání horního povrchu, striáže horního povrchu. Dilatační spáry budou vyplněny polystyrenem tl. 20mm, utěsněny pryžovým těsnícím profilem, PU provazcem a trvale pružným tmelem. 
(Kubatura vypočtena z výkresů D.1.2.2.2.XX - Nový stav - XX) 
=(0,30m*0,55m+0,50m*0,25m)*(3,00m+3,90m+3,50m+2,70m+3,60m+3,00m) 
Bednění pro betonáž včetně jeho odstranění a drenážního potahu (nebo odbedňovacího nátěru) 
=4*0,80m*0,50m+(0,50m+0,30m)*(3,00m+3,90m+3,50m+2,70m+3,60m+3,00m)=17,36m2 
Polystyren tl. 20mm 
=0,90m*0,50m*6ks=2,70m2 
Pryžový těsnící profil 
=0,90m*6ks=5,40m 
Polyuretanový provazec průměru 30mm 
=(0,25m+0,50m+0,90m+0,30m)*6ks=11,70m 
Trvale pružný těsnící tmel - šedý 
=(0,25m+0,50m+0,90m+0,30m)*6ks=11,70m</t>
  </si>
  <si>
    <t>(0,3*0,55+0,5*0,25)*(3+3,9+3,5+2,7+3,6+3)=5,713 [A]</t>
  </si>
  <si>
    <t>Mostní svršek - Výztuž římsy z betonářské oceli B500B + provaření po obvodu + vázání drátem 
=0,025*5,71m3*7,85t/m3 
(Viz položky č. 317325)</t>
  </si>
  <si>
    <t>0,025*5,71*7,85=1,121 [A]</t>
  </si>
  <si>
    <t>Spodní stavba - Křídla z železobetonu C30/37 včetně hutnění a zarovnání horního povrchu. Pracovní spáry budou utěsněny trvale pružným tmelem. Nátěr pracovních spár spojovacím můstkem 
(Kubatura vypočtena z výkresů D.1.2.2.2.XX - Nový stav - XX) 
=(3,10m*0,50m+3,60m*0,50m+2,90m*0,60m+3,10m*0,60m)*0,60m 
Bednění pro betonáž včetně jeho odstranění a drenážního potahu (nebo odbedňovacího nátěru) 
=2*3,10m*0,50m+0,60m*0,50m+2*3,60m*0,50m+2*0,50m*0,60m+2*2,90m*0,60m+0,60m*0,60m+2*3,10m*0,60m+0,60m*0,60m=15,52m2 
Trvale pružný těsnící tmel 20x20mm – šedý 
=3,10m+0,50m+3,60m+0,50m+2,90m+0,60m+3,10m+0,60m=14,90m 
Spojovací můstek 
=(3,10m+0,50m+3,60m+0,50m+2,90m+0,60m+3,10m+0,60m)*0,60m=8,94m2</t>
  </si>
  <si>
    <t>(3,1*0,5+3,6*0,5+2,9*0,6+3,1*0,6)*0,6=4,170 [A]</t>
  </si>
  <si>
    <t>Spodní stavba - Výztuž dobetonávky dříku z betonářské oceli B500B + provaření po obvodu + vázání drátem + kotvení 
=0,025*4,17m3*7,85t/m3 
(Viz položky č. 333325)</t>
  </si>
  <si>
    <t>0,025*4,17*7,85=0,818 [A]</t>
  </si>
  <si>
    <t>Drenáž - Podkladní beton pod drenáž z betonu C12/15 
=(11,80m+12,50m)*0,30m*1,10m 
(Kubatura vypočtena z výkresů D.1.2.2.2.XX - Nový stav - XX)</t>
  </si>
  <si>
    <t>(11+12,5)*0,3*1,1=7,755 [A]</t>
  </si>
  <si>
    <t>Mostní svršek - Spádová deska z železobetonu C30/37 včetně hutnění a zarovnání horního povrchu. Pracovní spáry budou utěsněny trvale pružným tmelem. Nátěr pracovních spár spojovacím můstkem 
(Kubatura vypočtena z výkresů D.1.2.2.2.XX - Nový stav - XX) 
=12,20m*3,40m*0,17m 
Bednění pro betonáž včetně jeho odstranění a drenážního potahu (nebo odbedňovacího nátěru) 
=2*12,20m*0,30m+2*3,40m*0,30m=9,36m2 
Trvale pružný těsnící tmel 20x20mm – šedý 
=2*3,40m=6,80m 
Spojovací můstek 
=12,20m*3,40m=41,48m2</t>
  </si>
  <si>
    <t>12,2*3,4*0,17=7,052 [A]</t>
  </si>
  <si>
    <t>Mostní svršek - Výztuž spádové desky z betonářské oceli B500B + provaření po obvodu + vázání drátem + kotvení 
=0,025*7,05m3*7,85t/m3 
(Viz položky č. 457325)</t>
  </si>
  <si>
    <t>0,025*7,05*7,85=1,384 [A]</t>
  </si>
  <si>
    <t>461314</t>
  </si>
  <si>
    <t>PATKY Z PROSTÉHO BETONU C25/30</t>
  </si>
  <si>
    <t>Úprava území - Lože kamenné dlažby z prostého betonu C25/30 min. tl. 150mm, včetně lokálního předláždění a doplnění stávající dlažby 
=(0,80m*1,4*1,80m+3,30m*0,60m+3,10m*0,80m+1,00m*1,4*1,00m+2,10m*0,60m 
+0,90m*1,4*1,80m+3,30m*0,60m+0,70m*1,4*1,80m*0,40m+2*5,00m*(3,00m+0,80m*1,4+0,80m*1,4)*0,10)*0,15m 
(Kubatura vypočtena z výkresů D.1.2.2.2.XX - Nový stav - XX)</t>
  </si>
  <si>
    <t>(0,8*1,4*1,8+3,3*0,6+3,1*0,8+1*1,4*1+2,1*0,6+0,9*1,4*1,8+3,3*0,6+0,7*1,4*1,8*0,4+2*5*(3+0,8*1,4+0,8*1,4)*0,1)*0,15=2,899 [A]</t>
  </si>
  <si>
    <t>položka zahrnuje:  
- nutné zemní práce (hloubení rýh a pod.)  
- dodání  čerstvého  betonu  (betonové  směsi)  požadované  kvality,  jeho  uložení  do požadovaného tvaru při jakékoliv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t>
  </si>
  <si>
    <t>Příprava území – Opevnění svahu vtokové hrázky straně rovnaninou z lomového kamene min. hmotnosti 100kg/ks + spáry prosypat štěrkodrtí fr. 0-63mm + vyklínování menšími kameny 
=5,00m*1,00m*0,50m*1,4 
(Kubatura vypočtena z výkresu D.1.2.2.1 - Stávající stav - Přehledné výkresy)</t>
  </si>
  <si>
    <t>Úprava území - Kamenná dlažba tl. 250mm + spáry zatřeny spárovací hmotou 
=(0,80m*1,4*1,80m+3,30m*0,60m+3,10m*0,80m+1,00m*1,4*1,00m+2,10m*0,60m 
+0,90m*1,4*1,80m+3,30m*0,60m+0,70m*1,4*1,80m*0,40m)*0,25m 
(Kubatura vypočtena z výkresů D.1.2.2.2.XX - Nový stav - XX)</t>
  </si>
  <si>
    <t>(0,8*1,4*1,8+3,3*0,6+3,1*0,8+1*1,4*1+2,1*0,6+0,9*1,4*1,8+3,3*0,6+0,7*1,4*1,8*0,4)*0,25=3,522 [A]</t>
  </si>
  <si>
    <t>465513</t>
  </si>
  <si>
    <t>PŘEDLÁŽDĚNÍ DLAŽBY Z LOMOVÉHO KAMENE</t>
  </si>
  <si>
    <t>Úprava území - Lokálního předláždění a doplnění stávající kamenné dlažby tl. 250mm 
= 2*5,00m*(3,00m+0,80m*1,4+0,80m*1,4)*0,25m*0,10 
(Kubatura vypočtena z výkresů D.1.2.2.2.XX - Nový stav - XX)</t>
  </si>
  <si>
    <t>2*5*(3+0,8*1,4+0,8*1,4)*0,25*0,1=1,310 [A]</t>
  </si>
  <si>
    <t>Vozovka - Štěrkodrť fr. 0/32mm ŠDa, tl. 150mm + hutnění 
=3,00m*1,40m+3,90m*1,80m 
(Plocha vypočtena z výkresů D.1.2.2.2.XX - Nový stav - XX)</t>
  </si>
  <si>
    <t>3*1,4+3,9*1,8=11,220 [A]</t>
  </si>
  <si>
    <t>Vozovka - Štěrkodrť z recyklovaného kameniva z vozovek fr. 0/16mm R-MAT, tl. 60mm + hutnění 
=(3,00m*1,40m+3,90m*1,80m)*0,06m 
(Kubatura vypočtena z výkresů D.1.2.2.2.XX - Nový stav - XX)</t>
  </si>
  <si>
    <t>(3*1,4+3,9*1,8)*0,06=0,673 [A]</t>
  </si>
  <si>
    <t>Vozovka - Infiltrační postřik z kationaktivní emulze, zbytkové množství pojiva 1,00kg/m2 
=3,00m*1,40m+3,90m*1,80m 
(Plocha vypočtena z výkresů D.1.2.2.2.XX - Nový stav - XX)</t>
  </si>
  <si>
    <t>Vozovka - Asfaltový beton pro obrusné vrstvy ACO 8, tl. 40mm + hutnění 
=3,00m*1,40m+3,90m*1,80m 
(Plocha vypočtena z výkresů D.1.2.2.2.XX - Nový stav - XX)</t>
  </si>
  <si>
    <t>Izolace - Ochrana izolace mostovky litým asfaltem MA 11 IV (LAS IV) tl. 35mm 
=11,10m*3,40m 
(Plocha vypočtena z výkresů D.1.2.2.2.XX - Nový stav - XX)</t>
  </si>
  <si>
    <t>11,1*3,4=37,740 [A]</t>
  </si>
  <si>
    <t>Vozovka - Asfaltová zálivka, včetně povápnění 
=2*7,10m+2*7,10m+1,80m+3,00m+3,90m+3,50m 
(Délka vypočtena z výkresů D.1.2.2.2.XX - Nový stav - XX)</t>
  </si>
  <si>
    <t>Sanace - Povrchová reprofilace 
=(2*3,00m+2*1,50m+2*1,90m)*12,20m+1,40m*(1,30m+0,40m)+1,70m*(1,90m+0,40m)+1,40m*1,30m+1,60m*1,90m+4,00m*(1,90m+0,40m)+3,10m*1,90m+2,90m*(1,90m+0,40m)+2,50m*1,90m+1,70m*(1,90m+0,40m)+1,40m*(1,30m+0,40m)+1,50m*1,90m+1,40m*1,30m 
(Plocha vypočtena z výkresů D.1.2.2.2.XX - Nový stav - XX)</t>
  </si>
  <si>
    <t>(2*3+2*1,5+2*1,9)*12,2+1,4*(1,3+0,4)+1,7*(1,9+0,4)+1,4*1,3+1,6*1,9+4*(1,9+0,4)+3,1*1,9+2,9*(1,9+0,4)+2,5*1,9+1,7*(1,9+0,4)+1,4*(1,3+0,4)+1,5*1,9+1,4*1,3=204,780 [A]</t>
  </si>
  <si>
    <t>Sanace - Hloubková reprofilace 
=(2*3,00m+2*1,50m+2*1,90m)*12,20m*0,10+(1,40m*(1,30m+0,40m)+1,70m*(1,90m+0,40m)+1,40m*1,30m+1,60m*1,90m+4,00m*(1,90m+0,40m)+3,10m*1,90m+2,90m*(1,90m+0,40m)+2,50m*1,90m+1,70m*(1,90m+0,40m)+1,40m*(1,30m+0,40m)+1,50m*1,90m+1,40m*1,30m)*0,30 
(Plocha vypočtena z výkresů D.1.2.2.2.XX - Nový stav - XX)</t>
  </si>
  <si>
    <t>(2*3+2*1,5+2*1,9)*12,2*0,1+(1,4*(1,3+0,4)+1,7*(1,9+0,4)+1,4*1,3+1,6*1,9+4*(1,9+0,4)+3,1*1,9+2,9*(1,9+0,4)+2,5*1,9+1,7*(1,9+0,4)+1,4*(1,3+0,4)+1,5*1,9+1,4*1,3)*0,3=30,202 [A]</t>
  </si>
  <si>
    <t>Sanace - Spojovací můstek 
=(2*3,00m+2*1,50m+2*1,90m)*12,20m*0,10+(1,40m*(1,30m+0,40m)+1,70m*(1,90m+0,40m)+1,40m*1,30m+1,60m*1,90m+4,00m*(1,90m+0,40m)+3,10m*1,90m+2,90m*(1,90m+0,40m)+2,50m*1,90m+1,70m*(1,90m+0,40m)+1,40m*(1,30m+0,40m)+1,50m*1,90m+1,40m*1,30m)*0,30 
(Plocha vypočtena z výkresů D.1.2.2.2.XX - Nový stav - XX)</t>
  </si>
  <si>
    <t>Sanace - Protikorozní nátěr betonářské výztuže 
=((2*3,00m+2*1,50m+2*1,90m)*12,20m*0,10+(1,40m*(1,30m+0,40m)+1,70m*(1,90m+0,40m)+1,40m*1,30m+1,60m*1,90m+4,00m*(1,90m+0,40m)+3,10m*1,90m+2,90m*(1,90m+0,40m)+2,50m*1,90m+1,70m*(1,90m+0,40m)+1,40m*(1,30m+0,40m)+1,50m*1,90m+1,40m*1,30m)*0,30)*0,10 
(Plocha vypočtena z výkresů D.1.2.2.2.XX - Nový stav - XX)</t>
  </si>
  <si>
    <t>((2*3+2*1,5+2*1,9)*12,2*0,1+(1,4*(1,3+0,4)+1,7*(1,9+0,4)+1,4*1,3+1,6*1,9+4*(1,9+0,4)+3,1*1,9+2,9*(1,9+0,4)+2,5*1,9+1,7*(1,9+0,4)+1,4*(1,3+0,4)+1,5*1,9+1,4*1,3)*0,3)*0,1=3,020 [A]</t>
  </si>
  <si>
    <t>Sanace – Injektáž pracovních spár, včetně vrtů 
=4*1,9m/0,20m*0,30m 
(Délka vypočtena z výkresů D.1.2.2.2.XX - Nový stav - XX)</t>
  </si>
  <si>
    <t>4*1,9/0,2*0,3=11,400 [A]</t>
  </si>
  <si>
    <t>62845</t>
  </si>
  <si>
    <t>SPÁROVÁNÍ STÁVAJÍCÍCH DLAŽEB CEMENT MALTOU</t>
  </si>
  <si>
    <t>Úprava území - Přesparování stávající kamenné dlažby z lomového kamene 
= 2*5,00m*(3,00m+0,80m*1,4+0,80m*1,4)*0,30 
(Plocha vypočtena z výkresů D.1.2.2.2.XX - Nový stav - XX)</t>
  </si>
  <si>
    <t>2*5*(3+0,8*1,4+0,8*1,4)*0,3=15,720 [A]</t>
  </si>
  <si>
    <t>položka zahrnuje:  
dodávku veškerého materiálu potřebného pro předepsanou úpravu v předepsané kvalitě  
vyčištění spar (vyškrábání), vypláchnutí spar vodou, očištění povrchu  
spárování  
odklizení suti a přebytečného materiálu  
potřebná lešení</t>
  </si>
  <si>
    <t>Izolace - Nátěry Np+2xNa na styku se zeminou 
=2*12,20m*1,10m+0,60m*1,90m+1,40m*(1,90m+0,40m)+1,70m*(2,50m+0,40m)+1,40m*1,70m+1,60m*1,60m+2*0,60m*2,20m+4,00m*(2,20m+0,40m)+3,10m*1,10m+0,60m*2,10m+2,90m*(2,10m+0,40m)+2,50m*1,70m+0,60m*1,80m+1,40m*(1,80m+0,40m)+1,70m*(2,40m+0,40m)+1,40m*1,50m+1,50m*1,80m+0,30m*(3,00m+3,90m+3,50m+2,70m+3,60m+3,00m) 
(Plocha vypočtena z výkresů D.1.2.2.2.XX - Nový stav - XX)</t>
  </si>
  <si>
    <t>2*12,2*1,1+0,6*1,9+1,4*(1,9+0,4)+1,7*(2,5+0,4)+1,4*1,7+1,6*1,6+2*0,6*2,2+4*(2,2+0,4)+3,1*1,1+0,6*2,1+2,9*(2,1+0,4)+2,5*1,7+0,6*1,8+1,4*(1,8+0,4)+1,7*(2,4+0,4)+1,4*1,5+1,5*1,8+0,3*(3+3,9+3,5+2,7+3,6+3)=89,910 [A]</t>
  </si>
  <si>
    <t>Izolace - Natavované asfaltové izolační pásy na penetrační nátěr 
=2*12,20m*1,30m+(3,10m+3,60m+2,90m+3,10m)*1,10m+26*1,20m*0,40m 
(Plocha vypočtena z výkresů D.1.2.2.2.XX - Nový stav - XX)</t>
  </si>
  <si>
    <t>2*12,2*1,3+(3,1+3,6+2,9+3,1)*1,1+26*1,2*0,4=58,170 [A]</t>
  </si>
  <si>
    <t>Izolace - Natavované asfaltové izolační pásy na pečetící vrstvu 
=12,20m*3,40m 
(Plocha vypočtena z výkresů D.1.2.2.2.XX - Nový stav - XX)</t>
  </si>
  <si>
    <t>12,2*3,4=41,480 [A]</t>
  </si>
  <si>
    <t>Izolace - Ochrana izolace pod římsami na mostovce a na křídlech natavovanými asfaltovými izolačními pásy s kovovou vložkou  
=2*3,40m*1,00m+(3,10m+3,60m+2,90m+3,10m)*1,10m 
(Plocha vypočtena z výkresů D.1.2.2.2.XX - Nový stav - XX)</t>
  </si>
  <si>
    <t>2*3,4*1+(3,1+3,6+2,9+3,1)*1,1=20,770 [A]</t>
  </si>
  <si>
    <t>Izolace - Ochranná geotextílie 900g/m2 
=2*12,20m*1,30m+(3,10m+3,60m+2,90m+3,10m)*0,80m+2*2,30m*3,40m 
(Plocha vypočtena z výkresů D.1.2.2.2.XX - Nový stav - XX)</t>
  </si>
  <si>
    <t>2*12,2*1,3+(3,1+3,6+2,9+3,1)*0,8+2*2,3*3,4=57,520 [A]</t>
  </si>
  <si>
    <t>Mostní svršek - Nátěr říms čirým hydrofobním nátěrem (dvě vrstvy) 
=(3,00m+3,90m+3,50m+2,70m+3,60m+3,00m)*(0,50m+0,80m+0,30m) 
(Plocha vypočtena z výkresů D.1.2.2.2.XX - Nový stav - XX)</t>
  </si>
  <si>
    <t>(3+3,9+3,5+2,7+3,6+3)*(0,5+0,8+0,3)=31,520 [A]</t>
  </si>
  <si>
    <t>Sanace - Dvouvrstvý sjednocující nátěr 
=(2*3,00m+2*1,50m)*12,20m+1,40m*1,30m+1,60m*1,90m+3,10m*1,90m+2,50m*1,90m+1,50m*1,90m+1,40m*1,30m 
(Plocha vypočtena z výkresů D.1.2.2.2.XX - Nový stav - XX)</t>
  </si>
  <si>
    <t>(2*3+2*1,5)*12,2+1,4*1,3+1,6*1,9+3,1*1,9+2,5*1,9+1,5*1,9+1,4*1,3=129,970 [A]</t>
  </si>
  <si>
    <t>81446</t>
  </si>
  <si>
    <t>POTRUBÍ Z TRUB BETONOVÝCH DN DO 400MM</t>
  </si>
  <si>
    <t>Úprava území - Prodloužení stávajícího vyústění dešťové kanalizace z betonových trub DN=400mm, včetně seříznutí trouby a PKO výztuže 
=0,50m 
(Délka vypočtena z výkresů D.1.2.2.2.XX - Nový stav - XX)</t>
  </si>
  <si>
    <t>0,5=0,500 [A]</t>
  </si>
  <si>
    <t>Drenáž - Drenážní PE trouba DN=150mm perforovaná v horní polovině, vhodná do dynamicky namáhaných oblastí, včetně napojení do vyústek 
=13,10m+13,80m 
(Délka vypočtena z výkresů D.1.2.2.2.XX - Nový stav - XX)</t>
  </si>
  <si>
    <t>13,1+13,8=26,900 [A]</t>
  </si>
  <si>
    <t>Cizí zařízení - Chránička VO -  Dělená plastová chránička se zámky a hrdlem DN=110mm 
=7,50m 
(Délka vypočtena z výkresů D.1.2.2.2.XX - Nový stav - XX)</t>
  </si>
  <si>
    <t>7,5=7,500 [A]</t>
  </si>
  <si>
    <t>9111B1</t>
  </si>
  <si>
    <t>ZÁBRADLÍ SILNIČNÍ SE SVISLOU VÝPLNÍ - DODÁVKA A MONTÁŽ</t>
  </si>
  <si>
    <t>Mostní vybavení - Ocelové zábradlí se svislou výplní opatřeno PKO + barva RAL, kotveno do betonových patek z PB C25/30 0,30x0,30x0,80m. 
(Délka vypočtena z výkresů D.1.2.2.2.XX - Nový stav - XX) 
=2,50m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polyuretanový s nominální tloušťkou jedné vrstvy 80 µm. Odstín barvy RAL dle požadavku investora. 
- Nátěrový systém má celkovou nominální tloušťku 240 µm 
=2,50m*(0,40m+2ks*0,12m)+2ks*1,60m*0,40m+21ks*0,80m*0,08m=4,22m2 
Hmotnost ocelového zábradlí 
=2,50m*(9,82kg/m+2ks*3,93kg/m)+2ks*1,60m*9,82kg/m+21ks*0,80m*2,36kg/m=115,27kg › 46,11kg/m' 
Betonové patky 
= 2ks*0,30*0,30*0,80m = 0,14m3</t>
  </si>
  <si>
    <t>2,5=2,500 [A]</t>
  </si>
  <si>
    <t>Mostní vybavení - Ocelové zábradlí se svislou výplní opatřeno PKO, barva RAL, kotevní šrouby + drobný spojovací materiál z nerezové oceli třídy A4, kotveno do předvrtaných otvorů na chem. kotvu. Kotevní desky podlity plastmaltou na bázi epoxidů. 
(Délka vypočtena z výkresů D.1.2.2.2.XX - Nový stav - XX) 
=8,80m+8,50m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polyuretanový s nominální tloušťkou jedné vrstvy 80 µm. Odstín barvy RAL dle požadavku investora. 
- Nátěrový systém má celkovou nominální tloušťku 240 µm 
=17,30m*(0,40m+2ks*0,12m)+14ks*(0,40m*1,10m+2*0,22m*0,22m+4*0,02m*0,22m)+138ks*0,08m*0,80m=27,67m2 
Hmotnost ocelového zábradlí 
=17,30m*(9,82kg/m+2ks*3,93kg/m)+14ks*(9,82kg/m*1,10m+4,15kg/ks)+138ks*2,36kg/m*0,80m=775,74kg › 44,84kg/m' 
Jádrové vrty průměru 22mm a délky 175mm 
=14ks*4ks=56ks 
Chemické kotvy 
=14*4ks*(pí*0,011m*0,011m*0,175m-pí*0,0052m*0,0052m*0,165m)=0,009m3 
Nerez. kotevní šrouby průměru 12mm a délky 220mm + drobný spoj. Materiál z nerez. oceli 
=14ks*4ks=56ks 
Epoxidová plastmalta 
=14ks*0,02m*0,25m*0,25m=0,02m3</t>
  </si>
  <si>
    <t>8,8+8,5=17,300 [A]</t>
  </si>
  <si>
    <t>Vozovka - Betonový palisádový obrubník 12ks 200x1500x175mm,  včetně uložení do betonového lože C25/30 
=12ks*0,20m*1,50m*0,18m 
(Kubatura vypočtena z výkresů D.1.2.2.2.XX - Nový stav - XX)</t>
  </si>
  <si>
    <t>12*0,2*1,5*0,18=0,648 [A]</t>
  </si>
  <si>
    <t>Vozovka - Kamenné silniční obruby 150x200x1000m, včetně přechodového, uložení do drenážního polymerbetonu 
=2*4,00m 
(Délka vypočtena z výkresů D.1.2.2.2.XX - Nový stav - XX)</t>
  </si>
  <si>
    <t>2*4=8,000 [A]</t>
  </si>
  <si>
    <t>Demolice - Řezání asfaltového krytu pro odfrézování asfaltových vrstev 
=1,80m 
(Délka vypočtena z výkresu D.1.2.2.1 - Stávající stav - Přehledné výkresy)</t>
  </si>
  <si>
    <t>1,8=1,800 [A]</t>
  </si>
  <si>
    <t>Sanace - Přetěsnění spár mezi prefabrikáty a pracovních spár trvale pružným tmelem, včetně pročištění a proříznutí 
=4*1,90m+(2*1,50m+2*3,00m)*11 
(Délka vypočtena z výkresů D.1.2.2.2.XX - Nový stav - XX)</t>
  </si>
  <si>
    <t>4*1,9+(2*1,5+2*3)*11=106,600 [A]</t>
  </si>
  <si>
    <t>Sanace - Očištění povrchů tlakovou vodou 
=(2*3,00m+2*1,50m+3,40m+2*1,90m)*12,20m+1,40m*(1,30m+0,40m)+1,70m*(1,90m+0,40m)+1,40m*1,30m+1,60m*1,90m+4,00m*(1,90m+0,40m)+3,10m*1,90m+2,90m*(1,90m+0,40m)+2,50m*1,90m+1,70m*(1,90m+0,40m)+1,40m*(1,30m+0,40m)+1,50m*1,90m+1,40m*1,30m 
(Plocha vypočtena z výkresů D.1.2.2.2.XX - Nový stav - XX)</t>
  </si>
  <si>
    <t>(2*3+2*1,5+3,4+2*1,9)*12,2+1,4*(1,3+0,4)+1,7*(1,9+0,4)+1,4*1,3+1,6*1,9+4*(1,9+0,4)+3,1*1,9+2,9*(1,9+0,4)+2,5*1,9+1,7*(1,9+0,4)+1,4*(1,3+0,4)+1,5*1,9+1,4*1,3=246,260 [A]</t>
  </si>
  <si>
    <t>Sanace - Otryskáni abrazivem, včetně odvozu a uložení na skládku zhotovitele do vzdálenosti 30ti km a poplatku za skládku 
=(2*3,00m+2*1,50m+3,40m+2*1,90m)*12,20m+1,40m*(1,30m+0,40m)+1,70m*(1,90m+0,40m)+1,40m*1,30m+1,60m*1,90m+4,00m*(1,90m+0,40m)+3,10m*1,90m+2,90m*(1,90m+0,40m)+2,50m*1,90m+1,70m*(1,90m+0,40m)+1,40m*(1,30m+0,40m)+1,50m*1,90m+1,40m*1,30m 
(Plocha vypočtena z výkresů D.1.2.2.2.XX - Nový stav - XX)</t>
  </si>
  <si>
    <t>Demolice - Vybourání betonových konstrukcí, včetně odvozu do 20ti km 
=12,00m*3,40m*0,10m (spádová deska) 
2*0,30m*0,30m*0,80m (patky) 
2*3,30m*0,50m*0,80m (příčné prahy) 
=6,86m3*2,30t/m3=15,79t 
(Kubatura vypočtena z výkresu D.1.2.2.1 - Stávající stav - Přehledné výkresy)</t>
  </si>
  <si>
    <t>12*3,4*0,1+2*0,3*0,3*0,8+2*3,3*0,5*0,8=6,864 [A]</t>
  </si>
  <si>
    <t>Demolice - Příplatek za dopravu - Vybourání betonových konstrukcí, skládka ve vzdálenosti 30km, doprava dalších 10km 
=15,79t*10km 
(Viz položky č. 966158)</t>
  </si>
  <si>
    <t>6,86*10=68,600 [A]</t>
  </si>
  <si>
    <t>Demolice - Vybourání ŽB konstrukcí včetně odvozu do 20ti km 
=(3,10m+3,10m+3,00m+2,50m+3,20m+3,10m)*0,50m*0,35m (římsy) 
(3,10m*0,30m+3,60m*0,30m+2,90m*0,30m+3,10m*0,60m)*0,60m (křídla) 
=5,99m3*2,50t/m3=14,99t 
(Kubatura vypočtena z výkresu D.1.2.2.1 - Stávající stav - Přehledné výkresy)</t>
  </si>
  <si>
    <t>(3,1+3,1+3+2,5+3,2+3,1)*0,5*0,35+(3,1*0,3+3,6*0,3+2,9*0,3+3,1*0,6)*0,6=5,994 [A]</t>
  </si>
  <si>
    <t>Demolice - Příplatek za dopravu - Vybourání ŽB konstrukcí, skládka ve vzdálenosti 30km, doprava dalších 10km 
=14,99t*10km 
(Viz položky č. 966168)</t>
  </si>
  <si>
    <t>14,99*10=149,900 [A]</t>
  </si>
  <si>
    <t>Zásypy - Odstranění dřevěného příložného pažení výkopů a pažin záporového pažení, včetně odvozu na skládku do 20ti km 
=((2*11,00m+1,00m+3,30m+4,00m+1,00m+1,00m+2,90m+3,10m+1,00m)*2,50m)*0,10m+3*0,75m*2,00m*0,10m 
=10,28m3*1,00m3/t=10,28t 
(Kubatura vypočtena z výkresů D.1.2.2.2.XX - Nový stav - XX)</t>
  </si>
  <si>
    <t>((2*11+1+3,3+4+1+1+2,9+3,1+1)*2,5)*0,1+3*0,75*2*0,1=10,275 [A]</t>
  </si>
  <si>
    <t>Zásypy - Příplatek za dopravu - Odstranění dřevěného příložného pažení výkopů, skládka ve vzdálenosti 30km, doprava dalších 10km 
=10,28t*10km 
(Viz položky č. 966178)</t>
  </si>
  <si>
    <t>10,28*10=102,800 [A]</t>
  </si>
  <si>
    <t>Zásypy - Odstranění záporového pažení - Ocelové válcované nosníky HEB 160 odpálením, včetně odvozu do 20ti km a likvidace v režii zhotovitele 
=4ks*1,00m*0,043t/m 
(Hmotnost vypočtena z výkresů D.1.2.2.2.XX - Nový stav - XX)</t>
  </si>
  <si>
    <t>4*1*0,043=0,172 [A]</t>
  </si>
  <si>
    <t>96618B</t>
  </si>
  <si>
    <t>BOURÁNÍ KONSTRUKCÍ KOVOVÝCH - DOPRAVA</t>
  </si>
  <si>
    <t>Zásypy - Příplatek za dopravu - skládka ve vzdálenosti 30km, doprava dalších 10km 
=0,17t*10km 
(Viz položky č. 966188)</t>
  </si>
  <si>
    <t>0,17*10=1,700 [A]</t>
  </si>
  <si>
    <t>Úprava území - Příplatek za dopravu - Odstranění betonových skruží DN=600mm, skládka ve vzdálenosti 30km, doprava dalších 10km 
=0,94t*10km 
(Viz položky č. 967118)</t>
  </si>
  <si>
    <t>Demolice - Vybourání kamenné dlažby do betonu, včetně odvozu do 20ti km 
=(0,80m*1,4*1,80m+3,30m*0,60m+3,10m*0,80m+1,00m*1,4*1,00m+0,90m*1,4*1,80m+3,30m*0,60m+0,70m*1,4*1,80m*0,40m)*0,40m 
=5,13m3*2,60t/m3=13,34t 
(Kubatura vypočtena z výkresu D.1.2.2.1 - Stávající stav - Přehledné výkresy)</t>
  </si>
  <si>
    <t>(0,8*1,4*1,8+3,3*0,6+3,1*0,8+1*1,4*1+0,9*1,4*1,8+3,3*0,6+0,7*1,4*1,8*0,4)*0,4=5,132 [A]</t>
  </si>
  <si>
    <t>Demolice - Příplatek za dopravu - Vybourání kamenné dlažby do betonu, skládka ve vzdálenosti 30km, doprava dalších 10km 
=13,34t*10km 
(Viz položky č. 967138)</t>
  </si>
  <si>
    <t>13,34*10=133,400 [A]</t>
  </si>
  <si>
    <t>Demolice - Odstranění ocelového zábradlí, včetně odvozu do 20ti km a likvidace v režii zhotovitele 
=(9,20m+2,80m+8,60m)*40,00kg/m/1000+2,80m*25,00kg/m/1000 
(Hmotnost vypočtena z výkresu D.1.2.2.1 - Stávající stav - Přehledné výkresy)</t>
  </si>
  <si>
    <t>(9,2+2,8+8,6)*40/1000+2,8*25/1000=0,894 [A]</t>
  </si>
  <si>
    <t>Demolice - Příplatek za dopravu - Odstranění ocelového zábradlí, skládka ve vzdálenosti 30km, doprava dalších 10km 
=0,89t*10km 
(Viz položky č. 967188)</t>
  </si>
  <si>
    <t>0,89*10=8,900 [A]</t>
  </si>
  <si>
    <t>Úprava území - Odstranění plastové trouby DN=600mm, dl. 20,00m (25kg/m), včetně odvozu a likvidace v režii zhotovitele 
=20,00m 
=20,00m*0,025t/m3=0,50t 
(Délka vypočtena z výkresu D.1.2.2.1 - Stávající stav - Přehledné výkresy)</t>
  </si>
  <si>
    <t>SO 203</t>
  </si>
  <si>
    <t>MOST EV.Č. 362-003 (PVNHČP)</t>
  </si>
  <si>
    <t>015111</t>
  </si>
  <si>
    <t>POPLATKY ZA LIKVIDACŮ ODPADŮ NEKONTAMINOVANÝCH - 17 05 04 VYTĚŽENÉ ZEMINY A HORNINY - I. TŘÍDA TĚŽITELNOSTI</t>
  </si>
  <si>
    <t>Úprava území – Poplatek za skládku zeminy 
973,500t+26,880t 
Hmotnost viz položky č. 16, 14</t>
  </si>
  <si>
    <t>973,500+26,880=1 000,380 [A]</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</si>
  <si>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</si>
  <si>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015190</t>
  </si>
  <si>
    <t>POPLATKY ZA LIKVIDACŮ ODPADŮ NEKONTAMINOVANÝCH - 17 02 03 PLASTY Z INTERIÉRŮ REKONSTRUOVANÝCH OBJEKTŮ</t>
  </si>
  <si>
    <t>Úprava území – Poplatek za skládku plastových trub 
2,750t 
Hmotnost viz položky č. 49</t>
  </si>
  <si>
    <t>2,75=2,750 [A]</t>
  </si>
  <si>
    <t>015330</t>
  </si>
  <si>
    <t>POPLATKY ZA LIKVIDACŮ ODPADŮ NEKONTAMINOVANÝCH - 17 05 04 KAMENNÁ SUŤ</t>
  </si>
  <si>
    <t>Úprava území – Poplatek za skládku kamenné suti 
200,070t+3,696t 
Hmotnost viz položky č. 62, 12</t>
  </si>
  <si>
    <t>200,070+3,696=203,766 [A]</t>
  </si>
  <si>
    <t>029412</t>
  </si>
  <si>
    <t>Vypracování mostního listu</t>
  </si>
  <si>
    <t>1=1,000 [A]</t>
  </si>
  <si>
    <t>02953</t>
  </si>
  <si>
    <t>První hlavní prohlídka mostu</t>
  </si>
  <si>
    <t>113766</t>
  </si>
  <si>
    <t>FRÉZOVÁNÍ DRÁŽKY PRŮŘEZU DO 800MM2 V ASFALTOVÉ VOZOVCE</t>
  </si>
  <si>
    <t>Mostní svršek - Frézování spáry 40x20mm mezi vozovkou a římsou 
3,60m+3,00m 
Délka vypočtena z výkresu D.1.2.2.2.06</t>
  </si>
  <si>
    <t>3,60+3,00=6,600 [A]</t>
  </si>
  <si>
    <t>113767</t>
  </si>
  <si>
    <t>FRÉZOVÁNÍ DRÁŽKY PRŮŘEZU DO 1000MM2 V ASFALTOVÉ VOZOVCE</t>
  </si>
  <si>
    <t>Mostní svršek - Frézování spáry 30x30mm ve vozovce mezi opěrami a přechodovou oblastí 
7,75m*2 
Délka vypočtena z výkresu D.1.2.2.2.01, D.1.2.2.2.02, D.1.2.2.2.03</t>
  </si>
  <si>
    <t>7,75*2=15,500 [A]</t>
  </si>
  <si>
    <t>Příprava území – Čerpání vody ze stavební jámy  
14dnů*10hod</t>
  </si>
  <si>
    <t>Příprava území – Osazení 2x plastové trouby DN=600mm, dl. 55,00m (25kg/m) 
55m*2 
Délka vypočtena z výkresu D.1.2.2.2.01 
Hmotnost: (55m*2)*0,025t/m3=2,75t</t>
  </si>
  <si>
    <t>55*2=110,000 [A]</t>
  </si>
  <si>
    <t>Zemní práce – Odhumusování ornice zasažené výkopy v tl. 0,15mm, včetně odvozu a uložení na meziskládku 
51,6m2*1,2*0,15m 
Kubatura vypočtena z výkresu D.1.2.2.2.01</t>
  </si>
  <si>
    <t>51,6*1,2*0,15=9,288 [A]</t>
  </si>
  <si>
    <t>Úprava území – Odstranenění opevnění svahu vtokové hrázky na návodní straně rovnaninou z lomového kamene, včetně odvozu a uložení na skládku 
3,36m2*0,5m 
Kubatura vypočtena z výkresu D.1.2.2.2.01 
Hmotnost: (3,36m2*0,5m)*2,2t/m3=3,696t</t>
  </si>
  <si>
    <t>3,36*0,5=1,680 [A]</t>
  </si>
  <si>
    <t>122739</t>
  </si>
  <si>
    <t>PŘÍPLATEK ZA DALŠÍ 1KM DOPRAVY ZEMINY</t>
  </si>
  <si>
    <t>Úprava území – Doprava navíc - Odstranenění opevněnísvahu vtokové hrázky na návodní straně rovnaninou z lomového kamene, skládka ve vzdálenosti 30 km, doprava navíc 10 km</t>
  </si>
  <si>
    <t>(3,36*0,5)*10=16,800 [A]</t>
  </si>
  <si>
    <t>položka zahrnuje příplatek k vodorovnému přemístění zeminy za každý další 1km nad 20km</t>
  </si>
  <si>
    <t>Úprava území – odstranění jílových těsnících zídek na návodní a povodní straně, včetně odvozu a uložení na skládku 
3,36m2*(2,50+1,50)m 
Kubatura vypočtena z výkresu D.1.2.2.2.01 
Hmotnost: (3,36m2*(2,50+1,50)m)*2t/m3=26,88t</t>
  </si>
  <si>
    <t>3,36*(2,50+1,50)=13,440 [A]</t>
  </si>
  <si>
    <t>Úprava území –  Doprava navíc - Zřízení jílových těsnících zídek na návodní a povodní straně, skládka ve vzdálenosti 30 km, doprava navíc 10 km 
(3,36m2*(2,50+1,50)m)*10km</t>
  </si>
  <si>
    <t>(3,36*(2,50+1,50))*10=134,400 [A]</t>
  </si>
  <si>
    <t>Zemní práce – Výkop zeminy tř. I pro obnažení původní konstrukce a budování nové konstrukce, včetně odvozu a uložení na skládku 
15m*14,0m2+13,5m*20,5m2 
Kubatura vypočtena z výkresu D.1.2.2.1, D.1.2.2.2.01, D.1.2.2.2.02, D.1.2.2.2.03 
Hmotnost: (15m*14,0m2+13,5m*20,5m2)*2t/m3=973,5t</t>
  </si>
  <si>
    <t>15*14,0+13,5*20,5=486,750 [A]</t>
  </si>
  <si>
    <t>131739</t>
  </si>
  <si>
    <t>Zemní práce – Doprava navíc - Výkop zeminy tř. I pro obnažení původní konstrukce a budování nové konstrukce, skládka ve vzdálenosti 30 km, doprava navíc 10 km 
(15m*14,0m2+13,5m*20,5m2)*10km</t>
  </si>
  <si>
    <t>(15*14,0+13,5*20,5)*10=4 867,500 [A]</t>
  </si>
  <si>
    <t>Přechodová oblast mostu – Štěrkodrť v přechodových oblastech mostu, zásyp rozdělen na zásyp pod těsnící vrstvou, nad těsnící vrstvou a kolem křídel fr. 0-32mm – hutněno po vrstvách max. 300mm 
(1,65+4,20)m2*9,50m*1,1+(1,65+5,65)m2*12,50m*1,1 
Kubatura vypočtena z výkresu D.1.2.2.2.01, D.1.2.2.2.02, D.1.2.2.2.03</t>
  </si>
  <si>
    <t>(1,65+4,20)*9,50*1,1+(1,65+5,65)*12,50*1,1=161,508 [A]</t>
  </si>
  <si>
    <t>Příprava území – Zřízení jílových těsnících zídek na návodní a povodní straně 
3,36m2*(2,50+1,50)m 
Kubatura vypočtena z výkresu D.1.2.2.2.01</t>
  </si>
  <si>
    <t>Základy - Zhutnění základové spáry - úroveň původního terénu 
53,80m2+61,30m2 
Plocha vypočtena z výkresu D.1.2.2.2.01</t>
  </si>
  <si>
    <t>53,80+61,30=115,100 [A]</t>
  </si>
  <si>
    <t>Úprava území - Ohumusování přilehlých ploch v tl. 0,15m 
51,6m2*1,2*0,15m 
Plocha vypočtena z výkresu D.1.2.2.2.01, D.1.2.2.2.02, D.1.2.2.2.03</t>
  </si>
  <si>
    <t>51,6*1,2=61,920 [A]</t>
  </si>
  <si>
    <t>Osetí výkopem dotčených ploch travním semnem 
51,6m2*1,2 
Plocha vypočtena z výkresu D.1.2.2.2.01, D.1.2.2.2.02, D.1.2.2.2.03</t>
  </si>
  <si>
    <t>SVI – Odvodnění úžlabí mostovky drenážním polymerbetonem š. 150mm 
3,00m*0,15m*0,04m*2 
Plocha vypočtena z výkresu D.1.2.2.2.01, D.1.2.2.2.02, D.1.2.2.2.03</t>
  </si>
  <si>
    <t>3,00*0,15*0,04*2=0,036 [A]</t>
  </si>
  <si>
    <t>21461C</t>
  </si>
  <si>
    <t>SEPARAČNÍ GEOTEXTILIE DO 300G/M2</t>
  </si>
  <si>
    <t>Přechodová oblast mostu – filtrační geotextílie na povrchu drenážního betonu za opěrami 300g/m2 
(11,50+9,50)m*(0,30+1,80)m 
Kubatura vypočtena z výkresu D.1.2.2.2.01, D.1.2.2.2.02, D.1.2.2.2.03</t>
  </si>
  <si>
    <t>(11,50+9,50)*(0,30+1,80)=44,100 [A]</t>
  </si>
  <si>
    <t>27152</t>
  </si>
  <si>
    <t>POLŠTÁŘE POD ZÁKLADY Z KAMENIVA DRCENÉHO</t>
  </si>
  <si>
    <t>Základy - Zhutněný polštář ze štěrkodrti frakce 0/63 tloušťky 0,300m. Polštář bude hutněn po vrstvách 0,150m na míru zhutnění  ID=0,90, D=100% PS. Minimální modul přetvárnosti na povrchu Edef,2 = 45 Mpa, Edef,2/Edef,1 &lt; 2,3 
10,40m*4,15m*0,30m 
Kubatura vypočtena z výkresu D.1.2.2.2.01, D.1.2.2.2.02, D.1.2.2.2.03</t>
  </si>
  <si>
    <t>10,40*0,15*4,45+1,30*0,60*(4,80+5,20)=14,742 [A]</t>
  </si>
  <si>
    <t>Příprava území – Opevnění svahu vtokové hrázky – Separační vrstva z geotextílie 300g/m2 mezi jílovou těsnící zídku a kamennou rovnaninu 
3,36m2*1,5*2 
Plocha vypočtena z výkresu D.1.2.2.2.01</t>
  </si>
  <si>
    <t>3,36*1,5*2=10,080 [A]</t>
  </si>
  <si>
    <t>Římsy - Kotvy pro uchycení říms k nosné konstrukci M24-230 – z nerez oceli tř. A2 + chemická kotva + motýlek z pásové nerez oceli tř. A2 + spojovací matice z nerez oceli tř. A2, včetně vrtu houbky 180mm a vhodné zálivky 
6kg*20 
Hmotnost stanovena odborným odhadem</t>
  </si>
  <si>
    <t>6*20=120,000 [A]</t>
  </si>
  <si>
    <t>Římsa – Beton C30/37 + hutnění + striáž, včetně bednění, hutnění, povrchových úprav, striáže, pracovních spár, ošetření betonu a dilatační spáry 20x50mm dle ČSN ISO 11600 (F-25-HM-M1p) včetně předtěsnění PU provazcem D 30mm plocha vyplněna pěnovým polystyrenem EPS tl. 20mm 
0,67m2*3,00m+0,55m2*3,50m+0,22m2*(0,80+3,20)m+0,25m2*2,00m 
Kubatura vypočtena z výkresu D.1.2.2.2.05</t>
  </si>
  <si>
    <t>0,67*3,00+0,55*3,50+0,22*(0,80+3,20)+0,25*2,00=5,315 [A]</t>
  </si>
  <si>
    <t>Římsa – Výztuž římsy, ocel B500B, včetně vyvázání, svaření a distančních podložek 
5,315m3*0,03*7,85t/m3 
Kubatura vypočtena z výkresu D.1.2.2.2.05</t>
  </si>
  <si>
    <t>5,3153*0,03*7,85=1,252 [A]</t>
  </si>
  <si>
    <t>Nosná konstrukce – Výztuž žělezobetonové rámové konstrukce - deska + opěry + mostovka + křídla, ocel B500B, včetně vyvázání, svaření a distančních podložek 
51,092m3*0,025*7,85t/m3</t>
  </si>
  <si>
    <t>51,0923*0,025*7,85=10,027 [A]</t>
  </si>
  <si>
    <t>389325</t>
  </si>
  <si>
    <t>MOSTNÍ RÁMOVÉ KONSTRUKCE ZE ŽELEZOBETONU C30/37</t>
  </si>
  <si>
    <t>"Nosná konstrukce – Zělezobetonová rámová konstrukce - deska + opěry + mostovka + křídla z betonu C30/37, včetně bednění, hutnění, povrchových úprav, pracovních spár, ošetření betonu a vložení vlysu roku výstavby – pryžová matrice 
Deska: 11,80m*0,30m*2,85m 
Opěry: 11,80m*0,30m*2,40m*1,1*2 
Křídla: 6,90m2*0,35m+3,00m2*0,35m+10,70m2*0,35m+3,30m2*0,5m 
Mostovka: 11,80m*0,40m*2,85m" 
11,80m*0,30m*2,85m+11,80m*0,30m*2,40m*1,1*2+6,90m2*0,35m+3,00m2*0,35m+10,70m2*0,35m+3,30m2*0,5m+11,80m*0,40m*2,85m 
Plocha vypočtena z výkresu D.1.2.2.2.04</t>
  </si>
  <si>
    <t>11,80*0,30*2,85+11,80*0,30*2,40*1,1*2+6,90*0,35+3,00*0,35+10,70*0,35+3,30*0,5+11,80*0,40*2,85=51,092 [A]</t>
  </si>
  <si>
    <t>Základy – Podkladní beton C12/15 pod základovou desku 
10,40m*0,15m*4,45m+1,30m*0,60m*(4,80+5,20)m 
Kubatura vypočtena z výkresu D.1.2.2.2.01, D.1.2.2.2.02, D.1.2.2.2.03</t>
  </si>
  <si>
    <t>Opevnění koryta toku – Lože dlažby z prostého betonu C25/30 min. tl. 150mm + příčné prahy 
122,60m2*1,25*0,15m+12,3m*1,2*0,65m2 
Kubatura vypočtena z výkresu D.1.2.2.2.01, D.1.2.2.2.02, D.1.2.2.2.03</t>
  </si>
  <si>
    <t>122,60*1,25*0,15+12,3*1,2*0,65=32,582 [A]</t>
  </si>
  <si>
    <t>458312</t>
  </si>
  <si>
    <t>VÝPLŇ ZA OPĚRAMI A ZDMI Z PROST BETONU DO C12/15</t>
  </si>
  <si>
    <t>Podkladní prostý beton pod drenážní potrubí, š. 0,30m beton C12/15, včetně hutnění a bednění 
(11,50+9,50)m*0,30m*1,50m 
Kubatura vypočtena z výkresu D.1.2.2.2.01, D.1.2.2.2.02, D.1.2.2.2.03</t>
  </si>
  <si>
    <t>(11,50+9,50)*0,30*1,50=9,450 [A]</t>
  </si>
  <si>
    <t>45860</t>
  </si>
  <si>
    <t>VÝPLŇ ZA OPĚRAMI A ZDMI Z MEZEROVITÉHO BETONU</t>
  </si>
  <si>
    <t>Přechodová oblast mostu – Drenážní mezerovitý beton š. 0,30m  za opěrami, včetně hutnění a bednění 
(11,50+9,50)m*0,30m*1,80m 
Kubatura vypočtena z výkresu D.1.2.2.2.01, D.1.2.2.2.02, D.1.2.2.2.03</t>
  </si>
  <si>
    <t>(11,50+9,50)*0,30*1,80=11,340 [A]</t>
  </si>
  <si>
    <t>položka zahrnuje: 
- dodávku mezerovitého betonu předepsané kvality a zásyp se zhutněním včetně mimostaveništní a vnitrostaveništní dopravy</t>
  </si>
  <si>
    <t>Příprava území – Opevnění svahu vtokové hrázky na návodní straně rovnaninou z lomového kamene min. hmotnosti 100kg/ks + spáry prosypat štěrkodrtí fr. 0-63mm + vyklínování menšími kameny 
3,36m2*0,5m 
Kubatura vypočtena z výkresu D.1.2.2.2.01 
Základy - Kamenná rovnanina fr. 0/150mm tl. 400mm, min. Hmotnost kamene 200 - 400kg/ks (čerpáno pouze po předchozím odsouhlasení investorem a projektantem v případě nesplnění předepsaného Edef2) 
10,40m*0,50m*4,45m+1,30m*0,50m*(4,80+5,20)m 
Kubatura vypočtena z výkresu D.1.2.2.2.01, D.1.2.2.2.02, D.1.2.2.2.03</t>
  </si>
  <si>
    <t>3,36*0,5=1,680 [A] 
10,40*0,50*4,45+1,30*0,50*(4,80+5,20)=29,640 [B] 
Celkem: A+B=31,320 [C]</t>
  </si>
  <si>
    <t>Opevnění koryta toku – Dlažba z lomového kamene tl.250mm, min hmotnost 1ks kamene 20kg + spáry zatřeny spárovací hmotou 
122,60m2*1,2*0,25m+12,3m*1,2*0,68m2 
Kubatura vypočtena z výkresu D.1.2.2.2.01, D.1.2.2.2.02, D.1.2.2.2.03</t>
  </si>
  <si>
    <t>122,60*1,2*0,25+12,3*1,2*0,68=46,817 [A]</t>
  </si>
  <si>
    <t>Mostní svršek - Geokompozit mezi mostem a přechodovou oblastí osazena ve dvou úrovních na podkladní asfaltový beton/ MA litý asfalt - ochrana izolace a asfaltový ložný beton v délce 2,00m - výztužná mříž obalená geotextílií, včetně dodávky materiálu a nutných postřiků 
7,75m*2,00m*2*2 
Plocha vypočtena z výkresu D.1.2.2.2.01, D.1.2.2.2.02, D.1.2.2.2.03</t>
  </si>
  <si>
    <t>7,75*2,00*2*2=62,000 [A]</t>
  </si>
  <si>
    <t>- dodání geomříže v požadované kvalitě a v množství včetně přesahů (přesahy započteny v jednotkové ceně)  
- očištění podkladu  
- pokládka geomříže dle předepsaného technologického předpisu</t>
  </si>
  <si>
    <t>SVI – Ochrana izolace mostovky litým asfaltem MA 11 IV tl. 35mm 
7,00m*3,00m 
Plocha vypočtena z výkresu D.1.2.2.2.01, D.1.2.2.2.02, D.1.2.2.2.03</t>
  </si>
  <si>
    <t>7,00*3,00=21,000 [A]</t>
  </si>
  <si>
    <t>709120</t>
  </si>
  <si>
    <t>PROVIZORNÍ ZAJIŠTĚNÍ POTRUBÍ VE VÝKOPU</t>
  </si>
  <si>
    <t>Provizorní zajištění potrubí ve výkopu - včetně chrániček 
5</t>
  </si>
  <si>
    <t>1. Položka obsahuje:  
 – kompletní montáž, rozměření, upevnění, řezání, spojování a pod.   
 – veškerý spojovací a montážní materiál vč. upevňovacího materiálu ( držáky apod.)  
 – pomocné mechanismy  
2. Položka neobsahuje:  
 X  
3. Způsob měření:  
Udává se počet kusů kompletní konstrukce nebo práce.</t>
  </si>
  <si>
    <t>709400</t>
  </si>
  <si>
    <t>ZATAŽENÍ LANKA DO CHRÁNIČKY NEBO ŽLABU</t>
  </si>
  <si>
    <t>Římsa – Ocelové lanko zatažené do plastové chráničky římsy D110/94 osazené při betonáži s přesahem 0,50m, včetně PKO pozinkováním 
4,00m*2+4,25m*2 
Délka vypočtena z výkresu D.1.2.2.2.05</t>
  </si>
  <si>
    <t>4,00*2+4,25*2=16,500 [A]</t>
  </si>
  <si>
    <t>1. Položka obsahuje:  
 – všechny náklady na demontáž stávajícího zařízení včetně pomocných doplňujících úprav pro jeho likvidaci  
 – naložení vybouraného materiálu na dopravní prostředek  
2. Položka neobsahuje:  
 – odvoz vybouraného materiálu  
 – poplatek za likvidaci odpadů (nacení se dle SSD 0)  
3. Způsob měření:  
Měří se metr délkový.</t>
  </si>
  <si>
    <t>SVI – Proti zemní vlhkosti – Nátěry Np+2xNa – na styku se zeminou - deska, opěry, křídla 
((9,20+11,10+2,50+0,50+3,30*2+1,00)m*1,00m*1,1+3,30m*11,70m*1,1)*3 
Plocha vypočtena z výkresu D.1.2.2.2.04</t>
  </si>
  <si>
    <t>((9,20+11,10+2,50+0,50+3,30*2+1,00)*1,00*1,1+3,30*11,70*1,1)*3=229,383 [A]</t>
  </si>
  <si>
    <t>711452</t>
  </si>
  <si>
    <t>IZOLACE MOSTOVEK POD VOZOVKOU ASFALTOVÝMI PÁSY S PEČETÍCÍ VRSTVOU</t>
  </si>
  <si>
    <t>SVI – Izolace nosné konstrukce natavovanými asfaltovými pásy, včetně podkladního penetračního nátěru 
7,50m*12,25+2,35m*(3,30+1,0)m+3,00m*0,5m+2,45m*2,50m 
Plocha vypočtena z výkresu D.1.2.2.2.01, D.1.2.2.2.02, D.1.2.2.2.03</t>
  </si>
  <si>
    <t>7,50*12,25+2,35*(3,30+1,0)+3,00*0,5+2,45*2,50=109,605 [A]</t>
  </si>
  <si>
    <t>SVI – Natavené asfaltové izolační pásy s kovovou vložkou – ochrana izolace pod římsami na mostovce a na křídlech 
(1,00+3,30)m*0,35m+3,00m*2,05m+3,05m*1,55m*1,2 
Plocha vypočtena z výkresu D.1.2.2.2.01, D.1.2.2.2.02, D.1.2.2.2.03</t>
  </si>
  <si>
    <t>(1,00+3,30)*0,35+3,00*2,05+3,05*1,55*1,2=13,328 [A]</t>
  </si>
  <si>
    <t>711506</t>
  </si>
  <si>
    <t>OCHRANA IZOLACE NA POVRCHU Z MĚKČENÉHO PVC</t>
  </si>
  <si>
    <t>Přechodová oblast mostu – Těsnící vrstva – PVC fólie, tloušťky 2mm, se zabudovaným skelným rounem 
(12,5+9,50)m*2,50m 
Plocha vypočtena z výkresu D.1.2.2.2.01, D.1.2.2.2.02, D.1.2.2.2.03</t>
  </si>
  <si>
    <t>(12,5+9,50)*2,50=55,000 [A]</t>
  </si>
  <si>
    <t>SVI – Ochranná geotextílie 900g/m2, tkaná na asfaltové pásy 
(7,50m-3,00m)*12,25+2,35m*(3,30+1,0)m+3,00m*0,5m+2,45m*2,50m 
Plocha vypočtena z výkresu D.1.2.2.2.01, D.1.2.2.2.02, D.1.2.2.2.03</t>
  </si>
  <si>
    <t>(7,50-3,00)*12,25+2,35*(3,30+1,0)+3,00*0,5+2,45*2,50=72,855 [A]</t>
  </si>
  <si>
    <t>711519</t>
  </si>
  <si>
    <t>OCHRANA IZOLACE PODZEMNÍCH OBJEKTŮ TEXTILIÍ</t>
  </si>
  <si>
    <t>Přechodová oblast mostu – Těsnící vrstva – ochranná geotextilie 1200g/m2, tkaná 
(12,5+9,50)m*2,50m*2 
Plocha vypočtena z výkresu D.1.2.2.2.01, D.1.2.2.2.02, D.1.2.2.2.03</t>
  </si>
  <si>
    <t>(12,5+9,50)*2,50*2=110,000 [A]</t>
  </si>
  <si>
    <t>Římsa – Nátěr viditelných částí říms hydrofóbním nátěrovým systémem typ S4  
3,20m*3,00m+2,70m*3,50m+1,65m*(0,80+3,20)m+1,75m*2,00m+0,67m2*2*0,55m2*2 
Plocha vypočtena z výkresu D.1.2.2.2.05</t>
  </si>
  <si>
    <t>3,20*3,00+2,70*3,50+1,65*(0,80+3,20)+1,75*2,00+0,67*2*0,55*2=30,624 [A]</t>
  </si>
  <si>
    <t>Úprava území – odstranění plastové trouby DN=600mm, dl. 55,00m (25kg/m), včetně odvozu a uložení na skládku 
55m*2 
Délka vypočtena z výkresu D.1.2.2.2.01 
Hmotnost: (55m*2)*0,025t/m=2,75t</t>
  </si>
  <si>
    <t>863342</t>
  </si>
  <si>
    <t>POTRUBÍ Z TRUB Z NEREZ OCELI DN DO 200MM</t>
  </si>
  <si>
    <t>Nosná konstrukce – Nerezové vyústky skrz opěry s přivařenou přírubou osazené přímo do bednění, tř. oceli A4 
2*0,45m*1,2 
Délka vypočtena z výkresu D.1.2.2.2.01, D.1.2.2.2.02, D.1.2.2.2.03 
Hmotnost: 2*0,45m*15kg/m+0,30m*0,30m*8kg/m2*2=14,940kg</t>
  </si>
  <si>
    <t>2*0,45*1,2=1,080 [A]</t>
  </si>
  <si>
    <t>Přechodová oblast mostu – Drenážní PE trubka DN 150, perforovaná v horní polovině, včetně 2x T-kus pro napojení do vyústek 
11,50m+9,50m+0,5m*2 
Délka vypočtena z výkresu D.1.2.2.2.01</t>
  </si>
  <si>
    <t>11,50+9,50+0,5*2=22,000 [A]</t>
  </si>
  <si>
    <t>87627</t>
  </si>
  <si>
    <t>CHRÁNIČKY Z TRUB PLASTOVÝCH DN DO 100MM</t>
  </si>
  <si>
    <t>Římsa – Plastové chráničky do římsy D110/94 osazené při betonáži s přesahem 0,50m, konce budou zaslepeny koncovou tvarovkou 
4,00m*2+4,25m*2 
Délka vypočtena z výkresu D.1.2.2.2.05</t>
  </si>
  <si>
    <t>Římsa - Ocelové zábradlí se svislou výplní opatřeno PKO, barva RAL dle výběru investora, kotevní šrouby + drobný spojovací materiál z nerezové oceli třídy A2, kotveno do předvrtaných otvorů D 16mm a délky 175mm na chemickou kotvu s kotevním šroubem průměru 12mm dl. 220mm. Kotevní desky podlity plastmaltou. Celkový počet kotev je 28 kusů. Nátěrový systém má celkovou nominální tloušťku 240 µm 
4,90m+6,80m 
Délka vypočtena z výkresu D.1.2.2.2.01</t>
  </si>
  <si>
    <t>4,90+6,80=11,700 [A]</t>
  </si>
  <si>
    <t>91345</t>
  </si>
  <si>
    <t>NIVELAČNÍ ZNAČKY KOVOVÉ</t>
  </si>
  <si>
    <t>Římsa – Geodetické značky z nerezové oceli třídy A2, 4ks na opěrách, 4ks na římse, včetně potřebných vrtů a vhodné zálivky 
4+4</t>
  </si>
  <si>
    <t>4+4=8,000 [A]</t>
  </si>
  <si>
    <t>položka zahrnuje:  
- dodání a osazení nivelační značky včetně nutných zemních prací  
- vnitrostaveništní a mimostaveništní dopravu</t>
  </si>
  <si>
    <t>Římsa – Evidenční číslo mostu připevněné konstrukcí na sloupek zábradlí 
2</t>
  </si>
  <si>
    <t>931112</t>
  </si>
  <si>
    <t>VÝPLŇ DILATAČ SPAR ZE DŘEVA TL DO 20MM</t>
  </si>
  <si>
    <t>Mostní svršek - Předtěsnění spáry mezi ochranou izolace - MA - litý asfalt/  drenážního polymerbetonu a římsou profil 35x15mm, včetně nepřilnavého nátěru, včetně odstranění, likvidace a odvozu odstranění po aplikaci MA/ drenážního polymerbetonu 
3,60m+3,00m 
Délka vypočtena z výkresu D.1.2.2.2.06</t>
  </si>
  <si>
    <t>položka zahrnuje dodávku a osazení předepsaného materiálu, očištění ploch spáry před úpravou, očištění okolí spáry po úpravě</t>
  </si>
  <si>
    <t>931182</t>
  </si>
  <si>
    <t>VÝPLŇ DILATAČNÍCH SPAR Z POLYSTYRENU TL 20MM</t>
  </si>
  <si>
    <t>Dilatace - Výplň dilatačních spár mostu s okolními konstrukcemi pěnovým polystyrenem EPS tl. 20mm 
3,25m2+1,10m2+0,75m2+0,30m2+0,55m2+0,22m2*2+0,25m2 
Plocha vypočtena z výkresu D.1.2.2.2.04, D.1.2.2.2.05</t>
  </si>
  <si>
    <t>3,25+1,10+0,75+0,30+0,55+0,22*2+0,25=6,640 [A]</t>
  </si>
  <si>
    <t>931325</t>
  </si>
  <si>
    <t>TĚSNĚNÍ DILATAČ SPAR ASF ZÁLIVKOU MODIFIK PRŮŘ DO 600MM2</t>
  </si>
  <si>
    <t>Mostní svršek - Modifikovaná asfaltová zálivka mezi ochranou izolace - MA litý asfalt/ drenážním polymerbetonem a římsou 35x15mm, včetně penetračního nátěru a povápnění 
3,60m+3,00m 
Délka vypočtena z výkresu D.1.2.2.2.06</t>
  </si>
  <si>
    <t>931326</t>
  </si>
  <si>
    <t>TĚSNĚNÍ DILATAČ SPAR ASF ZÁLIVKOU MODIFIK PRŮŘ DO 800MM2</t>
  </si>
  <si>
    <t>Mostní svršek - Modifikovaná asfaltová zálivka 40x20mm mezi vozovkou a římsou, včetněpředtěsnění z pěnového polyetylénu, penetračního nátěru a povápnění 
3,60m+3,00m 
Délka vypočtena z výkresu D.1.2.2.2.06</t>
  </si>
  <si>
    <t>931327</t>
  </si>
  <si>
    <t>TĚSNĚNÍ DILATAČ SPAR ASF ZÁLIVKOU MODIFIK PRŮŘ DO 1000MM2</t>
  </si>
  <si>
    <t>Mostní svršek - Elastická modifikovaná zálivka 30x30mm ve vozovce mezi opěrami a přechodovou oblastí, včetně penetračního nátěru a povápnění 
7,75m*2 
Délka vypočtena z výkresu D.1.2.2.2.01, D.1.2.2.2.02, D.1.2.2.2.03</t>
  </si>
  <si>
    <t>Dilatace - Trvale pružný těsnící tmel šedý 20x50mm dle ČSN ISO 11600 (F-25-HM-M1p) včetně předtěsnění PU provazcem D 30mm 
10,75m+8,00m+5,25m+3,40m 
Délka vypočtena z výkresu D.1.2.2.2.04, D.1.2.2.2.05</t>
  </si>
  <si>
    <t>10,75+8,00+5,25+3,40=27,400 [A]</t>
  </si>
  <si>
    <t>Demolice – Demolice kamenných konstrukcí na maltu cementovou – bourání části opěr, křídel, kamenné dlažby v okolí mostu, včetně odvozu a uložení na skládku 
2,25m2*28,5m*1,2 
Kubatura vypočtena z výkresu D.1.2.2.2.01 
Hmotnost: (2,25m2*28,5m*1,2)*2,6t/m3=200,07t</t>
  </si>
  <si>
    <t>2,25*28,5*1,2=76,950 [A]</t>
  </si>
  <si>
    <t>Demolice – Doprava navíc - Demolice kamenných konstrukcí na maltu cementovou – bourání části opěr, křídel, kamenné dlažby v okolí mostu, skládka ve vzdálenosti 30 km, doprava navíc 10 km 
200,07t*10km</t>
  </si>
  <si>
    <t>200,07*10=2 000,700 [A]</t>
  </si>
  <si>
    <t>SO 204</t>
  </si>
  <si>
    <t>OPĚRNÁ ZEĎ - JEDLOVÁ (PVNHČP)</t>
  </si>
  <si>
    <t>Demolice - Poplatek za skládku - Uložení stavební suti na skládku 
=14,56t+88,27t+46,32t 
(Viz položky č. 966168, 966138, 966138)</t>
  </si>
  <si>
    <t>29,12+88,27+46,32=163,710 [A]</t>
  </si>
  <si>
    <t>Demolice - Poplatek za skládku - Uložení zeminy na skládku 
=45,00t+115,43t 
(Viz položky č. 12960, 131738)</t>
  </si>
  <si>
    <t>45+115,43=160,430 [A]</t>
  </si>
  <si>
    <t>Úprava území - Poplatek za skládku - Uložení zeminy na skládku 
=39,00t+5,39t 
(Viz položky č. 124738, 122738)</t>
  </si>
  <si>
    <t>39+5,39=44,390 [A]</t>
  </si>
  <si>
    <t>Úprava území - Poplatek za skládku - Uložení stavební suti na skládku 
=1,88t 
(Viz položky č. 967118)</t>
  </si>
  <si>
    <t>1,88=1,880 [A]</t>
  </si>
  <si>
    <t>Vypracování evidenčního listu 
=1ks</t>
  </si>
  <si>
    <t>Prohlídka opěrné zdi 
=1ks</t>
  </si>
  <si>
    <t>Příprava území - Čerpání vody ze stavební jámy – 4 jímky 
= 28dnů*10hod 
(Počet vypočten z přílohy D.1.2.1 - Technická zpráva)</t>
  </si>
  <si>
    <t>28*10=280,000 [A]</t>
  </si>
  <si>
    <t>Příprava území – Osazení plastové trouby DN=600mm, dl. 75,00m (25kg/m) 
=75,00m 
(Délka vypočtena z výkresu D.1.2.2.1 - Stávající stav - Přehledné výkresy)</t>
  </si>
  <si>
    <t>75=75,000 [A]</t>
  </si>
  <si>
    <t>Úprava území - Odstranění opevnění svahu vtokové hrázky z rovnaniny z lomového kamene, včetně odvozu na skládku do 20ti km 
=3,50m*1,00m*0,50m*1,4 
=2,45m3*2,20t/m3=5,39t 
(Kubatura vypočtena z výkresu D.1.2.2.1 - Stávající stav - Přehledné výkresy)</t>
  </si>
  <si>
    <t>3,5*1*0,5*1,4=2,450 [A]</t>
  </si>
  <si>
    <t>Úprava území - Příplatek za dopravu - Odstranění opevnění svahu vtokové hrázky z rovnaniny z lomového kamene, skládka ve vzdálenosti 30km, doprava dalších 10km 
=2,45m3*10km 
(Kubatura vypočtena z výkresu D.1.2.2.1 - Stávající stav - Přehledné výkresy)</t>
  </si>
  <si>
    <t>2,45*10=24,500 [A]</t>
  </si>
  <si>
    <t>Úprava území - Odstranění jílových těsnících hrázek, včetně odvozu na skládku do 20ti km 
=3,50m*3,00m*1,00m+3,00m*3,00m*1,00m 
=19,50m3*2,00t/m3=39,00t 
(Kubatura vypočtena z výkresu D.1.2.2.1 - Stávající stav - Přehledné výkresy)</t>
  </si>
  <si>
    <t>3,5*3*1+3*3*1=19,500 [A]</t>
  </si>
  <si>
    <t>Úprava území -  Příplatek za dopravu - odstranění jílových těsnících hrazek, skládka ve vzdálenosti 30km, doprava dalších 10km 
=19,50m3*10km 
(Viz položky č. 124738)</t>
  </si>
  <si>
    <t>19,5*10=195,000 [A]</t>
  </si>
  <si>
    <t>Demolice - Pročištění koryta toku od naplavenin, včetně odvozu na skládku do 30ti km 
=75,00m*1,50m*0,20m 
=22,50m3*2,00t/m3=45,00t 
(Kubatura vypočtena z výkresů D.1.2.2.2.XX - Nový stav - XX)</t>
  </si>
  <si>
    <t>75*1,5*0,2=22,500 [A]</t>
  </si>
  <si>
    <t>Demolice - Výkop zeminy tř. I, včetně odvozu na skládku do vzdálenosti 20ti km 
=(0,60m*1,20m+0,50m*0,50m/2)*(0,80m+7,90m+29,20m+0,80m+0,80m+2,80m+25,20m+0,80m) 
=57,71m3*2,00t/m3=115,43t 
(Kubatura vypočtena z výkresů D.1.2.2.2.XX - Nový stav - XX)</t>
  </si>
  <si>
    <t>(0,6*1,2+0,5*0,5/2)*(0,8+7,9+29,2+0,8+0,8+2,8+25,2+0,8)=57,714 [A]</t>
  </si>
  <si>
    <t>Demolice - Příplatek za dopravu - Výkop zeminy tř. I, skládka ve vzdálenosti 30km, doprava dalších 10km 
=57,71m3*10km 
(Viz položky č. 131738)</t>
  </si>
  <si>
    <t>57,71*10=577,100 [A]</t>
  </si>
  <si>
    <t>Příprava území - Obsyp betonových skruží štěrkem 
=4ks*1,0m2*1,00m 
(Viz položky č. 89914)</t>
  </si>
  <si>
    <t>4*1*1=4,000 [A]</t>
  </si>
  <si>
    <t>Zásyp – Zásyp ze štěrkodrtí fr. 0/32mm, hutněn po vrstvách max. 300mm, ID=0,90; 100% PS 
=(0,60m*0,80m+0,80m*0,80m/2)*(0,80m+37,00m+0,80m+0,80m+28,00m+0,80m) 
(Kubatura vypočtena z vvýkresů D.1.2.2.2.XX - Nový stav - XX)</t>
  </si>
  <si>
    <t>(0,6*0,8+0,8*0,8/2)*(0,8+37+0,8+0,8+28+0,8)=54,560 [A]</t>
  </si>
  <si>
    <t>Úprava území - Nákup a dovoz humózní zeminy 
=(8,00m+2,50m)*2,00m*0,15m 
(Kubatura vypočtena z výkresů D.1.2.2.2.XX - Nový stav - XX)</t>
  </si>
  <si>
    <t>(8+2,5)*2*0,15=3,150 [A]</t>
  </si>
  <si>
    <t>Příprava území – Zřízení jílových těsnících hrazek 
=3,50m*3,00m*1,00m+3,00m*3,00m*1,00m 
(Kubatura vypočtena z výkresu D.1.2.2.1 - Stávající stav - Přehledné výkresy)</t>
  </si>
  <si>
    <t>Úprava území - Rozprostření humózní zeminy v rovině tl. 150mm včetně urovnání 
=(8,00m+2,50m)*2,00m 
(Plocha vypočtena z výkresů D.1.2.2.2.XX - Nový stav - XX)</t>
  </si>
  <si>
    <t>(8+2,5)*2=21,000 [A]</t>
  </si>
  <si>
    <t>Úprava území - Založení trávníku ručním výsevem protierozní směsi, včetně uválcování a 1 pokosení 
=(8,00m+2,50m)*2,00m 
(Plocha vypočtena z výkresů D.1.2.2.2.XX - Nový stav - XX)</t>
  </si>
  <si>
    <t>Úprava území - Kosení, odplevelení a zálivka trávníků po dobu dle požadavků investora a SoD 
=(8,00m+2,50m)*2,00m 
(Plocha vypočtena z výkresů D.1.2.2.2.XX - Nový stav - XX)</t>
  </si>
  <si>
    <t>Drenáž - Filtrační geotextílie 300g/m2 
= 8,00m*(0,30m+2*0,80m+0,60m) 
(Plocha vypočtena z výkresů D.1.2.2.2.XX - Nový stav - XX)</t>
  </si>
  <si>
    <t>8*(0,3+2*0,8+0,6)=20,000 [A]</t>
  </si>
  <si>
    <t>261513</t>
  </si>
  <si>
    <t>VRTY PRO KOTVENÍ A INJEKTÁŽ TŘ V NA POVRCHU D DO 25MM</t>
  </si>
  <si>
    <t>Opěrná zeď - Vrty DN=20mm, déky 0,30m do betonu pro kotvení kamenného líce, včetně chemické kotvy 
=((36,80m+28,10m)*0,60m+1,00m*1,00m+1,00m*1,50m)/0,40m/0,40m*0,30m 
(Délka vypočtena z výkresů D.1.2.2.2.XX - Nový stav - XX)</t>
  </si>
  <si>
    <t>((36,8+28,1)+1*1+1*1,5)*0,6/0,4/0,4*0,3=75,825 [A]</t>
  </si>
  <si>
    <t>Opěrná zeď - Vrty DN=20mm, délky 0,50m do kamenného zdiva, včetně chemické kotvy 
=(36,80m+28,10m)/0,40m*0,50m 
(Délka vypočtena z výkresů D.1.2.2.2.XX - Nový stav - XX)</t>
  </si>
  <si>
    <t>(36,8+28,1)/0,4*0,5=81,125 [A]</t>
  </si>
  <si>
    <t>Příprava území – Opevnění svahu vtokové hrázky – Separační vrstva z geotextílie 900g/m2 mezi jílovou těsnící zídku a kamennou rovnaninu 
=3,50m*1,00m*1,4 
(Plocha vypočtena z výkresu D.1.2.2.1 - Stávající stav - Přehledné výkresy)</t>
  </si>
  <si>
    <t>3,5*1*1,4=4,900 [A]</t>
  </si>
  <si>
    <t>Opěrná zeď - Římsy ze ŽB C30/37, včetně hutnění a zarovnání horního povrchu, striáže horního povrchu. Dilatační spáry budou vyplněny polystyrenem tl. 20mm, utěsněny pryžovým těsnícím profilem, PU provazcem a trvale pružným tmelem. Nátěr pracovních spár spojovacím můstkem. Vložení pryžové matrice s označením letopočtu do bednění. 
(Kubatura vypočtena z výkresů D.1.2.2.2.XX - Nový stav - XX) 
=(36,70m+28,20m)*0,80m*0,30m 
Bednění pro betonáž včetně jeho odstranění a drenážního potahu (nebo odbedňovacího nátěru) 
=(36,70m+36,90m+2*0,80m+28,20m+28,00m+2*0,80m)*0,30m=39,90m2 
Polystyren tl. 20mm 
=0,80m*0,30m*9ks=2,16m2 
Pryžový těsnící profil 
=0,90m*9ks=8,10m 
Polyuretanový provazec průměru 30mm 
=(0,20m+0,30m+0,80m+0,30m)*9ks=14,40m 
Trvale pružný těsnící tmel - šedý 
=(0,20m+0,30m+0,80m+0,30m)*9ks=14,40m 
Spojovací můstek 
=(36,70m+28,20m)*0,60m=38,94m2</t>
  </si>
  <si>
    <t>(36,7+28,2)*0,8*0,3=15,576 [A]</t>
  </si>
  <si>
    <t>Opěrná zeď – Výztuž římsy z betonářské oceli B500B + provaření po obvodu + vázání drátem 
= 0,025*15,58m3*7,85t/m3 
(Viz položky č. 317325)</t>
  </si>
  <si>
    <t>0,025*15,58*7,85=3,058 [A]</t>
  </si>
  <si>
    <t>327212</t>
  </si>
  <si>
    <t>ZDI OPĚRNÉ, ZÁRUBNÍ, NÁBŘEŽNÍ Z LOMOVÉHO KAMENE NA MC</t>
  </si>
  <si>
    <t>Sanace - Lokální doplnění kamenného zdiva na líci opěrné zdi z lomového kamene na maltu cementovou MC 20 
=(28,20m+36,80m)*1,30m*0,25m*0,05 
(Plocha vypočtena z výkresů D.1.2.2.2.XX - Nový stav - XX)</t>
  </si>
  <si>
    <t>(28,2+36,8)*1,3*0,25*0,05=1,056 [A]</t>
  </si>
  <si>
    <t>položka zahrnuje dodávku a osazení lomového kamene, jeho výběr a případnou úpravu, dodávku předepsané malty, spárování.</t>
  </si>
  <si>
    <t>327213</t>
  </si>
  <si>
    <t>OBKLAD ZDÍ OPĚR, ZÁRUB, NÁBŘEŽ Z LOM KAMENE</t>
  </si>
  <si>
    <t>Opěrná zeď - Vyzdění líce opěrné zdi z lomového kamene (třída jakosti kamene ''I'') min. tl. 200mm na cementovou maltou MC 20, spáry budou zatřeny cementovou maltou  
=((36,80m+28,10m)*0,60m+1,00m*1,00m+1,00m*1,50m)*0,25m 
(Kubatura vypočtena z výkresů D.1.2.2.2.XX - Nový stav - XX)</t>
  </si>
  <si>
    <t>((36,8+28,1)*0,6+1*1+1*1,5)*0,25=10,360 [A]</t>
  </si>
  <si>
    <t>položka zahrnuje dodávku a osazení lomového kamene, jeho výběr a případnou úpravu, jeho případné kotvení se všemi souvisejícími materiály a pracemi, dodávku předepsané malty, spárování.</t>
  </si>
  <si>
    <t>327325</t>
  </si>
  <si>
    <t>ZDI OPĚRNÉ, ZÁRUBNÍ, NÁBŘEŽNÍ ZE ŽELEZOVÉHO BETONU DO C30/37</t>
  </si>
  <si>
    <t>Opěrná zeď - Dobetonávka dříku opěrné zdi ze slabě vyztuženého betonu C30/37 včetně hutnění a zarovnání horního povrchu, Dilatační spáry budou vyplněny polystyren tl. 20mm, pryžovým těsncím profilem, trvale pružným tmelem. Nátěr pracovních spár spojovacím můstkem. 
(Kubatura vypočtena z výkresů D.1.2.2.2.XX - Nový stav - XX) 
=(36,80m+28,10m)*0,60m*0,60m+(1,00m*1,00m+1,50m*1,00m)*1,00m 
Bednění pro betonáž včetně jeho odstranění a drenážního potahu (nebo odbedňovacího nátěru) 
=(36,80m+37,00m+2*0,60m+28,10m+28,00m+2*0,60m)*0,60m+2*(1,00m*1,00m+1,50m*1,00m)=84,38m2 
Polystyren tl. 20mm 
=0,90m*0,60m*9ks=4,86m2 
Pryžový těsnící profil 
=0,60m*9ks=5,40m 
Trvale pružný těsnící tmel 20x20mm – šedý 
=0,60m*9ks=5,40m 
Spojovací můstek 
=(36,80m+28,10m)*0,60m+(4*1,00m+1,00m+1,50m)*1,00m=45,44m2</t>
  </si>
  <si>
    <t>(36,8+28,1)*0,6*0,6+(1*1+1,5*1)*1=25,864 [A]</t>
  </si>
  <si>
    <t>327365</t>
  </si>
  <si>
    <t>VÝZTUŽ ZDÍ OPĚRNÝCH, ZÁRUBNÍCH, NÁBŘEŽNÍCH Z OCELI 10505, B500B</t>
  </si>
  <si>
    <t>Opěrná zeď - Kotvy z betonářské výztuže B500B, O16mm, délky 1,50m 
=(36,80m+28,10m)/0,40m*1,50m*0,00158t/m 
(Hmotnost vypočtena z výkresů D.1.2.2.2.XX - Nový stav - XX)</t>
  </si>
  <si>
    <t>(36,8+28,1)/0,4*1,5*0,00158=0,385 [A]</t>
  </si>
  <si>
    <t>Opěrná zeď - Výztuž dobetonávky dříku, včetně výztuže pro kotvení říms z betonářské oceli B500B + provaření po obvodu + vázání drátem 
=0,015*25,86m3*7,85t/m3 
(Viz položky č. 327325)</t>
  </si>
  <si>
    <t>0,015*25,86*7,85=3,045 [A]</t>
  </si>
  <si>
    <t>Opěrná zeď – Kotvy z betonářské výztuže B500B, O16mm, délky 0,55m pro kotvení kamenného líce 
=((36,80m+28,10m)*0,60m+1,00m*1,00m+1,00m*1,50m)/0,40m/0,40m*0,55m*0,00158t/m 
(Hmotnost vypočtena z výkresů D.1.2.2.2.XX - Nový stav - XX)</t>
  </si>
  <si>
    <t>((36,8+28,1)*0,6+1*1+1*1,5)/0,4/0,4*0,55*0,00158=0,225 [A]</t>
  </si>
  <si>
    <t>Drenáž – Podkladní vrstva drenáže ze štěrkodrti fr. 0/32mm šířky 0,30m 
=8,00m*0,30m*0,10m 
(Kubatura vypočtena z výkresů D.1.2.2.2.XX - Nový stav - XX)</t>
  </si>
  <si>
    <t>8*0,3*0,1=0,240 [A]</t>
  </si>
  <si>
    <t>Drenáž - Obsyp drenážních trubek štěrkem fr. 11/22mm, tl. min. 500mm 
=8,00m*0,50m*0,65m 
(Kubatura vypočtena z výkresů D.1.2.2.2.XX - Nový stav - XX)</t>
  </si>
  <si>
    <t>8*0,5*0,65=2,600 [A]</t>
  </si>
  <si>
    <t>položka zahrnuje:  
- dodávku mezerovitého betonu předepsané kvality a zásyp se zhutněním včetně mimostaveništní a vnitrostaveništní dopravy</t>
  </si>
  <si>
    <t>Úprava území - Lože kamenné dlažby z prostého betonu C25/30 min. tl. 150mm, včetně lokálního předláždění a doplnění stávající dlažby 
=((36,80m+28,10m)*0,60m+2,00m*2,00m*1,4)*0,15m 
(Kubatura vypočtena z výkresů D.1.2.2.2.XX - Nový stav - XX)</t>
  </si>
  <si>
    <t>((36,8+28,1)*0,6+2*2*1,4)*0,15=6,681 [A]</t>
  </si>
  <si>
    <t>Příprava území – Opevnění svahu vtokové hrázky straně rovnaninou z lomového kamene min. hmotnosti 100kg/ks + spáry prosypat štěrkodrtí fr. 0-63mm + vyklínování menšími kameny 
=3,50m*1,00m*0,50m*1,4 
(Kubatura vypočtena z výkresu D.1.2.2.1 - Stávající stav - Přehledné výkresy)</t>
  </si>
  <si>
    <t>Úprava území - Dlažba z lomového kamene tl. 250mm + spáry zatřeny spárovací hmotou 
=((36,80m+28,10m)*0,60m+2,00m*2,00m*1,4)*0,25m 
(Kubatura vypočtena z výkresů D.1.2.2.2.XX - Nový stav - XX)</t>
  </si>
  <si>
    <t>((36,8+28,1)*0,6+2*2*1,4)*0,25=11,135 [A]</t>
  </si>
  <si>
    <t>Úprava území - Lokálního předláždění a doplnění stávající kamenné dlažby tl. 250mm 
=(36,80m+28,10m)*(1,00m+0,80m)*0,25m*0,10 
(Kubatura vypočtena z výkresů D.1.2.2.2.XX - Nový stav - XX)</t>
  </si>
  <si>
    <t>(36,8+28,1)*(1+0,8)*0,25*0,1=2,921 [A]</t>
  </si>
  <si>
    <t>62745</t>
  </si>
  <si>
    <t>SPÁROVÁNÍ STARÉHO ZDIVA CEMENTOVOU MALTOU</t>
  </si>
  <si>
    <t>Sanace - Přesparování líce kamenného zdiva opěrné zdi 
=(28,20m+36,80m)*1,30m 
(Plocha vypočtena z výkresů D.1.2.2.2.XX - Nový stav - XX)</t>
  </si>
  <si>
    <t>(28,2+36,8)*1,3=84,500 [A]</t>
  </si>
  <si>
    <t>Úprava území - Přesparování stávající kamenné dlažby z lomového kamene 
=(36,80m+28,10m)*(1,00m+0,80m)*0,30 
(Plocha vypočtena z výkresů D.1.2.2.2.XX - Nový stav - XX)</t>
  </si>
  <si>
    <t>(36,8+28,1)*(1+0,8)*0,3=35,046 [A]</t>
  </si>
  <si>
    <t>SVI - Nátěry Np+2xNa – na styku se zeminou 
=(4*1,00m+36,90m+28,00m)*1,60m 
(Plocha vypočtena z výkresů D.1.2.2.2.XX - Nový stav - XX)</t>
  </si>
  <si>
    <t>(4*1+36,9+28)*1,6=110,240 [A]</t>
  </si>
  <si>
    <t>Opěrná zeď – Izolace pracovních spár modifikovanými asfaltovými pásy + podklad ošetřen penetračím nátěrem 
=(4*0,60m+36,90m+28,00m)*0,40m 
(Plocha vypočtena z výkresů D.1.2.2.2.XX - Nový stav - XX)</t>
  </si>
  <si>
    <t>(4*0,6+36,9+28)*0,4=26,920 [A]</t>
  </si>
  <si>
    <t>SVI - Ochranná geotextílie 900g/m2 
=(4*1,00m+36,90m+28,00m)*1,60m 
(Plocha vypočtena z výkresů D.1.2.2.2.XX - Nový stav - XX)</t>
  </si>
  <si>
    <t>Opěrná zeď – Nátěr říms čirým hydrofobním nátěrem (dvě vrstvy) 
=(36,70m+28,20m)*(0,30m+0,80m+0,30m) 
(Hmotnost vypočtena z výkresů D.1.2.2.2.XX - Nový stav - XX)</t>
  </si>
  <si>
    <t>(36,7+28,2)*(0,3+0,8+0,3)=90,860 [A]</t>
  </si>
  <si>
    <t>Drenáž – Drenážní PE trouba DN=150mm perforovaná v horní polovině, vhodná do dynamicky namáhaných oblastí, včetně a zavíčkování konců 
=8,00m 
(Délka vypočtena z výkresů D.1.2.2.2.XX - Nový stav - XX)</t>
  </si>
  <si>
    <t>8=8,000 [A]</t>
  </si>
  <si>
    <t>Příprava území - Dodávka a osazení betonových skruží DN=600mm délky 1,00m pro čerpání vody (položka obsahuje nákup skruží a dopravu na místo stavby a montáž) 
=4ks 
(Počet vypočten z přílohy D.1.2.1 - Technická zpráva)</t>
  </si>
  <si>
    <t>4=4,000 [A]</t>
  </si>
  <si>
    <t>Mostní vybavení - Ocelové zábradlí se svislou výplní opatřeno PKO + barva RAL, kotveno do betonových patek z PB C25/30 0,30x0,30x0,80m. 
(Délka vypočtena z výkresů D.1.2.2.2.XX - Nový stav - XX) 
=2,60m+2*3,10m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polyuretanový s nominální tloušťkou jedné vrstvy 80 µm. Odstín barvy RAL dle požadavku investora. 
- Nátěrový systém má celkovou nominální tloušťku 240 µm 
=(2,60m+2*3,10m)*(0,40m+2ks*0,12m)+(2ks*1,87m+2ks*1,77m+2ks*1,82m)*0,40m+(19ks*1,10m+23ks*1,00m+23ks*1,05m)*0,08m=15,44m2 
Hmotnost ocelového zábradlí 
=(2,60m+2*3,10m)*(9,82kg/m+2ks*3,93kg/m)+(2ks*1,87m+2ks*1,77m+2ks*1,82m)*9,82kg/m+(19ks*1,10m+23ks*1,00m+23ks*1,05m)*2,36kg/m=432,42kg › 48,12kg/m' 
Betonové patky 
= 6ks*0,30*0,30*0,80m = 0,43m3</t>
  </si>
  <si>
    <t>2,6+2*3,1=8,800 [A]</t>
  </si>
  <si>
    <t>Mostní vybavení - Ocelové zábradlí se svislou výplní opatřeno PKO, barva RAL, kotevní šrouby + drobný spojovací materiál z nerezové oceli třídy A4, kotveno do předvrtaných otvorů na chem. kotvu. Kotevní desky podlity plastmaltou na bázi epoxidů. 
(Délka vypočtena z výkresů D.1.2.2.2.XX - Nový stav - XX) 
=36,60m+28,20m 
Systém protikorozní ochrany ocelového zábradlí 
- Příprava povrchů – moření v kyselině Be 
- Podklad – ocel žárově zinkovaná ponorem tl. 85 µm 
- Příprava povrchu – jemné otryskání povrchu pro zdrsnění a odmaštění 
- 1x Základní nátěr epoxidový se zinkovým prachem a se zaručenou přilnavostí na kovové povlaky s nominální tloušťkou jedné vrstvy 80 µm 
- 2x Vrchní nátěr polyuretanový s nominální tloušťkou jedné vrstvy 80 µm. Odstín barvy RAL dle požadavku investora. 
- Nátěrový systém má celkovou nominální tloušťku 240 µm 
=64,80m*(0,40m+2ks*0,12m)+34ks*(0,40m*1,10m+2*0,22m*0,22m+4*0,02m*0,22m)+485*0,08m*0,80m=91,36m2 
Hmotnost ocelového zábradlí 
=64,80m*(9,82kg/m+2ks*3,93kg/m)+34ks*(9,82kg/m*1,10m+4,15kg/ks)+485ks*2,36kg/m*0,80m=2569,71kg › 39,65kg/m' 
Jádrové vrty průměru 22mm a délky 175mm 
=34ks*4ks=136ks 
Chemické kotvy 
=34*4ks*(pí*0,011m*0,011m*0,175m-pí*0,0052m*0,0052m*0,165m)=0,007m3 
Nerez. kotevní šrouby průměru 12mm a délky 220mm + drobný spoj. Materiál z nerez. oceli 
=34ks*4ks=136ks 
Epoxidová plastmalta 
=34ks*0,02m*0,25m*0,25m=0,04m3</t>
  </si>
  <si>
    <t>36,6+28,2=64,800 [A]</t>
  </si>
  <si>
    <t>93841</t>
  </si>
  <si>
    <t>OČIŠTĚNÍ ZDIVA UMYTÍM VODOU</t>
  </si>
  <si>
    <t>Sanace - Očištění povrchu líce opěrné zdi tlakovou vodou 
=(28,20m+36,80m)*1,30m 
(Plocha vypočtena z výkresů D.1.2.2.2.XX - Nový stav - XX)</t>
  </si>
  <si>
    <t>938452</t>
  </si>
  <si>
    <t>OČIŠTĚNÍ ZDIVA OTRYSKÁNÍM NA SUCHO KŘEMIČ PÍSKEM</t>
  </si>
  <si>
    <t>Sanace - Otryskáni abrazivem, včetně odvozu a uložení na skládku zhotovitele do vzdálenosti 30ti km a poplatku za skládku 
=(28,20m+36,80m)*1,30m 
(Plocha vypočtena z výkresů D.1.2.2.2.XX - Nový stav - XX)</t>
  </si>
  <si>
    <t>Demolice - Vybourání kamenného zdiva na maltu cementovou dříku opěrné zdi, včetně odvozu do 20ti km 
=(36,80m+28,10m)*1,00m*0,50m+1,00m*1,50m*1,00m 
=33,95m3*2,60t/m3=88,27t 
(Kubatura vypočtena z výkresů D.1.2.2.2.XX - Nový stav - XX)</t>
  </si>
  <si>
    <t>(36,8+28,1)*1*0,5+1*1,5*1=33,950 [A]</t>
  </si>
  <si>
    <t>Demolice - Vybourání kamenné dlažby z koryta toku, včetně odvozu do 20ti km 
=(36,80m+28,10m)*0,60m*0,40m+2,00m*2,00m*0,40m*1,4 
=17,82m3*2,60t/m3=46,32t 
(Kubatura vypočtena z výkresů D.1.2.2.2.XX - Nový stav - XX)</t>
  </si>
  <si>
    <t>(36,8+28,1)*0,6*0,4+2*2*0,4*1,4=17,816 [A]</t>
  </si>
  <si>
    <t>Demolice - Příplatek za dopravu - Vybourání kamenného zdiva na maltu cementovou dříku opěrné zdi, skládka ve vzdálenosti 30 km, doprava dalších 10km 
=88,27t*10km 
(Viz položky č. 966138)</t>
  </si>
  <si>
    <t>84,37*10=843,700 [A]</t>
  </si>
  <si>
    <t>Demolice - Příplatek za dopravu - Vybourání kamenné dlažby z koryta toku, skládka ve vzdálenosti 30 km, doprava dalších 10km 
=46,32t*10km 
(Viz položky č. 966138)</t>
  </si>
  <si>
    <t>46,32*10=463,200 [A]</t>
  </si>
  <si>
    <t>Demolice - Vybourání ŽB římsy včetně odvozu do 20ti km 
=(36,50m+28,20m)*0,60m*0,15m 
=5,82m3*2,50t/m3=14,56t 
(Kubatura vypočtena z výkresu D.1.2.2.1 - Stávající stav - Přehledné výkresy)</t>
  </si>
  <si>
    <t>(36,5+28,2)*0,6*0,15=5,823 [A]</t>
  </si>
  <si>
    <t>Demolice - Příplatek za dopravu - Vybourání ŽB římsy, skládka ve vzdálenosti 30km, doprava dalších 10km 
=14,56t*10km 
(Viz položky č. 966168)</t>
  </si>
  <si>
    <t>5,82*10=58,200 [A]</t>
  </si>
  <si>
    <t>Úprava území - Odstranění betonových skruží DN=600mm, včetně odvozu na skládku do 20ti km 
=4ks*2*3,14*0,30m*0,10m*1,00m 
=0,75m3*2,50t/m3=1,88t 
(Kubatura vypočtena z výkresu D.1.2.1 - Technická zpráva)</t>
  </si>
  <si>
    <t>4*2*3,14*0,3*0,1*1=0,754 [A]</t>
  </si>
  <si>
    <t>Úprava území - Příplatek za dopravu - Odstranění betonových skruží DN=600mm, skládka ve vzdálenosti 30km, doprava dalších 10km 
=1,88t*10km 
(Viz položky č. 967118)</t>
  </si>
  <si>
    <t>1,88*10=18,800 [A]</t>
  </si>
  <si>
    <t>Demolice - Odstranění ocelového zábradlí, včetně odvozu do 20ti km a likvidace v režii zhotovitele 
=(25,00m+1,50m+2,50m+2,50m)*25,00kg/m/1000 
(Hmotnost vypočtena z výkresu D.1.2.2.1 - Stávající stav - Přehledné výkresy)</t>
  </si>
  <si>
    <t>(25+1,5+2,5+2,5)*25/1000=0,788 [A]</t>
  </si>
  <si>
    <t>Demolice - Příplatek za dopravu - Odstranění ocelového zábradlí, skládka ve vzdálenosti 30km, doprava dalších 10km 
=0,79t*10km 
(Viz položky č. 967188)</t>
  </si>
  <si>
    <t>Úprava území - Odstranění plastové trouby DN=600mm, dl. 75,00m (25kg/m), včetně odvozu a likvidace v režii zhotovitele 
=75m 
=75,00m*0,025t/m3=1,88t 
(Délka vypočtena z výkresu D.1.2.2.1 - Stávající stav - Přehledné výkresy)</t>
  </si>
  <si>
    <t>SO 205</t>
  </si>
  <si>
    <t>OPĚRNÁ ZEĎ - BYSTRÉ (PVNHČP)</t>
  </si>
  <si>
    <t>SKLÁDKA - Uložení zeminy na skládku 
Viz položky č.121101, 12960, 131738 a 124738</t>
  </si>
  <si>
    <t>Celkem: 18+7,13+951,62+26,88=1 003,630 [A]</t>
  </si>
  <si>
    <t>SKLÁDKA - Uložení stavební suti na skládku 
Viz položky č. 966168, 966138, 966158, 122738, 967118</t>
  </si>
  <si>
    <t>Celkem: 627,7+21,398+8,9+3,696+1,875=663,569 [A]</t>
  </si>
  <si>
    <t>02940</t>
  </si>
  <si>
    <t>OSTATNÍ POŽADAVKY - VYPRACOVÁNÍ DOKUMENTACE</t>
  </si>
  <si>
    <t>KPL</t>
  </si>
  <si>
    <t>Vypracování evidenčního listu 
Prohlídka opěrné zdi</t>
  </si>
  <si>
    <t>Celkem: 1+1=2,000 [A]</t>
  </si>
  <si>
    <t>Příprava území – Odstranění náletových dřevin, keřů, vegetace a kořenů včetně odvozu a likvidace v režii zhotovitele 
Plocha vypočtena z výkresu D.1.2.2.2.01 - Nový stav - Půdorys</t>
  </si>
  <si>
    <t>Celkem: 8=8,000 [A]</t>
  </si>
  <si>
    <t>Konstrukce vozovky - Úprava spár na obrusné vrstvě podél říms – profrézování 40x20mm, spára bude vyfoukána od zbytků živice 
Délka vypočtena z výkresu D.1.2.2.2.01 - Nový stav - Půdorys</t>
  </si>
  <si>
    <t>Celkem: 23=23,000 [A]</t>
  </si>
  <si>
    <t>Příprava území - Čerpání vody ze stavební jámy</t>
  </si>
  <si>
    <t>Celkem: 28*10=280,000 [A]</t>
  </si>
  <si>
    <t>11521</t>
  </si>
  <si>
    <t>PŘEVEDENÍ VODY POTRUBÍM DN 100 NEBO ŽLABY R.O. DO 0,3M</t>
  </si>
  <si>
    <t>Betonový žlab - žlaby na povrchu, pro převedení vody za římsou v zeleném pásu 
Délka vypočtena z výkresu D.1.2.2.2.01 - Nový stav - Půdorys</t>
  </si>
  <si>
    <t>Příprava území – Osazení 2x plastové trouby DN=600mm, dl. 45,00m (25kg/m) 
Délka vypočtena z výkresu D.1.2.2.2.01 - Nový stav - Půdorys</t>
  </si>
  <si>
    <t>Celkem: 2*45=90,000 [A]</t>
  </si>
  <si>
    <t>Zemní práce – Odhumusování ornice zasažené výkopy v tl. 0,15 mm, včetně odvozu na meziskládku 
Kubatura vypočtena z výkresu D.1.2.2.2.01 - Nový stav - Půdorys</t>
  </si>
  <si>
    <t>Celkem: 50*0,15*1,2=9,000 [A]</t>
  </si>
  <si>
    <t>Úprava území – Odstranění opevnění svahu vtokové hrázky na návodní straně rovnaninou z lomového kamene, včetně odvozu na skládku do 20 km 
Kubatura vypočtena z výkresu D.1.2.2.2.01 - Nový stav - Půdorys</t>
  </si>
  <si>
    <t>Celkem: 3,36*0,5=1,680 [A]</t>
  </si>
  <si>
    <t>Úprava území – Příplatek za dopravu - Odstranění opevnění svahu vtokové hrázky na návodní straně rovnaninou z lomového kamene, skládka ve vzdálenosti 30 km, doprava navíc 10 km 
Kubatura vypočtena z výkresu D.1.2.2.2.01 - Nový stav - Půdorys</t>
  </si>
  <si>
    <t>Celkem: (3,36*0,5)*10=16,800 [A]</t>
  </si>
  <si>
    <t>Úprava území – Odstranění jílových těsnících zídek na návodní a povodní straně, včetně odvozu a na skládku do 20 km 
Kubatura vypočtena z výkresu D.1.2.2.2.01 - Nový stav - Půdorys</t>
  </si>
  <si>
    <t>Celkem: 3,36*(2,5+1,5)=13,440 [A]</t>
  </si>
  <si>
    <t>Úprava území –  Příplatek za dopravu - odstranění jílových těsnících zídek na návodní a povodní straně, skládka ve vzdálenosti 30 km, doprava navíc 10 km 
Kubatura vypočtena z výkresu D.1.2.2.2.01 - Nový stav - Půdorys</t>
  </si>
  <si>
    <t>Celkem: (3,36*(2,5+1,5))*10=134,400 [A]</t>
  </si>
  <si>
    <t>Demolice stávající zdi - Odstranění bahenných nánosů ze dna koryta včetně odvozu na skládku 
Kubatura vypočtena z výkresu D.1.2.2.2.03 - Nový stav - Příčné řezy</t>
  </si>
  <si>
    <t>Celkem: 0,1*41,16=4,116 [A]</t>
  </si>
  <si>
    <t>Příprava území – Výkop zeminy tř. I, včetně odvozu na skládku zhotovitele do vzdálenosti 20km 
Kubatura vypočtena z výkresu D.1.2.2.2.03 - Nový stav - Příčné řezy</t>
  </si>
  <si>
    <t>((1,52+2,1)*9,81)+((0+2,1)*3,95)+((10,65+2,85)*32)=475,807 [A]</t>
  </si>
  <si>
    <t>Příprava území – Příplatek za dopravu - Výkop zeminy tř. I, skládka ve vzdálenosti 30 km, doprava navíc 10km 
Kubatura vypočtena z výkresu D.1.2.2.2.03 - Nový stav - Příčné řezy</t>
  </si>
  <si>
    <t>(((1,52+2,1)*9,81)+((0+2,1)*3,95)+((10,65+2,85)*32))*10=4 758,072 [A]</t>
  </si>
  <si>
    <t>Příprava území - Obsyp betonových skruží štěrkem 
Zásyp – Zásyp líce opěrné zdi zeminou vhodnou do násypu, včetně hutněno po vrstvách max. 300mm, ID=0,80; 95% PS 
Zásyp – Zásyp rubu opěrné zdi štěrkodrtí fr. 0/32mm, hutněn po vrstvách max. 300mm, ID=0,90; 100% PS 
Kubatura vypočtena z výkresu D.1.2.2.2.01 - Nový stav - Půdorys a výkresu D.1.2.2.2.03 - Nový stav - Příčné řezy</t>
  </si>
  <si>
    <t>Celkem: (4*1*1)+(2,5*43)+(10,1*32,7)=441,770 [A]</t>
  </si>
  <si>
    <t>Příprava území – Zřízení jílových těsnících zídek na návodní a povodní straně 
Kubatura vypočtena z výkresu D.1.2.2.2.01 - Nový stav - Půdorys</t>
  </si>
  <si>
    <t>Základy - Zhutnění základové spáry - úroveň původního terénu 
Plocha vypočtena z výkresu D.1.2.2.2.01 - Nový stav - Půdorys</t>
  </si>
  <si>
    <t>Celkem: 102,35=102,350 [A]</t>
  </si>
  <si>
    <t>Úprava území – Rozprostření ornice tl. 0,15m na pozemcích dotčených stavbou 
Kubatura vypočtena z výkresu D.1.2.2.2.01 - Nový stav - Půdorys</t>
  </si>
  <si>
    <t>Úprava území – Osetí travním semenem, údržba trávníku 
Kubatura vypočtena z výkresu D.1.2.2.2.01 - Nový stav - Půdorys</t>
  </si>
  <si>
    <t>227841</t>
  </si>
  <si>
    <t>MIKROPILOTY KOMPLET D DO 200MM NA POVRCHU</t>
  </si>
  <si>
    <t>Statické zajištění stávajícího mostku - Mikropiloty dl. 8,30 m s délkou kořene 6,00m, vystrojené silnostěnnou trubkou 89/10mm z oceli S355 a osazenými tlakově-tahovými zhlavími, zkrácení mikropilot odřezáním, zálivka, 2x injektáž obturátorem 
Délka vypočtena z výkresu D.1.2.2.2.02 - Nový stav - Pohled</t>
  </si>
  <si>
    <t>Celkem: 4*8,3=33,200 [A]</t>
  </si>
  <si>
    <t>Položka mikropiloty obsahuje kompletní práce, které jsou nutné pro předepsanou funkci mikropilot, t.j. dodání trubek a injekčních hmot, osazení a zainjektování trubek, včetně pomocných konstrukcí (lešení, montážní plošiny a pod.). Neobsahuje vrty (uvedou se v položce 261 nebo 266).</t>
  </si>
  <si>
    <t>227851</t>
  </si>
  <si>
    <t>MIKROPILOTY KOMPLET D DO 300MM NA POVRCHU</t>
  </si>
  <si>
    <t>Pažení stavební jámy stěnou z mikropilot - Mikropiloty dl. 10,50 m s délkou kořene 6,00m, vystrojené silnostěnnou trubkou 125/10mm z oceli S355 a osazenými tlakově-tahovými zhlavími, zkrácení mikropilot odřezáním, zálivka, 2x injektáž obturátorem 
Délka vypočtena z výkresu D.1.2.2.2.03 - Nový stav - Příčné řezy</t>
  </si>
  <si>
    <t>Celkem: 35*10,5=367,500 [A]</t>
  </si>
  <si>
    <t>Pažení - Dřevěné pažiny z fošen tl. min. 10cm + vyklínování 
Kubatura vypočtena z výkresu D.1.2.2.2.03 - Nový stav - Příčné řezy</t>
  </si>
  <si>
    <t>Celkem: 38,5*2,3*0,1=8,855 [A]</t>
  </si>
  <si>
    <t>Pažení - Ocelové válcované nosníky HEB 160 (vložené do předvrtaných otvorů O300mm, délky 4,00m) 
Hmotnost vypočtena z výkresu D.1.2.2.2.03 - Nový stav - Příčné řezy</t>
  </si>
  <si>
    <t>Celkem: 40*4*0,043=6,880 [A]</t>
  </si>
  <si>
    <t>Opěrná zeď – Vrty DN=20mm pro kotevní prvky kamenného líce opěrné zdi délky 300mm 
Opěrná zeď - Vrtání otvorů pro ukotvení říms DN=28mm, dl. 170mm 
Délka vypočtena z výkresu D.1.2.2.2.03 - Nový stav - Příčné řezy a z výkresu D.1.2.2.2.01 - Nový stav - Půdorys</t>
  </si>
  <si>
    <t>Celkem: (119*4*0,3)+(50*0,17)=151,300 [A]</t>
  </si>
  <si>
    <t>26174</t>
  </si>
  <si>
    <t>VRTY PRO KOTV, INJEKT, MIKROPIL NA POVR TŘ I A II D DO 200MM</t>
  </si>
  <si>
    <t>Statické zajištění stávajícího mostku - Vrty pro mikropiloty ve svislém úklonu 5° min. průměr 168mm, délka mikropilot 8,300m 
Délka vypočtena z výkresu D.1.2.2.2.02 - Nový stav - Pohled</t>
  </si>
  <si>
    <t>26175</t>
  </si>
  <si>
    <t>VRTY PRO KOTV, INJEKT, MIKROPIL NA POVR TŘ I A II D DO 300MM</t>
  </si>
  <si>
    <t>Pažení stavební jámy stěnou z mikropilot - Vrty pro mikropiloty min. průměr 265 mm, délka mikropilot 10,500m 
Délka vypočtena z výkresu D.1.2.2.2.03 - Nový stav - Příčné řezy</t>
  </si>
  <si>
    <t>Pažení – Vrty pro ocelové zápory O300mm délky 4,00m pro zajištění stavební jámy 
Délka vypočtena z výkresu D.1.2.2.2.03 - Nový stav - Příčné řezy</t>
  </si>
  <si>
    <t>Celkem: 40*4=160,000 [A]</t>
  </si>
  <si>
    <t>Pažení – Betonové patky zápor C 25/30 
Hmotnost vypočtena z výkresu D.1.2.2.2.03 - Nový stav - Příčné řezy</t>
  </si>
  <si>
    <t>Celkem: 40*1,8*3,14*0,15*0,15=5,087 [A]</t>
  </si>
  <si>
    <t>272324</t>
  </si>
  <si>
    <t>ZÁKLADY ZE ŽELEZOBETONU DO C25/30</t>
  </si>
  <si>
    <t>Základy – Základy ze ŽB C 25/30 XC2+XF2+XA1+XD1 včetně hutnění a zarovnání horního povrchu, úprava spáry vložením polystyrenu tl. 20mm. 
Kubatura vypočtena z výkresu D.1.2.2.2.03 - Nový stav - Příčné řezy 
Bednění pro betonáž základů včetně jeho odstranění a drenážního potahu (nebo odbedňovacího nátěru) 
=(1,00m*2,50m*6ks)+(1,00m*41,16m*2)=97,32m2 
Polystyren tl. 20mm 
=1,00m*2,50m*4ks=10m2 
Plocha vypočtena z výkresu D.1.2.2.2.02 - Nový stav - Pohled</t>
  </si>
  <si>
    <t>Celkem: 1*2,5*41,14=102,850 [A]</t>
  </si>
  <si>
    <t>272365</t>
  </si>
  <si>
    <t>VÝZTUŽ ZÁKLADŮ Z OCELI 10505, B500B</t>
  </si>
  <si>
    <t>Opěrná zeď – Výztuž základů z betonářské oceli B500B + provaření po obvodu + vázání drátem. 
Hmotnost vypočtena z výkresu D.1.2.2.2.03 - Nový stav - Příčné řezy</t>
  </si>
  <si>
    <t>Celkem: 102,9*0,025*7,85=20,194 [A]</t>
  </si>
  <si>
    <t>Příprava území – Opevnění svahu vtokové hrázky – Separační vrstva z geotextílie 300g/m2 mezi jílovou těsnící zídku a kamennou rovnaninu 
Plocha vypočtena z výkresu D.1.2.2.2.01 - Nový stav - Půdorys</t>
  </si>
  <si>
    <t>Celkem: 3,36*1,5*2=10,080 [A]</t>
  </si>
  <si>
    <t>Opěrná zeď - Kotvy pro uchycení říms k nosné konstrukci M24-230 - z nerez oceli tř. A2 + chemická kotva + motýlek z pásové nerez oceli tř. A2 + spojovací matice z nerez oceli tř. A2 
Hmotnost vypočtena z výkresu D.1.2.2.2.01 - Nový stav - Půdorys</t>
  </si>
  <si>
    <t>Celkem: 50*6=300,000 [A]</t>
  </si>
  <si>
    <t>Opěrná zeď – Římsy ze ŽB C 30/37 XC4+XF4+XD3, včetně hutnění a zarovnání horního povrchu + striáž horního povrchu. Dilatační spáry budou vyplněny polystyrenem tl. 20mm, utěsnění dilatačních spár bude provedeno pryžovým těsnícím profilem + úprava líce PU provazcem + TPT, pracovní spáry utěsněny TPT. Nátěr pracovních spár spojovacím můstkem. Vložení pryžové matrice s označením letopočtu výstavby do bednění. Vytvoření kapes pro prostup chrániček. 
Kubatura vypočtena z výkresu D.1.2.2.2.03 - Nový stav - Příčné řezy 
Bednění pro betonáž římsy včetně jeho odstranění a drenážního potahu (nebo odbedňovacího nátěru) 
=(0,36m2*5ks)+(0,56m2*6ks)+((0,33m+1,00m)*18,16m)+((0,32m+0,75m)*23,00m)=53,92m2 
Polystyren tl. 20mm 
=(0,36m2*4ks)+(0,56m2*4ks)=3,68m2 
Pryžový těsnící profil 
=(0,90m*4ks)+(1,80m*4ks)=10,80m 
Polyuretanový provazec průměru 30mm 
=(0,90m*4ks)+(1,80m*4ks)=10,80m 
Trvale pružný těsnící tmel - šedý 
=(0,90m*4ks)+(1,80m*4ks)=10,80m 
Spojovací můstek 
=0,37m*18,15m=6,72m2 
Plocha vypočtena z výkresu D.1.2.2.2.02 - Nový stav - Pohled a výkresu D.1.2.2.2.01 - Nový stav - Půdorys 
Délka vypočtena z výkresu D.1.2.2.2.03 - Nový stav - Příčné řezy</t>
  </si>
  <si>
    <t>Celkem: 21,5=21,500 [A]</t>
  </si>
  <si>
    <t>Opěrná zeď – Výztuž římsy z betonářské oceli B500B + provaření po obvodu + vázání drátem. 
Hmotnost vypočtena z výkresu D.1.2.2.2.03 - Nový stav - Příčné řezy</t>
  </si>
  <si>
    <t>Celkem: 0,025*21,5*7,85=4,219 [A]</t>
  </si>
  <si>
    <t>Opěrná zeď - Vyzdění líce opěrné zdi z kamenicky opracované české žuly (řádkové zdivo) tl.=250mm na cementovou maltou MC 20, spáry budou zatřeny cementovou maltou a budou mít šířku 20mm a hloubku 30mm za lícem. 
Kubatura vypočtena z výkresu D.1.2.2.2.03 - Nový stav - Příčné řezy</t>
  </si>
  <si>
    <t>Celkem: 119*0,25=29,750 [A]</t>
  </si>
  <si>
    <t>327324</t>
  </si>
  <si>
    <t>ZDI OPĚRNÉ, ZÁRUBNÍ, NÁBŘEŽNÍ ZE ŽELEZOVÉHO BETONU DO C25/30</t>
  </si>
  <si>
    <t>Opěrná zeď – Dřík opěrné zdi a konzola ze ŽB C 25/30 XC2+XF2+XA1+XD1 včetně hutnění a zarovnání horního povrchu, úprava spáry vložením polystyrenu tl. 20mm. 
Kubatura vypočtena z výkresu D.1.2.2.2.03 - Nový stav - Příčné řezy 
Bednění pro betonáž dříku včetně jeho odstranění a drenážního potahu (nebo odbedňovacího nátěru) 
=(2,75m2*6ks)+((3,25m+3,30m)*18,15m)+((4,27m+3,21m)*22,99m)=307,35m2 
Polystyren tl. 20mm 
=2,75m2*4ks=11,00m2 
Pryžový těsnící profil 
=4,50m*4ks=18,00m 
Trvale pružný těsnící tmel 20x20mm – šedý 
=2,60m*4ks=10,40m 
Spojovací můstek 
=54,50m2 
Plocha vypočtena z výkresu D.1.2.2.2.02 - Nový stav - Pohled a výkresu D.1.2.2.2.01 - Nový stav - Půdorys 
Délka vypočtena z výkresu D.1.2.2.2.03 - Nový stav - Příčné řezy</t>
  </si>
  <si>
    <t>Celkem: 104,2=104,200 [A]</t>
  </si>
  <si>
    <t>Opěrná zeď – Výztuž dříku, včetně výztuže pro kotvení říms z betonářské oceli B500B + provaření po obvodu + vázání drátem. 
Opěrná zeď – Kotevní prvky O16mm délky 600mm z betonářské výztuže 
Hmotnost vypočtena z výkresu D.1.2.2.2.03 - Nový stav - Příčné řezy</t>
  </si>
  <si>
    <t>104,2*0,025*7,85+((119*4)*(3,14*0,008*0,008*0,6)*7,85)=20,900 [A]</t>
  </si>
  <si>
    <t>Základy – Podkladní beton C12/15 pod základový pás 
Drenáž – Podkladní vrstva drenáže z prostého betonu C 12/15 šířky 300mm. 
Betonový žlab - lože z prostého betonu C12/15 
Provizorní konstrukce na převedení kanalizace - podkladní beton C12/15 
Kubatura vypočtena z výkresu D.1.2.2.2.01 - Nový stav - Půdorys a výkresu D.1.2.2.2.03 - Nový stav - Příčné řezy</t>
  </si>
  <si>
    <t>(148,67*0,15)+(0,5*27+0,5*3,95+1,3*11,11)+(0,06*10)+(0,15*1*23,75)=56,381 [A]</t>
  </si>
  <si>
    <t>Drenáž - Obsyp drenážních trubek mezerovitým betonem tl. min. 300mm 
Plocha vypočtena z výkresu D.1.2.2.2.02 - Nový stav - Pohled a výkresu D.1.2.2.2.03 - Nový stav - Příčné řezy</t>
  </si>
  <si>
    <t>0,33*27+0,33*3,95+0,95*11,11=20,768 [A]</t>
  </si>
  <si>
    <t>Příprava území – Opevnění svahu vtokové hrázky na návodní straně rovnaninou z lomového kamene min. hmotnosti 100kg/ks + spáry prosypat štěrkodrtí fr. 0-63mm + vyklínování menšími kameny 
Opevnění koryta toku - Kamenná rovnanina tl. 400mm, min. hmotnost 1ks kamene 200-500kg/ks 
Kubatura vypočtena z výkresu D.1.2.2.2.01 - Nový stav - Půdorys a výkresu D.1.2.2.2.03 - Nový stav - Příčné řezy</t>
  </si>
  <si>
    <t>Celkem: (3,36*0,5)+(1,4*42)=60,480 [A]</t>
  </si>
  <si>
    <t>Opěrná zeď – Chemické kotvy pro zainjektování kotevních prvků obkladu 
Délka vypočtena z výkresu D.1.2.2.2.03 - Nový stav - Příčné řezy</t>
  </si>
  <si>
    <t>Celkem: 119*4*0,3=142,800 [A]</t>
  </si>
  <si>
    <t>Opěrná zeď – Ocelové lanko zatažené do plastové chráničky římsy D110/94 osazené při betonáži s přesahem 0,50m, včetně PKO pozinkováním 
Délka vypočtena z výkresu D.1.2.2.2.01 - Nový stav - Půdorys</t>
  </si>
  <si>
    <t>Celkem: 2*23=46,000 [A]</t>
  </si>
  <si>
    <t>711112</t>
  </si>
  <si>
    <t>IZOLACE BĚŽNÝCH KONSTRUKCÍ PROTI ZEMNÍ VLHKOSTI ASFALTOVÝMI PÁSY</t>
  </si>
  <si>
    <t>SVI – Izolace nosné konstrukce natavovanými asfaltovými pásy, včetně podkladního penetračního nátěru 
Plocha vypočtena z výkresu D.1.2.2.2.02 - Nový stav - Pohled</t>
  </si>
  <si>
    <t>Celkem: 77,6=77,600 [A]</t>
  </si>
  <si>
    <t>SVI – Proti zemní vlhkosti – Nátěry Np+2xNa – na styku se zeminou - dřík a základ opěrné zdi 
Plocha vypočtena z výkresu D.1.2.2.2.02 - Nový stav - Pohled a výkresu D.1.2.2.2.03 - Nový stav - Příčné řezy</t>
  </si>
  <si>
    <t>66+1,82*41,16+0,7*15,06+1,7*27=197,353 [A]</t>
  </si>
  <si>
    <t>711332</t>
  </si>
  <si>
    <t>IZOLACE PODZEM OBJ PROTI VOL STÉK VODĚ ASFALT PÁSY</t>
  </si>
  <si>
    <t>Opěrná zeď – Izolace pracovních spár modifikovanými asfaltovými pásy + podklad ošetřen penetračím nátěrem. 
Plocha vypočtena z výkresu D.1.2.2.2.02 - Nový stav - Pohled</t>
  </si>
  <si>
    <t>2*0,4*41,16+2*0,2*18,15=40,188 [A]</t>
  </si>
  <si>
    <t>SVI – Natavené asfaltové izolační pásy s kovovou vložkou – ochrana izolace pod římsami 
Plocha vypočtena z výkresu D.1.2.2.2.02 - Nový stav - Pohled a výkresu D.1.2.2.2.03 - Nový stav - Příčné řezy</t>
  </si>
  <si>
    <t>0,56*18,16+1,79*23,05=51,429 [A]</t>
  </si>
  <si>
    <t>SVI – Ochranná geotextílie 900g/m2, tkaná na asfaltové pásy + filtrační geotextílie na mezerovitý beton 
Plocha vypočtena z výkresu D.1.2.2.2.02 - Nový stav - Pohled</t>
  </si>
  <si>
    <t>135+0,85*18,16+1,45*23,1=183,931 [A]</t>
  </si>
  <si>
    <t>Opěrná zeď – Nátěr říms čirým hydrofobním nátěrem – dvě vrstvy 
Plocha vypočtena z výkresu D.1.2.2.2.01 - Nový stav - Půdorys</t>
  </si>
  <si>
    <t>2*((1,65*18,16)+(2,7*23))=184,128 [A]</t>
  </si>
  <si>
    <t>Drenáž – Drenážní PE trouba DN=150mm perforovaná v horní polovině, vhodná do dynamicky namáhaných oblastí, včetně 7x T-kus pro napojení do vyústek a zavíčkování konců 
Délka vypočtena z výkresu D.1.2.2.2.02 - Nový stav - Pohled</t>
  </si>
  <si>
    <t>Celkem: 38=38,000 [A]</t>
  </si>
  <si>
    <t>87633</t>
  </si>
  <si>
    <t>CHRÁNIČKY Z TRUB PLASTOVÝCH DN DO 150MM</t>
  </si>
  <si>
    <t>Opěrná zeď – Plastové chráničky do římsy D110/94 osazené při betonáži s přesahem 0,50m, konce budou zaslepeny koncovou tvarovkou 
Délka vypočtena z výkresu D.1.2.2.2.01 - Nový stav - Půdorys</t>
  </si>
  <si>
    <t>Příprava území - Dodávka a osazení betonových skruží DN 600mm délky 1000mm pro čerpání vody (položka obsahuje nákup skruží a dopravu na místo stavby a montáž)</t>
  </si>
  <si>
    <t>Římsa - Ocelové zábradlí se svislou výplní opatřeno PKO, barva RAL dle výběru investora, kotevní šrouby + drobný spojovací materiál z nerezové oceli třídy A2, kotveno do předvrtaných otvorů D 16mm a délky 175mm na chemickou kotvu s kotevním šroubem průměru 12mm dl. 220mm. Kotevní desky podlity plastmaltou. Celkový počet kotev je 88 kusů. Nátěrový systém má celkovou nominální tloušťku 240 µm 
Kubatura vypočtena z výkresu D.1.2.2.2.01 - Nový stav - Půdorys a výkresu D.1.2.2.2.03 - Nový stav - Příčné řezy 
Systém protikorozní ochrany ocelového zábradlí 
• Příprava povrchu - moření v kyselině Be 
• Podklad - ocel žárově zinkovaná ponorem tl.  85µm 
• Příprava povrchu - jemné otryskání povrchu pro zdrsnění a odmaštění pro zvýšení kotvících parametrů 
• 1x Základní nátěr epoxidový se zinkovým prachem a se zaručenou přilnavostí na kovové povlaky s nominální tloušťkou jedné vrstvy 80µm. 
• 2x Vrchní nátěr polyuretanový s nominální tloušťkou vrstvy 80µm. Odstín barvy RAL – upřesní investor při realizaci stavby 
• Nátěrový systém má celkovou nominální tloušťku 240µm 
Nátěrový systém tloušťky 240 µm 
=(0,40m*41,00m)+(1ks*0,40m*1,07m)+(21ks*1,02m*0,77m)+(2ks*0,12m*41,00m)+(306ks*0,08m*0,80m)+(0,06m2*22ks)=64,07m2 
Hmotnost ocelového zábradlí 
=(10,60kg/m*41,00m)+(1ks*10,60kg/m*1,07m)+(21ks*1,02m*6,00kg/m)+(2ks*41,00m*4,45kg/m)+(306ks*0,80m*2,36kg/m)+(22ks*(0,06m2*0,012m*7850kg/m3))=1641,44kg ›40,04kg/m' 
Jádrové vrty průměru 22mm a délky 175mm 
=22*4=88ks 
Chemické kotvy 
=88*(3,14*0,007*0,007*0,175-3,14*0,006*0,006*0,165) = 0,01m3 
Nerez. kotevní šrouby průměru 12mm a délky 220mm + drobný spoj. Materiál z nerez. oceli 
=22*4=88ks 
Epoxidová plastmalta 
=22*0,02*0,25*0,25=0,028m3 
Délka, plocha a kubatura vypočteny z výkresu D.1.2.2.2.01 - Nový stav - Půdorys, výkresu D.1.2.2.2.02 - Nový stav - Pohled a výkresu D.1.2.2.2.03 - Nový stav - Příčné řezy</t>
  </si>
  <si>
    <t>Celkem: 41=41,000 [A]</t>
  </si>
  <si>
    <t>Dilatace - Výplň dilatačních spár opěrné zdi pěnovým polystyrenem EPS tl. 20mm 
Plocha vypočtena z výkresu D.1.2.2.2.03 - Nový stav - Příčné řezy</t>
  </si>
  <si>
    <t>1*2,5*4+2,75*4+0,36*4+0,56*4=24,680 [A]</t>
  </si>
  <si>
    <t>Konstrukce vozovky - Úprava spár na obrusné vrstvě podél říms – u spár budou předehřáty okolní plochy, provede se zalití modifikovanou asfaltovou zálivkou 40x20mm (dle ČSN EN 14188-1) s přelivem 60mm, provede se povápnění. 
Délka vypočtena z výkresu D.1.2.2.2.01 - Nový stav - Půdorys</t>
  </si>
  <si>
    <t>Dilatace - Trvale pružný těsnící tmel šedý 20x20mm na dilatační spáře líce dříku, dilatační spáře říms a podél prostupu drenáže včetně předtěsnění PU provazcem D 30mm na dilatační spáře římsy 
Délka vypočtena z výkresu D.1.2.2.2.01 - Nový stav - Půdorys</t>
  </si>
  <si>
    <t>(2,6*4)+(0,9*4)+(1,8*4)+(0,66*7)=25,820 [A]</t>
  </si>
  <si>
    <t>Opěrná zeď – Nerezové vyústky s přivařenou přírubou osazené přímo do bednění, tř. oceli A4 
Hmotnost vypočtena z výkresu D.1.2.2.2.03 - Nový stav - Příčné řezy</t>
  </si>
  <si>
    <t>((0,3*0,3*0,004*8000)+(20,2*1,2))*7=189,840 [A]</t>
  </si>
  <si>
    <t>94895</t>
  </si>
  <si>
    <t>PODPĚRNÉ SKRUŽE ZE DŘEVA</t>
  </si>
  <si>
    <t>M3OP</t>
  </si>
  <si>
    <t>Provizorní konstrukce na převedení kanalizace - dřevěná konstrukce - stojky a výztuhy 
Kubatura vypočtena z výkresu D.1.2.2.2.01 - Nový stav - Půdorys a výkresu D.1.2.2.2.03 - Nový stav - Příčné řezy</t>
  </si>
  <si>
    <t>Celkem: 0,78*23,75=18,525 [A]</t>
  </si>
  <si>
    <t>Položka zahrnuje dovoz, montáž, údržbu, opotřebení (nájemné), demontáž, konzervaci, odvoz.</t>
  </si>
  <si>
    <t>Demolice stávající zdi – Demolice kamenných konstrukcí na maltu cementovou – bourání kamenné dlažby, včetně odvozu do 20ti km 
Kubatura vypočtena z výkresu D.1.2.2.2.03 - Nový stav - Příčné řezy</t>
  </si>
  <si>
    <t>Celkem: 0,2*41,16=8,232 [A]</t>
  </si>
  <si>
    <t>Demolice stávající zdi – Příplatek za dopravu - Demolice kamenných konstrukcí na maltu cementovou – bourání kamenné dlažby, skládka ve vzdálenosti 30 km, doprava navíc 10km 
Hmotnost vypočtena z výkresu D.1.2.2.2.03 - Nový stav - Příčné řezy</t>
  </si>
  <si>
    <t>Celkem: (0,2*41,16*2,6)*10=214,032 [A]</t>
  </si>
  <si>
    <t>Odstranění provizorní konstrukce na převedení kanalizace - Odstranění / vybourání podkladního betonu C12/15 včetně odvozu na skládku zhotovitele do vzdálenosti 20km 
D.1.2.2.2.03 - Nový stav - Příčné řezy</t>
  </si>
  <si>
    <t>Celkem: 0,15*1*23,75=3,563 [A]</t>
  </si>
  <si>
    <t>Odstranění provizorní konstrukce na převedení kanalizace  - Příplatek za dopravu –  Odstranění / vybourání podkladního betonu C12/15, skládka ve vzdálenosti 30 km, doprava navíc 10 km 
Hmotnost vypočtena z výkresu D.1.2.2.2.03 - Nový stav - Příčné řezy</t>
  </si>
  <si>
    <t>Celkem: 3,56*2,5*10=89,000 [A]</t>
  </si>
  <si>
    <t>Demolice stávající zdi - Odstranění / vybourání ŽB konstrukcí – Základ a dřík opěrné zdi včetně odvozu do 20ti km 
Kubatura vypočtena z výkresu D.1.2.2.2.03 - Nový stav - Příčné řezy</t>
  </si>
  <si>
    <t>Celkem: 6,1*41,16=251,076 [A]</t>
  </si>
  <si>
    <t>Demolice stávající zdi - Příplatek za dopravu - Odstranění / vybourání ŽB konstrukcí – Základ a dřík opěrné zdi, skládka ve vzdálenosti 30 km, doprava navíc 10km 
Hmotnost vypočtena z výkresu D.1.2.2.2.03 - Nový stav - Příčné řezy</t>
  </si>
  <si>
    <t>Celkem: (6,1*41,16*2,5)*10=6 276,900 [A]</t>
  </si>
  <si>
    <t>Pažení – Odstranění dřevěných pažin z fošen tl. min. 10cm, včetně odvozu do 20ti km a likvidace v režii zhotovitele 
Odstranění provizorní konstrukce na převedení kanalizace - Odstranění dřevěné konstrukce včetně odvozu do 20ti km a likvidace v režii zhotovitele 
Kubatura vypočtena z výkresu D.1.2.2.2.01 - Nový stav - Půdorys a výkresu D.1.2.2.2.03 - Nový stav - Příčné řezy</t>
  </si>
  <si>
    <t>Celkem: (38,5*2,3*0,1)+(0,4*0,1*23,75*2)=10,755 [A]</t>
  </si>
  <si>
    <t>Pažení - Příplatek za dopravu – Odvoz dřevěných pažin, skládka ve vzdálenosti 30 km, doprava navíc 10 km 
Odstranění provizorní konstrukce na převedení kanalizace - Příplatek za dopravu - Odstranění dřevěné konstrukce, skládka ve vzdálenosti 30 km, doprava navíc 10 km 
Hmotnost vypočtena z výkresu D.1.2.2.2.01 - Nový stav - Půdorys a výkresu D.1.2.2.2.03 - Nový stav - Příčné řezy</t>
  </si>
  <si>
    <t>Celkem: (8,86*0,6*10)+(1,9*0,6*10)=64,560 [A]</t>
  </si>
  <si>
    <t>Pažení – Odstranění ocelových válcovaných nosníků HEB 160 odpálením, včetně odvozu do 20ti km a likvidace v režii zhotovitele 
Hmotnost vypočtena z výkresu D.1.2.2.2.03 - Nový stav - Příčné řezy</t>
  </si>
  <si>
    <t>Celkem: 40*2,3*0,043=3,956 [A]</t>
  </si>
  <si>
    <t>Pažení – Příplatek za dopravu - Odstranění ocelových válcovaných nosníků HEB 160 odpálením, skládka ve vzdálenosti 30 km, doprava navíc 10 km 
Hmotnost vypočtena z výkresu D.1.2.2.2.03 - Nový stav - Příčné řezy</t>
  </si>
  <si>
    <t>Celkem: 40*2,3*0,043*10=39,560 [A]</t>
  </si>
  <si>
    <t>Úprava území - Odstranění betonových skruží DN 600mm z výkopu, včetně odvozu na skládku do 20 km 
Kubatura vypočtena z výkresu D.1.2.2.2.01 - Nový stav - Půdorys</t>
  </si>
  <si>
    <t>Celkem: 4*2*3,14*0,3*0,1*1=0,754 [A]</t>
  </si>
  <si>
    <t>Úprava území - Příplatek za dopravu - Odstranění betonových skruží DN 600mm z výkopu, skládka ve vzdálenosti 30 km, doprava navíc 10 km 
Kubatura vypočtena z výkresu D.1.2.2.2.01 - Nový stav - Půdorys</t>
  </si>
  <si>
    <t>Celkem: (0,75*2,5)*10=18,750 [A]</t>
  </si>
  <si>
    <t>Statické zajištění stávajícího mostku - Odstranění odřezaných trubek z mikropilot, včetně odvozu do 20ti km a likvidace v režii zhotovitele 
Demolice stávající zdi - Odstranění / vybourání kovových konstrukcí - ocelové zábradlí, včetně odvozu do 20ti km a likvidace v režii zhotovitele 
včetně odvozu do 20ti km, bez uložení na skládku 
Hmotnost vypočtena z výkresu D.1.2.2.2.02 - Nový stav - Pohled</t>
  </si>
  <si>
    <t>Celkem: (4*1,3*0,029)+((42*9,67+1,1*2*21*9,67+42*2*3,26)/1000)=1,278 [A]</t>
  </si>
  <si>
    <t>Statické zajištění stávajícího mostku - Příplatek za dopravu - Odstranění odřezaných trubek z mikropilot,  
Demolice stávající zdi - Příplatek za dopravu - Odstranění / vybourání kovových konstrukcí - ocelové zábradlí 
skládka ve vzdálenosti 30 km, doprava navíc 10 km 
Hmotnost vypočtena z výkresu D.1.2.2.2.02 - Nový stav - Pohled</t>
  </si>
  <si>
    <t>Celkem: (4*1,3*0,029*10)+((42*9,67+1,1*2*21*9,67+42*2*3,26)/1000*10)=12,775 [A]</t>
  </si>
  <si>
    <t>Úprava území – odstranění plastové trouby DN=600mm, dl. 45,00m (25kg/m), včetně odvozu a likvidace v režii zhotovitele 
Délka vypočtena z výkresu D.1.2.2.2.01 - Nový stav - Půdorys</t>
  </si>
  <si>
    <t>SO 702</t>
  </si>
  <si>
    <t>DEM. A STAV. ÚPRAVY - POD POŠTOU 132, BYSTRÉ (PVNHČP)</t>
  </si>
  <si>
    <t>Celkem: 554,6+16,4=571,000 [A]</t>
  </si>
  <si>
    <t>SKLÁDKA - Uložení stavební suti na skládku 
Viz položky č. 47, 49, 52, 53 a 55</t>
  </si>
  <si>
    <t>Celkem: 1545,6+7,8+5,76+8,165+0,81=1 568,135 [A]</t>
  </si>
  <si>
    <t>11010</t>
  </si>
  <si>
    <t>VŠEOBECNÉ VYKLIZENÍ ZASTAVĚNÉHO ÚZEMÍ</t>
  </si>
  <si>
    <t>ŠTÍTOVÁ ZEĎ - Vyklizení objektu na adrese Pod Poštou 134 s uložením na místo dle pokynů majitele 
Viz C.3 - Koordinační situační výkres a D.1.7.2.4.01A-F - Navržený stav</t>
  </si>
  <si>
    <t>Celkem: 6,5*5=32,500 [A]</t>
  </si>
  <si>
    <t>zahrnuje odstranění všech překážek pro uskutečnění stavby</t>
  </si>
  <si>
    <t>11011-R</t>
  </si>
  <si>
    <t>VŠEOBECNÉ NASKLADNĚNÍ ZASTAVĚNÉHO ÚZEMÍ</t>
  </si>
  <si>
    <t>ŠTÍTOVÁ ZEĎ - Opětovné nastěhování materiálu do objektu na adrese Pod Poštou 134 s uložením na místo dle pokynů majitele 
=32,500m2*2,000*0,600t/m3=39,000t 
Viz C.3 - Koordinační situační výkres a D.1.7.2.4.01A-F - Navržený stav</t>
  </si>
  <si>
    <t>zahrnuje osazení všech dříve odstraněných překážek po uskutečnění stavby</t>
  </si>
  <si>
    <t>ZEMNÍ PRÁCE - Odhumusování plochy v tl. 150mm, která bude zasažena výkopovými pracemi a úpravou terénu včetně odvozu a uložení zeminy na deponii stavby do 20km (využití na zpětné ohumusování) 
=0,750m3*2,000t/m3=1,500t 
Viz C.3 - Koordinační situační výkres, D.1.7.2.1 a D.1.7.2.2 - Stávající stav a D.1.7.2.3 - Bourací práce</t>
  </si>
  <si>
    <t>Celkem: 5*0,15=0,750 [A]</t>
  </si>
  <si>
    <t>ZEMNÍ PRÁCE - Výkop zeminy pro stavební jámu v zemině tř. I včetně pažení a odvozu zeminy na skládku do 20km 
=277,300m3 
=277,300m3*2,000t/m3=554,600t 
ŠTÍTOVÁ ZEĎ - Výkop zeminy pro základový pas v zemině tř. I včetně pažení a odvozu zeminy na skládku do 20km 
=8,200m3 
=8,200m3*2,000t/m3=16,400t 
Viz C.3 - Koordinační situační výkres, D.1.7.2.1 a D.1.7.2.2 - Stávající stav, D.1.7.2.3 - Bourací práce a D.1.7.2.4.01A-F - Navržený stav</t>
  </si>
  <si>
    <t>277,3=277,300 [A] 
8,2=8,200 [B] 
Celkem: A+B=285,500 [C]</t>
  </si>
  <si>
    <t>DOPRAVA - Příplatek za dopravu - Výkop zeminy pro stavební jámu v zemině tř. I včetně pažení a odvozu zeminy na skládku do 10km 
=277,300m3*10km=2773,000m3km 
DOPRAVA - Příplatek za dopravu - Výkop zeminy pro stavební jámu v zemině tř. I včetně pažení a odvozu zeminy na skládku do 10km 
=16,400m3*10km=164,000m3km 
Položka vypočtena na základě umístění stavby vůči skládce</t>
  </si>
  <si>
    <t>277,3*10=2 773,000 [A] 
16,4*10=164,000 [B] 
Celkem: A+B=2 937,000 [C]</t>
  </si>
  <si>
    <t>17411</t>
  </si>
  <si>
    <t>ZÁSYP JAM A RÝH ZEMINOU SE ZHUTNĚNÍM</t>
  </si>
  <si>
    <t>ZEMNÍ PRÁCE - Dodání ornice tl. 150mm 
Viz C.3 - Koordinační situační výkres a D.1.7.2.6 - Nový stav - Oplocení</t>
  </si>
  <si>
    <t>Celkem: (318,505-5)*0,15=47,026 [A]</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</si>
  <si>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</si>
  <si>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ZEMNÍ PRÁCE - Zásyp ze štěrkodrti fr. 0/32 mm + hutnění po vrstvách max. 300mm,  Id=0,85, 100% PS včetně dopravy materiálu 
Viz C.3 - Koordinační situační výkres a D.1.7.2.6 - Nový stav - Oplocení</t>
  </si>
  <si>
    <t>Celkem: 408+31,75+1=440,750 [A]</t>
  </si>
  <si>
    <t>ZEMNÍ PRÁCE - Úprava a zhutnění základové spáry 
Viz C.3 - Koordinační situační výkres a D.1.7.2.6 - Nový stav - Oplocení</t>
  </si>
  <si>
    <t>Celkem: 21,61=21,610 [A]</t>
  </si>
  <si>
    <t>ZELEŇ - Svahové úpravy 
Viz C.3 - Koordinační situační výkres</t>
  </si>
  <si>
    <t>Celkem: 318,505=318,505 [A]</t>
  </si>
  <si>
    <t>ZELEŇ - Ohumusování svahů v  tl. 150mm 
Viz C.3 - Koordinační situační výkres</t>
  </si>
  <si>
    <t>ZELEŇ - Osetí svahů travním semenem 
Viz C.3 - Koordinační situační výkres</t>
  </si>
  <si>
    <t>ZELEŇ - Údržba založeného travního porostu 
Viz C.3 - Koordinační situační výkres</t>
  </si>
  <si>
    <t>ŠTÍTOVÁ ZEĎ - Vrty do kamenného zdiva dl. 600mm 
Viz C.3 - Koordinační situační výkres a D.1.7.2.4.01A-F - Navržený stav</t>
  </si>
  <si>
    <t>Celkem: 0,6*5*2=6,000 [A]</t>
  </si>
  <si>
    <t>položka zahrnuje: 
přemístění, montáž a demontáž vrtných souprav 
svislou dopravu zeminy z vrtu 
vodorovnou dopravu zeminy bez uložení na skládku 
případně nutné pažení dočasné (včetně odpažení) i trvalé</t>
  </si>
  <si>
    <t>ZEMNÍ PRÁCE - Podsyp ze štěrkodrti fr. 0/32 mm + hutnění,  Id=0,85, 100% PS včetně dopravy materiálu 
Viz C.3 - Koordinační situační výkres a D.1.7.2.6 - Nový stav - Oplocení</t>
  </si>
  <si>
    <t>Celkem: 2,574=2,574 [A]</t>
  </si>
  <si>
    <t>ŠTÍTOVÁ ZEĎ - Základový pas z PB C25/30 
Viz C.3 - Koordinační situační výkres a D.1.7.2.4.01A-F - Navržený stav</t>
  </si>
  <si>
    <t>Celkem: 7=7,000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</si>
  <si>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</si>
  <si>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272315</t>
  </si>
  <si>
    <t>ZÁKLADY Z PROSTÉHO BETONU DO C30/37</t>
  </si>
  <si>
    <t>PODEZDÍVKA + ZÁKLADOVÁ PATKA - Beton C30/37-XA1+XD3+XF4 + hutnění včetně dopravy materiálu 
PODEZDÍVKA + ZÁKLADOVÁ PATKA - Bednění + odbedňovací nátěr 
=(17,710+17,590)*1,000*2+0,300*1,000*4+0,500*0,700*4*2+2,000*0,700*4=80,200m2 
Viz C.3 - Koordinační situační výkres a D.1.7.2.6 - Nový stav - Oplocení</t>
  </si>
  <si>
    <t>Celkem: (17,205+15,43)*0,3*1+0,5*0,7*0,7*2+0,5*0,5*0,7*4=10,981 [A]</t>
  </si>
  <si>
    <t>272325</t>
  </si>
  <si>
    <t>ZÁKLADY ZE ŽELEZOBETONU DO C30/37</t>
  </si>
  <si>
    <t>ŠTÍTOVÁ ZEĎ - ŽB hlava / základ pod štítovou zeď 
Viz C.3 - Koordinační situační výkres a D.1.7.2.4.01A-F - Navržený stav</t>
  </si>
  <si>
    <t>Celkem: 5,5=5,500 [A]</t>
  </si>
  <si>
    <t>ŠTÍTOVÁ ZEĎ - Betonářská výztuž B500B dobetonování úhelníku 
=0,020*1,100m3*7,850t/m3=0,173t 
ŠTÍTOVÁ ZEĎ - Betonářská výztuž B500B ŽB hlavy / základu pod štítovou zeď 
=0,020*5,500m3*7,850t/m3=0,864t 
Viz C.3 - Koordinační situační výkres a D.1.7.2.4.01A-F - Navržený stav</t>
  </si>
  <si>
    <t>0,02*1,1*7,85=0,173 [A] 
0,02*5,5*7,85=0,864 [B] 
Celkem: A+B=1,037 [C]</t>
  </si>
  <si>
    <t>Položka zahrnuje veškerý materiál, výrobky a polotovary, včetně mimostaveništní a vnitrostaveništní dopravy (rovněž přesuny), včetně naložení a složení, případně s uložením 
- dodání betonářské výztuže v požadované kvalitě, stříhání, řezání, ohýbání a spojování do všech požadovaných tvarů (vč. armakošů) a uložení s požadovaným zajištěním polohy a krytí výztuže betonem, 
- veškeré svary nebo jiné spoje výztuže, 
- pomocné konstrukce a práce pro osazení a upevnění výztuže, 
- zednické výpomoci pro montáž betonářské výztuže, 
- úpravy výztuže pro osazení doplňkových konstrukcí, 
- ochranu výztuže do doby jejího zabetonování, 
- úpravy výztuže pro zřízení železobetonových kloubů, kotevních prvků, závěsných ok a doplňkových konstrukcí, 
- veškerá opatření pro zajištění soudržnosti výztuže a betonu, 
- vodivé propojení výztuže, které je součástí ochrany konstrukce proti vlivům bludných proudů, vyvedení do měřících skříní nebo míst pro měření bludných proudů (vlastní měřící skříně se uvádějí položkami SD 74), 
- povrchovou antikorozní úpravu výztuže, 
- separaci výztuže, 
- osazení měřících zařízení a úpravy pro ně, 
- osazení měřících skříní nebo míst pro měření bludných proudů.</t>
  </si>
  <si>
    <t>285392</t>
  </si>
  <si>
    <t>DODATEČNÉ KOTVENÍ VLEPENÍM BETONÁŘSKÉ VÝZTUŽE D DO 16MM DO VRTŮ</t>
  </si>
  <si>
    <t>ŠTÍTOVÁ ZEĎ - Výztuž na chemické kotvy do PB pr.16mm, 3ks/3 
Viz C.3 - Koordinační situační výkres a D.1.7.2.4.01A-F - Navržený stav</t>
  </si>
  <si>
    <t>Celkem: 27=27,000 [A]</t>
  </si>
  <si>
    <t>Položka zahrnuje: 
dodání výztuže předepsaného profilu a předepsané délky (do 600mm) 
provedení vrtu předepsaného profilu a předepsané délky (do 300mm) 
vsunutí výztuže do vyvrtaného profilu a její zalepení předepsaným pojivem 
případně nutné lešení</t>
  </si>
  <si>
    <t>311375</t>
  </si>
  <si>
    <t>VÝZTUŽ ZDÍ A STĚN PODPĚR A VOLNÝCH PŘEDPÍNACÍ Z TYČÍ</t>
  </si>
  <si>
    <t>ŠTÍTOVÁ ZEĎ - Montáž svorníků, závitová tyč DN 12 do válcovaných ocelových L profilů po 750mm 
Viz C.3 - Koordinační situační výkres a D.1.7.2.4.01A-F - Navržený stav</t>
  </si>
  <si>
    <t>Celkem: 1*10*0,0003=0,003 [A]</t>
  </si>
  <si>
    <t>- dodání předpínací výztuže, kotev, spojek a dalšího potřebného materiálu  v požadované kvalitě pro zavedení  předpětí,  včetně  nutného  prodloužení  pro  zakotvení, 
- uložení  v požadovaném  tvaru  a prostoru,  případně protažení výztuže kabelovými kanálky včetně zřízení kabelových  podpor  v dostatečném  množství,  upevnění výztuže s požadovaným zajištěním polohy a krytí betonem, 
- osazení kotev, spojek a dalšího potřebného materiálu, 
- předepnutí výztuže  vč.  veškerého  nutného  předpínacího  zařízení,  i  po  etapách  dle  požadovaného postupu  a  její  ukotvení, vyhotovení všech požadovaných dokladů a protokolů a provedení všech požadovaných kontrol, 
- zřízení  kabelových kanálků, případně kabelových trub, vč. odvzdušňovacích a injektážních trubiček, čištění, utěsnění a injektáž kanálků nebo trub včetně dodání injektážní hmoty dle projektu a obetonování kotev, 
- ochrana výztuže do doby jejího zabetonování, 
 nebo zainjektování, 
- vodivé  propojení  výztuže, která je součástí ochrany konstrukce  proti vlivům bludných proudů, vyvedení do měřících skříní nebo míst., osazení měřících skříní nebo míst pro měření bludných proudů 
- povrchovou antikorozní úpravu výztuže, 
- separaci výztuže,</t>
  </si>
  <si>
    <t>31811</t>
  </si>
  <si>
    <t>ZDI ODDĚLOVACÍ A OHRADNÍ Z DÍLCŮ BETON</t>
  </si>
  <si>
    <t>ŠTÍTOVÁ ZEĎ - Zeď ze ztraceného bednění tl. 400mm včetně výplně C25/30 
=11,200m3 
ŠTÍTOVÁ ZEĎ - Betonářská výztuž B500B zajišťovací zdi ze ztraceného bednění 
=0,200t 
ŠTÍTOVÁ ZEĎ - Zeď ze ztraceného bednění BTB 500 včetně výplně C25/30 
ŠTÍTOVÁ ZEĎ - Betonářská výztuž B500B zdi ze ztraceného bednění BTB 500 
=0,700t 
Viz C.3 - Koordinační situační výkres a D.1.7.2.4.01A-F - Navržený stav</t>
  </si>
  <si>
    <t>11,2=11,200 [A] 
34=34,000 [B] 
Celkem: A+B=45,200 [C]</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</si>
  <si>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</si>
  <si>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31836</t>
  </si>
  <si>
    <t>VÝZTUŽ ZDÍ ODDĚL A OHRAD Z OCELI</t>
  </si>
  <si>
    <t>ŠTÍTOVÁ ZEĎ - Stažení zdiva do průčelních zdí helikální výztuží (100m) 
Viz C.3 - Koordinační situační výkres a D.1.7.2.4.01A-F - Navržený stav</t>
  </si>
  <si>
    <t>Celkem: 0,02=0,020 [A]</t>
  </si>
  <si>
    <t>32812</t>
  </si>
  <si>
    <t>OPĚRNÝ SYSTÉM VÝŠ 2M - 4M</t>
  </si>
  <si>
    <t>ŠTÍTOVÁ ZEĎ - Podepření průvlaku, vrata na dvůr 
=7,750m2 
ŠTÍTOVÁ ZEĎ - Podepření stropní konstrukce 
=16,750m2 
Viz C.3 - Koordinační situační výkres a D.1.7.2.4.01A-F - Navržený stav</t>
  </si>
  <si>
    <t>7,75=7,750 [A] 
16,75=16,750 [B] 
Celkem: A+B=24,500 [C]</t>
  </si>
  <si>
    <t>Položka se vykazuje v m2 svislé lícní pohledové plochy  
Pod pojmem „výška“ na 5. pozici číselného znaku se rozumí svislá vzdálenost horní hrany opěrného systému od rostlého terénu. Položka zahrnuje ucelený certifikovaný systém 
Položka nezahrnuje dodávku a dopravu zásypového materiálu vyztuženého bloku. Pro výpočet kubatury tohoto materiálu se uvažuje s hloubkou vyztuženého bloku jako jednonásobkem výšky konstrukce, u výšky do 2m pak jeden a půl násobkem výšky.</t>
  </si>
  <si>
    <t>32820-R</t>
  </si>
  <si>
    <t>OPĚRNÝ SYSTÉM VÝŠ 2M - 4M - DEMONTÁŽ</t>
  </si>
  <si>
    <t>ŠTÍTOVÁ ZEĎ - Demontáž podepření stropní konstrukce 
=16,750m2 
ŠTÍTOVÁ ZEĎ - Demontáž podepření průvlaku, vrata na dvůr 
=7,750m2 
Viz C.3 - Koordinační situační výkres a D.1.7.2.4.01A-F - Navržený stav</t>
  </si>
  <si>
    <t>16,75=16,750 [A] 
7,75=7,750 [B] 
Celkem: A+B=24,500 [C]</t>
  </si>
  <si>
    <t>41195</t>
  </si>
  <si>
    <t>STROPY ZE DŘEVA</t>
  </si>
  <si>
    <t>ŠTÍTOVÁ ZEĎ - Zavětrování stropu do kříže, dřevěná prkna 80x24mm 
Viz C.3 - Koordinační situační výkres a D.1.7.2.4.01A-F - Navržený stav</t>
  </si>
  <si>
    <t>Celkem: 0,08*0,024*50=0,096 [A]</t>
  </si>
  <si>
    <t>- dílenská dokumentace, včetně technologického předpisu spojování, 
- dodání  materiálu  v požadované kvalitě a výroba konstrukce (včetně  pomůcek,  přípravků a prostředků pro výrobu) bez ohledu na náročnost a její hmotnost,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montáž konstrukce na staveništi, včetně montážních prostředků a pomůcek a zednických výpomocí,                               
- výplň, těsnění a tmelení spar a spojů, 
- všechny druhy ocelového kotvení, 
- dílenskou přejímku a montážní prohlídku, včetně požadovaných dokladů, 
- zřízení kotevních otvorů nebo jam, nejsou-li částí jiné konstrukce, 
- osazení kotvení nebo přímo částí konstrukce do podpůrné konstrukce nebo do zeminy, 
- výplň kotevních otvorů  (příp.  podlití  patních  desek) maltou,  betonem  nebo  jinou speciální hmotou, vyplnění jam zeminou, 
- veškeré úpravy dřeva pro zlepšení jeho užitných vlastností (impregnace, zpevňování a pod.), 
- zvláštní spojovací prostředky, rozebíratelnost konstrukce,</t>
  </si>
  <si>
    <t>41317</t>
  </si>
  <si>
    <t>STROPNÍ NOSNÍKY Z VÁLCOVANÝCH NOSNÍKŮ</t>
  </si>
  <si>
    <t>ŠTÍTOVÁ ZEĎ - Zajištění průvlaku - Válcované ocelové L profily L200x200x20mm dl. 300mm 
Viz C.3 - Koordinační situační výkres a D.1.7.2.4.01A-F - Navržený stav</t>
  </si>
  <si>
    <t>Celkem: 0,3*21*0,05995=0,378 [A]</t>
  </si>
  <si>
    <t>- dílenská dokumentace, včetně technologického předpisu spojování, 
- dodání  materiálu  v požadované kvalitě a výroba konstrukce i dílenská (včetně  pomůcek,  přípravků a prostředků pro výrobu) bez ohledu na náročnost a její hmotnost, dílenská montáž,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staveništi, včetně montážních prostředků a pomůcek a zednických výpomocí,                               
- montážní dokumentace včetně technologického předpisu montáže,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  podlití  patních  desek)  maltou,  betonem  nebo  jinou speciální hmotou, vyplnění jam zeminou, 
- ošetření kotevní oblasti proti vzniku trhlin, vlivu povětrnosti a pod., 
- osazení nivelačních značek, včetně jejich zaměření, označení znakem výrobce a vyznačení letopočtu. 
Dokumentace pro zadání stavby může dále předepsat, že cena položky ještě obsahuje například: 
- veškeré druhy protikorozní ochrany a nátěry konstrukcí, 
- žárové zinkování ponorem nebo žárové stříkání (metalizace) kovem, 
- zvláštní spojovací prostředky, rozebíratelnost konstrukce, 
- osazení měřících zařízení a úpravy pro ně 
- ochranná opatření před účinky bludných proudů 
- ochranu před přepětím.</t>
  </si>
  <si>
    <t>41712</t>
  </si>
  <si>
    <t>ZTUŽ PÁSY A PŘEKLADY Z DÍLCŮ ŽELEZOBET</t>
  </si>
  <si>
    <t>ŠTÍTOVÁ ZEĎ - Překlad systémový 1800x140/140 
Viz C.3 - Koordinační situační výkres a D.1.7.2.4.01A-F - Navržený stav</t>
  </si>
  <si>
    <t>Celkem: 0,15=0,150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</si>
  <si>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</si>
  <si>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417324</t>
  </si>
  <si>
    <t>ZTUŽUJÍCÍ PÁSY ZE ŽELEZOBETONU DO C25/30</t>
  </si>
  <si>
    <t>ŠTÍTOVÁ ZEĎ - Dobetonování úhelníku z ŽB C25/30 
Viz C.3 - Koordinační situační výkres a D.1.7.2.4.01A-F - Navržený stav</t>
  </si>
  <si>
    <t>Celkem: 1,1=1,100 [A]</t>
  </si>
  <si>
    <t>-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ztížení práce u kabelových a injektážních trubek a ostatních zařízení osazovaných do betonu, 
- konstrukce betonových kloubů,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</si>
  <si>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44318</t>
  </si>
  <si>
    <t>STŘEŠNÍ KROVY Z DŘEV DÍLCŮ</t>
  </si>
  <si>
    <t>ŠTÍTOVÁ ZEĎ - Zavětrování krovu do kříže, dřevěná prkna 80x24mm 
Viz C.3 - Koordinační situační výkres a D.1.7.2.4.01A-F - Navržený stav</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</si>
  <si>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 
- dílenská dokumentace, včetně technologického předpisu spojování, 
- dodání dřeva v požadované kvalitě a výroba konstrukce (vč. pomůcek,  přípravků a prostředků pro výrobu) bez ohledu na náročnost a její objem, dílenská montáž, montážní dokumentace,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stavbě, včetně montážních prostředků a pomůcek a zednických výpomocí,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(případně podlití patních desek) maltou, betonem nebo jinou speciální hmotou, vyplnění jam zeminou, 
- ošetření kotevní oblasti proti vzniku trhlin, vlivu povětrnosti a pod., 
- osazení značek, včetně jejich zaměření. 
Dokumentace pro zadání stavby může dále předepsat, že cena položky ještě obsahuje např.: 
- veškeré úpravy dřeva pro zlepšení jeho užitných vlastností (impregnace, zpevňování a pod.), 
- veškeré druhy povrchových úprav, 
- zvláštní spojové prostředky, rozebíratelnost konstrukce, 
- osazení měřících zařízení a úprav pro ně.</t>
  </si>
  <si>
    <t>444365</t>
  </si>
  <si>
    <t>VÝZTUŽ STŘEŠNÍHO PLÁŠTĚ Z OCELI 10505, B500B</t>
  </si>
  <si>
    <t>ŠTÍTOVÁ ZEĎ - Kotvení stropu / krovu z příložek z ohýbané pásoviny L50 dl. 400mm 
Viz C.3 - Koordinační situační výkres a D.1.7.2.4.01A-F - Navržený stav</t>
  </si>
  <si>
    <t>Celkem: 0,4*50*0,00224=0,045 [A]</t>
  </si>
  <si>
    <t>451122</t>
  </si>
  <si>
    <t>PODKL A VÝPLŇ VRSTVY Z DÍLCŮ ŽELEZOBET DO C12/15</t>
  </si>
  <si>
    <t>ŠTÍTOVÁ ZEĎ - Výplň sklepních prostor objektu na adrese Pod Poštou 132 
Viz C.3 - Koordinační situační výkres a D.1.7.2.4.01A-F - Navržený stav</t>
  </si>
  <si>
    <t>Celkem: 15=15,000 [A]</t>
  </si>
  <si>
    <t>ZASLEPENÍ TROUBY - Beton C25/30-XF3+XA2 + hutnění včetně dopravy materiálu 
ZASLEPENÍ TROUBY - Bednění + odbedňovací nátěr 
=0,300m2*2=0,600m2 
Viz C.3 - Koordinační situační výkres, D.1.7.2.1 a D.1.7.2.2 - Stávající stav a D.1.7.2.3 - Bourací práce</t>
  </si>
  <si>
    <t>Celkem: 0,3*0,25=0,075 [A]</t>
  </si>
  <si>
    <t>61542</t>
  </si>
  <si>
    <t>ÚPRAVY POVRCHŮ VNITŘ KONSTR BETON OMÍTKOU VÁP, VÁPCEM</t>
  </si>
  <si>
    <t>ŠTÍTOVÁ ZEĎ - Vnitřní omítka 
- vnitřní štuk včetně malby tl. 2mm (bílá barva) 
- penetrační nátěr 
- lepicí hmota se síťovinou tl. 3mm 
- tepelně izolační omítka tl. 30mm 
Viz C.3 - Koordinační situační výkres a D.1.7.2.4.01A-F - Navržený stav</t>
  </si>
  <si>
    <t>položka zahrnuje: 
dodávku veškerého materiálu potřebného pro předepsanou úpravu v předepsané kvalitě 
nutné vyspravení podkladu, případně zatření spar zdiva 
položení vrstvy v předepsané tloušťce 
potřebná lešení a podpěrné konstrukce</t>
  </si>
  <si>
    <t>62542</t>
  </si>
  <si>
    <t>ÚPRAVA POVRCHŮ VNĚJŠ KONSTR BETON OMÍTKOU VÁP, VÁPCEM</t>
  </si>
  <si>
    <t>ŠTÍTOVÁ ZEĎ - Vnější omítka 
- vnější silikátová omítka tl. 2mm (bílá barva) 
- penetrační nátěr 
- lepicí hmota se síťovinou tl. 3mm 
- tepelně izolační omítka tl. 30mm 
Viz C.3 - Koordinační situační výkres a D.1.7.2.4.01A-F - Navržený stav</t>
  </si>
  <si>
    <t>Celkem: 82=82,000 [A]</t>
  </si>
  <si>
    <t>64731</t>
  </si>
  <si>
    <t>ÚPRAVA VRAT A SLOUPU</t>
  </si>
  <si>
    <t>KOMPLET</t>
  </si>
  <si>
    <t>ŠTÍTOVÁ ZEĎ - Demontáž a opětovná montáž vrat včetně jejich úpravy - zkrácení 
=1,000kpl 
ŠTÍTOVÁ ZEĎ - Demontáž sloupu pod dřevěným průvlakem 
=1,000kpl 
Viz C.3 - Koordinační situační výkres a D.1.7.2.4.01A-F - Navržený stav</t>
  </si>
  <si>
    <t>1=1,000 [A] 
1=1,000 [B] 
Celkem: A+B=2,000 [C]</t>
  </si>
  <si>
    <t>položka zahrnuje: 
- zaměření stávajícího stavu 
- demontáž stávajících kcí 
- odvoz a likvidace demontovaných kcí 
- úprava vrat dle specifikace objednatele včetně předepsané povrchové úpravy 
- montáž a osazení nových vrat 
- seřízení výrobků k jejich plné funkčnosti</t>
  </si>
  <si>
    <t>709513</t>
  </si>
  <si>
    <t>PODPŮRNÉ A POMOCNÉ KONSTRUKCE OCELOVÉ Z PROFILŮ SVAŘOVANÝCH A ŠROUBOVANÝCH S POVRCHOVOU ÚPRAVOU ŽÁROVÝM ZINKOVÁNÍM</t>
  </si>
  <si>
    <t>ŠTÍTOVÁ ZEĎ - Montážní materiál svorníků 
=5,000kg 
ŠTÍTOVÁ ZEĎ - Montážní materiál příložek 
=5,000kg 
Viz C.3 - Koordinační situační výkres a D.1.7.2.4.01A-F - Navržený stav</t>
  </si>
  <si>
    <t>5=5,000 [A] 
5=5,000 [B] 
Celkem: A+B=10,000 [C]</t>
  </si>
  <si>
    <t>1. Položka obsahuje: 
 – kompletní montáž, rozměření, upevnění, řezání, spojování a pod.  
 – veškerý spojovací a montážní materiál vč. upevňovacího materiálu ( držáky apod.) 
 – pomocné mechanismy a povrchovou úpravu 
2. Položka neobsahuje: 
 X 
3. Způsob měření: 
Udává se hmotnost v kilogramech.</t>
  </si>
  <si>
    <t>709523</t>
  </si>
  <si>
    <t>PODPŮRNÉ A POMOCNÉ KONSTRUKCE OCELOVÉ Z PLECHU TL. DO 5 MM S POVRCHOVOU ÚPRAVOU ŽÁROVÝM ZINKOVÁNÍM</t>
  </si>
  <si>
    <t>ŠTÍTOVÁ ZEĎ - Plochá ocel - desky / podložky 250x250x20mm 
Viz C.3 - Koordinační situační výkres a D.1.7.2.4.01A-F - Navržený stav</t>
  </si>
  <si>
    <t>Celkem: 0,25*0,25*0,02*10*7850=98,125 [A]</t>
  </si>
  <si>
    <t>76162</t>
  </si>
  <si>
    <t>SKLOBETON OKNA TL DO 100MM</t>
  </si>
  <si>
    <t>ŠTÍTOVÁ ZEĎ - Okenní výplň - Luxfer 1400/1200 
- 1919/8 W čirá: 42ks 
- GLASSMIX malta, bílá (25kg): 2ks 
- Distanční křížek (spára 10mm) - 49ks 
- Roxor pozinkovaný (6mm, dl. 2m): 9ks 
Viz C.3 - Koordinační situační výkres a D.1.7.2.4.01A-F - Navržený stav</t>
  </si>
  <si>
    <t>Celkem: 18,125=18,125 [A]</t>
  </si>
  <si>
    <t>- položka zahrnuje kompletní konstrukci, včetně rámů, příčlí, žeber a dilatací.</t>
  </si>
  <si>
    <t>76291</t>
  </si>
  <si>
    <t>DŘEVĚNÉ OPLOCENÍ Z ŘEZIVA</t>
  </si>
  <si>
    <t>OPLOCENÍ - Osazení dřevěného oplocení výšky 1,150m, včetně nátěru, dl. Sloupků 1,250m, odstín (RAL) dle požadavku investora + plotové dílce s výplní s dřevěncýh plotovek šířky 2,000m, výšky 1,100m 
Viz C.3 - Koordinační situační výkres a D.1.7.2.6 - Nový stav - Oplocení</t>
  </si>
  <si>
    <t>Celkem: 7,75*1,1=8,525 [A]</t>
  </si>
  <si>
    <t>- položky tesařských konstrukcí zahrnují kompletní konstrukci, včetně úprav řeziva (i impregnaci, povrchové úpravy a pod.), spojovací a ochranné prostředky, upevňovací prvky, lemování, lištování, spárování, není-li zahrnut v jiných položkách, i nátěr konstrukcí, včetně úpravy povrchu před nátěrem.</t>
  </si>
  <si>
    <t>76425</t>
  </si>
  <si>
    <t>OPLECHOVÁNÍ A LEMOVÁNÍ KONSTR Z TITANZINK PLECHU</t>
  </si>
  <si>
    <t>- položky klempířských konstrukcí zahrnují zejména kompletní konstrukci včetně úprav plechů (i povrchové úpravy a pod.), spojovací a ochranné prostředky, podkladovou lepenku, upevňovací prvky, lemování, spárování, úpravy u okapů, prostupů, výčnělků, rohů, spojů, dilatací a pod. a není-li zahrnut v samostatných položkách (SD 78), i nátěr konstrukcí, včetně úprav povrchu před nátěrem. 
- Položka zahrnuje veškerý materiál, výrobky a polotovary, včetně mimostaveništní a vnitrostaveništní dopravy (rovněž přesuny), včetně naložení a složení,případně s uložením.</t>
  </si>
  <si>
    <t>OPLOCENÍ - Osazení ocelového oplocení výšky 2,050m, včetně protikorozní ochrany, dl. sloupků 2,650m, odstín (RAL) dle požadavku investora + poplastované pletivo výšky 1,800m 
Systém protikorozní ochrany ocelového zábradlí 
- Příprava povrchů - moření v kyselině Be 
- Podklad - ocel žárově zinkovaná ponorem tl. 85µm 
- Příprava povrchu - jemné otryskání povrchu pro zdrsnění a odmaštění 
- 1x Základní nátěr epoxidový se zinkovým prachem a se zaručenou přilnavostí na kovové povlaky s nominální tloušťkou jedné vrstvy 80µm 
- 2x Vrchní nátěr polyuretanový s nominální tloušťkou jedné vrstvy 80µm 
- Nátěrový systém má celkovou nominální tloušťku 240µm 
Viz C.3 - Koordinační situační výkres a D.1.7.2.6 - Nový stav - Oplocení</t>
  </si>
  <si>
    <t>Celkem: (16,905-4,65+15,13)*1,8=49,293 [A]</t>
  </si>
  <si>
    <t>76796</t>
  </si>
  <si>
    <t>VRATA A VRÁTKA</t>
  </si>
  <si>
    <t>OPLOCENÍ - Osazení ocelové brány dvoukřídlé rozměrů 2100x4250mm, rám z profilů JEKL 80x80x6mm, sloupky z profilů DN194x20mm, včetně protikorozní ochrany, dl. sloupků 3,500m, odstín (RAL) dle požadavku investora 
Systém protikorozní ochrany ocelové brány 
- Příprava povrchů - moření v kyselině Be 
- Podklad - ocel žárově zinkovaná ponorem tl. 85µm 
- Příprava povrchu - jemné otryskání povrchu pro zdrsnění a odmaštění 
- 1x Základní nátěr epoxidový se zinkovým prachem a se zaručenou přilnavostí na kovové povlaky s nominální tloušťkou jedné vrstvy 80µm 
- 2x Vrchní nátěr polyuretanový s nominální tloušťkou jedné vrstvy 80µm 
- Nátěrový systém má celkovou nominální tloušťku 240µm 
Viz C.3 - Koordinační situační výkres a D.1.7.2.6 - Nový stav - Oplocení</t>
  </si>
  <si>
    <t>Celkem: 2,1*4,65=9,765 [A]</t>
  </si>
  <si>
    <t>- položka zahrnuje vedle vlastních vrat a vrátek i rámy, rošty, lišty, kování, podpěrné, závěsné, upevňovací prvky, spojovací a těsnící materiál, pomocný materiál, kompletní povrchovou úpravu, jsou zahrnuty i sloupky včetně kotvení, základové patky a nutných zemních prací.  
- je zahrnuto drobné zasklení nebo jiná předepsaná výplň.  
- součástí položky je  případně i ostnatý drát, uvažovaná plocha se pak vypočítává po horní hranu drátu.</t>
  </si>
  <si>
    <t>899902-R</t>
  </si>
  <si>
    <t>ZRUŠENÍ PŘÍPOJEK</t>
  </si>
  <si>
    <t>BOURACÍ PRÁCE - Zrušení přípojky plynovodu 
=1kus 
BORURACÍ PRÁCE - Zrušení přípojky vodovodu 
=1kus 
BOURACÍ PRÁCE - Zrušení přípojky nadzemního vedení NN 
=1kus 
BOURACÍ PRÁCE - Zrušení přípojky podzemního sdělovacího vedení 
=1kus 
Viz C.3 - Koordinační situační výkres</t>
  </si>
  <si>
    <t>Celkem: 1=1,000 [A] 
Celkem: 1=1,000 [B] 
Celkem: 1=1,000 [C] 
Celkem: 1=1,000 [D] 
Celkem: A+B+C+D=4,000 [E]</t>
  </si>
  <si>
    <t>položka zahrnuje zrušení přípojky a osazení příslušných tvarovek a armatur</t>
  </si>
  <si>
    <t>93884</t>
  </si>
  <si>
    <t>OŠETŘENÍ KONSTRUKCÍ ZAKRYTÍM FÓLIÍ</t>
  </si>
  <si>
    <t>ŠTÍTOVÁ ZEĎ - Zaplachtování štítu střechy 
Viz C.3 - Koordinační situační výkres a D.1.7.2.4.01A-F - Navržený stav</t>
  </si>
  <si>
    <t>Celkem: 35=35,000 [A]</t>
  </si>
  <si>
    <t>Položka zahrnuje veškerý materiál, výrobky a polotovary, včetně mimostaveništní a vnitrostaveništní dopravy (rovněž přesuny), včetně naložení a složení,případně s uložením.</t>
  </si>
  <si>
    <t>BOURACÍ PRÁCE - Odstranění kamenné šachty propustku včetně odvozu na skládku do 20km 
=3,000m3*2,600t/m3=7,800t 
Viz C.3 - Koordinační situační výkres, D.1.7.2.1 a D.1.7.2.2 - Stávající stav a D.1.7.2.3 - Bourací práce</t>
  </si>
  <si>
    <t>Celkem: 1,25*2+2,25*0,25-0,25*0,25=3,000 [A]</t>
  </si>
  <si>
    <t>DOPRAVA - Příplatek za dopravu - Odstranění kamenné šachty propustku včetně odvozu na skládku do 10km 
Položka vypočtena na základě umístění stavby vůči skládce</t>
  </si>
  <si>
    <t>Celkem: 3*2,6*10=78,000 [A]</t>
  </si>
  <si>
    <t>BOURACÍ PRÁCE - Odstranění betonových prefabrikovaných podkladků a podkladního betonu včetně odvozu na skládku do 20km 
=3,550m3*2,300t/m3=8,165t 
Viz C.3 - Koordinační situační výkres, D.1.7.2.1 a D.1.7.2.2 - Stávající stav a D.1.7.2.3 - Bourací práce</t>
  </si>
  <si>
    <t>Celkem: 0,2*17,75=3,550 [A]</t>
  </si>
  <si>
    <t>Celkem: 3,55*2,3*10=81,650 [A]</t>
  </si>
  <si>
    <t>DOPRAVA - Příplatek za dopravu - Odstranění ŽB hrdlových trubek DN=400mm po konec dotčené parcely včetně odvozu na skládku do 30km 
Položka vypočtena na základě umístění stavby vůči skládce</t>
  </si>
  <si>
    <t>Celkem: 18*0,32*30=172,800 [A]</t>
  </si>
  <si>
    <t>BOURACÍ PRÁCE - Odstranění ŽB hrdlových trubek DN=400mm po konec dotčené parcely 
=18,000*0,320t/m=5,760t 
Viz C.3 - Koordinační situační výkres, D.1.7.2.1 a D.1.7.2.2 - Stávající stav a D.1.7.2.3 - Bourací práce</t>
  </si>
  <si>
    <t>967148</t>
  </si>
  <si>
    <t>VYBOURÁNÍ ČÁSTÍ KONSTR Z CIHEL A TVÁRNIC S ODVOZEM DO 20KM</t>
  </si>
  <si>
    <t>ŠTÍTOVÁ ZEĎ - Odstranění zděného pilíře vrat včetně odvozu na skládku do 20km 
=0,450m3*1,800t/m3=0,810t 
Viz C.3 - Koordinační situační výkres a D.1.7.2.4.01A-F - Navržený stav</t>
  </si>
  <si>
    <t>Celkem: 0,3*0,5*3=0,450 [A]</t>
  </si>
  <si>
    <t>položka zahrnuje: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</si>
  <si>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96714B</t>
  </si>
  <si>
    <t>VYBOURÁNÍ ČÁSTÍ KONSTRUKCÍ Z CIHEL A TVÁRNIC - DOPRAVA</t>
  </si>
  <si>
    <t>DOPRAVA - Příplatek za dopravu - Odstranění zděného pilíře vrat včetně odvozu na skládku do 30km 
Položka vypočtena na základě umístění stavby vůči skládce</t>
  </si>
  <si>
    <t>Celkem: 0,45*0,81*10=3,645 [A]</t>
  </si>
  <si>
    <t>981328</t>
  </si>
  <si>
    <t>DEMOL BUDOV KAMEN A SMÍŠ S POD KONSTR DO 30%, ODVOZ DO 20KM</t>
  </si>
  <si>
    <t>BOURACÍ PRÁCE - Odstranění rodinného domu na adrese Pod Poštou 132 ve městě Bystré včetně garáže ve vnitrobloku a zděného plotu se sousedním domem na adrese Pod Poštou 134 a na hranici s Bysterským potokem včetně veškerého vybavení a odvozu na skládku do 20km 
=2240,000m3op*0,3*2,300t/m3=1545,600t 
Viz C.3 - Koordinační situační výkres, D.1.7.2.1 a D.1.7.2.2 - Stávající stav a D.1.7.2.3 - Bourací práce</t>
  </si>
  <si>
    <t>Celkem: 2240=2 240,000 [A]</t>
  </si>
  <si>
    <t>- položka zahrnuje veškerou manipulaci s vybouranou sutí a hmotami včetně uložení na skládku. Nezahrnuje poplatek za skládku, který se vykazuje v položce 0141** (s výjimkou malého množství bouraného materiálu, kde je možné poplatek zahrnout do jednotkové ceny bourání – tento fakt musí být uveden v doplňujícím textu k položce)  
- položka zahrnuje veškeré další práce plynoucí z technologického předpisu a z platných předpisů   
- rozpojení zdiva na suť schopnou odvozu na skládku  
- kropení a vytváření vodní clony  
- bezpečnostní opatření, vyplývající z předpisů o bezpečnosti práce  
- podpěrné konstrukce jakékoli výšky  
- úpravu pláně po demolici s návazností na přilehlý terén  
- odpojení od sousedních nedemolovaných objektů  
- jakékoli lešení a práce bez pevné pracovní podlahy  
- naložení, dopravu a složení suti  
- ochranná ohrazení a sítě  
- ochranná zařízení proti poškození okolních objektů  
- eventuelní nutnou asistenci požárních či bezpečnostních sborů</t>
  </si>
  <si>
    <t>98132B</t>
  </si>
  <si>
    <t>DEMOLICE BUDOV KAMENNÝCH A SMÍŠ S PODÍLEM KONSTR DO 30% - DOPRAVA</t>
  </si>
  <si>
    <t>DOPRAVA - Příplatek za dopravu - Odstranění rodinného domu na adrese Pod Poštou 132 ve městě Bystré včetně garáže ve vnitrobloku a zděného plotu se sousedním domem na adrese Pod Poštou 134 a na hranici s Bysterským potokem včetně veškerého vybavení a odvozu na skládku do 10km 
Položka vypočtena na základě umístění stavby vůči skládce</t>
  </si>
  <si>
    <t>Celkem: 2240*0,3*2,3*10=15 456,000 [A]</t>
  </si>
  <si>
    <t>1.1.2</t>
  </si>
  <si>
    <t>PŘÍMÉ VÝDAJE NA DOPROVODNOU ČÁST PROJEKTU (PVNDČP)</t>
  </si>
  <si>
    <t>SO 000.1</t>
  </si>
  <si>
    <t>VED. A OST. NÁKL. - VŠEOB. KCE A PRÁCE (PVNDČP)</t>
  </si>
  <si>
    <t>SO 000.1.1</t>
  </si>
  <si>
    <t>STAVEBNÍ VÝDAJE - DIO (PVNDČP)</t>
  </si>
  <si>
    <t>O5</t>
  </si>
  <si>
    <t>SO 000.1.1.1</t>
  </si>
  <si>
    <t>1. FÁZE (PVNDČP)</t>
  </si>
  <si>
    <t>O6</t>
  </si>
  <si>
    <t>SO 000.1.1.1.1</t>
  </si>
  <si>
    <t>UZAVÍRKA - 1/2 1. (L) + 2. + 4. ÚSEK INTRAV. (PVNDČP)</t>
  </si>
  <si>
    <t>914112</t>
  </si>
  <si>
    <t>DOPRAVNÍ ZNAČKY ZÁKLAD VELIKOSTI OCEL NEREFLEXNÍ - MONTÁŽ S PŘEMÍST</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</si>
  <si>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2xA10 - Světelné signály 
14xA15 - Práce 
12xB1 - Zákaz vjezdu všech vozidel (v obou směrech) 
14xB20a-30 - Nejvyšší dovolená rychlost 
1xC4a - Přikázaný směr objíždění vpravo 
1xC4b - Přikázaný směr objíždění vlevo 
12xE13 - Text 
Položka vypočtena na základě návrhu uzavírek v rámci DIO</t>
  </si>
  <si>
    <t>Celkem: 2+14+12+14+1+1+12=56,000 [A]</t>
  </si>
  <si>
    <t>položka zahrnuje:  
- dopravu demontované značky z dočasné skládky  
- osazení a montáž značky na místě určeném projektem  
- nutnou opravu poškozených částí  
nezahrnuje dodávku značky</t>
  </si>
  <si>
    <t>Přechodné dopravní značení - Svislá dopravní značka ocelová normální velikosti včetně základové konstrukce (stojan k dopravním silničním značkám jednoduchý - červenobílé pruhování + základová deska) - pronajaté značení - demontáž 
2xA10 - Světelné signály 
14xA15 - Práce 
12xB1 - Zákaz vjezdu všech vozidel (v obou směrech) 
14xB20a-30 - Nejvyšší dovolená rychlost 
1xC4a - Přikázaný směr objíždění vpravo 
1xC4b - Přikázaný směr objíždění vlevo 
12xE13 - Text 
Položka vypočtena na základě návrhu uzavírek v rámci DIO</t>
  </si>
  <si>
    <t>914119</t>
  </si>
  <si>
    <t>DOPRAV ZNAČKY ZÁKLAD VEL OCEL NEREFLEXNÍ - NÁJEMNÉ</t>
  </si>
  <si>
    <t>KSDEN</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</si>
  <si>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2xA10 - Světelné signály 
14xA15 - Práce 
12xB1 - Zákaz vjezdu všech vozidel (v obou směrech) 
14xB20a-30 - Nejvyšší dovolená rychlost 
1xC4a - Přikázaný směr objíždění vpravo 
1xC4b - Přikázaný směr objíždění vlevo 
12xE13 - Text 
Položka vypočtena na základě návrhu uzavírek v rámci DIO</t>
  </si>
  <si>
    <t>Celkem: (2+14+12+14+1+1+12)*107=5 992,000 [A]</t>
  </si>
  <si>
    <t>položka zahrnuje sazbu za pronájem dopravních značek a zařízení, počet jednotek je určen jako součin počtu značek a počtu dní použití</t>
  </si>
  <si>
    <t>914612</t>
  </si>
  <si>
    <t>DOPRAV ZNAČKY 150X150CM OCEL NEREFLEX - MONTÁŽ S PŘESUNEM</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</si>
  <si>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2xIP22 - Změna místní úpravy 
Položka vypočtena na základě návrhu uzavírek v rámci DIO</t>
  </si>
  <si>
    <t>položka zahrnuje:  
- demontáž stávající dopravní značky s příslušenstvím, její přemístění z původního místa a její osazení a montáž na místě určeném projektem  
- u dočasných (provizorních) značek a zařízení údržbu po celou dobu trvání funkce, náhradu zničených nebo ztracených kusů, nutnou opravu poškozených částí</t>
  </si>
  <si>
    <t>914613</t>
  </si>
  <si>
    <t>DOPRAV ZNAČKY 150X150CM OCEL NEREFLEX - DEMONTÁŽ</t>
  </si>
  <si>
    <t>Přechodné dopravní značení - Svislá dopravní značka ocelová normální velikosti včetně základové konstrukce (stojan k dopravním silničním značkám jednoduchý - červenobílé pruhování + základová deska) - pronajaté značení - demontáž 
2xIP22 - Změna místní úpravy 
Položka vypočtena na základě návrhu uzavírek v rámci DIO</t>
  </si>
  <si>
    <t>914619</t>
  </si>
  <si>
    <t>DOPRAV ZNAČKY 150X150CM OCEL NEREFLEX - NÁJEMNÉ</t>
  </si>
  <si>
    <t>Přechodné dopravní značení - Svislá dopravní značka ocelová normální velikosti včetně základové konstrukce (stojan k dopravním silničním značkám jednoduchý - červenobílé pruhování + základová deska) - pronajaté značení - nájem 
2xIP22 - Změna místní úpravy 
Položka vypočtena na základě návrhu uzavírek v rámci DIO</t>
  </si>
  <si>
    <t>Celkem: 2*107=214,000 [A]</t>
  </si>
  <si>
    <t>915321</t>
  </si>
  <si>
    <t>VODOR DOPRAV ZNAČ Z FÓLIE DOČAS ODSTRANITEL - DOD A POKLÁDKA</t>
  </si>
  <si>
    <t>Přechodné dopravní značení - Příčná čára souvislá ze žluté fólie (V5) - dodávka a pokládka 
Položka vypočtena na základě návrhu uzavírek v rámci DIO</t>
  </si>
  <si>
    <t>Celkem: 3*0,5*2=3,000 [A]</t>
  </si>
  <si>
    <t>položka zahrnuje:  
- dodání a pokládku předepsané fólie  
- zahrnuje předznačení</t>
  </si>
  <si>
    <t>915322</t>
  </si>
  <si>
    <t>VODOR DOPRAV ZNAČ Z FÓLIE DOČAS ODSTRANITEL - ODSTRANĚNÍ</t>
  </si>
  <si>
    <t>Přechodné dopravní značení - Příčná čára souvislá ze žluté fólie (V5) - odstranění 
Položka vypočtena na základě návrhu uzavírek v rámci DIO</t>
  </si>
  <si>
    <t>zahrnuje odstranění značení bez ohledu na způsob provedení (zatření, zbroušení) a odklizení vzniklé suti</t>
  </si>
  <si>
    <t>916112</t>
  </si>
  <si>
    <t>DOPRAV SVĚTLO VÝSTRAŽ SAMOSTATNÉ - MONTÁŽ S PŘESUNEM</t>
  </si>
  <si>
    <t>Přechodné dopravní značení - Výstražné světlo typu 1 samostatné + akumulátor včetně základové konstrukce (stojan k dopravním silničním značkám jednoduchý - červenobílé pruhování + základová deska) - pronajaté značení - montáž s přemístěním 
Položka vypočtena na základě návrhu uzavírek v rámci DIO</t>
  </si>
  <si>
    <t>položka zahrnuje:  
- přemístění zařízení z dočasné skládky a jeho osazení a montáž na místě určeném projektem  
- údržbu po celou dobu trvání funkce, náhradu zničených nebo ztracených kusů, nutnou opravu poškozených částí  
- napájení z baterie včetně záložní baterie</t>
  </si>
  <si>
    <t>916113</t>
  </si>
  <si>
    <t>DOPRAV SVĚTLO VÝSTRAŽ SAMOSTATNÉ - DEMONTÁŽ</t>
  </si>
  <si>
    <t>Přechodné dopravní značení - Výstražné světlo typu 1 samostatné + akumulátor včetně základové konstrukce (stojan k dopravním silničním značkám jednoduchý - červenobílé pruhování + základová deska) - pronajaté značení - demontáž 
Položka vypočtena na základě návrhu uzavírek v rámci DIO</t>
  </si>
  <si>
    <t>Položka zahrnuje odstranění, demontáž a odklizení zařízení s odvozem na předepsané místo</t>
  </si>
  <si>
    <t>916119</t>
  </si>
  <si>
    <t>DOPRAV SVĚTLO VÝSTRAŽ SAMOSTATNÉ - NÁJEMNÉ</t>
  </si>
  <si>
    <t>Přechodné dopravní značení - Výstražné světlo typu 1 samostatné + akumulátor včetně základové konstrukce (stojan k dopravním silničním značkám jednoduchý - červenobílé pruhování + základová deska) - pronajaté značení - nájem 
Položka vypočtena na základě návrhu uzavírek v rámci DIO</t>
  </si>
  <si>
    <t>Celkem: 14*107=1 498,000 [A]</t>
  </si>
  <si>
    <t>položka zahrnuje sazbu za pronájem zařízení. Počet měrných jednotek se určí jako součin počtu zařízení a počtu dní použití.</t>
  </si>
  <si>
    <t>916122</t>
  </si>
  <si>
    <t>DOPRAV SVĚTLO VÝSTRAŽ SOUPRAVA 3KS - MONTÁŽ S PŘESUNEM</t>
  </si>
  <si>
    <t>Přechodné dopravní značení - Výstražné světlo typu 1 souprava 3 kusů + akumulátor včetně základové konstrukce (stojan k dopravním silničním značkám jednoduchý - červenobílé pruhování + základová deska) - pronajaté značení - montáž s přemístěním 
Položka vypočtena na základě návrhu uzavírek v rámci DIO</t>
  </si>
  <si>
    <t>916123</t>
  </si>
  <si>
    <t>DOPRAV SVĚTLO VÝSTRAŽ SOUPRAVA 3KS - DEMONTÁŽ</t>
  </si>
  <si>
    <t>Přechodné dopravní značení - Výstražné světlo typu 1 souprava 3 kusů + akumulátor včetně základové konstrukce (stojan k dopravním silničním značkám jednoduchý - červenobílé pruhování + základová deska) - pronajaté značení - demontáž 
Položka vypočtena na základě návrhu uzavírek v rámci DIO</t>
  </si>
  <si>
    <t>916129</t>
  </si>
  <si>
    <t>DOPRAV SVĚTLO VÝSTRAŽ SOUPRAVA 3KS - NÁJEMNÉ</t>
  </si>
  <si>
    <t>Přechodné dopravní značení - Výstražné světlo typu 1 souprava 3 kusů + akumulátor včetně základové konstrukce (stojan k dopravním silničním značkám jednoduchý - červenobílé pruhování + základová deska) - pronajaté značení - nájem 
Položka vypočtena na základě návrhu uzavírek v rámci DIO</t>
  </si>
  <si>
    <t>Celkem: 1*107=107,000 [A]</t>
  </si>
  <si>
    <t>916132</t>
  </si>
  <si>
    <t>DOPRAV SVĚTLO VÝSTRAŽ SOUPRAVA 5KS - MONTÁŽ S PŘESUNEM</t>
  </si>
  <si>
    <t>Přechodné dopravní značení - Výstražné světlo typu 1 souprava 5 kusů + akumulátor včetně základové konstrukce (stojan k dopravním silničním značkám jednoduchý - červenobílé pruhování + základová deska) - pronajaté značení - montáž s přemístěním 
Položka vypočtena na základě návrhu uzavírek v rámci DIO</t>
  </si>
  <si>
    <t>916133</t>
  </si>
  <si>
    <t>DOPRAV SVĚTLO VÝSTRAŽ SOUPRAVA 5KS - DEMONTÁŽ</t>
  </si>
  <si>
    <t>Přechodné dopravní značení - Výstražné světlo typu 1 souprava 5 kusů + akumulátor včetně základové konstrukce (stojan k dopravním silničním značkám jednoduchý - červenobílé pruhování + základová deska) - pronajaté značení - demontáž 
Položka vypočtena na základě návrhu uzavírek v rámci DIO</t>
  </si>
  <si>
    <t>916139</t>
  </si>
  <si>
    <t>DOPRAVNÍ SVĚTLO VÝSTRAŽNÉ SOUPRAVA 5 KUSŮ - NÁJEMNÉ</t>
  </si>
  <si>
    <t>Přechodné dopravní značení - Výstražné světlo typu 1 souprava 5 kusů + akumulátor včetně základové konstrukce (stojan k dopravním silničním značkám jednoduchý - červenobílé pruhování + základová deska) - pronajaté značení - nájem 
Položka vypočtena na základě návrhu uzavírek v rámci DIO</t>
  </si>
  <si>
    <t>Celkem: 12*107=1 284,000 [A]</t>
  </si>
  <si>
    <t>916152</t>
  </si>
  <si>
    <t>SEMAFOROVÁ PŘENOSNÁ SOUPRAVA - MONTÁŽ S PŘESUNEM</t>
  </si>
  <si>
    <t>Přechodné dopravní značení - Souprava přenosných semaforů SSZ + akumulátor včetně základové konstrukce (stojan k dopravním silničním značkám jednoduchý - červenobílé pruhování + základová deska) - pronajaté značení - montáž s přemístěním 
Položka vypočtena na základě návrhu uzavírek v rámci DIO</t>
  </si>
  <si>
    <t>916153</t>
  </si>
  <si>
    <t>SEMAFOROVÁ PŘENOSNÁ SOUPRAVA - DEMONTÁŽ</t>
  </si>
  <si>
    <t>Přechodné dopravní značení - Souprava přenosných semaforů SSZ + akumulátor včetně základové konstrukce (stojan k dopravním silničním značkám jednoduchý - červenobílé pruhování + základová deska) - pronajaté značení - demontáž 
Položka vypočtena na základě návrhu uzavírek v rámci DIO</t>
  </si>
  <si>
    <t>916159</t>
  </si>
  <si>
    <t>SEMAFOROVÁ PŘENOSNÁ SOUPRAVA - NÁJEMNÉ</t>
  </si>
  <si>
    <t>Přechodné dopravní značení - Souprava přenosných semaforů SSZ + akumulátor včetně základové konstrukce (stojan k dopravním silničním značkám jednoduchý - červenobílé pruhování + základová deska) - pronajaté značení - nájem 
Položka vypočtena na základě návrhu uzavírek v rámci DIO</t>
  </si>
  <si>
    <t>916312</t>
  </si>
  <si>
    <t>DOPRAVNÍ ZÁBRANY Z2 S FÓLIÍ TŘ 1 - MONTÁŽ S PŘESUNEM</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</si>
  <si>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25xZ2 - Zábrana pro označení uzavírky 
Položka vypočtena na základě návrhu uzavírek v rámci DIO</t>
  </si>
  <si>
    <t>položka zahrnuje:  
- přemístění zařízení z dočasné skládky a jeho osazení a montáž na místě určeném projektem  
- údržbu po celou dobu trvání funkce, náhradu zničených nebo ztracených kusů, nutnou opravu poškozených částí</t>
  </si>
  <si>
    <t>916313</t>
  </si>
  <si>
    <t>DOPRAVNÍ ZÁBRANY Z2 S FÓLIÍ TŘ 1 - DEMONTÁŽ</t>
  </si>
  <si>
    <t>Přechodné dopravní značení - Svislá dopravní značka ocelová normální velikosti včetně základové konstrukce (stojan k dopravním silničním značkám jednoduchý - červenobílé pruhování + základová deska) - pronajaté značení - demontáž 
25xZ2 - Zábrana pro označení uzavírky 
Položka vypočtena na základě návrhu uzavírek v rámci DIO</t>
  </si>
  <si>
    <t>916319</t>
  </si>
  <si>
    <t>DOPRAVNÍ ZÁBRANY Z2 - NÁJEMNÉ</t>
  </si>
  <si>
    <t>Přechodné dopravní značení - Svislá dopravní značka ocelová normální velikosti včetně základové konstrukce (stojan k dopravním silničním značkám jednoduchý - červenobílé pruhování + základová deska) - pronajaté značení - nájem 
25xZ2 - Zábrana pro označení uzavírky 
Položka vypočtena na základě návrhu uzavírek v rámci DIO</t>
  </si>
  <si>
    <t>Celkem: 25*107=2 675,000 [A]</t>
  </si>
  <si>
    <t>916352</t>
  </si>
  <si>
    <t>SMĚROVACÍ DESKY Z4 OBOUSTR S FÓLIÍ TŘ 1 - MONTÁŽ S PŘESUNEM</t>
  </si>
  <si>
    <t>Přechodné dopravní značení - Svislá dopravní značka plastová normální velikosti včetně základové konstrukce (stojan k dopravním silničním značkám jednoduchý - červenobílé pruhování + základová deska) - pronajaté značení - montáž s přemístěním 
20xZ4 - Směrovací deska 
Položka vypočtena na základě návrhu uzavírek v rámci DIO</t>
  </si>
  <si>
    <t>916353</t>
  </si>
  <si>
    <t>SMĚROVACÍ DESKY Z4 OBOUSTR S FÓLIÍ TŘ 1 - DEMONTÁŽ</t>
  </si>
  <si>
    <t>Přechodné dopravní značení - Svislá dopravní značka plastová normální velikosti včetně základové konstrukce (stojan k dopravním silničním značkám jednoduchý - červenobílé pruhování + základová deska) - pronajaté značení - demontáž 
20xZ4 - Směrovací deska 
Položka vypočtena na základě návrhu uzavírek v rámci DIO</t>
  </si>
  <si>
    <t>916359</t>
  </si>
  <si>
    <t>SMĚROVACÍ DESKY Z4 OBOUSTR S FÓLIÍ TŘ 1 - NÁJEMNÉ</t>
  </si>
  <si>
    <t>Přechodné dopravní značení - Svislá dopravní značka plastová normální velikosti včetně základové konstrukce (stojan k dopravním silničním značkám jednoduchý - červenobílé pruhování + základová deska) - pronajaté značení - nájem 
20xZ4 - Směrovací deska 
Položka vypočtena na základě návrhu uzavírek v rámci DIO</t>
  </si>
  <si>
    <t>Celkem: 20*107=2 140,000 [A]</t>
  </si>
  <si>
    <t>SO 000.1.1.1.2</t>
  </si>
  <si>
    <t>UZAVÍRKA - 1/2 1. (P) + 3. + 5. ÚSEK INTRAV.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</si>
  <si>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3xA10 - Světelné signály 
16xA15 - Práce 
13xB1 - Zákaz vjezdu všech vozidel (v obou směrech) 
16xB20a-30 - Nejvyšší dovolená rychlost 
2xC4a - Přikázaný směr objíždění vpravo 
2xC4b - Přikázaný směr objíždění vlevo 
13xE13 - Text 
Položka vypočtena na základě návrhu uzavírek v rámci DIO</t>
  </si>
  <si>
    <t>Celkem: 3+16+13+16+2+2+13=65,000 [A]</t>
  </si>
  <si>
    <t>Přechodné dopravní značení - Svislá dopravní značka ocelová normální velikosti včetně základové konstrukce (stojan k dopravním silničním značkám jednoduchý - červenobílé pruhování + základová deska) - pronajaté značení - demontáž 
3xA10 - Světelné signály 
16xA15 - Práce 
13xB1 - Zákaz vjezdu všech vozidel (v obou směrech) 
16xB20a-30 - Nejvyšší dovolená rychlost 
2xC4a - Přikázaný směr objíždění vpravo 
2xC4b - Přikázaný směr objíždění vlevo 
13xE13 - Text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</si>
  <si>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3xA10 - Světelné signály 
16xA15 - Práce 
13xB1 - Zákaz vjezdu všech vozidel (v obou směrech) 
16xB20a-30 - Nejvyšší dovolená rychlost 
2xC4a - Přikázaný směr objíždění vpravo 
2xC4b - Přikázaný směr objíždění vlevo 
13xE13 - Text 
Položka vypočtena na základě návrhu uzavírek v rámci DIO</t>
  </si>
  <si>
    <t>Celkem: (3+16+13+16+2+2+13)*107=6 955,000 [A]</t>
  </si>
  <si>
    <t>Celkem: 3*0,5*3=4,500 [A]</t>
  </si>
  <si>
    <t>Celkem: 16=16,000 [A]</t>
  </si>
  <si>
    <t>Celkem: 16*107=1 712,000 [A]</t>
  </si>
  <si>
    <t>Celkem: 3*107=321,000 [A]</t>
  </si>
  <si>
    <t>Celkem: 13=13,000 [A]</t>
  </si>
  <si>
    <t>Celkem: 13*107=1 391,000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</si>
  <si>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29xZ2 - Zábrana pro označení uzavírky 
Položka vypočtena na základě návrhu uzavírek v rámci DIO</t>
  </si>
  <si>
    <t>Celkem: 29=29,000 [A]</t>
  </si>
  <si>
    <t>Přechodné dopravní značení - Svislá dopravní značka ocelová normální velikosti včetně základové konstrukce (stojan k dopravním silničním značkám jednoduchý - červenobílé pruhování + základová deska) - pronajaté značení - demontáž 
29xZ2 -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</si>
  <si>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29xZ2 - Zábrana pro označení uzavírky 
Položka vypočtena na základě návrhu uzavírek v rámci DIO</t>
  </si>
  <si>
    <t>Celkem: 29*107=3 103,000 [A]</t>
  </si>
  <si>
    <t>SO 000.1.1.1.3</t>
  </si>
  <si>
    <t>UZAVÍRKA - 6. ÚSEK INTRAVILÁNU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</si>
  <si>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4xA15 - Práce 
4xB1 - Zákaz vjezdu všech vozidel (v obou směrech) 
4xB20a-30 - Nejvyšší dovolená rychlost 
4xE13 - Text 
Položka vypočtena na základě návrhu uzavírek v rámci DIO</t>
  </si>
  <si>
    <t>Celkem: 4+4+4+4=16,000 [A]</t>
  </si>
  <si>
    <t>Přechodné dopravní značení - Svislá dopravní značka ocelová normální velikosti včetně základové konstrukce (stojan k dopravním silničním značkám jednoduchý - červenobílé pruhování + základová deska) - pronajaté značení - demontáž 
4xA15 - Práce 
4xB1 - Zákaz vjezdu všech vozidel (v obou směrech) 
4xB20a-30 - Nejvyšší dovolená rychlost 
4xE13 - Text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</si>
  <si>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4xA15 - Práce 
4xB1 - Zákaz vjezdu všech vozidel (v obou směrech) 
4xB20a-30 - Nejvyšší dovolená rychlost 
4xE13 - Text 
Položka vypočtena na základě návrhu uzavírek v rámci DIO</t>
  </si>
  <si>
    <t>Celkem: (4+4+4+4)*31=496,000 [A]</t>
  </si>
  <si>
    <t>Celkem: 4*31=124,000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</si>
  <si>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8xZ2 -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</si>
  <si>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demontáž 
8xZ2 -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</si>
  <si>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8xZ2 - Zábrana pro označení uzavírky 
Položka vypočtena na základě návrhu uzavírek v rámci DIO</t>
  </si>
  <si>
    <t>Celkem: 8*31=248,000 [A]</t>
  </si>
  <si>
    <t>SO 000.1.1.1.4</t>
  </si>
  <si>
    <t>UZAVÍRKA - ÚSEK EXTRAVILÁNU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</si>
  <si>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3xA15 - Práce 
3xB1 - Zákaz vjezdu všech vozidel (v obou směrech) 
3xB20a-30 - Nejvyšší dovolená rychlost 
1xB20a-50 - Nejvyšší dovolená rychlost 
1xB20a-70 - Nejvyšší dovolená rychlost 
3xE13 - Text 
Položka vypočtena na základě návrhu uzavírek v rámci DIO</t>
  </si>
  <si>
    <t>Celkem: 3+3+3+1+1+3=14,000 [A]</t>
  </si>
  <si>
    <t>Přechodné dopravní značení - Svislá dopravní značka ocelová normální velikosti včetně základové konstrukce (stojan k dopravním silničním značkám jednoduchý - červenobílé pruhování + základová deska) - pronajaté značení - demontáž 
3xA15 - Práce 
3xB1 - Zákaz vjezdu všech vozidel (v obou směrech) 
3xB20a-30 - Nejvyšší dovolená rychlost 
1xB20a-50 - Nejvyšší dovolená rychlost 
1xB20a-70 - Nejvyšší dovolená rychlost 
3xE13 - Text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</si>
  <si>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3xA15 - Práce 
3xB1 - Zákaz vjezdu všech vozidel (v obou směrech) 
3xB20a-30 - Nejvyšší dovolená rychlost 
1xB20a-50 - Nejvyšší dovolená rychlost 
1xB20a-70 - Nejvyšší dovolená rychlost 
3xE13 - Text 
Položka vypočtena na základě návrhu uzavírek v rámci DIO</t>
  </si>
  <si>
    <t>Celkem: (3+3+3+1+1+3)*123=1 722,000 [A]</t>
  </si>
  <si>
    <t>Celkem: 3*123=369,000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</si>
  <si>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6xZ2 -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</si>
  <si>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demontáž 
6xZ2 -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</si>
  <si>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6xZ2 - Zábrana pro označení uzavírky 
Položka vypočtena na základě návrhu uzavírek v rámci DIO</t>
  </si>
  <si>
    <t>Celkem: 6*123=738,000 [A]</t>
  </si>
  <si>
    <t>SO 000.1.1.1.5</t>
  </si>
  <si>
    <t>OBJÍZDNÁ TRASA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</si>
  <si>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6xB4 - Zákaz vjezdu nákladních automobilů 
4xIP10a - Slepá pozemní komunikace 
4xIP10b - Návěst před slepou pozemní komunikací 
4xIS11b - Směrová tabule pro vyznačení objížďky 
22xIS11c - Směrová tabule pro vyznačení objížďky 
6xE5 - Nejvyšší povolená hmotnost 
3xE7a - Směrová šipka pro směr přímo 
3xE7b - Směrová šipka pro odbočení 
8xE13 - Text 
Položka vypočtena na základě návrhu vedení objídzné trasy v rámci DIO</t>
  </si>
  <si>
    <t>Celkem: 6+4+4+4+22+6+2+2+8=58,000 [A]</t>
  </si>
  <si>
    <t>Přechodné dopravní značení - Svislá dopravní značka ocelová normální velikosti včetně základové konstrukce (stojan k dopravním silničním značkám jednoduchý - červenobílé pruhování + základová deska) - pronajaté značení - demontáž 
6xB4 - Zákaz vjezdu nákladních automobilů 
4xIP10a - Slepá pozemní komunikace 
4xIP10b - Návěst před slepou pozemní komunikací 
4xIS11b - Směrová tabule pro vyznačení objížďky 
22xIS11c - Směrová tabule pro vyznačení objížďky 
6xE5 - Nejvyšší povolená hmotnost 
3xE7a - Směrová šipka pro směr přímo 
3xE7b - Směrová šipka pro odbočení 
8xE13 - Text 
Položka vypočtena na základě návrhu vedení objídzné trasy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</si>
  <si>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6xB4 - Zákaz vjezdu nákladních automobilů 
4xIP10a - Slepá pozemní komunikace 
4xIP10b - Návěst před slepou pozemní komunikací 
4xIS11b - Směrová tabule pro vyznačení objížďky 
22xIS11c - Směrová tabule pro vyznačení objížďky 
6xE5 - Nejvyšší povolená hmotnost 
3xE7a - Směrová šipka pro směr přímo 
3xE7b - Směrová šipka pro odbočení 
8xE13 - Text 
Položka vypočtena na základě návrhu vedení objídzné trasy v rámci DIO</t>
  </si>
  <si>
    <t>Celkem: (6+4+4+4+22+6+2+2+8)*245=14 210,000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</si>
  <si>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5xIP22 - Změna místní úpravy 
4xIS11a - Návěst před objížďkou 
Položka vypočtena na základě návrhu vedení objídzné trasy v rámci DIO</t>
  </si>
  <si>
    <t>Celkem: 5+4=9,000 [A]</t>
  </si>
  <si>
    <t>Přechodné dopravní značení - Svislá dopravní značka ocelová normální velikosti včetně základové konstrukce (stojan k dopravním silničním značkám jednoduchý - červenobílé pruhování + základová deska) - pronajaté značení - demontáž 
5xIP22 - Změna místní úpravy 
4xIS11a - Návěst před objížďkou 
Položka vypočtena na základě návrhu vedení objídzné trasy v rámci DIO</t>
  </si>
  <si>
    <t>velikosti včetně základové konstrukce (stojan k dopravním silničním značkám jednoduchý - červenobílé pruhování + základová deska) - pronajaté značení - nájem 
5xIP22 - Změna místní úpravy 
4xIS11a - Návěst před objížďkou 
Položka vypočtena na základě návrhu vedení objídzné trasy v rámci DIO</t>
  </si>
  <si>
    <t>Celkem: (5+4)*245=2 205,000 [A]</t>
  </si>
  <si>
    <t>SO 000.1.1.2</t>
  </si>
  <si>
    <t>2. FÁZE (PVNDČP)</t>
  </si>
  <si>
    <t>SO 000.1.1.2.1</t>
  </si>
  <si>
    <t>UZAVÍRKA - 1. ÚSEK EXTRAVILÁNU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</si>
  <si>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2xA15 - Práce 
2xB1 - Zákaz vjezdu všech vozidel (v obou směrech) 
2xB20a-30 - Nejvyšší dovolená rychlost 
1xB20a-50 - Nejvyšší dovolená rychlost 
1xB20a-70 - Nejvyšší dovolená rychlost 
2xE13 - Text 
Položka vypočtena na základě návrhu uzavírek v rámci DIO</t>
  </si>
  <si>
    <t>Celkem: 2+2+2+1+1+2=10,000 [A]</t>
  </si>
  <si>
    <t>Přechodné dopravní značení - Svislá dopravní značka ocelová normální velikosti včetně základové konstrukce (stojan k dopravním silničním značkám jednoduchý - červenobílé pruhování + základová deska) - pronajaté značení - demontáž 
2xA15 - Práce 
2xB1 - Zákaz vjezdu všech vozidel (v obou směrech) 
2xB20a-30 - Nejvyšší dovolená rychlost 
1xB20a-50 - Nejvyšší dovolená rychlost 
1xB20a-70 - Nejvyšší dovolená rychlost 
2xE13 - Text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</si>
  <si>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2xA15 - Práce 
2xB1 - Zákaz vjezdu všech vozidel (v obou směrech) 
2xB20a-30 - Nejvyšší dovolená rychlost 
1xB20a-50 - Nejvyšší dovolená rychlost 
1xB20a-70 - Nejvyšší dovolená rychlost 
2xE13 - Text 
Položka vypočtena na základě návrhu uzavírek v rámci DIO</t>
  </si>
  <si>
    <t>Celkem: (2+2+2+1+1+2)*122=1 220,000 [A]</t>
  </si>
  <si>
    <t>Celkem: 2*122=244,000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</si>
  <si>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4xZ2 -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</si>
  <si>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demontáž 
4xZ2 -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</si>
  <si>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4xZ2 - Zábrana pro označení uzavírky 
Položka vypočtena na základě návrhu uzavírek v rámci DIO</t>
  </si>
  <si>
    <t>Celkem: 4*122=488,000 [A]</t>
  </si>
  <si>
    <t>SO 000.1.1.2.2</t>
  </si>
  <si>
    <t>UZAVÍRKA - 1. + 4. ÚSEK INTRAVILÁNU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</si>
  <si>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8xA15 - Práce 
9xB1 - Zákaz vjezdu všech vozidel (v obou směrech) 
8xB20a-30 - Nejvyšší dovolená rychlost 
9xE13 - Text 
Položka vypočtena na základě návrhu uzavírek v rámci DIO</t>
  </si>
  <si>
    <t>Celkem: 8+9+8+9=34,000 [A]</t>
  </si>
  <si>
    <t>Přechodné dopravní značení - Svislá dopravní značka ocelová normální velikosti včetně základové konstrukce (stojan k dopravním silničním značkám jednoduchý - červenobílé pruhování + základová deska) - pronajaté značení - demontáž 
8xA15 - Práce 
9xB1 - Zákaz vjezdu všech vozidel (v obou směrech) 
8xB20a-30 - Nejvyšší dovolená rychlost 
9xE13 - Text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</si>
  <si>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8xA15 - Práce 
9xB1 - Zákaz vjezdu všech vozidel (v obou směrech) 
8xB20a-30 - Nejvyšší dovolená rychlost 
9xE13 - Text 
Položka vypočtena na základě návrhu uzavírek v rámci DIO</t>
  </si>
  <si>
    <t>Celkem: (8+9+8+9)*107=3 638,000 [A]</t>
  </si>
  <si>
    <t>Celkem: 8*107=856,000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</si>
  <si>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17xZ2 - Zábrana pro označení uzavírky 
Položka vypočtena na základě návrhu uzavírek v rámci DIO</t>
  </si>
  <si>
    <t>Celkem: 17=17,000 [A]</t>
  </si>
  <si>
    <t>Přechodné dopravní značení - Svislá dopravní značka ocelová normální velikosti včetně základové konstrukce (stojan k dopravním silničním značkám jednoduchý - červenobílé pruhování + základová deska) - pronajaté značení - demontáž 
17xZ2 -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</si>
  <si>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17xZ2 - Zábrana pro označení uzavírky 
Položka vypočtena na základě návrhu uzavírek v rámci DIO</t>
  </si>
  <si>
    <t>Celkem:17*107=1 819,000 [A]</t>
  </si>
  <si>
    <t>SO 000.1.1.2.3</t>
  </si>
  <si>
    <t>UZAVÍRKA - 2. + 5. ÚSEK INTRAVILÁNU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</si>
  <si>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9xA15 - Práce 
10xB1 - Zákaz vjezdu všech vozidel (v obou směrech) 
9xB20a-30 - Nejvyšší dovolená rychlost 
10xE13 - Text 
Položka vypočtena na základě návrhu uzavírek v rámci DIO</t>
  </si>
  <si>
    <t>Celkem: 9+10+9+10=38,000 [A]</t>
  </si>
  <si>
    <t>Přechodné dopravní značení - Svislá dopravní značka ocelová normální velikosti včetně základové konstrukce (stojan k dopravním silničním značkám jednoduchý - červenobílé pruhování + základová deska) - pronajaté značení - demontáž 
9xA15 - Práce 
10xB1 - Zákaz vjezdu všech vozidel (v obou směrech) 
9xB20a-30 - Nejvyšší dovolená rychlost 
10xE13 - Text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</si>
  <si>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9xA15 - Práce 
10xB1 - Zákaz vjezdu všech vozidel (v obou směrech) 
9xB20a-30 - Nejvyšší dovolená rychlost 
10xE13 - Text 
Položka vypočtena na základě návrhu uzavírek v rámci DIO</t>
  </si>
  <si>
    <t>Celkem: (9+10+9+10)*107=4 066,000 [A]</t>
  </si>
  <si>
    <t>Celkem: 9=9,000 [A]</t>
  </si>
  <si>
    <t>Celkem: 9*107=963,000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</si>
  <si>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19xZ2 -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</si>
  <si>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demontáž 
19xZ2 - Zábrana pro označení uzavírky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</si>
  <si>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19xZ2 - Zábrana pro označení uzavírky 
Položka vypočtena na základě návrhu uzavírek v rámci DIO</t>
  </si>
  <si>
    <t>Celkem: 19*107=2 033,000 [A]</t>
  </si>
  <si>
    <t>SO 000.1.1.2.4</t>
  </si>
  <si>
    <t>UZAVÍRKA - 3. ÚSEK INTRAVILÁNU (PVNDČP)</t>
  </si>
  <si>
    <t>SO 000.1.1.2.5</t>
  </si>
  <si>
    <t>UZAVÍRKA - 2. ÚSEK EXTRAVILÁNU (PVNDČP)</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</si>
  <si>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3xA15 - Práce 
3xB1 - Zákaz vjezdu všech vozidel (v obou směrech) 
3xB20a-30 - Nejvyšší dovolená rychlost 
2xB20a-50 - Nejvyšší dovolená rychlost 
2xB20a-70 - Nejvyšší dovolená rychlost 
3xE13 - Text 
Položka vypočtena na základě návrhu uzavírek v rámci DIO</t>
  </si>
  <si>
    <t>Celkem: 3+3+3+2+2+3=16,000 [A]</t>
  </si>
  <si>
    <t>Přechodné dopravní značení - Svislá dopravní značka ocelová normální velikosti včetně základové konstrukce (stojan k dopravním silničním značkám jednoduchý - červenobílé pruhování + základová deska) - pronajaté značení - demontáž 
3xA15 - Práce 
3xB1 - Zákaz vjezdu všech vozidel (v obou směrech) 
3xB20a-30 - Nejvyšší dovolená rychlost 
2xB20a-50 - Nejvyšší dovolená rychlost 
2xB20a-70 - Nejvyšší dovolená rychlost 
3xE13 - Text 
Položka vypočtena na základě návrhu uzavírek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</si>
  <si>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3xA15 - Práce 
3xB1 - Zákaz vjezdu všech vozidel (v obou směrech) 
3xB20a-30 - Nejvyšší dovolená rychlost 
2xB20a-50 - Nejvyšší dovolená rychlost 
2xB20a-70 - Nejvyšší dovolená rychlost 
3xE13 - Text 
Položka vypočtena na základě návrhu uzavírek v rámci DIO</t>
  </si>
  <si>
    <t>Celkem: (3+3+3+2+2+3)*123=1 968,000 [A]</t>
  </si>
  <si>
    <t>SO 000.1.1.2.6</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</si>
  <si>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5xB4 - Zákaz vjezdu nákladních automobilů 
4xIP10a - Slepá pozemní komunikace 
7xIP10b - Návěst před slepou pozemní komunikací 
4xIS11b - Směrová tabule pro vyznačení objížďky 
22xIS11c - Směrová tabule pro vyznačení objížďky 
5xE5 - Nejvyšší povolená hmotnost 
2xE7a - Směrová šipka pro směr přímo 
3xE7b - Směrová šipka pro odbočení 
8xE13 - Text 
Položka vypočtena na základě návrhu vedení objídzné trasy v rámci DIO</t>
  </si>
  <si>
    <t>Celkem: 5+4+7+4+22+5+2+3+8=60,000 [A]</t>
  </si>
  <si>
    <t>Přechodné dopravní značení - Svislá dopravní značka ocelová normální velikosti včetně základové konstrukce (stojan k dopravním silničním značkám jednoduchý - červenobílé pruhování + základová deska) - pronajaté značení - demontáž 
5xB4 - Zákaz vjezdu nákladních automobilů 
4xIP10a - Slepá pozemní komunikace 
7xIP10b - Návěst před slepou pozemní komunikací 
4xIS11b - Směrová tabule pro vyznačení objížďky 
22xIS11c - Směrová tabule pro vyznačení objížďky 
5xE5 - Nejvyšší povolená hmotnost 
2xE7a - Směrová šipka pro směr přímo 
3xE7b - Směrová šipka pro odbočení 
8xE13 - Text 
Položka vypočtena na základě návrhu vedení objídzné trasy v rámci DIO</t>
  </si>
  <si>
    <t>Přechodné dopravní značení - Svislá dopravní značka ocelová normální velikosti včetně základové konstrukce (stojan k dopravním silničním značkám jednoduchý - červenobílé pruhování + základová deska) - pronajaté značení - nájem 
Přechodné dopravní značení - Svislá dopravní značka ocelová normální velikosti včetně základové konstrukce (stojan k dopravním silničním značkám jednoduchý - červenobílé pruhování + základová deska) - pronajaté značení - demontáž 
5xB4 - Zákaz vjezdu nákladních automobilů 
4xIP10a - Slepá pozemní komunikace 
7xIP10b - Návěst před slepou pozemní komunikací 
4xIS11b - Směrová tabule pro vyznačení objížďky 
22xIS11c - Směrová tabule pro vyznačení objížďky 
5xE5 - Nejvyšší povolená hmotnost 
2xE7a - Směrová šipka pro směr přímo 
3xE7b - Směrová šipka pro odbočení 
8xE13 - Text 
Položka vypočtena na základě návrhu vedení objídzné trasy v rámci DIO</t>
  </si>
  <si>
    <t>Celkem: (5+4+7+4+22+5+2+3+8)*245=14 700,000 [A]</t>
  </si>
  <si>
    <t>Přechodné dopravní značení - Svislá dopravní značka ocelová normální velikosti včetně základové konstrukce (stojan k dopravním silničním značkám jednoduchý - červenobílé pruhování + základová deska) - pronajaté značení - montáž s přemístěním 
8xIP22 - Změna místní úpravy 
4xIS11a - Návěst před objížďkou 
Položka vypočtena na základě návrhu vedení objídzné trasy v rámci DIO</t>
  </si>
  <si>
    <t>Celkem: 8+4=12,000 [A]</t>
  </si>
  <si>
    <t>Přechodné dopravní značení - Svislá dopravní značka ocelová normální velikosti včetně základové konstrukce (stojan k dopravním silničním značkám jednoduchý - červenobílé pruhování + základová deska) - pronajaté značení - demontáž 
8xIP22 - Změna místní úpravy 
4xIS11a - Návěst před objížďkou 
Položka vypočtena na základě návrhu vedení objídzné trasy v rámci DIO</t>
  </si>
  <si>
    <t>Přechodné dopravní značení - Svislá dopravní značka ocelová normální velikosti včetně základové konstrukce (stojan k dopravním silničním značkám jednoduchý - červenobílé pruhování + základová deska) - pronajaté značení - nájem 
8xIP22 - Změna místní úpravy 
4xIS11a - Návěst před objížďkou 
Položka vypočtena na základě návrhu vedení objídzné trasy v rámci DIO</t>
  </si>
  <si>
    <t>Celkem: (8+4)*245=2 940,000 [A]</t>
  </si>
  <si>
    <t>SO 103</t>
  </si>
  <si>
    <t>SJEZDY (PVNDČP)</t>
  </si>
  <si>
    <t>SO 103.01</t>
  </si>
  <si>
    <t>KM 0,00497 (PVNDČP)</t>
  </si>
  <si>
    <t>Celkem: 82,862=82,862 [A]</t>
  </si>
  <si>
    <t>SKLÁDKA - Uložení stavební suti na skládku 
Viz položky č. 3, 41, 43 a 45</t>
  </si>
  <si>
    <t>Celkem: 0,411+1,645+6,988+13,34+1,632+1,886=25,902 [A]</t>
  </si>
  <si>
    <t>BOURACÍ PRÁCE - Odstranění betonových chodníkových obrubníků včetně odvozu na skládku do 5km 
=7,150*0,025m2*2,300t/m3=0,411t 
Viz C.3 - Koordinační situační výkres a 04 - Výměna / Nový propustek - Podélný a příčný řez propustkem</t>
  </si>
  <si>
    <t>Celkem: 7,15=7,150 [A]</t>
  </si>
  <si>
    <t>Celkem: 7,15*0,025*2,3*25=10,278 [A]</t>
  </si>
  <si>
    <t>BOURACÍ PRÁCE - Odfrézování asfaltových vrstev v tl. 100mm (asfalt) včetně odvozu a uložení na skládku KSÚS PK - Cestmistrovství Polička do 15km 
=3,485m3*2,400t/m3=8,364t 
Viz C.3 - Koordinační situační výkres a 04 - Výměna / Nový propustek - Podélný a příčný řez propustkem</t>
  </si>
  <si>
    <t>Celkem: 34,85*0,1=3,485 [A]</t>
  </si>
  <si>
    <t>VOZOVKA - Prořezání drážky v pracovní spáře 
=4,050m 
CHODNÍK - Prořezání drážky v pracovní spáře 
=1,910*2=3,820m 
Viz C.3 - Koordinační situační výkres a 04 - Výměna / Nový propustek - Podélný a příčný řez propustkem</t>
  </si>
  <si>
    <t>Celkem: 4,05=4,050 [A] 
Celkem: 1,91*2=3,820 [B] 
Celkem: A+B=7,870 [C]</t>
  </si>
  <si>
    <t>ZEMNÍ PRÁCE - Odhumusování plochy v tl. 150mm, která bude zasažena výkopovými pracemi a úpravou terénu včetně odvozu a uložení zeminy na deponii stavby do 20km (využití na zpětné ohumusování) 
=22,060m2*0,150=3,309m3 
=3,309m3*2,000t/m3=6,618t 
ZEMNÍ PRÁCE - Odhumusování plochy v tl. 150mm, která bude zasažena výkopovými pracemi a úpravou terénu včetně odvozu do 20km a likvidace v režii zhotovitele (nebude využita na zpětné ohumusování) 
=45,660m2*0,150-22,060m2*0,150=3,540m3 
=3,540m3*2,000t/m3=7,080t 
Viz C.3 - Koordinační situační výkres a 04 - Výměna / Nový propustek - Podélný a příčný řez propustkem</t>
  </si>
  <si>
    <t>ZEMNÍ PRÁCE - Výkop zeminy pro stavební jámu v zemině tř. I včetně pažení a odvozu zeminy na skládku do 20km 
=41,431m3*2,000t/m3=82,862t 
Viz C.3 - Koordinační situační výkres a 04 - Výměna / Nový propustek - Podélný a příčný řez propustkem</t>
  </si>
  <si>
    <t>Celkem: 41,431=41,431 [A]</t>
  </si>
  <si>
    <t>Celkem: 41,431*10=414,310 [A]</t>
  </si>
  <si>
    <t>ZEMNÍ PRÁCE - Zásyp ze štěrkodrti fr. 0/32 mm + hutnění po vrstvách max. 300mm,  Id=0,85, 100% PS včetně dopravy materiálu 
Viz C.3 - Koordinační situační výkres a 04 - Výměna / Nový propustek - Podélný a příčný řez propustkem</t>
  </si>
  <si>
    <t>Celkem: 26,632=26,632 [A]</t>
  </si>
  <si>
    <t>ZEMNÍ PRÁCE - Úprava a zhutnění základové spáry 
=1,160*7,550+22,150m2=30,908m2 
VOZOVKA - Úprava a zhutnění zemní pláně 
=29,114m2 
CHODNÍK - Úprava a zhutnění zemní pláně 
=10,610m2 
Viz C.3 - Koordinační situační výkres a 04 - Výměna / Nový propustek - Podélný a příčný řez propustkem</t>
  </si>
  <si>
    <t>Celkem: 1,16*7,55+22,15=30,908 [A] 
Celkem: 29,114=29,114 [B] 
Celkem: 10,61=10,610 [C] 
Celkem: A+B+C=70,632 [D]</t>
  </si>
  <si>
    <t>ZELEŇ - Svahové úpravy 
Viz C.3 - Koordinační situační výkres a 04 - Výměna / Nový propustek - Podélný a příčný řez propustkem</t>
  </si>
  <si>
    <t>Celkem: 22,06=22,060 [A]</t>
  </si>
  <si>
    <t>ZELEŇ - Ohumusování svahů v  tl. 150mm 
Viz C.3 - Koordinační situační výkres a 04 - Výměna / Nový propustek - Podélný a příčný řez propustkem</t>
  </si>
  <si>
    <t>ZELEŇ - Osetí svahů travním semenem 
Viz C.3 - Koordinační situační výkres a 04 - Výměna / Nový propustek - Podélný a příčný řez propustkem</t>
  </si>
  <si>
    <t>ZELEŇ - Údržba založeného travního porostu 
Viz C.3 - Koordinační situační výkres a 04 - Výměna / Nový propustek - Podélný a příčný řez propustkem</t>
  </si>
  <si>
    <t>PODKL A VÝPLŇ VRSTVY Z DÍLCŮ BETON DO C25/30</t>
  </si>
  <si>
    <t>TROUBA - Podkladní betonové prefabrikované podkladky z betonu C35/45-XF4 pod trouby (8kus), včetně dopravy materiálu 
Viz C.3 - Koordinační situační výkres a 04 - Výměna / Nový propustek - Podélný a příčný řez propustkem</t>
  </si>
  <si>
    <t>Celkem: 0,6*0,12*0,25*8=0,144 [A]</t>
  </si>
  <si>
    <t>ODLÁŽDĚNÍ - Podkladní betonové lože z betonu C25/30-XF3 pod kamennou dlažbu tl. 150mm včetně dopravy materiálu 
Viz C.3 - Koordinační situační výkres a 04 - Výměna / Nový propustek - Podélný a příčný řez propustkem</t>
  </si>
  <si>
    <t>Celkem: 22,15*0,15=3,323 [A]</t>
  </si>
  <si>
    <t>ŽB ZÁKLADOVÁ DESKA - Beton C25/30-XF3+XA2 + hutnění včetně dopravy materiálu 
ŽB ZÁKLADOVÁ DESKA - Bednění + odbedňovací nátěr 
=1,160*0,300*2+7,550*0,300*2=5,226m2 
Viz C.3 - Koordinační situační výkres a 04 - Výměna / Nový propustek - Podélný a příčný řez propustkem</t>
  </si>
  <si>
    <t>Celkem: 1,16*7,55*0,3=2,627 [A]</t>
  </si>
  <si>
    <t>ŽB ZÁKLADOVÁ DESKA - Betonářská výztuž B500B - KARI síť pr. 8mm, rozměr oka 100x100mm, včetně dopravy materiálu 
Viz C.3 - Koordinační situační výkres a 04 - Výměna / Nový propustek - Podélný a příčný řez propustkem</t>
  </si>
  <si>
    <t>Celkem: 0,02*2,627*7,85=0,412 [A]</t>
  </si>
  <si>
    <t>ZEMNÍ PRÁCE - Polštář ze štěrkodrti fr. 0/32mm, tl. 400mm + hutnění po vrstvách tl. 200mm, Id=0,90, 100% PS včetně dopravy materiálu 
Viz C.3 - Koordinační situační výkres a 04 - Výměna / Nový propustek - Podélný a příčný řez propustkem</t>
  </si>
  <si>
    <t>Celkem: 0,624*7,95=4,961 [A]</t>
  </si>
  <si>
    <t>ODLÁŽDĚNÍ - Kamenná dlažba z lomového kamene tl. 250mm, šířka spáry 30 - 50mm, spáry zatřené stěrkou MC25 včetně dopravy materiálu 
Viz C.3 - Koordinační situační výkres a 04 - Výměna / Nový propustek - Podélný a příčný řez propustkem</t>
  </si>
  <si>
    <t>Celkem: 22,15*0,25=5,538 [A]</t>
  </si>
  <si>
    <t>ODLÁŽDĚNÍ - Příčný práh z prostého betonu C25/30-XF3 na vtoku i výtoku 500x200mm včetně dopravy materiálu 
Viz C.3 - Koordinační situační výkres a 04 - Výměna / Nový propustek - Podélný a příčný řez propustkem</t>
  </si>
  <si>
    <t>Celkem: 9,25*0,5*0,2=0,925 [A]</t>
  </si>
  <si>
    <t>CHODNÍK - Mechanicky zpevněná zemina MZ, tl. 150mm + hutnění 
Viz C.3 - Koordinační situační výkres a 04 - Výměna / Nový propustek - Podélný a příčný řez propustkem</t>
  </si>
  <si>
    <t>Celkem: 10,61=10,610 [A]</t>
  </si>
  <si>
    <t>VOZOVKA - Mechanicky zpevněná zemina MZ, tl. 250mm + hutnění 
Viz C.3 - Koordinační situační výkres a 04 - Výměna / Nový propustek - Podélný a příčný řez propustkem</t>
  </si>
  <si>
    <t>Celkem: 29,114=29,114 [A]</t>
  </si>
  <si>
    <t>VOZOVKA - Štěrkodrť z recyklovaného kameniva z vozovek ŠDA-R 0/16, tl. 60mm + hutnění 
=29,114m2*0,060=1,747m3 
CHODNÍK - Štěrkodrť z recyklovaného kameniva z vozovek ŠDA-R 0/16, tl. 60mm + hutnění 
=10,610m2*0,060=0,637m3 
Viz C.3 - Koordinační situační výkres a 04 - Výměna / Nový propustek - Podélný a příčný řez propustkem</t>
  </si>
  <si>
    <t>Celkem: 29,114*0,06=1,747 [A] 
Celkem: 10,61*0,06=0,637 [B] 
Celkem: A+B=2,384 [C]</t>
  </si>
  <si>
    <t>VOZOVKA - Infiltrační postřik z kationaktivní emulze, zbytkové množství pojiva 1,00kg/m2 (po odštěpení) 
=29,114m2 
CHODNÍK - Infiltrační postřik z kationaktivní emulze, zbytkové množství pojiva 1,00kg/m2 (po odštěpení) 
=10,610m2 
Viz C.3 - Koordinační situační výkres a 04 - Výměna / Nový propustek - Podélný a příčný řez propustkem</t>
  </si>
  <si>
    <t>Celkem: 29,114=29,114 [A] 
Celkem: 10,61=10,610 [B] 
Celkem: A+B=39,724 [C]</t>
  </si>
  <si>
    <t>VOZOVKA - Asfaltový beton pro obrusné vrstvy ACO 8, tl. 40mm + hutnění 
=29,114m2 
CHODNÍK - Asfaltový beton pro obrusné vrstvy ACO 8, tl. 40mm + hutnění 
=10,610m2 
Viz C.3 - Koordinační situační výkres a 04 - Výměna / Nový propustek - Podélný a příčný řez propustkem</t>
  </si>
  <si>
    <t>VOZOVKA - Asfaltová zálivka 
=4,050m 
CHODNÍK - Asfaltová zálivka 
=1,910*2=3,820m 
Viz C.3 - Koordinační situační výkres a 04 - Výměna / Nový propustek - Podélný a příčný řez propustkem</t>
  </si>
  <si>
    <t>TROUBA - Sanace seříznutého čela železobetonové trouby ručně nanášenou sanační maltou, včetně dopravy materiálu 
Viz C.3 - Koordinační situační výkres a 04 - Výměna / Nový propustek - Podélný a příčný řez propustkem</t>
  </si>
  <si>
    <t>Celkem: (1,15*2+0,75*2)*0,08=0,304 [A]</t>
  </si>
  <si>
    <t>ŽB ZÁKLADOVÁ DESKA - Nátěry Np+2xNa na styku se zeminou 
=7,550*0,300*2=4,530m2 
ŽB OBETONOVÁNÍ - Nátěry Np+2xNa na styku se zeminou 
=2,244*6,750=15,147m2 
Viz C.3 - Koordinační situační výkres a 04 - Výměna / Nový propustek - Podélný a příčný řez propustkem</t>
  </si>
  <si>
    <t>Celkem: 7,55*0,3*2=4,530 [A] 
Celkem: 2,244*6,75=15,147 [B] 
Celkem: A+B=19,677 [C]</t>
  </si>
  <si>
    <t>PROTIKOROZ OCHRANA POTRUBÍ A ARMATUR NÁTĚREM JEDNOVRST</t>
  </si>
  <si>
    <t>TROUBA - Úprava seříznuté části ŽB hrdlové trouby antikorozním nátěrem 
Viz C.3 - Koordinační situační výkres a 04 - Výměna / Nový propustek - Podélný a příčný řez propustkem</t>
  </si>
  <si>
    <t>TROUBA - ŽB prefabrikované hrdlové trouby DN=400mm (4kus) z betonu C35/45-XF4 včetně dopravy materiálu 
Viz C.3 - Koordinační situační výkres a 04 - Výměna / Nový propustek - Podélný a příčný řez propustkem</t>
  </si>
  <si>
    <t>Celkem: 7,55=7,550 [A]</t>
  </si>
  <si>
    <t>ZEMNÍ PRÁCE - Dodávka, montáž, demontáž a odvoz betonové prefabrikované skruže DN=800mm 
Viz C.3 - Koordinační situační výkres a 04 - Výměna / Nový propustek - Podélný a příčný řez propustkem</t>
  </si>
  <si>
    <t>ŽB OBETONOVÁNÍ - Beton C25/30-XF3+XA2 + hutnění 
ŽB OBETONOVÁNÍ - Bednění + odbedňovací nátěr 
=0,904*7,550*2+0,562m2*2=14,774m2 
ŽB OBETONOVÁNÍ - Betonářská výztuž B500B - KARI síť pr. 8mm, rozměr oka 100x100mm, včetně dopravy materiálu 
=0,020*3,159m3*7,850t/m3=0,496m3 
Viz C.3 - Koordinační situační výkres a 04 - Výměna / Nový propustek - Podélný a příčný řez propustkem</t>
  </si>
  <si>
    <t>Celkem: 0,468*6,75=3,159 [A]</t>
  </si>
  <si>
    <t>OBRUBNÍKY - Betonové chodníkové obrubníky 100x250x1000mm 
OBRUBNÍKY - Betonové lože C20/25-XF3 pod betonové chodníkové obrubníky 100x250x1000mm 
=11,870*0,055m2=0,653m3 
Viz C.3 - Koordinační situační výkres a 04 - Výměna / Nový propustek - Podélný a příčný řez propustkem</t>
  </si>
  <si>
    <t>Celkem: 11,87=11,870 [A]</t>
  </si>
  <si>
    <t>BOURACÍ PRÁCE - Řezání asfaltového krytu pro odfrézování asfaltových vrstev 
Viz C.3 - Koordinační situační výkres a 04 - Výměna / Nový propustek - Podélný a příčný řez propustkem</t>
  </si>
  <si>
    <t>Celkem: 4,050+1,91*2=7,870 [A]</t>
  </si>
  <si>
    <t>TROUBA - Seříznutí ŽB prefabrikovaných hrdlových trubek DN=400mm na vtoku i výtoku 
Viz C.3 - Koordinační situační výkres a 04 - Výměna / Nový propustek - Podélný a příčný řez propustkem</t>
  </si>
  <si>
    <t>Celkem: 1,15*2+0,75*2=3,800 [A]</t>
  </si>
  <si>
    <t>TROUBA - Trvale pružný tmel pro vytmelení spár hrdlových trub včetně dopravy a aplikace materiálu 
Viz C.3 - Koordinační situační výkres a 04 - Výměna / Nový propustek - Podélný a příčný řez propustkem</t>
  </si>
  <si>
    <t>ROK VÝSTAVBY - Betonový prefabrikovaný blok z prostého betonu C30/37-XF4 (1kus), 400x250x250mm s vyznačením letopočtu výstavby pomocí pryžové matrice na výtoku 
Viz C.3 - Koordinační situační výkres a 04 - Výměna / Nový propustek - Podélný a příčný řez propustkem</t>
  </si>
  <si>
    <t>BOURACÍ PRÁCE - Odstranění betonového lože betonových chodníkových obrubníků včetně odvozu na skládku do 20-ti km 
=7,150*0,100m2=0,715m3 
=0,715m3*2,300t/m3=1,645t 
BOURACÍ PRÁCE - Odstranění betonových základů včetně odvozu na skládku do 20km 
=2,900*1,000*1,000*2=5,800m3 
=5,800m3*2,300t/m3=13,340t 
BOURACÍ PRÁCE - Odstranění betonových prefabrikovaných podkladků a podkladního betonu včetně odvozu na skládku do 20km 
=0,200m2*4,100=0,820m3 
=0,820m3*2,300t/m3=1,886t 
Viz C.3 - Koordinační situační výkres a 04 - Výměna / Nový propustek - Podélný a příčný řez propustkem</t>
  </si>
  <si>
    <t>Celkem: 7,15*0,1=0,715 [A] 
Celkem: 2,9*1*1*2=5,800 [B] 
Celkem: 0,2*4,1=0,820 [C] 
Celkem: A+B+C=7,335 [D]</t>
  </si>
  <si>
    <t>DOPRAVA - Příplatek za dopravu - Odstranění betonového lože betonových chodníkových obrubníků včetně odvozu na skládku do 10-ti km 
=0,715m3*2,300t/m3*10km=16,445tkm 
DOPRAVA - Příplatek za dopravu - Odstranění betonových základů včetně odvozu na skládku do 10km 
=5,800m3*2,300t/m3*10km=133,400tkm 
DOPRAVA - Příplatek za dopravu - Odstranění betonových prefabrikovaných podkladků a podkladního betonu včetně odvozu na skládku do 10km 
=0,820m3*2,300t/m3*10km=18,860tkm 
Položka vypočtena na základě umístění stavby vůči skládce</t>
  </si>
  <si>
    <t>Celkem: 0,715*2,3*10=16,445 [A] 
Celkem: 5,8*2,3*10=133,400 [B] 
Celkem: 0,82*2,3*10=18,860 [C] 
Celkem: A+B+C=168,705 [D]</t>
  </si>
  <si>
    <t>BOURACÍ PRÁCE - Odstranění ŽB čelních stěn propustku včetně odvozu na skládku do 20km 
=2,795m3*2,500t/m3=6,988t 
Viz C.3 - Koordinační situační výkres a 04 - Výměna / Nový propustek - Podélný a příčný řez propustkem</t>
  </si>
  <si>
    <t>Celkem: 2,9*1,07*0,5+2,9*1,03*0,5-0,25*0,5*2=2,795 [A]</t>
  </si>
  <si>
    <t>DOPRAVA - Příplatek za dopravu - Odstranění ŽB čelních stěn propustku včetně odvozu na skládku do 10km 
=2,795m3*2,500t/m3*10km=69,875tkm 
DOPRAVA - Příplatek za dopravu - Odstranění ŽB hrdlových trubek DN=400mm včetně odvozu na skládku do 30km 
=5,100*0,320t/m*30km=48,960tkm 
Položka vypočtena na základě umístění stavby vůči skládce</t>
  </si>
  <si>
    <t>Celkem: 2,795*2,5*10=69,875 [A] 
Celkem: 5,1*0,32*30=48,960 [B] 
Celkem: A+B=118,835 [C]</t>
  </si>
  <si>
    <t>BOURACÍ PRÁCE - Odstranění ŽB hrdlových trubek DN=400mm 
=5,100*0,320t/m=1,632t 
Viz C.3 - Koordinační situační výkres a 04 - Výměna / Nový propustek - Podélný a příčný řez propustkem</t>
  </si>
  <si>
    <t>Celkem: 5,1=5,100 [A]</t>
  </si>
  <si>
    <t>SO 103.02</t>
  </si>
  <si>
    <t>KM 0,02170 (PVNDČP)</t>
  </si>
  <si>
    <t>Celkem: 72,472=72,472 [A]</t>
  </si>
  <si>
    <t>Celkem: 0,38+1,52+5,938+13,8+1,632+1,886=25,156 [A]</t>
  </si>
  <si>
    <t>BOURACÍ PRÁCE - Odstranění betonových chodníkových obrubníků včetně odvozu na skládku do 5km 
=6,614*0,025m2*2,300t/m3=0,380t 
Viz C.3 - Koordinační situační výkres a 04 - Výměna / Nový propustek - Podélný a příčný řez propustkem</t>
  </si>
  <si>
    <t>Celkem: 6,614=6,614 [A]</t>
  </si>
  <si>
    <t>Celkem: 6,614*0,025*2,3*25=9,508 [A]</t>
  </si>
  <si>
    <t>BOURACÍ PRÁCE - Odfrézování asfaltových vrstev v tl. 100mm (asfalt) včetně odvozu a uložení na skládku KSÚS PK - Cestmistrovství Polička do 15km 
=3,264m3*2,400t/m3=15,034t 
Viz C.3 - Koordinační situační výkres a 04 - Výměna / Nový propustek - Podélný a příčný řez propustkem</t>
  </si>
  <si>
    <t>Celkem: 32,643*0,1=3,264 [A]</t>
  </si>
  <si>
    <t>VOZOVKA - Prořezání drážky v pracovní spáře 
=4,500m 
CHODNÍK - Prořezání drážky v pracovní spáře 
=2,000+2,110=4,110m 
Viz C.3 - Koordinační situační výkres a 04 - Výměna / Nový propustek - Podélný a příčný řez propustkem</t>
  </si>
  <si>
    <t>Celkem: 4,5=4,500 [A] 
Celkem: 2+2,11=4,110 [B] 
Celkem: A+B=8,610 [C]</t>
  </si>
  <si>
    <t>ZEMNÍ PRÁCE - Odhumusování plochy v tl. 150mm, která bude zasažena výkopovými pracemi a úpravou terénu včetně odvozu a uložení zeminy na deponii stavby do 20km (využití na zpětné ohumusování) 
=18,263m2*0,150=2,739m3 
=2,739m3*2,000t/m3=5,478t 
ZEMNÍ PRÁCE - Odhumusování plochy v tl. 150mm, která bude zasažena výkopovými pracemi a úpravou terénu včetně odvozu do 20km a likvidace v režii zhotovitele (nebude využita na zpětné ohumusování) 
=38,423m2*0,150-18,263m2*0,150=3,024m3 
=3,024m3*2,000t/m3=6,048t 
Viz C.3 - Koordinační situační výkres a 04 - Výměna / Nový propustek - Podélný a příčný řez propustkem</t>
  </si>
  <si>
    <t>Celkem: 18,263*0,15=2,739 [A] 
Celkem: 38,423*0,15-18,263*0,15=3,024 [B] 
Celkem: A+B=5,763 [C]</t>
  </si>
  <si>
    <t>ZEMNÍ PRÁCE - Výkop zeminy pro stavební jámu v zemině tř. I včetně pažení a odvozu zeminy na skládku do 20km 
=36,236m3*2,000t/m3=72,472t 
Viz C.3 - Koordinační situační výkres a 04 - Výměna / Nový propustek - Podélný a příčný řez propustkem</t>
  </si>
  <si>
    <t>Celkem: 36,236=36,236 [A]</t>
  </si>
  <si>
    <t>Celkem: 36,236*10=362,360 [A]</t>
  </si>
  <si>
    <t>Celkem: 18,965=18,965 [A]</t>
  </si>
  <si>
    <t>ZEMNÍ PRÁCE - Úprava a zhutnění základové spáry 
=1,160*6,500+20,000m2=27,540m2 
VOZOVKA - Úprava a zhutnění zemní pláně 
=23,255m2 
CHODNÍK - Úprava a zhutnění zemní pláně 
=13,980m2 
Viz C.3 - Koordinační situační výkres a 04 - Výměna / Nový propustek - Podélný a příčný řez propustkem</t>
  </si>
  <si>
    <t>Celkem: 1,16*6,5+20=27,540 [A] 
Celkem: 23,255=23,255 [B] 
Celkem: 13,98=13,980 [C] 
Celkem: A+B+C=64,775 [D]</t>
  </si>
  <si>
    <t>Celkem: 18,263=18,263 [A]</t>
  </si>
  <si>
    <t>TROUBA - Podkladní betonové prefabrikované podkladky z betonu C35/45-XF4 pod trouby (6kus), včetně dopravy materiálu 
Viz C.3 - Koordinační situační výkres a 04 - Výměna / Nový propustek - Podélný a příčný řez propustkem</t>
  </si>
  <si>
    <t>Celkem: 0,6*0,12*0,25*6=0,108 [A]</t>
  </si>
  <si>
    <t>Celkem: 20*0,15=3,000 [A]</t>
  </si>
  <si>
    <t>ŽB ZÁKLADOVÁ DESKA - Beton C25/30-XF3+XA2 + hutnění včetně dopravy materiálu 
ŽB ZÁKLADOVÁ DESKA - Bednění + odbedňovací nátěr 
=1,160*0,300*2+6,500*0,300*2=4,596m2 
Viz C.3 - Koordinační situační výkres a 04 - Výměna / Nový propustek - Podélný a příčný řez propustkem</t>
  </si>
  <si>
    <t>Celkem: 1,16*6,5*0,3=2,262 [A]</t>
  </si>
  <si>
    <t>Celkem: 0,02*2,262*7,85=0,355 [A]</t>
  </si>
  <si>
    <t>Celkem: 0,624*6,9=4,306 [A]</t>
  </si>
  <si>
    <t>Celkem: 20*0,25=5,000 [A]</t>
  </si>
  <si>
    <t>Celkem: 8*0,5*0,2=0,800 [A]</t>
  </si>
  <si>
    <t>Celkem: 13,98=13,980 [A]</t>
  </si>
  <si>
    <t>Celkem: 23,255=23,255 [A]</t>
  </si>
  <si>
    <t>VOZOVKA - Štěrkodrť z recyklovaného kameniva z vozovek ŠDA-R 0/16, tl. 60mm + hutnění 
=23,255m2*0,060=1,395m3 
CHODNÍK - Štěrkodrť z recyklovaného kameniva z vozovek ŠDA-R 0/16, tl. 60mm + hutnění 
=13,980m2*0,060=0,839m3 
Viz C.3 - Koordinační situační výkres a 04 - Výměna / Nový propustek - Podélný a příčný řez propustkem</t>
  </si>
  <si>
    <t>Celkem: 23,255*0,06=1,395 [A] 
Celkem: 13,98*0,06=0,839 [B] 
Celkem: A+B=2,234 [C]</t>
  </si>
  <si>
    <t>VOZOVKA - Infiltrační postřik z kationaktivní emulze, zbytkové množství pojiva 1,00kg/m2 (po odštěpení) 
=23,255m2 
CHODNÍK - Infiltrační postřik z kationaktivní emulze, zbytkové množství pojiva 1,00kg/m2 (po odštěpení) 
=13,980m2 
Viz C.3 - Koordinační situační výkres a 04 - Výměna / Nový propustek - Podélný a příčný řez propustkem</t>
  </si>
  <si>
    <t>Celkem: 23,255=23,255 [A] 
Celkem: 13,98=13,980 [B] 
Celkem: A+B=37,235 [C]</t>
  </si>
  <si>
    <t>VOZOVKA - Asfaltový beton pro obrusné vrstvy ACO 8, tl. 40mm + hutnění 
=23,255m2 
CHODNÍK - Asfaltový beton pro obrusné vrstvy ACO 8, tl. 40mm + hutnění 
=13,980m2 
Viz C.3 - Koordinační situační výkres a 04 - Výměna / Nový propustek - Podélný a příčný řez propustkem</t>
  </si>
  <si>
    <t>VOZOVKA - Asfaltová zálivka 
=4,050m 
CHODNÍK - Asfaltová zálivka 
=2,000+2,110=4,110m 
Viz C.3 - Koordinační situační výkres a 04 - Výměna / Nový propustek - Podélný a příčný řez propustkem</t>
  </si>
  <si>
    <t>ŽB ZÁKLADOVÁ DESKA - Nátěry Np+2xNa na styku se zeminou 
=6,500*0,300*2=3,900m2 
ŽB OBETONOVÁNÍ - Nátěry Np+2xNa na styku se zeminou 
=2,244*5,700=12,791m2 
Viz C.3 - Koordinační situační výkres a 04 - Výměna / Nový propustek - Podélný a příčný řez propustkem</t>
  </si>
  <si>
    <t>Celkem: 6,5*0,3*2=3,900 [A] 
Celkem: 2,244*5,7=12,791 [B] 
Celkem: A+B=16,691 [C]</t>
  </si>
  <si>
    <t>TROUBA - ŽB prefabrikované hrdlové trouby DN=400mm (3kus) z betonu C35/45-XF4 včetně dopravy materiálu 
Viz C.3 - Koordinační situační výkres a 04 - Výměna / Nový propustek - Podélný a příčný řez propustkem</t>
  </si>
  <si>
    <t>Celkem: 6,5=6,500 [A]</t>
  </si>
  <si>
    <t>ŽB OBETONOVÁNÍ - Beton C25/30-XF3+XA2 + hutnění 
ŽB OBETONOVÁNÍ - Bednění + odbedňovací nátěr 
=0,904*5,700*2+0,562m2*2=11,430m2 
ŽB OBETONOVÁNÍ - Betonářská výztuž B500B - KARI síť pr. 8mm, rozměr oka 100x100mm, včetně dopravy materiálu 
=0,020*2,668m3*7,850t/m3=0,419m3 
Viz C.3 - Koordinační situační výkres a 04 - Výměna / Nový propustek - Podélný a příčný řez propustkem</t>
  </si>
  <si>
    <t>Celkem: 0,468*5,7=2,668 [A]</t>
  </si>
  <si>
    <t>OBRUBNÍKY - Betonové chodníkové obrubníky 100x250x1000mm 
OBRUBNÍKY - Betonové lože C20/25-XF3 pod betonové chodníkové obrubníky 100x250x1000mm 
=11,315*0,055m2=0,622m3 
Viz C.3 - Koordinační situační výkres a 04 - Výměna / Nový propustek - Podélný a příčný řez propustkem</t>
  </si>
  <si>
    <t>Celkem: 11,315=11,315 [A]</t>
  </si>
  <si>
    <t>Celkem: 4,5+1,81+1,74=8,050 [A]</t>
  </si>
  <si>
    <t>Celkem: 1,508*0,08*0,005*2=0,001 [A]</t>
  </si>
  <si>
    <t>BOURACÍ PRÁCE - Odstranění betonového lože betonových chodníkových obrubníků včetně odvozu na skládku do 20-ti km 
=6,614*0,100m2=0,661m3 
=0,661m3*2,300t/m3=1,520t 
BOURACÍ PRÁCE - Odstranění betonových základů včetně odvozu na skládku do 20km 
=3,000*1,000*1,000*2=6,000m3 
=6,000m3*2,300t/m3=13,800t 
BOURACÍ PRÁCE - Odstranění betonových prefabrikovaných podkladků a podkladního betonu včetně odvozu na skládku do 20km 
=0,200m2*4,100=0,820m3 
=0,820m3*2,300t/m3=1,886t 
Viz C.3 - Koordinační situační výkres a 04 - Výměna / Nový propustek - Podélný a příčný řez propustkem</t>
  </si>
  <si>
    <t>Celkem: 6,614*0,1=0,661 [A] 
Celkem: 3*1*1*2=6,000 [B] 
Celkem: 0,2*4,1=0,820 [C] 
Celkem: A+B+C=7,481 [D]</t>
  </si>
  <si>
    <t>DOPRAVA - Příplatek za dopravu - Odstranění betonového lože betonových chodníkových obrubníků včetně odvozu na skládku do 10-ti km 
=0,661m3*2,300t/m3*10km=15,203tkm 
DOPRAVA - Příplatek za dopravu - Odstranění betonových základů včetně odvozu na skládku do 10km 
=6,000m3*2,300t/m3*10km=138,000tkm 
DOPRAVA - Příplatek za dopravu - Odstranění betonových prefabrikovaných podkladků a podkladního betonu včetně odvozu na skládku do 10km 
=0,820m3*2,300t/m3*10km=18,860tkm 
Položka vypočtena na základě umístění stavby vůči skládce</t>
  </si>
  <si>
    <t>Celkem: 0,661*2,3*10=15,203 [A] 
Celkem: 6*2,3*10=138,000 [B] 
Celkem: 0,82*2,3*10=18,860 [C] 
Celkem: A+B+C=172,063 [D]</t>
  </si>
  <si>
    <t>BOURACÍ PRÁCE - Odstranění ŽB čelních stěn propustku včetně odvozu na skládku do 20km 
=2,375m3*2,500t/m3=5,938t 
Viz C.3 - Koordinační situační výkres a 03 - Prodloužení stávajícího propustku - Podélný a příčný řez propustkem</t>
  </si>
  <si>
    <t>Celkem: 3*0,91*0,5+3*0,84*0,5-0,25*0,5*2=2,375 [A]</t>
  </si>
  <si>
    <t>DOPRAVA - Příplatek za dopravu - Odstranění ŽB čelních stěn propustku včetně odvozu na skládku do 10km 
=2,375m3*2,500t/m3*10km=59,375tkm 
DOPRAVA - Příplatek za dopravu - Odstranění ŽB hrdlových trubek DN=400mm včetně odvozu na skládku do 30km 
=5,100*0,320t/m*30km=48,960tkm 
Položka vypočtena na základě umístění stavby vůči skládce</t>
  </si>
  <si>
    <t>Celkem: 2,375*2,5*10=59,375 [A] 
Celkem: 5,1*0,32*30=48,960 [B] 
Celkem: A+B=108,335 [C]</t>
  </si>
  <si>
    <t>SO 103.03</t>
  </si>
  <si>
    <t>KM 0,51603 (PVNDČP)</t>
  </si>
  <si>
    <t>SKLÁDKA - Uložení zeminy na skládku 
Viz položka č. 7</t>
  </si>
  <si>
    <t>Celkem: 56,46=56,460 [A]</t>
  </si>
  <si>
    <t>SKLÁDKA - Uložení stavební suti na skládku 
Viz položky č. 37 a 40</t>
  </si>
  <si>
    <t>Celkem: 0,8+1,15=1,950 [A]</t>
  </si>
  <si>
    <t>BOURACÍ PRÁCE - Odfrézování asfaltových vrstev v tl. 100mm (asfalt) včetně odvozu a uložení na skládku KSÚS PK - Cestmistrovství Polička do 15km 
=6,789m3*2,400t/m3=16,294t 
Viz C.3 - Koordinační situační výkres a 03 - Prodloužení stávajícího propustku - Podélný a příčný řez propustkem</t>
  </si>
  <si>
    <t>Celkem: 67,887*0,1=6,789 [A]</t>
  </si>
  <si>
    <t>VOZOVKA - Prořezání drážky v pracovní spáře 
Viz C.3 - Koordinační situační výkres a 03 - Prodloužení stávajícího propustku - Podélný a příčný řez propustkem</t>
  </si>
  <si>
    <t>Celkem: 15,6+12=27,600 [A]</t>
  </si>
  <si>
    <t>ZEMNÍ PRÁCE - Odhumusování plochy v tl. 150mm, která bude zasažena výkopovými pracemi a úpravou terénu včetně odvozu a uložení zeminy na deponii stavby do 20km (využití na zpětné ohumusování) 
=11,535m2*0,150=1,730m3 
=1,730m3*2,000t/m3=3,460t 
ZEMNÍ PRÁCE - Odhumusování plochy v tl. 150mm, která bude zasažena výkopovými pracemi a úpravou terénu včetně odvozu do 20km a likvidace v režii zhotovitele (nebude využita na zpětné ohumusování) 
=22,398m2*0,150-11,535m2*0,150=1,629m3 
=1,629m3*2,000t/m3=3,258t 
Viz C.3 - Koordinační situační výkres a 03 - Prodloužení stávajícího propustku - Podélný a příčný řez propustkem</t>
  </si>
  <si>
    <t>Celkem: 11,535*0,15=1,730 [A] 
Celkem: 22,398*0,15-11,535*0,15=1,629 [B] 
Celkem: A+B=3,359 [C]</t>
  </si>
  <si>
    <t>ZEMNÍ PRÁCE - Výkop zeminy pro stavební jámu v zemině tř. I včetně pažení a odvozu zeminy na skládku do 20km 
=28,230m3*2,000t/m3=56,460t 
Viz C.3 - Koordinační situační výkres a 03 - Prodloužení stávajícího propustku - Podélný a příčný řez propustkem</t>
  </si>
  <si>
    <t>Celkem: 28,23=28,230 [A]</t>
  </si>
  <si>
    <t>Celkem: 28,23*10=282,300 [A]</t>
  </si>
  <si>
    <t>ZEMNÍ PRÁCE - Zásyp ze štěrkodrti fr. 0/32 mm + hutnění po vrstvách max. 300mm,  Id=0,85, 100% PS včetně dopravy materiálu 
Viz C.3 - Koordinační situační výkres a 03 - Prodloužení stávajícího propustku - Podélný a příčný řez propustkem</t>
  </si>
  <si>
    <t>Celkem: 5,425=5,425 [A]</t>
  </si>
  <si>
    <t>ZEMNÍ PRÁCE - Úprava a zhutnění základové spáry 
=1,160*2,300+9,675m2=12,343m2 
VOZOVKA - Úprava a zhutnění zemní pláně 
=61,670m2 
Viz C.3 - Koordinační situační výkres a 03 - Prodloužení stávajícího propustku - Podélný a příčný řez propustkem</t>
  </si>
  <si>
    <t>Celkem: 1,16*2,3+9,675=12,343 [A] 
Celkem: 61,67=61,670 [B] 
Celkem: A+B=74,013 [C]</t>
  </si>
  <si>
    <t>ZELEŇ - Svahové úpravy 
Viz C.3 - Koordinační situační výkres a 03 - Prodloužení stávajícího propustku - Podélný a příčný řez propustkem</t>
  </si>
  <si>
    <t>Celkem: 11,535=11,535 [A]</t>
  </si>
  <si>
    <t>ZELEŇ - Ohumusování svahů v  tl. 150mm 
Viz C.3 - Koordinační situační výkres a 03 - Prodloužení stávajícího propustku - Podélný a příčný řez propustkem</t>
  </si>
  <si>
    <t>ZELEŇ - Osetí svahů travním semenem 
Viz C.3 - Koordinační situační výkres a 03 - Prodloužení stávajícího propustku - Podélný a příčný řez propustkem</t>
  </si>
  <si>
    <t>ZELEŇ - Údržba založeného travního porostu 
Viz C.3 - Koordinační situační výkres a 03 - Prodloužení stávajícího propustku - Podélný a příčný řez propustkem</t>
  </si>
  <si>
    <t>TROUBA - Podkladní betonové prefabrikované podkladky z betonu C35/45-XF4 pod trouby (2kus), včetně dopravy materiálu 
Viz C.3 - Koordinační situační výkres a 03 - Prodloužení stávajícího propustku - Podélný a příčný řez propustkem</t>
  </si>
  <si>
    <t>ODLÁŽDĚNÍ - Podkladní betonové lože z betonu C25/30-XF3 pod kamennou dlažbu tl. 150mm včetně dopravy materiálu 
Viz C.3 - Koordinační situační výkres a 03 - Prodloužení stávajícího propustku - Podélný a příčný řez propustkem</t>
  </si>
  <si>
    <t>Celkem: 11,45*0,15=1,718 [A]</t>
  </si>
  <si>
    <t>ŽB ZÁKLADOVÁ DESKA - Beton C25/30-XF3+XA2 + hutnění včetně dopravy materiálu 
ŽB ZÁKLADOVÁ DESKA - Bednění + odbedňovací nátěr 
=1,160*0,300+2,300*0,300*2=1,728m2 
Viz C.3 - Koordinační situační výkres a 03 - Prodloužení stávajícího propustku - Podélný a příčný řez propustkem</t>
  </si>
  <si>
    <t>Celkem: 1,16*2,3*0,3=0,800 [A]</t>
  </si>
  <si>
    <t>ŽB ZÁKLADOVÁ DESKA - Betonářská výztuž B500B - KARI síť pr. 8mm, rozměr oka 100x100mm, včetně dopravy materiálu 
Viz C.3 - Koordinační situační výkres a 03 - Prodloužení stávajícího propustku - Podélný a příčný řez propustkem</t>
  </si>
  <si>
    <t>Celkem: 0,02*0,8*7,85=0,126 [A]</t>
  </si>
  <si>
    <t>ZEMNÍ PRÁCE - Polštář ze štěrkodrti fr. 0/32mm, tl. 400mm + hutnění po vrstvách tl. 200mm, Id=0,90, 100% PS včetně dopravy materiálu 
Viz C.3 - Koordinační situační výkres a 03 - Prodloužení stávajícího propustku - Podélný a příčný řez propustkem</t>
  </si>
  <si>
    <t>ODLÁŽDĚNÍ - Kamenná dlažba z lomového kamene tl. 250mm, šířka spáry 30 - 50mm, spáry zatřené stěrkou MC25 včetně dopravy materiálu 
Viz C.3 - Koordinační situační výkres a 03 - Prodloužení stávajícího propustku - Podélný a příčný řez propustkem</t>
  </si>
  <si>
    <t>Celkem: 11,45*0,25=2,863 [A]</t>
  </si>
  <si>
    <t>ODLÁŽDĚNÍ - Příčný práh z prostého betonu C25/30-XF3 na vtoku i výtoku 500x200mm včetně dopravy materiálu 
Viz C.3 - Koordinační situační výkres a 03 - Prodloužení stávajícího propustku - Podélný a příčný řez propustkem</t>
  </si>
  <si>
    <t>Celkem: 4,54*0,5*0,2=0,454 [A]</t>
  </si>
  <si>
    <t>VOZOVKA - Mechanicky zpevněná zemina MZ, tl. 250mm + hutnění 
Viz C.3 - Koordinační situační výkres a 03 - Prodloužení stávajícího propustku - Podélný a příčný řez propustkem</t>
  </si>
  <si>
    <t>Celkem: 61,67=61,670 [A]</t>
  </si>
  <si>
    <t>VOZOVKA - Štěrkodrť z recyklovaného kameniva z vozovek ŠDA-R 0/16, tl. 60mm + hutnění 
Viz C.3 - Koordinační situační výkres a 03 - Prodloužení stávajícího propustku - Podélný a příčný řez propustkem</t>
  </si>
  <si>
    <t>Celkem: 61,67*0,06=3,700 [A]</t>
  </si>
  <si>
    <t>VOZOVKA - Infiltrační postřik z kationaktivní emulze, zbytkové množství pojiva 1,00kg/m2 (po odštěpení) 
Viz C.3 - Koordinační situační výkres a 03 - Prodloužení stávajícího propustku - Podélný a příčný řez propustkem</t>
  </si>
  <si>
    <t>Celkem: 61,67+11,92=73,590 [A]</t>
  </si>
  <si>
    <t>VOZOVKA - Asfaltový beton pro obrusné vrstvy ACO 8, tl. 40mm + hutnění 
Viz C.3 - Koordinační situační výkres a 03 - Prodloužení stávajícího propustku - Podélný a příčný řez propustkem</t>
  </si>
  <si>
    <t>VOZOVKA - Asfaltová zálivka 
Viz C.3 - Koordinační situační výkres a 03 - Prodloužení stávajícího propustku - Podélný a příčný řez propustkem</t>
  </si>
  <si>
    <t>TROUBA - Sanace seříznutého čela železobetonové trouby ručně nanášenou sanační maltou, včetně dopravy materiálu 
Viz C.3 - Koordinační situační výkres a 03 - Prodloužení stávajícího propustku - Podélný a příčný řez propustkem</t>
  </si>
  <si>
    <t>Celkem: (1,07+0,75)*0,08=0,146 [A]</t>
  </si>
  <si>
    <t>ŽB ZÁKLADOVÁ DESKA - Nátěry Np+2xNa na styku se zeminou 
=2,300*0,300*2=1,380m2 
ŽB OBETONOVÁNÍ - Nátěry Np+2xNa na styku se zeminou 
=2,244*2,400=5,386m2 
Viz C.3 - Koordinační situační výkres a 03 - Prodloužení stávajícího propustku - Podélný a příčný řez propustkem</t>
  </si>
  <si>
    <t>Celkem: 2,3*0,3*2=1,380 [A] 
Celkem: 2,244*2,4=5,386 [B] 
Celkem: A+B=6,766 [C]</t>
  </si>
  <si>
    <t>TROUBA - Úprava seříznuté části ŽB hrdlové trouby antikorozním nátěrem 
Viz C.3 - Koordinační situační výkres a 03 - Prodloužení stávajícího propustku - Podélný a příčný řez propustkem</t>
  </si>
  <si>
    <t>TROUBA - ŽB prefabrikované hrdlové trouby DN=400mm (1kus) z betonu C35/45-XF4 včetně dopravy materiálu 
Viz C.3 - Koordinační situační výkres a 03 - Prodloužení stávajícího propustku - Podélný a příčný řez propustkem</t>
  </si>
  <si>
    <t>Celkem: 2,3=2,300 [A]</t>
  </si>
  <si>
    <t>ZEMNÍ PRÁCE - Dodávka, montáž, demontáž a odvoz betonové prefabrikované skruže DN=800mm 
Viz C.3 - Koordinační situační výkres a 03 - Prodloužení stávajícího propustku - Podélný a příčný řez propustkem</t>
  </si>
  <si>
    <t>ŽB OBETONOVÁNÍ - Beton C25/30-XF3+XA2 + hutnění 
ŽB OBETONOVÁNÍ - Bednění + odbedňovací nátěr 
=0,904*2,400*2+0,500m2+0,468m2=5,307m2 
ŽB OBETONOVÁNÍ - Betonářská výztuž B500B - KARI síť pr. 8mm, rozměr oka 100x100mm, včetně dopravy materiálu 
=0,020*1,123m3*7,850t/m3=0,176m3 
Viz C.3 - Koordinační situační výkres a 03 - Prodloužení stávajícího propustku - Podélný a příčný řez propustkem</t>
  </si>
  <si>
    <t>Celkem: 0,468*2,4=1,123 [A]</t>
  </si>
  <si>
    <t>BOURACÍ PRÁCE - Řezání asfaltového krytu pro odfrézování asfaltových vrstev 
Viz C.3 - Koordinační situační výkres a 03 - Prodloužení stávajícího propustku - Podélný a příčný řez propustkem</t>
  </si>
  <si>
    <t>Celkem: 12,91+12=24,910 [A]</t>
  </si>
  <si>
    <t>TROUBA - Seříznutí ŽB prefabrikovaných hrdlových trubek DN=400mm na vtoku 
Viz C.3 - Koordinační situační výkres a 03 - Prodloužení stávajícího propustku - Podélný a příčný řez propustkem</t>
  </si>
  <si>
    <t>Celkem: 1,07+0,75=1,820 [A]</t>
  </si>
  <si>
    <t>TROUBA - Trvale pružný tmel pro vytmelení spár hrdlových trub včetně dopravy a aplikace materiálu 
Viz C.3 - Koordinační situační výkres a 03 - Prodloužení stávajícího propustku - Podélný a příčný řez propustkem</t>
  </si>
  <si>
    <t>Celkem: 1,508*0,08*0,005=0,001 [A]</t>
  </si>
  <si>
    <t>ROK VÝSTAVBY - Betonový prefabrikovaný blok z prostého betonu C30/37-XF4 (1kus), 400x250x250mm s vyznačením letopočtu výstavby pomocí pryžové matrice na vtoku 
Viz C.3 - Koordinační situační výkres a 03 - Prodloužení stávajícího propustku - Podélný a příčný řez propustkem</t>
  </si>
  <si>
    <t>BOURACÍ PRÁCE - Odstranění betonových prefabrikovaných podkladků a podkladního betonu včetně odvozu na skládku do 20km 
=0,500m3*2,300t/m3=1,150t 
Viz C.3 - Koordinační situační výkres a 03 - Prodloužení stávajícího propustku - Podélný a příčný řez propustkem</t>
  </si>
  <si>
    <t>Celkem: 0,2*2,5=0,500 [A]</t>
  </si>
  <si>
    <t>Celkem: 0,5*2,3*10=11,500 [A]</t>
  </si>
  <si>
    <t>DOPRAVA - Příplatek za dopravu - Odstranění ŽB hrdlových trubek DN=400mm včetně odvozu na skládku do 30km 
Položka vypočtena na základě umístění stavby vůči skládce</t>
  </si>
  <si>
    <t>Celkem: 2,5*0,32*30=24,000 [A]</t>
  </si>
  <si>
    <t>BOURACÍ PRÁCE - Odstranění ŽB hrdlových trubek DN=400mm 
=2,500*0,320t/m=0,800t 
Viz C.3 - Koordinační situační výkres a 03 - Prodloužení stávajícího propustku - Podélný a příčný řez propustkem</t>
  </si>
  <si>
    <t>SO 103.04</t>
  </si>
  <si>
    <t>KM 0,92384 (PVNDČP)</t>
  </si>
  <si>
    <t>Celkem: 41,722=41,722 [A]</t>
  </si>
  <si>
    <t>Celkem: 0,399+1,596+1,2+2,418+5,52+0,48+0,46=12,073 [A]</t>
  </si>
  <si>
    <t>BOURACÍ PRÁCE - Odstranění betonových chodníkových obrubníků včetně odvozu na skládku do 5km 
=6,940*0,025m2*2,300t/m3=0,399t 
Viz C.3 - Koordinační situační výkres a 03 - Prodloužení stávajícího propustku - Podélný a příčný řez propustkem</t>
  </si>
  <si>
    <t>Celkem: 6,94=6,940 [A]</t>
  </si>
  <si>
    <t>Celkem: 6,94*0,025*2,3*25=9,976 [A]</t>
  </si>
  <si>
    <t>BOURACÍ PRÁCE - Odfrézování asfaltových vrstev v tl. 100mm (asfalt) včetně odvozu a uložení na skládku KSÚS PK - Cestmistrovství Polička do 15km 
=4,068m3*2,400t/m3=9,763t 
Viz C.3 - Koordinační situační výkres a 03 - Prodloužení stávajícího propustku - Podélný a příčný řez propustkem</t>
  </si>
  <si>
    <t>Celkem: 40,683*0,1=4,068 [A]</t>
  </si>
  <si>
    <t>VOZOVKA - Prořezání drážky v pracovní spáře 
=5,000m 
CHODNÍK - Prořezání drážky v pracovní spáře 
=1,870+1,830=3,700m 
Viz C.3 - Koordinační situační výkres a 03 - Prodloužení stávajícího propustku - Podélný a příčný řez propustkem</t>
  </si>
  <si>
    <t>Celkem: 5=5,000 [A] 
Celkem: 1,87+1,83=3,700 [B] 
Celkem: A+B=8,700 [C]</t>
  </si>
  <si>
    <t>ZEMNÍ PRÁCE - Odhumusování plochy v tl. 150mm, která bude zasažena výkopovými pracemi a úpravou terénu včetně odvozu a uložení zeminy na deponii stavby do 20km (využití na zpětné ohumusování) 
=5,600m2*0,150=0,840m3 
=0,840m3*2,000t/m3=1,600t 
ZEMNÍ PRÁCE - Odhumusování plochy v tl. 150mm, která bude zasažena výkopovými pracemi a úpravou terénu včetně odvozu do 20km a likvidace v režii zhotovitele (nebude využita na zpětné ohumusování) 
=15,589m2*0,150-5,600m2*0,150=1,498m3 
=1,498m3*2,000t/m3=2,996t 
Viz C.3 - Koordinační situační výkres a 03 - Prodloužení stávajícího propustku - Podélný a příčný řez propustkem</t>
  </si>
  <si>
    <t>Celkem: 5,6*0,15=0,840 [A] 
Celkem: 15,589*0,15-5,6*0,15=1,498 [B] 
Celkem: A+B=2,338 [C]</t>
  </si>
  <si>
    <t>ZEMNÍ PRÁCE - Výkop zeminy pro stavební jámu v zemině tř. I včetně pažení a odvozu zeminy na skládku do 20km 
=20,861m3*2,000t/m3=41,722t 
Viz C.3 - Koordinační situační výkres a 03 - Prodloužení stávajícího propustku - Podélný a příčný řez propustkem</t>
  </si>
  <si>
    <t>Celkem: 20,861=20,861 [A]</t>
  </si>
  <si>
    <t>Celkem: 20,861*10=208,610 [A]</t>
  </si>
  <si>
    <t>Celkem: 7,385=7,385 [A]</t>
  </si>
  <si>
    <t>ZEMNÍ PRÁCE - Úprava a zhutnění základové spáry 
=1,160*2,200+9,350m2=11,902m2 
VOZOVKA - Úprava a zhutnění zemní pláně 
=29,240m2 
CHODNÍK - Úprava a zhutnění zemní pláně 
=13,565m2 
Viz C.3 - Koordinační situační výkres a 03 - Prodloužení stávajícího propustku - Podélný a příčný řez propustkem</t>
  </si>
  <si>
    <t>Celkem: 1,16*2,2+9,35=11,902 [A] 
Celkem: 29,24=29,240 [B] 
Celkem: 13,565=13,565 [C] 
Celkem: A+B+C=54,707 [D]</t>
  </si>
  <si>
    <t>Celkem: 5,6=5,600 [A]</t>
  </si>
  <si>
    <t>Celkem: 9,35*0,15=1,403 [A]</t>
  </si>
  <si>
    <t>ŽB ZÁKLADOVÁ DESKA - Beton C25/30-XF3+XA2 + hutnění včetně dopravy materiálu 
ŽB ZÁKLADOVÁ DESKA - Bednění + odbedňovací nátěr 
=1,160*0,300+2,200*0,300*2=1,668m2 
Viz C.3 - Koordinační situační výkres a 03 - Prodloužení stávajícího propustku - Podélný a příčný řez propustkem</t>
  </si>
  <si>
    <t>Celkem: 9,35*0,25=2,338 [A]</t>
  </si>
  <si>
    <t>Celkem: 4,19*0,5*0,2=0,419 [A]</t>
  </si>
  <si>
    <t>CHODNÍK - Mechanicky zpevněná zemina MZ, tl. 150mm + hutnění 
Viz C.3 - Koordinační situační výkres a 03 - Prodloužení stávajícího propustku - Podélný a příčný řez propustkem</t>
  </si>
  <si>
    <t>Celkem: 13,565=13,565 [A]</t>
  </si>
  <si>
    <t>Celkem: 29,24=29,240 [A]</t>
  </si>
  <si>
    <t>VOZOVKA - Štěrkodrť z recyklovaného kameniva z vozovek ŠDA-R 0/16, tl. 60mm + hutnění 
=29,240m2*0,060=1,754m3 
CHODNÍK - Štěrkodrť z recyklovaného kameniva z vozovek ŠDA-R 0/16, tl. 60mm + hutnění 
=13,565m2*0,060=0,814m3 
Viz C.3 - Koordinační situační výkres a 03 - Prodloužení stávajícího propustku - Podélný a příčný řez propustkem</t>
  </si>
  <si>
    <t>Celkem: 29,24*0,06=1,754 [A] 
Celkem: 13,565*0,06=0,814 [B] 
Celkem: A+B=2,568 [C]</t>
  </si>
  <si>
    <t>VOZOVKA - Infiltrační postřik z kationaktivní emulze, zbytkové množství pojiva 1,00kg/m2 (po odštěpení) 
=29,240m2 
CHODNÍK - Infiltrační postřik z kationaktivní emulze, zbytkové množství pojiva 1,00kg/m2 (po odštěpení) 
=13,565m2 
Viz C.3 - Koordinační situační výkres a 03 - Prodloužení stávajícího propustku - Podélný a příčný řez propustkem</t>
  </si>
  <si>
    <t>Celkem: 29,24=29,240 [A] 
Celkem: 13,565=13,565 [B] 
Celkem: A+B=42,805 [C]</t>
  </si>
  <si>
    <t>VOZOVKA - Asfaltový beton pro obrusné vrstvy ACO 8, tl. 40mm + hutnění 
=29,240m2 
CHODNÍK - Asfaltový beton pro obrusné vrstvy ACO 8, tl. 40mm + hutnění 
=13,565m2 
Viz C.3 - Koordinační situační výkres a 03 - Prodloužení stávajícího propustku - Podélný a příčný řez propustkem</t>
  </si>
  <si>
    <t>VOZOVKA - Asfaltová zálivka 
=5,000m 
CHODNÍK - Asfaltová zálivka 
=1,870+1,830=3,700m 
Viz C.3 - Koordinační situační výkres a 03 - Prodloužení stávajícího propustku - Podélný a příčný řez propustkem</t>
  </si>
  <si>
    <t>ŽB ZÁKLADOVÁ DESKA - Nátěry Np+2xNa na styku se zeminou 
=2,200*0,300*2=1,320m2 
ŽB OBETONOVÁNÍ - Nátěry Np+2xNa na styku se zeminou 
=2,244*2,150=4,825m2 
Viz C.3 - Koordinační situační výkres a 03 - Prodloužení stávajícího propustku - Podélný a příčný řez propustkem</t>
  </si>
  <si>
    <t>Celkem: 2,2*0,3*2=1,320 [A] 
Celkem: 2,244*2,15=4,825 [B] 
Celkem: A+B=6,145 [C]</t>
  </si>
  <si>
    <t>ŽB OBETONOVÁNÍ - Beton C25/30-XF3+XA2 + hutnění 
ŽB OBETONOVÁNÍ - Bednění + odbedňovací nátěr 
=0,904*2,150*2+0,500m2+0,468m2=4,855m2 
ŽB OBETONOVÁNÍ - Betonářská výztuž B500B - KARI síť pr. 8mm, rozměr oka 100x100mm, včetně dopravy materiálu 
=0,020*1,006m3*7,850t/m3=0,158m3 
Viz C.3 - Koordinační situační výkres a 03 - Prodloužení stávajícího propustku - Podélný a příčný řez propustkem</t>
  </si>
  <si>
    <t>Celkem: 0,468*2,15=1,006 [A]</t>
  </si>
  <si>
    <t>OBRUBNÍKY - Betonové chodníkové obrubníky 100x250x1000mm 
OBRUBNÍKY - Betonové lože C20/25-XF3 pod betonové chodníkové obrubníky 100x250x1000mm 
=14,031*0,055m2=0,772m3 
Viz C.3 - Koordinační situační výkres a 03 - Prodloužení stávajícího propustku - Podélný a příčný řez propustkem</t>
  </si>
  <si>
    <t>Celkem: 14,031=14,031 [A]</t>
  </si>
  <si>
    <t>Celkem: 1,87+1,83+5=8,700 [A]</t>
  </si>
  <si>
    <t>TROUBA - Seříznutí ŽB prefabrikovaných hrdlových trubek DN=400mm na výtoku 
Viz C.3 - Koordinační situační výkres a 03 - Prodloužení stávajícího propustku - Podélný a příčný řez propustkem</t>
  </si>
  <si>
    <t>ROK VÝSTAVBY - Betonový prefabrikovaný blok z prostého betonu C30/37-XF4 (1kus), 400x250x250mm s vyznačením letopočtu výstavby pomocí pryžové matrice na výtoku 
Viz C.3 - Koordinační situační výkres a 03 - Prodloužení stávajícího propustku - Podélný a příčný řez propustkem</t>
  </si>
  <si>
    <t>BOURACÍ PRÁCE - Odstranění betonového lože betonových chodníkových obrubníků včetně odvozu na skládku do 20-ti km 
=6,940*0,100m2=0,694m3 
=0,694m3*2,300t/m3=1,596t 
BOURACÍ PRÁCE - Odstranění betonového základu včetně odvozu na skládku do 20km 
=2,400*1,000*1,000=2,400m3 
=2,400m3*2,300t/m3=5,520t 
BOURACÍ PRÁCE - Odstranění betonových prefabrikovaných podkladků a podkladního betonu včetně odvozu na skládku do 20km 
=0,200m2*1,000=0,200m3 
=0,200m3*2,300t/m3=0,460t 
Viz C.3 - Koordinační situační výkres a 03 - Prodloužení stávajícího propustku - Podélný a příčný řez propustkem</t>
  </si>
  <si>
    <t>Celkem: 6,94*0,1=0,694 [A] 
Celkem: 2,4*1*1=2,400 [B] 
Celkem: 0,2*1=0,200 [C] 
Celkem: A+B+C=3,294 [D]</t>
  </si>
  <si>
    <t>DOPRAVA - Příplatek za dopravu - Odstranění betonového lože betonových chodníkových obrubníků včetně odvozu na skládku do 10-ti km 
=0,694m3*2,300t/m3*10km=15,962tkm 
DOPRAVA - Příplatek za dopravu - Odstranění betonového základu včetně odvozu na skládku do 10km 
=2,400m3*2,300t/m3*10km=55,200tkm 
DOPRAVA - Příplatek za dopravu - Odstranění betonových prefabrikovaných podkladků a podkladního betonu včetně odvozu na skládku do 10km 
=0,200m3*2,300t/m3*10km=4,600tkm 
Položka vypočtena na základě umístění stavby vůči skládce</t>
  </si>
  <si>
    <t>Celkem: 0,694*2,3*10=15,962 [A] 
Celkem: 2,4*2,3*10=55,200 [B] 
Celkem: 0,2*2,3*10=4,600 [C] 
Celkem: A+B+C=75,762 [D]</t>
  </si>
  <si>
    <t>BOURACÍ PRÁCE - Odstranění ŽB čelní stěny propustku včetně odvozu na skládku do 20km 
=0,967m3*2,500t/m3=2,418t 
Viz C.3 - Koordinační situační výkres a 03 - Prodloužení stávajícího propustku - Podélný a příčný řez propustkem</t>
  </si>
  <si>
    <t>Celkem: 2,4*0,91*0,5-0,25*0,5=0,967 [A]</t>
  </si>
  <si>
    <t>DOPRAVA - Příplatek za dopravu - Odstranění ŽB čelní stěny propustku včetně odvozu na skládku do 10km 
=0,967m3*2,500t/m3*10km=24,175tkm 
DOPRAVA - Příplatek za dopravu - Odstranění ŽB hrdlových trubek DN=400mm včetně odvozu na skládku do 30km 
=1,500*0,320t/m*30km=14,400tkm 
Položka vypočtena na základě umístění stavby vůči skládce</t>
  </si>
  <si>
    <t>Celkem: 0,967*2,5*10=24,175 [A] 
Celkem: 1,5*0,32*30=14,400 [B] 
Celkem: A+B=38,575 [C]</t>
  </si>
  <si>
    <t>BOURACÍ PRÁCE - Odstranění ŽB hrdlových trubek DN=400mm 
=1,500*0,320t/m=0,480t 
Viz C.3 - Koordinační situační výkres a 03 - Prodloužení stávajícího propustku - Podélný a příčný řez propustkem</t>
  </si>
  <si>
    <t>Celkem: 1,5=1,500 [A]</t>
  </si>
  <si>
    <t>BOURACÍ PRÁCE - Odstranění části ŽB čelní stěny propustku včetně odvozu na skládku do 20km 
=0,480m3*2,500t/m3=1,200t 
Viz C.3 - Koordinační situační výkres a 03 - Prodloužení stávajícího propustku - Podélný a příčný řez propustkem</t>
  </si>
  <si>
    <t>Celkem: 2,4*0,4*0,5=0,480 [A]</t>
  </si>
  <si>
    <t>DOPRAVA - Příplatek za dopravu - Odstranění části ŽB čelní stěny propustku včetně odvozu na skládku do 10km 
Položka vypočtena na základě umístění stavby vůči skládce</t>
  </si>
  <si>
    <t>Celkem: 0,48*2,5*10=12,000 [A]</t>
  </si>
  <si>
    <t>SO 103.05</t>
  </si>
  <si>
    <t>KM 0,96257 (PVNDČP)</t>
  </si>
  <si>
    <t>Celkem: 99,394=99,394 [A]</t>
  </si>
  <si>
    <t>SKLÁDKA - Uložení stavební suti na skládku 
Viz položky č. 3, 37, 39, 40 a 41</t>
  </si>
  <si>
    <t>Celkem: 0,421+16,859+4,833+6,44+1,6+1,84=31,993 [A]</t>
  </si>
  <si>
    <t>BOURACÍ PRÁCE - Odstranění betonových chodníkových obrubníků včetně odvozu na skládku do 5km 
=7,327*0,025m2*2,300t/m3=0,421t 
Viz C.3 - Koordinační situační výkres a 04 - Výměna / Nový propustek - Podélný a příčný řez propustkem</t>
  </si>
  <si>
    <t>Celkem: 7,327=7,327 [A]</t>
  </si>
  <si>
    <t>Celkem: 7,327*0,025*2,3*25=10,533 [A]</t>
  </si>
  <si>
    <t>BOURACÍ PRÁCE - Odfrézování asfaltových vrstev v tl. 100mm (asfalt) včetně odvozu a uložení na skládku KSÚS PK - Cestmistrovství Polička do 15km 
=3,362m3*2,400t/m3=8,069t 
Viz C.3 - Koordinační situační výkres a 04 - Výměna / Nový propustek - Podélný a příčný řez propustkem</t>
  </si>
  <si>
    <t>Celkem: 33,617*0,1=3,362 [A]</t>
  </si>
  <si>
    <t>VOZOVKA - Prořezání drážky v pracovní spáře 
=4,516m 
CHODNÍK - Prořezání drážky v pracovní spáře 
=2,000+2,220=4,220m 
Viz C.3 - Koordinační situační výkres a 04 - Výměna / Nový propustek - Podélný a příčný řez propustkem</t>
  </si>
  <si>
    <t>Celkem: 4,516=4,516 [A] 
Celkem: 2+2,22=4,220 [B] 
Celkem: A+B=8,736 [C]</t>
  </si>
  <si>
    <t>ZEMNÍ PRÁCE - Odhumusování plochy v tl. 150mm, která bude zasažena výkopovými pracemi a úpravou terénu včetně odvozu do 20km a likvidace v režii zhotovitele (nebude využita na zpětné ohumusování) 
=3,956m3*2,000t/m3=7,912t 
Viz C.3 - Koordinační situační výkres a 04 - Výměna / Nový propustek - Podélný a příčný řez propustkem</t>
  </si>
  <si>
    <t>Celkem: 26,374*0,15=3,956 [A]</t>
  </si>
  <si>
    <t>ZEMNÍ PRÁCE - Výkop zeminy pro stavební jámu v zemině tř. I včetně pažení a odvozu zeminy na skládku do 20km 
=49,697m3*2,000t/m3=99,394t 
Viz C.3 - Koordinační situační výkres a 04 - Výměna / Nový propustek - Podélný a příčný řez propustkem</t>
  </si>
  <si>
    <t>Celkem: 49,697=49,697 [A]</t>
  </si>
  <si>
    <t>Celkem: 49,697*10=496,970 [A]</t>
  </si>
  <si>
    <t>Celkem: 34,692=34,692 [A]</t>
  </si>
  <si>
    <t>ZEMNÍ PRÁCE - Úprava a zhutnění základové spáry 
=1,160*6,550+24,705m2=32,303m2 
VOZOVKA - Úprava a zhutnění zemní pláně 
=22,670m2 
CHODNÍK - Úprava a zhutnění zemní pláně 
=14,375m2 
Viz C.3 - Koordinační situační výkres a 04 - Výměna / Nový propustek - Podélný a příčný řez propustkem</t>
  </si>
  <si>
    <t>Celkem: 1,16*6,55+24,705=32,303 [A] 
Celkem: 22,67=22,670 [B] 
Celkem: 14,375=14,375 [C] 
Celkem: A+B+C=69,348 [D]</t>
  </si>
  <si>
    <t>327314</t>
  </si>
  <si>
    <t>ZDI OPĚRNÉ, ZÁRUBNÍ, NÁBŘEŽNÍ Z PROSTÉHO BETONU DO C25/30</t>
  </si>
  <si>
    <t>DOBETONOVÁNÍ - Dobetonování křídla mostu - Beton C25/30-XF3+XA2 + hutnění 
DOBETONOVÁNÍ - Bednění + odbedňovací nátěr 
=0,750*1,900*2-0,250m2*2=2,350m2 
Viz C.3 - Koordinační situační výkres a 04 - Výměna / Nový propustek - Podélný a příčný řez propustkem</t>
  </si>
  <si>
    <t>Celkem: 0,75*1,9*0,5=0,713 [A]</t>
  </si>
  <si>
    <t>Celkem: 24,705*0,15=3,706 [A]</t>
  </si>
  <si>
    <t>ŽB ZÁKLADOVÁ DESKA - Beton C25/30-XF3+XA2 + hutnění včetně dopravy materiálu 
ŽB ZÁKLADOVÁ DESKA - Bednění + odbedňovací nátěr 
=1,160*0,300+6,550*0,300*2=4,278m2 
Viz C.3 - Koordinační situační výkres a 04 - Výměna / Nový propustek - Podélný a příčný řez propustkem</t>
  </si>
  <si>
    <t>Celkem: 1,16*6,55*0,3=2,279 [A]</t>
  </si>
  <si>
    <t>Celkem: 0,02*2,279*7,85=0,358 [A]</t>
  </si>
  <si>
    <t>Celkem: 0,624*6,75=4,212 [A]</t>
  </si>
  <si>
    <t>Celkem: 24,705*0,25=6,176 [A]</t>
  </si>
  <si>
    <t>Celkem: 14,375=14,375 [A]</t>
  </si>
  <si>
    <t>Celkem: 22,67=22,670 [A]</t>
  </si>
  <si>
    <t>VOZOVKA - Štěrkodrť z recyklovaného kameniva z vozovek ŠDA-R 0/16, tl. 60mm + hutnění 
=22,670m2*0,060=1,360m3 
CHODNÍK - Štěrkodrť z recyklovaného kameniva z vozovek ŠDA-R 0/16, tl. 60mm + hutnění 
=14,375m2*0,060=0,863m3 
Viz C.3 - Koordinační situační výkres a 04 - Výměna / Nový propustek - Podélný a příčný řez propustkem</t>
  </si>
  <si>
    <t>Celkem: 22,67*0,06=1,360 [A] 
Celkem: 14,375*0,06=0,863 [B] 
Celkem: A+B=2,223 [C]</t>
  </si>
  <si>
    <t>VOZOVKA - Infiltrační postřik z kationaktivní emulze, zbytkové množství pojiva 1,00kg/m2 (po odštěpení) 
=22,670m2 
CHODNÍK - Infiltrační postřik z kationaktivní emulze, zbytkové množství pojiva 1,00kg/m2 (po odštěpení) 
=14,375m2 
Viz C.3 - Koordinační situační výkres a 04 - Výměna / Nový propustek - Podélný a příčný řez propustkem</t>
  </si>
  <si>
    <t>Celkem: 22,67=22,670 [A] 
Celkem: 14,375=14,375 [B] 
Celkem: A+B=37,045 [C]</t>
  </si>
  <si>
    <t>VOZOVKA - Asfaltový beton pro obrusné vrstvy ACO 8, tl. 40mm + hutnění 
=22,670m2 
CHODNÍK - Asfaltový beton pro obrusné vrstvy ACO 8, tl. 40mm + hutnění 
=14,375m2 
Viz C.3 - Koordinační situační výkres a 04 - Výměna / Nový propustek - Podélný a příčný řez propustkem</t>
  </si>
  <si>
    <t>VOZOVKA - Asfaltová zálivka 
=4,516m 
CHODNÍK - Asfaltová zálivka 
=2,000+2,220=4,220m 
Viz C.3 - Koordinační situační výkres a 04 - Výměna / Nový propustek - Podélný a příčný řez propustkem</t>
  </si>
  <si>
    <t>Celkem: (1,15+0,75+1,5)*0,08=0,272 [A]</t>
  </si>
  <si>
    <t>ŽB ZÁKLADOVÁ DESKA - Nátěry Np+2xNa na styku se zeminou 
=6,550*0,300*2=3,930m2 
ŽB OBETONOVÁNÍ - Nátěry Np+2xNa na styku se zeminou 
=2,244*6,150=13,801m2 
Viz C.3 - Koordinační situační výkres a 04 - Výměna / Nový propustek - Podélný a příčný řez propustkem</t>
  </si>
  <si>
    <t>Celkem: 6,55*0,3*2=3,930 [A] 
Celkem: 2,244*6,15=13,801 [B] 
Celkem: A+B=17,731 [C]</t>
  </si>
  <si>
    <t>ŽB OBETONOVÁNÍ - Beton C25/30-XF3+XA2 + hutnění 
ŽB OBETONOVÁNÍ - Bednění + odbedňovací nátěr 
=0,904*6,150*2+0,562m2=11,681m2 
ŽB OBETONOVÁNÍ - Betonářská výztuž B500B - KARI síť pr. 8mm, rozměr oka 100x100mm, včetně dopravy materiálu 
=0,020*2,878m3*7,850t/m3=0,452m3 
Viz C.3 - Koordinační situační výkres a 04 - Výměna / Nový propustek - Podélný a příčný řez propustkem</t>
  </si>
  <si>
    <t>Celkem: 0,468*6,15=2,878 [A]</t>
  </si>
  <si>
    <t>OBRUBNÍKY - Betonové chodníkové obrubníky 100x250x1000mm 
OBRUBNÍKY - Betonové lože C20/25-XF3 pod betonové chodníkové obrubníky 100x250x1000mm 
=9,645*0,055m2=0,530m3 
Viz C.3 - Koordinační situační výkres a 04 - Výměna / Nový propustek - Podélný a příčný řez propustkem</t>
  </si>
  <si>
    <t>Celkem: 9,645=9,645 [A]</t>
  </si>
  <si>
    <t>Celkem: 1,88+2,35+4,516=8,746 [A]</t>
  </si>
  <si>
    <t>Celkem: 1,15+0,75+1,5=3,400 [A]</t>
  </si>
  <si>
    <t>ROK VÝSTAVBY - Betonový prefabrikovaný blok z prostého betonu C30/37-XF4 (1kus), 400x250x250mm s vyznačením letopočtu výstavby pomocí pryžové matrice na vtoku 
Viz C.3 - Koordinační situační výkres a 04 - Výměna / Nový propustek - Podélný a příčný řez propustkem</t>
  </si>
  <si>
    <t>BOURACÍ PRÁCE - Odstranění betonového lože betonových chodníkových obrubníků včetně odvozu na skládku do 20-ti km 
=7,327*0,100m2=0,733m3 
=0,733m3*2,300t/m3=16,859t 
BOURACÍ PRÁCE - Odstranění betonového základu včetně odvozu na skládku do 20km 
=2,800*1,000*1,000=2,800m3 
=2,800m3*2,300t/m3=6,440t 
BOURACÍ PRÁCE - Odstranění betonových prefabrikovaných podkladků a podkladního betonu včetně odvozu na skládku do 20km 
=0,200m2*4,000=0,800m3 
=0,800m3*2,300t/m3=1,840t 
Viz C.3 - Koordinační situační výkres a 04 - Výměna / Nový propustek - Podélný a příčný řez propustkem</t>
  </si>
  <si>
    <t>Celkem: 7,327*0,1=0,733 [A] 
Celkem: 2,8*1*1=2,800 [B] 
Celkem: 0,2*4=0,800 [C] 
Celkem: A+B+C=4,333 [D]</t>
  </si>
  <si>
    <t>DOPRAVA - Příplatek za dopravu - Odstranění betonového lože betonových chodníkových obrubníků včetně odvozu na skládku do 10-ti km 
=0,733m3*2,300t/m3*10km=16,859tkm 
DOPRAVA - Příplatek za dopravu - Odstranění betonového základu včetně odvozu na skládku do 10km 
=2,800m3*2,300t/m3*10km=64,400tkm 
DOPRAVA - Příplatek za dopravu - Odstranění betonových prefabrikovaných podkladků a podkladního betonu včetně odvozu na skládku do 10km 
=0,800m3*2,300t/m3*10km=18,400tkm 
Položka vypočtena na základě umístění stavby vůči skládce</t>
  </si>
  <si>
    <t>Celkem: 0,733*2,3*10=16,859 [A] 
Celkem: 2,8*2,3*10=64,400 [B] 
Celkem: 0,8*2,3*10=18,400 [C] 
Celkem: A+B+C=99,659 [D]</t>
  </si>
  <si>
    <t>BOURACÍ PRÁCE - Odstranění stávajícího ocelového zábradlí včetně odvozu a likvidace v režii zhotovitele 
Viz C.3 - Koordinační situační výkres a 04 - Výměna / Nový propustek - Podélný a příčný řez propustkem</t>
  </si>
  <si>
    <t>BOURACÍ PRÁCE - Odstranění ŽB hrdlových trubek DN=400mm 
=5,000*0,320t/m=1,600t 
Viz C.3 - Koordinační situační výkres a 04 - Výměna / Nový propustek - Podélný a příčný řez propustkem</t>
  </si>
  <si>
    <t>BOURACÍ PRÁCE - Odstranění ŽB čelní stěny propustku včetně odvozu na skládku do 20km 
=1,933m3*2,500t/m3=4,833t 
Viz C.3 - Koordinační situační výkres a 04 - Výměna / Nový propustek - Podélný a příčný řez propustkem</t>
  </si>
  <si>
    <t>Celkem: 2,8*1,47*0,5-0,25*0,5=1,933 [A]</t>
  </si>
  <si>
    <t>DOPRAVA - Příplatek za dopravu - Odstranění ŽB čelní stěny propustku včetně odvozu na skládku do 10km 
=1,933m3*2,500t/m3*10km=48,325tkm 
DOPRAVA - Příplatek za dopravu - Odstranění ŽB hrdlových trubek DN=400mm včetně odvozu na skládku do 30km 
=5,000*0,320t/m*30km=48,000tkm 
Položka vypočtena na základě umístění stavby vůči skládce</t>
  </si>
  <si>
    <t>Celkem: 1,933*2,5*10=48,325 [A] 
Celkem: 5*0,32*30=48,000 [B] 
Celkem: A+B=96,325 [C]</t>
  </si>
  <si>
    <t>SO 103.06</t>
  </si>
  <si>
    <t>KM 0,98633 (PVNDČP)</t>
  </si>
  <si>
    <t>SKLÁDKA - Uložení zeminy na skládku 
Viz položka č. 8</t>
  </si>
  <si>
    <t>Celkem: 71,738=71,738 [A]</t>
  </si>
  <si>
    <t>SKLÁDKA - Uložení stavební suti na skládku 
Viz položky č. 3, 21, 23 a 24</t>
  </si>
  <si>
    <t>Celkem: 0,75+2,999+0,625+2,3+1,12+1,38=9,174 [A]</t>
  </si>
  <si>
    <t>BOURACÍ PRÁCE - Odstranění betonových chodníkových obrubníků včetně odvozu na skládku do 5km 
=13,042*0,025m2*2,300t/m3=0,750t 
Viz C.3 - Koordinační situační výkres a 01 - Technická zpráva</t>
  </si>
  <si>
    <t>Celkem: 13,042=13,042 [A]</t>
  </si>
  <si>
    <t>Celkem: 13,042*0,025*2,3*25=18,748 [A]</t>
  </si>
  <si>
    <t>BOURACÍ PRÁCE - Odfrézování asfaltových vrstev v tl. 100mm (asfalt) včetně odvozu a uložení na skládku KSÚS PK - Cestmistrovství Polička do 15km 
=2,147m3*2,400t/m3=5,153t 
Viz C.3 - Koordinační situační výkres a 01 - Technická zpráva</t>
  </si>
  <si>
    <t>Celkem: 21,466*0,1=2,147 [A]</t>
  </si>
  <si>
    <t>CHODNÍK - Prořezání drážky v pracovní spáře 
Viz C.3 - Koordinační situační výkres a 01 - Technická zpráva</t>
  </si>
  <si>
    <t>Celkem: 2*2=4,000 [A]</t>
  </si>
  <si>
    <t>ZEMNÍ PRÁCE - Odhumusování plochy v tl. 150mm, která bude zasažena výkopovými pracemi a úpravou terénu včetně odvozu do 20km a likvidace v režii zhotovitele (nebude využita na zpětné ohumusování) 
=6,047m3*2,000t/m3=12,094t 
Viz C.3 - Koordinační situační výkres a 01 - Technická zpráva</t>
  </si>
  <si>
    <t>Celkem: 40,313*0,15=6,047 [A]</t>
  </si>
  <si>
    <t>ZEMNÍ PRÁCE - Výkop zeminy pro stavební jámu v zemině tř. I včetně pažení a odvozu zeminy na skládku do 20km 
=35,869m3*2,000t/m3=71,738t 
Viz C.3 - Koordinační situační výkres a 01 - Technická zpráva</t>
  </si>
  <si>
    <t>Celkem: 35,869=35,869 [A]</t>
  </si>
  <si>
    <t>Celkem: 35,869*10=358,690 [A]</t>
  </si>
  <si>
    <t>ZEMNÍ PRÁCE - Zásyp ze štěrkodrti fr. 0/32 mm + hutnění po vrstvách max. 300mm,  Id=0,85, 100% PS včetně dopravy materiálu 
Viz C.3 - Koordinační situační výkres a 01 - Technická zpráva</t>
  </si>
  <si>
    <t>ZEMNÍ PRÁCE - Úprava a zhutnění základové spáry 
=42,340m2 
CHODNÍK - Úprava a zhutnění zemní pláně 
=23,200m2 
Viz C.3 - Koordinační situační výkres a 01 - Technická zpráva</t>
  </si>
  <si>
    <t>Celkem: 42,34=42,340 [A] 
Celkem: 23,2=23,200 [B] 
Celkem: A+B=65,540 [C]</t>
  </si>
  <si>
    <t>ODLÁŽDĚNÍ - Podkladní betonové lože z betonu C25/30-XF3 pod kamennou dlažbu tl. 150mm včetně dopravy materiálu 
Viz C.3 - Koordinační situační výkres a 01 - Technická zpráva</t>
  </si>
  <si>
    <t>Celkem: 42,34*0,15=6,351 [A]</t>
  </si>
  <si>
    <t>ODLÁŽDĚNÍ - Kamenná dlažba z lomového kamene tl. 250mm, šířka spáry 30 - 50mm, spáry zatřené stěrkou MC25 včetně dopravy materiálu 
Viz C.3 - Koordinační situační výkres a 01 - Technická zpráva</t>
  </si>
  <si>
    <t>Celkem: 42,34*0,25=10,585 [A]</t>
  </si>
  <si>
    <t>CHODNÍK - Mechanicky zpevněná zemina MZ, tl. 150mm + hutnění 
Viz C.3 - Koordinační situační výkres a 01 - Technická zpráva</t>
  </si>
  <si>
    <t>Celkem: 23,2=23,200 [A]</t>
  </si>
  <si>
    <t>CHODNÍK - Štěrkodrť z recyklovaného kameniva z vozovek ŠDA-R 0/16, tl. 60mm + hutnění 
Viz C.3 - Koordinační situační výkres a 01 - Technická zpráva</t>
  </si>
  <si>
    <t>Celkem: 23,2*0,06=1,392 [A]</t>
  </si>
  <si>
    <t>CHODNÍK - Infiltrační postřik z kationaktivní emulze, zbytkové množství pojiva 1,00kg/m2 (po odštěpení) 
Viz C.3 - Koordinační situační výkres a 01 - Technická zpráva</t>
  </si>
  <si>
    <t>CHODNÍK - Asfaltový beton pro obrusné vrstvy ACO 8, tl. 40mm + hutnění 
Viz C.3 - Koordinační situační výkres a 01 - Technická zpráva</t>
  </si>
  <si>
    <t>CHODNÍK - Asfaltová zálivka 
Viz C.3 - Koordinační situační výkres a 01 - Technická zpráva</t>
  </si>
  <si>
    <t>OBRUBNÍKY - Betonové chodníkové obrubníky 100x250x1000mm 
OBRUBNÍKY - Betonové lože C20/25-XF3 pod betonové chodníkové obrubníky 100x250x1000mm 
=13,000*0,055m2=0,715m3 
Viz C.3 - Koordinační situační výkres a 01 - Technická zpráva</t>
  </si>
  <si>
    <t>BOURACÍ PRÁCE - Řezání asfaltového krytu pro odfrézování asfaltových vrstev 
Viz C.3 - Koordinační situační výkres a 01 - Technická zpráva</t>
  </si>
  <si>
    <t>Celkem: 1,88+2=3,880 [A]</t>
  </si>
  <si>
    <t>BOURACÍ PRÁCE - Odstranění betonového lože betonových chodníkových obrubníků včetně odvozu na skládku do 20-ti km 
=13,042*0,100m2=1,304m3 
=1,304m3*2,300t/m3=2,999t 
BOURACÍ PRÁCE - Odstranění betonového základu včetně odvozu na skládku do 20km 
=1,000*1,000*1,000*2=1,000m3 
=1,000m3*2,300t/m3=2,300t 
BOURACÍ PRÁCE - Odstranění betonových prefabrikovaných podkladků a podkladního betonu včetně odvozu na skládku do 20km 
=0,200m2*3,000=0,600m3 
=0,600m3*2,300t/m3=1,380t 
Viz C.3 - Koordinační situační výkres a 01 - Technická zpráva</t>
  </si>
  <si>
    <t>Celkem: 13,042*0,1=1,304 [A] 
Celkem: 1*1*1=1,000 [B] 
Celkem: 0,2*3=0,600 [C] 
Celkem: A+B+C=2,904 [D]</t>
  </si>
  <si>
    <t>DOPRAVA - Příplatek za dopravu - Odstranění betonového lože betonových chodníkových obrubníků včetně odvozu na skládku do 10-ti km 
=1,304m3*2,300t/m3*10km=29,992tkm 
DOPRAVA - Příplatek za dopravu - Odstranění betonového základu včetně odvozu na skládku do 10km 
=1,000m3*2,300t/m3*10km=23,000tkm 
DOPRAVA - Příplatek za dopravu - Odstranění betonových prefabrikovaných podkladků a podkladního betonu včetně odvozu na skládku do 10km 
=0,600m3*2,300t/m3*10km=13,800tkm 
Položka vypočtena na základě umístění stavby vůči skládce</t>
  </si>
  <si>
    <t>Celkem: 1,304*2,3*10=29,992 [A] 
Celkem: 1*2,3*10=23,000 [B] 
Celkem: 0,6*2,3*10=13,800 [C] 
Celkem: A+B+C=66,792 [D]</t>
  </si>
  <si>
    <t>BOURACÍ PRÁCE - Odstranění ŽB hrdlových trubek DN=400mm 
=3,500*0,320t/m=1,120t 
Viz C.3 - Koordinační situační výkres a 01 - Technická zpráva</t>
  </si>
  <si>
    <t>Celkem: 3,5=3,500 [A]</t>
  </si>
  <si>
    <t>BOURACÍ PRÁCE - Odstranění ŽB čelní stěny propustku včetně odvozu na skládku do 20km 
=0,250m3*2,500t/m3=0,625t 
Viz C.3 - Koordinační situační výkres a 01 - Technická zpráva</t>
  </si>
  <si>
    <t>Celkem: 1*0,75*0,5-0,25*0,5=0,250 [A]</t>
  </si>
  <si>
    <t>DOPRAVA - Příplatek za dopravu - Odstranění ŽB čelní stěny propustku včetně odvozu na skládku do 10km 
=0,250m3*2,500t/m3*10km=6,250tkm 
DOPRAVA - Příplatek za dopravu - Odstranění ŽB hrdlových trubek DN=400mm včetně odvozu na skládku do 30km 
=3,500*0,320t/m*30km=33,600tkm 
Položka vypočtena na základě umístění stavby vůči skládce</t>
  </si>
  <si>
    <t>Celkem: 0,25*2,5*10=6,250 [A] 
Celkem: 3,5*0,32*30=33,600 [B] 
Celkem: A+B=39,850 [C]</t>
  </si>
  <si>
    <t>SO 103.07</t>
  </si>
  <si>
    <t>KM 0,99610 (PVNDČP)</t>
  </si>
  <si>
    <t>SKLÁDKA - Uložení stavební suti na skládku 
Viz položky č. 14, 16 a 17</t>
  </si>
  <si>
    <t>Celkem: 0,625+2,3+0,6=3,525 [A]</t>
  </si>
  <si>
    <t>ZEMNÍ PRÁCE - Odhumusování plochy v tl. 150mm, která bude zasažena výkopovými pracemi a úpravou terénu včetně odvozu a uložení zeminy na deponii stavby do 20km (využití na zpětné ohumusování) 
=2,693m2*0,150=0,404m3 
=0,404m3*2,000t/m3=0,808t 
ZEMNÍ PRÁCE - Odhumusování plochy v tl. 150mm, která bude zasažena výkopovými pracemi a úpravou terénu včetně odvozu do 20km a likvidace v režii zhotovitele (nebude využita na zpětné ohumusování) 
=6,125m2*0,150-2,693m2*0,150=0,515m3 
=0,515m3*2,000t/m3=1,030t 
Viz C.3 - Koordinační situační výkres a 01 - Technická zpráva</t>
  </si>
  <si>
    <t>Celkem: 2,693*0,15=0,404 [A] 
Celkem: 6,125*0,15-2,693*0,15=0,515 [B] 
Celkem: A+B=0,919 [C]</t>
  </si>
  <si>
    <t>ZEMNÍ PRÁCE - Výkop zeminy pro stavební jámu v zemině tř. I včetně pažení a odvozu zeminy na skládku do 20km 
=1,500m3*2,000t/m3=3,000t 
Viz C.3 - Koordinační situační výkres a 01 - Technická zpráva</t>
  </si>
  <si>
    <t>Celkem: 1,5*10=15,000 [A]</t>
  </si>
  <si>
    <t>ZEMNÍ PRÁCE - Úprava a zhutnění základové spáry 
Viz C.3 - Koordinační situační výkres a 01 - Technická zpráva</t>
  </si>
  <si>
    <t>ZELEŇ - Svahové úpravy 
Viz C.3 - Koordinační situační výkres a 01 - Technická zpráva</t>
  </si>
  <si>
    <t>Celkem: 2,693=2,693 [A]</t>
  </si>
  <si>
    <t>ZELEŇ - Ohumusování svahů v  tl. 150mm 
Viz C.3 - Koordinační situační výkres a 01 - Technická zpráva</t>
  </si>
  <si>
    <t>ZELEŇ - Osetí svahů travním semenem 
Viz C.3 - Koordinační situační výkres a 01 - Technická zpráva</t>
  </si>
  <si>
    <t>ZELEŇ - Údržba založeného travního porostu 
Viz C.3 - Koordinační situační výkres a 01 - Technická zpráva</t>
  </si>
  <si>
    <t>Celkem: 3,5*0,15=0,525 [A]</t>
  </si>
  <si>
    <t>Celkem: 3,5*0,25=0,875 [A]</t>
  </si>
  <si>
    <t>BOURACÍ PRÁCE - Odstranění betonového základu včetně odvozu na skládku do 20km 
=1,000m3*2,300t/m3=2,300t 
Viz C.3 - Koordinační situační výkres a 01 - Technická zpráva</t>
  </si>
  <si>
    <t>Celkem: 1*1*1=1,000 [A]</t>
  </si>
  <si>
    <t>DOPRAVA - Příplatek za dopravu - Odstranění betonového základu včetně odvozu na skládku do 10km 
Položka vypočtena na základě umístění stavby vůči skládce</t>
  </si>
  <si>
    <t>Celkem: 1*2,3*10=23,000 [A]</t>
  </si>
  <si>
    <t>BOURACÍ PRÁCE - Odstranění ŽB hrdlových trubek DN=400mm 
=0,500*0,320t/m=0,600t 
Viz C.3 - Koordinační situační výkres a 01 - Technická zpráva</t>
  </si>
  <si>
    <t>Celkem: 0,5=0,500 [A]</t>
  </si>
  <si>
    <t>DOPRAVA - Příplatek za dopravu - Odstranění ŽB čelní stěny propustku včetně odvozu na skládku do 10km 
=0,250m3*2,500t/m3*10km=6,250tkm 
DOPRAVA - Příplatek za dopravu - Odstranění ŽB hrdlových trubek DN=400mm včetně odvozu na skládku do 30km 
=0,500*0,320t/m*30km=4,800tkm 
Viz C.3 - Koordinační situační výkres a 01 - Technická zpráva</t>
  </si>
  <si>
    <t>Celkem: 0,25*2,5*10=6,250 [A] 
Celkem: 0,5*0,32*30=4,800 [B] 
Celkem: A+B=11,050 [C]</t>
  </si>
  <si>
    <t>SO 103.08</t>
  </si>
  <si>
    <t>KM 1,01683 (PVNDČP)</t>
  </si>
  <si>
    <t>Celkem: 33,25=33,250 [A]</t>
  </si>
  <si>
    <t>SKLÁDKA - Uložení stavební suti na skládku 
Viz položky č. 3, 40, 42 a 43</t>
  </si>
  <si>
    <t>Celkem: 0,379+1,516+3,125+9,2+0,528+0,759=15,507 [A]</t>
  </si>
  <si>
    <t>BOURACÍ PRÁCE - Odstranění betonových chodníkových obrubníků včetně odvozu na skládku do 5km 
=6,590*0,025m2*2,300t/m3=0,379t 
Viz C.3 - Koordinační situační výkres a 04 - Výměna / Nový propustek - Podélný a příčný řez propustkem</t>
  </si>
  <si>
    <t>Celkem: 6,59=6,590 [A]</t>
  </si>
  <si>
    <t>Celkem: 6,59*0,025*2,3*25=9,473 [A]</t>
  </si>
  <si>
    <t>BOURACÍ PRÁCE - Odfrézování asfaltových vrstev v tl. 100mm (asfalt) včetně odvozu a uložení na skládku KSÚS PK - Cestmistrovství Polička do 15km 
=1,795m3*2,400t/m3=4,308t 
Viz C.3 - Koordinační situační výkres a 04 - Výměna / Nový propustek - Podélný a příčný řez propustkem</t>
  </si>
  <si>
    <t>Celkem: 17,95*0,1=1,795 [A]</t>
  </si>
  <si>
    <t>CHODNÍK - Prořezání drážky v pracovní spáře 
Viz C.3 - Koordinační situační výkres a 04 - Výměna / Nový propustek - Podélný a příčný řez propustkem</t>
  </si>
  <si>
    <t>Celkem: 2+1,83=3,830 [A]</t>
  </si>
  <si>
    <t>ZEMNÍ PRÁCE - Odhumusování plochy v tl. 150mm, která bude zasažena výkopovými pracemi a úpravou terénu včetně odvozu a uložení zeminy na deponii stavby do 20km (využití na zpětné ohumusování) 
=3,360m2*0,150=0,504m3 
=0,504m3*2,000t/m3=1,008t 
ZEMNÍ PRÁCE - Odhumusování plochy v tl. 150mm, která bude zasažena výkopovými pracemi a úpravou terénu včetně odvozu do 20km a likvidace v režii zhotovitele (nebude využita na zpětné ohumusování) 
=18,541m2*0,150-3,360m2*0,150=2,277m3 
=2,277m3*2,000t/m3=4,554t 
Viz C.3 - Koordinační situační výkres a 04 - Výměna / Nový propustek - Podélný a příčný řez propustkem</t>
  </si>
  <si>
    <t>Celkem: 3,36*0,15=0,504 [A] 
Celkem: 18,541*0,15-3,36*0,15=2,277 [B] 
Celkem: A+B=2,781 [C]</t>
  </si>
  <si>
    <t>ZEMNÍ PRÁCE - Výkop zeminy pro stavební jámu v zemině tř. I včetně pažení a odvozu zeminy na skládku do 20km 
=16,625m3*2,000t/m3=33,250t 
Viz C.3 - Koordinační situační výkres a 04 - Výměna / Nový propustek - Podélný a příčný řez propustkem</t>
  </si>
  <si>
    <t>Celkem: 16,625=16,625 [A]</t>
  </si>
  <si>
    <t>Celkem: 16,625*10=166,250 [A]</t>
  </si>
  <si>
    <t>Celkem: 9,733=9,733 [A]</t>
  </si>
  <si>
    <t>ZEMNÍ PRÁCE - Úprava a zhutnění základové spáry 
=1,160*3,600+7,020m2=11,196m2 
CHODNÍK - Úprava a zhutnění zemní pláně 
=18,540m2 
Viz C.3 - Koordinační situační výkres a 04 - Výměna / Nový propustek - Podélný a příčný řez propustkem</t>
  </si>
  <si>
    <t>Celkem: 1,16*3,6+7,02=11,196 [A] 
Celkem: 18,54=18,540 [B] 
Celkem: A+B=29,736 [C]</t>
  </si>
  <si>
    <t>Celkem: 3,36=3,360 [A]</t>
  </si>
  <si>
    <t>TROUBA - Podkladní betonové prefabrikované podkladky z betonu C35/45-XF4 pod trouby (4kus), včetně dopravy materiálu 
Viz C.3 - Koordinační situační výkres a 04 - Výměna / Nový propustek - Podélný a příčný řez propustkem</t>
  </si>
  <si>
    <t>Celkem: 0,6*0,12*0,25*4=0,072 [A]</t>
  </si>
  <si>
    <t>Celkem: 15,825*0,15=2,374 [A]</t>
  </si>
  <si>
    <t>ŽB ZÁKLADOVÁ DESKA - Beton C25/30-XF3+XA2 + hutnění včetně dopravy materiálu 
ŽB ZÁKLADOVÁ DESKA - Bednění + odbedňovací nátěr 
=1,160*0,300*2+3,600*0,300*2=2,856m2 
Viz C.3 - Koordinační situační výkres a 04 - Výměna / Nový propustek - Podélný a příčný řez propustkem</t>
  </si>
  <si>
    <t>Celkem: 1,16*3,6*0,3=1,253 [A]</t>
  </si>
  <si>
    <t>Celkem: 0,02*1,253*7,85=0,197 [A]</t>
  </si>
  <si>
    <t>Celkem: 0,624*4=2,496 [A]</t>
  </si>
  <si>
    <t>Celkem: 15,825*0,25=3,956 [A]</t>
  </si>
  <si>
    <t>Celkem: 7,02*0,5*0,2=0,702 [A]</t>
  </si>
  <si>
    <t>Celkem: 18,54=18,540 [A]</t>
  </si>
  <si>
    <t>CHODNÍK - Štěrkodrť z recyklovaného kameniva z vozovek ŠDA-R 0/16, tl. 60mm + hutnění 
Viz C.3 - Koordinační situační výkres a 04 - Výměna / Nový propustek - Podélný a příčný řez propustkem</t>
  </si>
  <si>
    <t>Celkem: 18,54*0,06=1,112 [A]</t>
  </si>
  <si>
    <t>CHODNÍK - Infiltrační postřik z kationaktivní emulze, zbytkové množství pojiva 1,00kg/m2 (po odštěpení) 
Viz C.3 - Koordinační situační výkres a 04 - Výměna / Nový propustek - Podélný a příčný řez propustkem</t>
  </si>
  <si>
    <t>CHODNÍK - Asfaltový beton pro obrusné vrstvy ACO 8, tl. 40mm + hutnění 
Viz C.3 - Koordinační situační výkres a 04 - Výměna / Nový propustek - Podélný a příčný řez propustkem</t>
  </si>
  <si>
    <t>CHODNÍK - Asfaltová zálivka 
Viz C.3 - Koordinační situační výkres a 04 - Výměna / Nový propustek - Podélný a příčný řez propustkem</t>
  </si>
  <si>
    <t>ŽB ZÁKLADOVÁ DESKA - Nátěry Np+2xNa na styku se zeminou 
=3,600*0,300*2=2,160m2 
ŽB OBETONOVÁNÍ - Nátěry Np+2xNa na styku se zeminou 
=2,244*1,310=2,940m2 
Viz C.3 - Koordinační situační výkres a 04 - Výměna / Nový propustek - Podélný a příčný řez propustkem</t>
  </si>
  <si>
    <t>Celkem: 3,6*0,3*2=2,160 [A] 
Celkem: 2,244*1,31=2,940 [B] 
Celkem: A+B=5,100 [C]</t>
  </si>
  <si>
    <t>TROUBA - ŽB prefabrikované hrdlové trouby DN=400mm (2kus) z betonu C35/45-XF4 včetně dopravy materiálu 
Viz C.3 - Koordinační situační výkres a 04 - Výměna / Nový propustek - Podélný a příčný řez propustkem</t>
  </si>
  <si>
    <t>Celkem: 3,6=3,600 [A]</t>
  </si>
  <si>
    <t>ŽB OBETONOVÁNÍ - Beton C25/30-XF3+XA2 + hutnění 
ŽB OBETONOVÁNÍ - Bednění + odbedňovací nátěr 
=0,904*2,800*2+0,562m2*2=6,186m2 
ŽB OBETONOVÁNÍ - Betonářská výztuž B500B - KARI síť pr. 8mm, rozměr oka 100x100mm, včetně dopravy materiálu 
=0,020*1,310m3*7,850t/m3=0,206m3 
Viz C.3 - Koordinační situační výkres a 04 - Výměna / Nový propustek - Podélný a příčný řez propustkem</t>
  </si>
  <si>
    <t>Celkem: 0,468*2,8=1,310 [A]</t>
  </si>
  <si>
    <t>OBRUBNÍKY - Betonové chodníkové obrubníky 100x250x1000mm 
OBRUBNÍKY - Betonové lože C20/25-XF3 pod betonové chodníkové obrubníky 100x250x1000mm 
=10,000*0,055m2=0,550m3 
Viz C.3 - Koordinační situační výkres a 04 - Výměna / Nový propustek - Podélný a příčný řez propustkem</t>
  </si>
  <si>
    <t>Celkem: 1,82+1,83=3,650 [A]</t>
  </si>
  <si>
    <t>BOURACÍ PRÁCE - Odstranění betonového lože betonových chodníkových obrubníků včetně odvozu na skládku do 20-ti km 
=6,590*0,100m2=0,659m3 
=0,659m3*2,300t/m3=1,516t 
BOURACÍ PRÁCE - Odstranění betonových základů včetně odvozu na skládku do 20km 
=2,000*1,000*1,000*2=4,000m3 
=4,000m3*2,300t/m3=9,200t 
BOURACÍ PRÁCE - Odstranění betonových prefabrikovaných podkladků a podkladního betonu včetně odvozu na skládku do 20km 
=0,200m2*1,650=0,330m3 
=0,330m3*2,300t/m3=0,759t 
Viz C.3 - Koordinační situační výkres a 04 - Výměna / Nový propustek - Podélný a příčný řez propustkem</t>
  </si>
  <si>
    <t>Celkem: 6,59*0,1=0,659 [A] 
Celkem: 2*1*1*2=4,000 [B] 
Celkem: 0,2*1,65=0,330 [C] 
Celkem: A+B+C=4,989 [D]</t>
  </si>
  <si>
    <t>DOPRAVA - Příplatek za dopravu - Odstranění betonového lože betonových chodníkových obrubníků včetně odvozu na skládku do 10-ti km 
=0,659m3*2,300t/m3*10km=15,157tkm 
DOPRAVA - Příplatek za dopravu - Odstranění betonových základů včetně odvozu na skládku do 10km 
=4,000m3*2,300t/m3*10km=92,000tkm 
DOPRAVA - Příplatek za dopravu - Odstranění betonových prefabrikovaných podkladků a podkladního betonu včetně odvozu na skládku do 10km 
=0,330m3*2,300t/m3*10km=7,590tkm 
Položka vypočtena na základě umístění stavby vůči skládce</t>
  </si>
  <si>
    <t>Celkem: 0,659*2,3*10=15,157 [A] 
Celkem: 4*2,3*10=92,000 [B] 
Celkem: 0,33*2,3*10=7,590 [C] 
Celkem: A+B+C=114,747 [D]</t>
  </si>
  <si>
    <t>BOURACÍ PRÁCE - Odstranění ŽB hrdlových trubek DN=400mm 
=1,650*0,320t/m=0,528t 
Viz C.3 - Koordinační situační výkres a 04 - Výměna / Nový propustek - Podélný a příčný řez propustkem</t>
  </si>
  <si>
    <t>Celkem: 1,65=1,650 [A]</t>
  </si>
  <si>
    <t>BOURACÍ PRÁCE - Odstranění ŽB čelních stěn propustku včetně odvozu na skládku do 20km 
=1,250m3*2,500t/m3=3,125t 
Viz C.3 - Koordinační situační výkres a 04 - Výměna / Nový propustek - Podélný a příčný řez propustkem</t>
  </si>
  <si>
    <t>Celkem: 2*0,75*0,5*2-0,25*0,5*2=1,250 [A]</t>
  </si>
  <si>
    <t>DOPRAVA - Příplatek za dopravu - Odstranění ŽB čelních stěn propustku včetně odvozu na skládku do 10km 
=1,250m3*2,500t/m3*10km=31,250tkm 
DOPRAVA - Příplatek za dopravu - Odstranění ŽB hrdlových trubek DN=400mm včetně odvozu na skládku do 30km 
=1,650*0,320t/m*30km=15,840tkm 
Položka vypočtena na základě umístění stavby vůči skládce</t>
  </si>
  <si>
    <t>Celkem: 1,25*2,5*10=31,250 [A] 
Celkem: 1,65*0,32*30=15,840 [B] 
Celkem: A+B=47,090 [C]</t>
  </si>
  <si>
    <t>SO 103.09</t>
  </si>
  <si>
    <t>KM 1,14500 (PVNDČP)</t>
  </si>
  <si>
    <t>Celkem: 60,026=60,026 [A]</t>
  </si>
  <si>
    <t>SKLÁDKA - Uložení stavební suti na skládku 
Viz položky č. 3, 42, 44 a 45</t>
  </si>
  <si>
    <t>Celkem: 0,461+1,845+3,875+11,04+1,664+1,932=20,817 [A]</t>
  </si>
  <si>
    <t>BOURACÍ PRÁCE - Odstranění betonových chodníkových obrubníků včetně odvozu na skládku do 5km 
=8,020*0,025m2*2,300t/m3=0,461t 
Viz C.3 - Koordinační situační výkres a 04 - Výměna / Nový propustek - Podélný a příčný řez propustkem</t>
  </si>
  <si>
    <t>Celkem: 8,02=8,020 [A]</t>
  </si>
  <si>
    <t>Celkem: 8,02*0,025*2,3*25=11,529 [A]</t>
  </si>
  <si>
    <t>BOURACÍ PRÁCE - Odfrézování asfaltových vrstev v tl. 100mm (asfalt) včetně odvozu a uložení na skládku KSÚS PK - Cestmistrovství Polička do 15km 
=3,715m3*2,400t/m3=8,916t 
Viz C.3 - Koordinační situační výkres a 04 - Výměna / Nový propustek - Podélný a příčný řez propustkem</t>
  </si>
  <si>
    <t>Celkem: 37,153*0,1=3,715 [A]</t>
  </si>
  <si>
    <t>VOZOVKA - Prořezání drážky v pracovní spáře 
=4,800m 
CHODNÍK - Prořezání drážky v pracovní spáře 
=1,840+1,870=3,710m 
Viz C.3 - Koordinační situační výkres a 04 - Výměna / Nový propustek - Podélný a příčný řez propustkem</t>
  </si>
  <si>
    <t>Celkem: 4,8=4,800 [A] 
Celkem: 1,84+1,87=3,710 [B] 
Celkem: A+B=8,510 [C]</t>
  </si>
  <si>
    <t>ZEMNÍ PRÁCE - Odhumusování plochy v tl. 150mm, která bude zasažena výkopovými pracemi a úpravou terénu včetně odvozu a uložení zeminy na deponii stavby do 20km (využití na zpětné ohumusování) 
=1,933m2*0,150=0,290m3 
=0,290m3*2,000t/m3=0,580t 
ZEMNÍ PRÁCE - Odhumusování plochy v tl. 150mm, která bude zasažena výkopovými pracemi a úpravou terénu včetně odvozu do 20km a likvidace v režii zhotovitele (nebude využita na zpětné ohumusování) 
=28,174m2*0,150-1,933m2*0,150=3,936m3 
=3,936m3*2,000t/m3=7,872t 
Viz C.3 - Koordinační situační výkres a 04 - Výměna / Nový propustek - Podélný a příčný řez propustkem</t>
  </si>
  <si>
    <t>Celkem: 1,933*0,15=0,290 [A] 
Celkem: 28,174*0,15-1,933*0,15=3,936 [B] 
Celkem: A+B=4,226 [C]</t>
  </si>
  <si>
    <t>ZEMNÍ PRÁCE - Výkop zeminy pro stavební jámu v zemině tř. I včetně pažení a odvozu zeminy na skládku do 20km 
=30,013m3*2,000t/m3=60,026t 
Viz C.3 - Koordinační situační výkres a 04 - Výměna / Nový propustek - Podélný a příčný řez propustkem</t>
  </si>
  <si>
    <t>Celkem: 30,013=30,013 [A]</t>
  </si>
  <si>
    <t>Celkem: 30,013*10=300,130 [A]</t>
  </si>
  <si>
    <t>Celkem: 15,4=15,400 [A]</t>
  </si>
  <si>
    <t>ZEMNÍ PRÁCE - Úprava a zhutnění základové spáry 
=1,160*6,600+8,630m2+18,910m2=35,196m2 
VOZOVKA - Úprava a zhutnění zemní pláně 
=24,600m2 
CHODNÍK - Úprava a zhutnění zemní pláně 
=13,345m2 
Viz C.3 - Koordinační situační výkres a 04 - Výměna / Nový propustek - Podélný a příčný řez propustkem</t>
  </si>
  <si>
    <t>Celkem: 1,16*6,6+8,63+18,91=35,196 [A] 
Celkem: 24,6=24,600 [B] 
Celkem: 13,345=13,345 [C] 
Celkem: A+B+C=73,141 [D]</t>
  </si>
  <si>
    <t>Celkem: 1,933=1,933 [A]</t>
  </si>
  <si>
    <t>Celkem: 8,63*0,15=1,295 [A]</t>
  </si>
  <si>
    <t>ŽB ZÁKLADOVÁ DESKA - Beton C25/30-XF3+XA2 + hutnění včetně dopravy materiálu 
ŽB ZÁKLADOVÁ DESKA - Bednění + odbedňovací nátěr 
=1,160*0,300*2+6,600*0,300*2=4,656m2 
Viz C.3 - Koordinační situační výkres a 04 - Výměna / Nový propustek - Podélný a příčný řez propustkem</t>
  </si>
  <si>
    <t>Celkem: 1,16*6,6*0,3=2,297 [A]</t>
  </si>
  <si>
    <t>Celkem: 0,02*2,297*7,85=0,361 [A]</t>
  </si>
  <si>
    <t>Celkem: 0,624*7=4,368 [A]</t>
  </si>
  <si>
    <t>46251</t>
  </si>
  <si>
    <t>ODLÁŽDĚNÍ - Kamenná rovnanina, hmotnost jednotlivých kusů min. 15kg 
Viz C.3 - Koordinační situační výkres a 04 - Výměna / Nový propustek - Podélný a příčný řez propustkem</t>
  </si>
  <si>
    <t>Celkem: 18,91*0,25=4,728 [A]</t>
  </si>
  <si>
    <t>položka zahrnuje:  
- dodávku a zához lomového kamene předepsané frakce včetně mimostaveništní a vnitrostaveništní dopravy  
není-li v zadávací dokumentaci uvedeno jinak, jedná se o nakupovaný materiál</t>
  </si>
  <si>
    <t>Celkem: 8,63*0,25=2,158 [A]</t>
  </si>
  <si>
    <t>Celkem: 3,86*0,5*0,2=0,386 [A]</t>
  </si>
  <si>
    <t>Celkem: 13,345=13,345 [A]</t>
  </si>
  <si>
    <t>Celkem: 24,6=24,600 [A]</t>
  </si>
  <si>
    <t>VOZOVKA - Štěrkodrť z recyklovaného kameniva z vozovek ŠDA-R 0/16, tl. 60mm + hutnění 
=24,600m2*0,060=1,476m3 
CHODNÍK - Štěrkodrť z recyklovaného kameniva z vozovek ŠDA-R 0/16, tl. 60mm + hutnění 
=13,345m2*0,060=0,801m3 
Viz C.3 - Koordinační situační výkres a 04 - Výměna / Nový propustek - Podélný a příčný řez propustkem</t>
  </si>
  <si>
    <t>Celkem: 24,6*0,06=1,476 [A] 
Celkem: 13,345*0,06=0,801 [B] 
Celkem: A+B=2,277 [C]</t>
  </si>
  <si>
    <t>VOZOVKA - Infiltrační postřik z kationaktivní emulze, zbytkové množství pojiva 1,00kg/m2 (po odštěpení) 
=24,600m2 
CHODNÍK - Infiltrační postřik z kationaktivní emulze, zbytkové množství pojiva 1,00kg/m2 (po odštěpení) 
=13,345m2 
Viz C.3 - Koordinační situační výkres a 04 - Výměna / Nový propustek - Podélný a příčný řez propustkem</t>
  </si>
  <si>
    <t>Celkem: 24,6=24,600 [A] 
Celkem: 13,345=13,345 [B] 
Celkem: A+B=37,945 [C]</t>
  </si>
  <si>
    <t>VOZOVKA - Asfaltový beton pro obrusné vrstvy ACO 8, tl. 40mm + hutnění 
=24,600m2 
CHODNÍK - Asfaltový beton pro obrusné vrstvy ACO 8, tl. 40mm + hutnění 
=13,345m2 
Viz C.3 - Koordinační situační výkres a 04 - Výměna / Nový propustek - Podélný a příčný řez propustkem</t>
  </si>
  <si>
    <t>VOZOVKA - Asfaltová zálivka 
=4,800m 
CHODNÍK - Asfaltová zálivka 
=1,840+1,870=3,710m 
Viz C.3 - Koordinační situační výkres a 04 - Výměna / Nový propustek - Podélný a příčný řez propustkem</t>
  </si>
  <si>
    <t>Celkem: (1,15+1,07+0,75*2)*0,08=0,298 [A]</t>
  </si>
  <si>
    <t>ŽB ZÁKLADOVÁ DESKA - Nátěry Np+2xNa na styku se zeminou 
=6,600*0,300*2=3,960m2 
ŽB OBETONOVÁNÍ - Nátěry Np+2xNa na styku se zeminou 
=2,244*5,800=13,015m2 
Viz C.3 - Koordinační situační výkres a 04 - Výměna / Nový propustek - Podélný a příčný řez propustkem</t>
  </si>
  <si>
    <t>Celkem: 6,6*0,3*2=3,960 [A] 
Celkem: 2,244*5,8=13,015 [B] 
Celkem: A+B=16,975 [C]</t>
  </si>
  <si>
    <t>Celkem: 6,6=6,600 [A]</t>
  </si>
  <si>
    <t>ŽB OBETONOVÁNÍ - Beton C25/30-XF3+XA2 + hutnění 
ŽB OBETONOVÁNÍ - Bednění + odbedňovací nátěr 
=0,904*5,800*2+0,562m2+0,500m2=11,548m2 
ŽB OBETONOVÁNÍ - Betonářská výztuž B500B - KARI síť pr. 8mm, rozměr oka 100x100mm, včetně dopravy materiálu 
=0,020*2,714m3*7,850t/m3=0,426m3 
Viz C.3 - Koordinační situační výkres a 04 - Výměna / Nový propustek - Podélný a příčný řez propustkem</t>
  </si>
  <si>
    <t>Celkem: 0,468*5,8=2,714 [A]</t>
  </si>
  <si>
    <t>OBRUBNÍKY - Betonové chodníkové obrubníky 100x250x1000mm 
OBRUBNÍKY - Betonové lože C20/25-XF3 pod betonové chodníkové obrubníky 100x250x1000mm 
=13,025*0,055m2=0,716m3 
Viz C.3 - Koordinační situační výkres a 04 - Výměna / Nový propustek - Podélný a příčný řez propustkem</t>
  </si>
  <si>
    <t>Celkem: 13,025=13,025 [A]</t>
  </si>
  <si>
    <t>Celkem: 4,8+1,84+1,87=8,510 [A]</t>
  </si>
  <si>
    <t>Celkem: 1,15+1,07+0,75*2=3,720 [A]</t>
  </si>
  <si>
    <t>BOURACÍ PRÁCE - Odstranění betonového lože betonových chodníkových obrubníků včetně odvozu na skládku do 20-ti km 
=8,020*0,100m2=0,802m3 
=0,802m3*2,300t/m3=1,845t 
BOURACÍ PRÁCE - Odstranění betonových základů včetně odvozu na skládku do 20km 
=2,400*1,000*1,000*2=4,800m3 
=4,800m3*2,300t/m3=11,040t 
BOURACÍ PRÁCE - Odstranění betonových prefabrikovaných podkladků a podkladního betonu včetně odvozu na skládku do 20km 
=0,200m2*4,200=0,840m3 
=0,840m3*2,300t/m3=1,932t 
Viz C.3 - Koordinační situační výkres a 04 - Výměna / Nový propustek - Podélný a příčný řez propustkem</t>
  </si>
  <si>
    <t>Celkem: 8,02*0,1=0,802 [A] 
Celkem: 2,4*1*1*2=4,800 [B] 
Celkem: 0,2*4,2=0,840 [C] 
Celkem: A+B+C=6,442 [D]</t>
  </si>
  <si>
    <t>DOPRAVA - Příplatek za dopravu - Odstranění betonového lože betonových chodníkových obrubníků včetně odvozu na skládku do 10-ti km 
=0,802m3*2,300t/m3*10km=18,446tkm 
DOPRAVA - Příplatek za dopravu - Odstranění betonových základů včetně odvozu na skládku do 10km 
=4,800m3*2,300t/m3*10km=110,400tkm 
DOPRAVA - Příplatek za dopravu - Odstranění betonových prefabrikovaných podkladků a podkladního betonu včetně odvozu na skládku do 10km 
=0,840m3*2,300t/m3*10km=19,320tkm 
Položka vypočtena na základě umístění stavby vůči skládce</t>
  </si>
  <si>
    <t>Celkem: 0,802*2,3*10=18,446 [A] 
Celkem: 4,8*2,3*10=110,400 [B] 
Celkem: 0,84*2,3*10=19,320 [C] 
Celkem: A+B+C=148,166 [D]</t>
  </si>
  <si>
    <t>BOURACÍ PRÁCE - Odstranění ŽB hrdlových trubek DN=400mm 
=5,200*0,320t/m=1,664t 
Viz C.3 - Koordinační situační výkres a 04 - Výměna / Nový propustek - Podélný a příčný řez propustkem</t>
  </si>
  <si>
    <t>Celkem: 5,2=5,200 [A]</t>
  </si>
  <si>
    <t>BOURACÍ PRÁCE - Odstranění ŽB čelních stěn propustku včetně odvozu na skládku do 20km 
=1,550m3*2,500t/m3=3,875t 
Viz C.3 - Koordinační situační výkres a 04 - Výměna / Nový propustek - Podélný a příčný řez propustkem</t>
  </si>
  <si>
    <t>Celkem: 2,4*0,75*0,5*2-0,25*0,5*2=1,550 [A]</t>
  </si>
  <si>
    <t>DOPRAVA - Příplatek za dopravu - Odstranění ŽB čelních stěn propustku včetně odvozu na skládku do 10km 
=1,550m3*2,500t/m3*10km=38,750tkm 
DOPRAVA - Příplatek za dopravu - Odstranění ŽB hrdlových trubek DN=400mm včetně odvozu na skládku do 30km 
=5,200*0,320t/m*30km=49,920tkm 
Položka vypočtena na základě umístění stavby vůči skládce</t>
  </si>
  <si>
    <t>Celkem: 1,55*2,5*10=38,750 [A] 
Celkem: 5,2*0,32*30=49,920 [B] 
Celkem: A+B=88,670 [C]</t>
  </si>
  <si>
    <t>SO 103.10</t>
  </si>
  <si>
    <t>KM 1,22991 (PVNDČP)</t>
  </si>
  <si>
    <t>Celkem: 72,36=72,360 [A]</t>
  </si>
  <si>
    <t>Celkem: 0,272+1,088+6,613+11,5+2,132+2,482=24,087 [A]</t>
  </si>
  <si>
    <t>BOURACÍ PRÁCE - Odstranění betonových chodníkových obrubníků včetně odvozu na skládku do 5km 
=4,733*0,025m2*2,300t/m3=0,272t 
Viz C.3 - Koordinační situační výkres a 04 - Výměna / Nový propustek - Podélný a příčný řez propustkem</t>
  </si>
  <si>
    <t>Celkem: 4,733=4,733 [A]</t>
  </si>
  <si>
    <t>Celkem: 4,733*0,025*2,3*25=6,804 [A]</t>
  </si>
  <si>
    <t>BOURACÍ PRÁCE - Odfrézování asfaltových vrstev v tl. 100mm (asfalt) včetně odvozu a uložení na skládku KSÚS PK - Cestmistrovství Polička do 15km 
=3,750m3*2,400t/m3=9,000t 
Viz C.3 - Koordinační situační výkres a 04 - Výměna / Nový propustek - Podélný a příčný řez propustkem</t>
  </si>
  <si>
    <t>Celkem: 37,5*0,1=3,750 [A]</t>
  </si>
  <si>
    <t>VOZOVKA - Prořezání drážky v pracovní spáře 
=4,300m 
CHODNÍK - Prořezání drážky v pracovní spáře 
=1,870+1,930=3,800m 
Viz C.3 - Koordinační situační výkres a 04 - Výměna / Nový propustek - Podélný a příčný řez propustkem</t>
  </si>
  <si>
    <t>Celkem: 4,3=4,300 [A] 
Celkem: 1,87+1,93=3,800 [B] 
Celkem: A+B=8,100 [C]</t>
  </si>
  <si>
    <t>ZEMNÍ PRÁCE - Odhumusování plochy v tl. 150mm, která bude zasažena výkopovými pracemi a úpravou terénu včetně odvozu a uložení zeminy na deponii stavby do 20km (využití na zpětné ohumusování) 
=12,280m2*0,150=1,842m3 
=1,842m3*2,000t/m3=3,684t 
ZEMNÍ PRÁCE - Odhumusování plochy v tl. 150mm, která bude zasažena výkopovými pracemi a úpravou terénu včetně odvozu do 20km a likvidace v režii zhotovitele (nebude využita na zpětné ohumusování) 
=26,987m2*0,150-12,280m2*0,150=2,206m3 
=2,206m3*2,000t/m3=4,412t 
Viz C.3 - Koordinační situační výkres a 04 - Výměna / Nový propustek - Podélný a příčný řez propustkem</t>
  </si>
  <si>
    <t>Celkem: 12,28*0,15=1,842 [A] 
Celkem: 26,987*0,15-12,28*0,15=2,206 [B] 
Celkem: A+B=4,048 [C]</t>
  </si>
  <si>
    <t>ZEMNÍ PRÁCE - Výkop zeminy pro stavební jámu v zemině tř. I včetně pažení a odvozu zeminy na skládku do 20km 
=36,315m3*2,000t/m3=72,630t 
Viz C.3 - Koordinační situační výkres a 04 - Výměna / Nový propustek - Podélný a příčný řez propustkem</t>
  </si>
  <si>
    <t>Celkem: 36,315=36,315 [A]</t>
  </si>
  <si>
    <t>Celkem: 36,315*10=363,150 [A]</t>
  </si>
  <si>
    <t>Celkem: 20,415=20,415 [A]</t>
  </si>
  <si>
    <t>ZEMNÍ PRÁCE - Úprava a zhutnění základové spáry 
=1,160*6,500+12,600m2=20,140m2 
VOZOVKA - Úprava a zhutnění zemní pláně 
=33,805m2 
CHODNÍK - Úprava a zhutnění zemní pláně 
=8,645m2 
Viz C.3 - Koordinační situační výkres a 04 - Výměna / Nový propustek - Podélný a příčný řez propustkem</t>
  </si>
  <si>
    <t>Celkem: 1,16*6,5+12,6=20,140 [A] 
Celkem: 33,805=33,805 [B] 
Celkem: 8,645=8,645 [C] 
Celkem: A+B+C=62,590 [D]</t>
  </si>
  <si>
    <t>Celkem: 12,28=12,280 [A]</t>
  </si>
  <si>
    <t>Celkem: 12,6*0,15=1,890 [A]</t>
  </si>
  <si>
    <t>Celkem: 12,6*0,25=3,150 [A]</t>
  </si>
  <si>
    <t>Celkem: 5,92*0,5*0,2=0,592 [A]</t>
  </si>
  <si>
    <t>Celkem: 8,645=8,645 [A]</t>
  </si>
  <si>
    <t>Celkem: 33,805=33,805 [A]</t>
  </si>
  <si>
    <t>VOZOVKA - Štěrkodrť z recyklovaného kameniva z vozovek ŠDA-R 0/16, tl. 60mm + hutnění 
=33,805m2*0,060=2,208m3 
CHODNÍK - Štěrkodrť z recyklovaného kameniva z vozovek ŠDA-R 0/16, tl. 60mm + hutnění 
=8,645m2*0,060=0,519m3 
Viz C.3 - Koordinační situační výkres a 04 - Výměna / Nový propustek - Podélný a příčný řez propustkem</t>
  </si>
  <si>
    <t>Celkem: 33,805*0,06=2,028 [A] 
Celkem: 8,645*0,06=0,519 [B] 
Celkem: A+B=2,547 [C]</t>
  </si>
  <si>
    <t>VOZOVKA - Infiltrační postřik z kationaktivní emulze, zbytkové množství pojiva 1,00kg/m2 (po odštěpení) 
=33,805m2 
CHODNÍK - Infiltrační postřik z kationaktivní emulze, zbytkové množství pojiva 1,00kg/m2 (po odštěpení) 
=8,645m2 
Viz C.3 - Koordinační situační výkres a 04 - Výměna / Nový propustek - Podélný a příčný řez propustkem</t>
  </si>
  <si>
    <t>Celkem: 33,805=33,805 [A] 
Celkem: 8,645=8,645 [B] 
Celkem: A+B=42,450 [C]</t>
  </si>
  <si>
    <t>VOZOVKA - Asfaltový beton pro obrusné vrstvy ACO 8, tl. 40mm + hutnění 
=33,805m2 
CHODNÍK - Asfaltový beton pro obrusné vrstvy ACO 8, tl. 40mm + hutnění 
=8,645m2 
Viz C.3 - Koordinační situační výkres a 04 - Výměna / Nový propustek - Podélný a příčný řez propustkem</t>
  </si>
  <si>
    <t>VOZOVKA - Asfaltová zálivka 
=4,300m 
CHODNÍK - Asfaltová zálivka 
=1,870+1,930=3,800m 
Viz C.3 - Koordinační situační výkres a 04 - Výměna / Nový propustek - Podélný a příčný řez propustkem</t>
  </si>
  <si>
    <t>Celkem: (1,07*2+0,75*2)*0,08=0,291 [A]</t>
  </si>
  <si>
    <t>CHRÁNIČKA - Dělená plastová chránička se zámky a hrdlem DN=110mm včetně BALL Markerů na koncích pro ochranu stávajícího STL plynovodu 
Viz C.3 - Koordinační situační výkres a 04 - Výměna / Nový propustek - Podélný a příčný řez propustkem</t>
  </si>
  <si>
    <t>Celkem: 3,5*2=7,000 [A]</t>
  </si>
  <si>
    <t>ŽB OBETONOVÁNÍ - Beton C25/30-XF3+XA2 + hutnění 
ŽB OBETONOVÁNÍ - Bednění + odbedňovací nátěr 
=0,904*5,700*2+0,500m2*2=11,306m2 
ŽB OBETONOVÁNÍ - Betonářská výztuž B500B - KARI síť pr. 8mm, rozměr oka 100x100mm, včetně dopravy materiálu 
=0,020*2,668m3*7,850t/m3=0,419m3 
Viz C.3 - Koordinační situační výkres a 04 - Výměna / Nový propustek - Podélný a příčný řez propustkem</t>
  </si>
  <si>
    <t>Celkem: 4,3+1,87+1,93=8,100 [A]</t>
  </si>
  <si>
    <t>Celkem: 1,07*2+0,75*2=3,640 [A]</t>
  </si>
  <si>
    <t>BOURACÍ PRÁCE - Odstranění betonového lože betonových chodníkových obrubníků včetně odvozu na skládku do 20-ti km 
=4,733*0,100m2=0,473m3 
=0,473m3*2,300t/m3=1,088t 
BOURACÍ PRÁCE - Odstranění betonových základů včetně odvozu na skládku do 20km 
=2,500*1,000*1,000*2=5,000m3 
=5,000m3*2,300t/m3=11,500t 
BOURACÍ PRÁCE - Odstranění betonových prefabrikovaných podkladků a podkladního betonu včetně odvozu na skládku do 20km 
=0,260m2*4,150=1,079m3 
=1,079m3*2,300t/m3=2,482t 
Viz C.3 - Koordinační situační výkres a 04 - Výměna / Nový propustek - Podélný a příčný řez propustkem</t>
  </si>
  <si>
    <t>Celkem: 4,733*0,1=0,473 [A] 
Celkem: 2,5*1*1*2=5,000 [B] 
Celkem: 0,26*4,15=1,079 [C] 
Celkem: A+B+C=6,552 [D]</t>
  </si>
  <si>
    <t>DOPRAVA - Příplatek za dopravu - Odstranění betonového lože betonových chodníkových obrubníků včetně odvozu na skládku do 10-ti km 
=0,473m3*2,300t/m3*10km=10,879tkm 
DOPRAVA - Příplatek za dopravu - Odstranění betonových základů včetně odvozu na skládku do 10km 
=5,000m3*2,300t/m3*10km=115,000tkm 
DOPRAVA - Příplatek za dopravu - Odstranění betonových prefabrikovaných podkladků a podkladního betonu včetně odvozu na skládku do 10km 
=1,079m3*2,300t/m3*10km=24,817tkm 
Položka vypočtena na základě umístění stavby vůči skládce</t>
  </si>
  <si>
    <t>Celkem: 0,473*2,3*10=10,879 [A] 
Celkem: 5*2,3*10=115,000 [B] 
Celkem: 1,079*2,3*10=24,817 [C] 
Celkem: A+B+C=150,696 [D]</t>
  </si>
  <si>
    <t>BOURACÍ PRÁCE - Odstranění ŽB hrdlových trubek DN=500mm 
=5,150*0,414t/m=2,132t 
Viz C.3 - Koordinační situační výkres a 04 - Výměna / Nový propustek - Podélný a příčný řez propustkem</t>
  </si>
  <si>
    <t>Celkem: 5,15=5,150 [A]</t>
  </si>
  <si>
    <t>BOURACÍ PRÁCE - Odstranění ŽB čelních stěn propustku včetně odvozu na skládku do 20km 
=2,645m3*2,500t/m3=6,613t 
Viz C.3 - Koordinační situační výkres a 04 - Výměna / Nový propustek - Podélný a příčný řez propustkem</t>
  </si>
  <si>
    <t>Celkem: 2,5*1,2*0,5*2-0,355*0,5*2=2,645 [A]</t>
  </si>
  <si>
    <t>DOPRAVA - Příplatek za dopravu - Odstranění ŽB čelních stěn propustku včetně odvozu na skládku do 10km 
=2,645m3*2,500t/m3*10km=66,125tkm 
DOPRAVA - Příplatek za dopravu - Odstranění ŽB hrdlových trubek DN=500mm včetně odvozu na skládku do 30km 
=5,150*0,414t/m*30km=63,963tkm 
Položka vypočtena na základě umístění stavby vůči skládce</t>
  </si>
  <si>
    <t>Celkem: 2,645*2,5*10=66,125 [A] 
Celkem: 5,15*0,414*30=63,963 [B] 
Celkem: A+B=130,088 [C]</t>
  </si>
  <si>
    <t>SO 103.11</t>
  </si>
  <si>
    <t>KM 1,30907 (PVNDČP)</t>
  </si>
  <si>
    <t>Celkem: 13,41=13,410 [A]</t>
  </si>
  <si>
    <t>SKLÁDKA - Uložení stavební suti na skládku 
Viz položky č. 3, 23 a 25</t>
  </si>
  <si>
    <t>Celkem: 0,046+0,426+2,5=2,972 [A]</t>
  </si>
  <si>
    <t>BOURACÍ PRÁCE - Odstranění betonových chodníkových obrubníků včetně odvozu na skládku do 5km 
=1,850*0,025m2*2,300t/m3=0,046t 
Viz C.3 - Koordinační situační výkres a 01 - Technická zpráva</t>
  </si>
  <si>
    <t>Celkem: 1,85=1,850 [A]</t>
  </si>
  <si>
    <t>Celkem: 1,85*0,025*2,3*25=2,659 [A]</t>
  </si>
  <si>
    <t>BOURACÍ PRÁCE - Odfrézování asfaltových vrstev v tl. 100mm (asfalt) včetně odvozu a uložení na skládku KSÚS PK - Cestmistrovství Polička do 15km 
=2,682m3*2,400t/m3=6,437t 
Viz C.3 - Koordinační situační výkres a 01 - Technická zpráva</t>
  </si>
  <si>
    <t>Celkem: 26,82*0,1=2,682 [A]</t>
  </si>
  <si>
    <t>Celkem: 1,82+1,9=3,720 [A]</t>
  </si>
  <si>
    <t>ZEMNÍ PRÁCE - Odhumusování plochy v tl. 150mm, která bude zasažena výkopovými pracemi a úpravou terénu včetně odvozu a uložení zeminy na deponii stavby do 20km (využití na zpětné ohumusování) 
=8,370m2*0,150=1,256m3 
=1,256m3*2,000t/m3=2,512t 
ZEMNÍ PRÁCE - Odhumusování plochy v tl. 150mm, která bude zasažena výkopovými pracemi a úpravou terénu včetně odvozu do 20km a likvidace v režii zhotovitele (nebude využita na zpětné ohumusování) 
=8,500m2*0,150-8,370m2*0,150=0,020m3 
=0,020m3*2,000t/m3=0,040t 
Viz C.3 - Koordinační situační výkres a 01 - Technická zpráva</t>
  </si>
  <si>
    <t>Celkem: 8,37*0,15=1,256 [A] 
Celkem: 8,5*0,15-8,37*0,15=0,020 [B] 
Celkem: A+B=1,276 [C]</t>
  </si>
  <si>
    <t>ZEMNÍ PRÁCE - Výkop zeminy pro stavební jámu v zemině tř. I včetně pažení a odvozu zeminy na skládku do 20km 
=6,705m3*2,000t/m3=13,410t 
Viz C.3 - Koordinační situační výkres a 01 - Technická zpráva</t>
  </si>
  <si>
    <t>Celkem: 6,705=6,705 [A]</t>
  </si>
  <si>
    <t>Celkem: 6,705*10=67,050 [A]</t>
  </si>
  <si>
    <t>VOZOVKA - Úprava a zhutnění zemní pláně 
=22,930m2 
CHODNÍK - Úprava a zhutnění zemní pláně 
=4,040m2 
Viz C.3 - Koordinační situační výkres a 01 - Technická zpráva</t>
  </si>
  <si>
    <t>Celkem: 22,93=22,930 [A] 
Celkem: 4,04=4,040 [B]</t>
  </si>
  <si>
    <t>Celkem: 8,37=8,370 [A]</t>
  </si>
  <si>
    <t>Celkem: 4,04=4,040 [A]</t>
  </si>
  <si>
    <t>VOZOVKA - Mechanicky zpevněná zemina MZ, tl. 250mm + hutnění 
Viz C.3 - Koordinační situační výkres a 01 - Technická zpráva</t>
  </si>
  <si>
    <t>Celkem: 22,93=22,930 [A]</t>
  </si>
  <si>
    <t>VOZOVKA - Štěrkodrť z recyklovaného kameniva z vozovek ŠDA-R 0/16, tl. 60mm + hutnění 
=22,930m2*0,060=1,376m3 
CHODNÍK - Štěrkodrť z recyklovaného kameniva z vozovek ŠDA-R 0/16, tl. 60mm + hutnění 
=4,040m2*0,060=0,242m3 
Viz C.3 - Koordinační situační výkres a 01 - Technická zpráva</t>
  </si>
  <si>
    <t>Celkem: 22,93*0,06=1,376 [A] 
Celkem: 4,04*0,06=0,242 [B] 
Celkem: A+B=1,618 [C]</t>
  </si>
  <si>
    <t>VOZOVKA - Infiltrační postřik z kationaktivní emulze, zbytkové množství pojiva 1,00kg/m2 (po odštěpení) 
=22,930m2 
CHODNÍK - Infiltrační postřik z kationaktivní emulze, zbytkové množství pojiva 1,00kg/m2 (po odštěpení) 
=4,040m2 
Viz C.3 - Koordinační situační výkres a 01 - Technická zpráva</t>
  </si>
  <si>
    <t>Celkem: 22,93=22,930 [A] 
Celkem: 4,04=4,040 [B] 
Celkem: A+B=26,970 [C]</t>
  </si>
  <si>
    <t>VOZOVKA - Asfaltový beton pro obrusné vrstvy ACO 8, tl. 40mm + hutnění 
=22,930m2 
CHODNÍK - Asfaltový beton pro obrusné vrstvy ACO 8, tl. 40mm + hutnění 
=4,040m2 
Viz C.3 - Koordinační situační výkres a 01 - Technická zpráva</t>
  </si>
  <si>
    <t>OBRUBNÍKY - Betonové chodníkové obrubníky 100x250x1000mm 
OBRUBNÍKY - Betonové lože C20/25-XF3 pod betonové chodníkové obrubníky 100x250x1000mm 
=8,960*0,055m2=0,493m3 
Viz C.3 - Koordinační situační výkres a 01 - Technická zpráva</t>
  </si>
  <si>
    <t>Celkem: 8,96=8,960 [A]</t>
  </si>
  <si>
    <t>BOURACÍ PRÁCE - Odstranění betonového lože betonových chodníkových obrubníků včetně odvozu na skládku do 20-ti km 
=0,185m3*2,300t/m3=0,426t 
Viz C.3 - Koordinační situační výkres a 01 - Technická zpráva</t>
  </si>
  <si>
    <t>Celkem: 1,85*0,1=0,185 [A]</t>
  </si>
  <si>
    <t>DOPRAVA - Příplatek za dopravu - Odstranění betonového lože betonových chodníkových obrubníků včetně odvozu na skládku do 10-ti km 
Položka vypočtena na základě umístění stavby vůči skládce</t>
  </si>
  <si>
    <t>Celkem: 0,185*2,3*10=4,255 [A]</t>
  </si>
  <si>
    <t>BOURACÍ PRÁCE - Odstranění částí ŽB čelních stěn propustku včetně odvozu na skládku do 20km 
=1,000m3*2,500t/m3=2,500t 
Viz C.3 - Koordinační situační výkres a 01 - Technická zpráva</t>
  </si>
  <si>
    <t>Celkem: 2,5*0,4*0,5*2=1,000 [A]</t>
  </si>
  <si>
    <t>DOPRAVA - Příplatek za dopravu - Odstranění částí ŽB čelních stěn propustku včetně odvozu na skládku do 10km 
Položka vypočtena na základě umístění stavby vůči skládce</t>
  </si>
  <si>
    <t>Celkem: 1*2,5*10=25,000 [A]</t>
  </si>
  <si>
    <t>SO 103.12</t>
  </si>
  <si>
    <t>KM 1,37516 (PVNDČP)</t>
  </si>
  <si>
    <t>Celkem: 133,778=133,778 [A]</t>
  </si>
  <si>
    <t>SKLÁDKA - Uložení stavební suti na skládku 
Viz položky č. 3, 41, 43 a 44</t>
  </si>
  <si>
    <t>Celkem: 0,759+3,036+7,475+13,57+3,2+3,91=31,950 [A]</t>
  </si>
  <si>
    <t>BOURACÍ PRÁCE - Odstranění betonových chodníkových obrubníků včetně odvozu na skládku do 5km 
=13,200*0,025m2*2,300t/m3=0,759t 
Viz C.3 - Koordinační situační výkres a 04 - Výměna / Nový propustek - Podélný a příčný řez propustkem</t>
  </si>
  <si>
    <t>Celkem: 13,2=13,200 [A]</t>
  </si>
  <si>
    <t>Celkem: 13,2*0,025*2,3*25=18,975 [A]</t>
  </si>
  <si>
    <t>BOURACÍ PRÁCE - Odfrézování asfaltových vrstev v tl. 100mm (asfalt) včetně odvozu a uložení na skládku KSÚS PK - Cestmistrovství Polička do 15km 
=7,150m3*2,400t/m3=17,160t 
Viz C.3 - Koordinační situační výkres a 04 - Výměna / Nový propustek - Podélný a příčný řez propustkem</t>
  </si>
  <si>
    <t>Celkem: 71,5*0,1=7,150 [A]</t>
  </si>
  <si>
    <t>VOZOVKA - Prořezání drážky v pracovní spáře 
=5,730m 
CHODNÍK - Prořezání drážky v pracovní spáře 
=1,890+1,830=3,720m 
Viz C.3 - Koordinační situační výkres a 04 - Výměna / Nový propustek - Podélný a příčný řez propustkem</t>
  </si>
  <si>
    <t>Celkem: 5,73=5,730 [A] 
Celkem: 1,89+1,83=3,720 [B] 
Celkem: A+B=9,450 [C]</t>
  </si>
  <si>
    <t>ZEMNÍ PRÁCE - Odhumusování plochy v tl. 150mm, která bude zasažena výkopovými pracemi a úpravou terénu včetně odvozu a uložení zeminy na deponii stavby do 20km (využití na zpětné ohumusování) 
=19,170m2*0,150=2,876m3 
=2,876m3*2,000t/m3=5,752t 
ZEMNÍ PRÁCE - Odhumusování plochy v tl. 150mm, která bude zasažena výkopovými pracemi a úpravou terénu včetně odvozu do 20km a likvidace v režii zhotovitele (nebude využita na zpětné ohumusování) 
=71,017m2*0,150-19,170m2*0,150=7,777m3 
=7,777m3*2,000t/m3=15,554t 
Viz C.3 - Koordinační situační výkres a 04 - Výměna / Nový propustek - Podélný a příčný řez propustkem</t>
  </si>
  <si>
    <t>Celkem: 19,17*0,15=2,876 [A] 
Celkem: 71,017*0,15-19,17*0,15=7,777 [B]</t>
  </si>
  <si>
    <t>ZEMNÍ PRÁCE - Výkop zeminy pro stavební jámu v zemině tř. I včetně pažení a odvozu zeminy na skládku do 20km 
=66,889m3*2,000t/m3=133,778t 
Viz C.3 - Koordinační situační výkres a 04 - Výměna / Nový propustek - Podélný a příčný řez propustkem</t>
  </si>
  <si>
    <t>Celkem: 66,889=66,889 [A]</t>
  </si>
  <si>
    <t>Celkem: 66,889*10=668,890 [A]</t>
  </si>
  <si>
    <t>Celkem: 37,488=37,488 [A]</t>
  </si>
  <si>
    <t>ZEMNÍ PRÁCE - Úprava a zhutnění základové spáry 
=1,160*(8,900+2,200)+56,970m2=69,846m2 
VOZOVKA - Úprava a zhutnění zemní pláně 
=48,015m2 
CHODNÍK - Úprava a zhutnění zemní pláně 
=21,006m2 
Viz C.3 - Koordinační situační výkres a 04 - Výměna / Nový propustek - Podélný a příčný řez propustkem</t>
  </si>
  <si>
    <t>Celkem: 1,16*(8,9+2,2)+56,97=69,846 [A] 
Celkem: 48,015=48,015 [B] 
Celkem: 21,006=21,006 [C] 
Celkem: A+B+C=138,867 [D]</t>
  </si>
  <si>
    <t>Celkem: 19,17=19,170 [A]</t>
  </si>
  <si>
    <t>TROUBA - Podkladní betonové prefabrikované podkladky z betonu C35/45-XF4 pod trouby (8+2kus), včetně dopravy materiálu 
Viz C.3 - Koordinační situační výkres a 04 - Výměna / Nový propustek - Podélný a příčný řez propustkem</t>
  </si>
  <si>
    <t>Celkem: 0,6*0,12*0,25*(8+2)=0,180 [A]</t>
  </si>
  <si>
    <t>Celkem: 56,97*0,15=8,546 [A]</t>
  </si>
  <si>
    <t>ŽB ZÁKLADOVÁ DESKA - Beton C25/30-XF3+XA2 + hutnění včetně dopravy materiálu 
ŽB ZÁKLADOVÁ DESKA - Bednění + odbedňovací nátěr 
=1,160*0,300*2+8,900*0,300*2=6,036m2 
Viz C.3 - Koordinační situační výkres a 04 - Výměna / Nový propustek - Podélný a příčný řez propustkem</t>
  </si>
  <si>
    <t>Celkem: 1,16*8,9*0,3=3,097 [A]</t>
  </si>
  <si>
    <t>Celkem: 0,02*3,097*7,85=0,486 [A]</t>
  </si>
  <si>
    <t>Celkem: 0,624*(9,3+2,4)=7,301 [A]</t>
  </si>
  <si>
    <t>Celkem: 56,97*0,25=14,243 [A]</t>
  </si>
  <si>
    <t>Celkem: 5,06*0,5*0,2=0,506 [A]</t>
  </si>
  <si>
    <t>Celkem: 21,006=21,006 [A]</t>
  </si>
  <si>
    <t>Celkem: 48,015=48,015 [A]</t>
  </si>
  <si>
    <t>VOZOVKA - Štěrkodrť z recyklovaného kameniva z vozovek ŠDA-R 0/16, tl. 60mm + hutnění 
=48,015m2*0,060=2,881m3 
CHODNÍK - Štěrkodrť z recyklovaného kameniva z vozovek ŠDA-R 0/16, tl. 60mm + hutnění 
=21,006m2*0,060=1,260m3 
Viz C.3 - Koordinační situační výkres a 04 - Výměna / Nový propustek - Podélný a příčný řez propustkem</t>
  </si>
  <si>
    <t>Celkem: 48,015*0,06=2,881 [A] 
Celkem: 21,006*0,06=1,260 [B] 
Celkem: A+B=4,141 [C]</t>
  </si>
  <si>
    <t>VOZOVKA - Infiltrační postřik z kationaktivní emulze, zbytkové množství pojiva 1,00kg/m2 (po odštěpení) 
=48,015m2 
CHODNÍK - Infiltrační postřik z kationaktivní emulze, zbytkové množství pojiva 1,00kg/m2 (po odštěpení) 
=21,006m2 
Viz C.3 - Koordinační situační výkres a 04 - Výměna / Nový propustek - Podélný a příčný řez propustkem</t>
  </si>
  <si>
    <t>Celkem: 48,015=48,015 [A] 
Celkem: 26,001=26,001 [B] 
Celkem: A+B=74,016 [C]</t>
  </si>
  <si>
    <t>VOZOVKA - Asfaltový beton pro obrusné vrstvy ACO 8, tl. 40mm + hutnění 
=48,015m2 
CHODNÍK - Asfaltový beton pro obrusné vrstvy ACO 8, tl. 40mm + hutnění 
=21,006m2 
Viz C.3 - Koordinační situační výkres a 04 - Výměna / Nový propustek - Podélný a příčný řez propustkem</t>
  </si>
  <si>
    <t>Celkem: 48,015=48,015 [A] 
Celkem: 21,006=21,006 [B] 
Celkem: A+B=69,021 [C]</t>
  </si>
  <si>
    <t>VOZOVKA - Asfaltová zálivka 
=5,730m 
CHODNÍK - Asfaltová zálivka 
=1,890+1,830=3,720m 
Viz C.3 - Koordinační situační výkres a 04 - Výměna / Nový propustek - Podélný a příčný řez propustkem</t>
  </si>
  <si>
    <t>Celkem: (1,15*3+0,75*3)*0,08=0,456 [A]</t>
  </si>
  <si>
    <t>ŽB ZÁKLADOVÁ DESKA - Nátěry Np+2xNa na styku se zeminou 
=8,900*0,300*2=5,340m2 
ŽB OBETONOVÁNÍ - Nátěry Np+2xNa na styku se zeminou 
=2,244*8,100=18,176m2 
Viz C.3 - Koordinační situační výkres a 04 - Výměna / Nový propustek - Podélný a příčný řez propustkem</t>
  </si>
  <si>
    <t>Celkem: 8,9*0,3*2=5,340 [A] 
Celkem: 2,244*8,1=18,176 [B] 
Celkem: A+B=23,516 [C]</t>
  </si>
  <si>
    <t>TROUBA - ŽB prefabrikované hrdlové trouby DN=400mm (4+1kus) z betonu C35/45-XF4 včetně dopravy materiálu 
Viz C.3 - Koordinační situační výkres a 04 - Výměna / Nový propustek - Podélný a příčný řez propustkem</t>
  </si>
  <si>
    <t>Celkem: 8,9+2,2=11,100 [A]</t>
  </si>
  <si>
    <t>ŽB OBETONOVÁNÍ - Beton C25/30-XF3+XA2 + hutnění 
ŽB OBETONOVÁNÍ - Bednění + odbedňovací nátěr 
=0,904*8,100*2+0,562m2*2=15,769m2 
ŽB OBETONOVÁNÍ - Betonářská výztuž B500B - KARI síť pr. 8mm, rozměr oka 100x100mm, včetně dopravy materiálu 
=0,020*3,791m3*7,850t/m3=0,595m3 
Viz C.3 - Koordinační situační výkres a 04 - Výměna / Nový propustek - Podélný a příčný řez propustkem</t>
  </si>
  <si>
    <t>Celkem: 0,468*8,1=3,791 [A]</t>
  </si>
  <si>
    <t>OBRUBNÍKY - Betonové chodníkové obrubníky 100x250x1000mm 
OBRUBNÍKY - Betonové lože C20/25-XF3 pod betonové chodníkové obrubníky 100x250x1000mm 
=20,960*0,055m2=1,153m3 
Viz C.3 - Koordinační situační výkres a 04 - Výměna / Nový propustek - Podélný a příčný řez propustkem</t>
  </si>
  <si>
    <t>Celkem: 20,96=20,960 [A]</t>
  </si>
  <si>
    <t>Celkem: 5,73+1,89+1,83=9,450 [A]</t>
  </si>
  <si>
    <t>Celkem: 1,15*3+0,75*3=5,700 [A]</t>
  </si>
  <si>
    <t>Celkem: 1,508*0,08*0,005*(3+1)=0,002 [A]</t>
  </si>
  <si>
    <t>BOURACÍ PRÁCE - Odstranění betonového lože betonových chodníkových obrubníků včetně odvozu na skládku do 20-ti km 
=13,200*0,100m2=1,320m3 
=1,320m3*2,300t/m3=3,036t 
BOURACÍ PRÁCE - Odstranění betonových základů včetně odvozu na skládku do 20km 
=(2,000+1,500+2,400)*1,000*1,000=5,900m3 
=5,900m3*2,300t/m3=13,570t 
BOURACÍ PRÁCE - Odstranění betonových prefabrikovaných podkladků a podkladního betonu včetně odvozu na skládku do 20km 
=0,200m2*(6,700+1,800)=1,700m3 
=1,700m3*2,300t/m3=3,910t 
Viz C.3 - Koordinační situační výkres a 04 - Výměna / Nový propustek - Podélný a příčný řez propustkem</t>
  </si>
  <si>
    <t>Celkem: 13,2*0,1=1,320 [A] 
Celkem: (2+1,5+2,4)*1*1=5,900 [B] 
Celkem: 0,2*(6,7+1,8)=1,700 [C] 
Celkem: A+B+C=8,920 [D]</t>
  </si>
  <si>
    <t>DOPRAVA - Příplatek za dopravu - Odstranění betonového lože betonových chodníkových obrubníků včetně odvozu na skládku do 10-ti km 
=13,200m3*2,300t/m3*10km=303,600tkm 
DOPRAVA - Příplatek za dopravu - Odstranění betonových základů včetně odvozu na skládku do 10km 
=5,900m3*2,300t/m3*10km=135,700tkm 
DOPRAVA - Příplatek za dopravu - Odstranění betonových prefabrikovaných podkladků a podkladního betonu včetně odvozu na skládku do 10km 
=1,700m3*2,300t/m3*10km=39,100tkm 
Položka vypočtena na základě umístění stavby vůči skládce</t>
  </si>
  <si>
    <t>Celkem: 13,2*2,3*10=303,600 [A] 
Celkem: 5,9*2,3*10=135,700 [B] 
Celkem: 1,7*2,3*10=39,100 [C] 
Celkem: A+B+C=478,400 [D]</t>
  </si>
  <si>
    <t>BOURACÍ PRÁCE - Odstranění ŽB hrdlových trubek DN=400mm 
=10,000*0,320t/m=3,200t 
Viz C.3 - Koordinační situační výkres a 04 - Výměna / Nový propustek - Podélný a příčný řez propustkem</t>
  </si>
  <si>
    <t>Celkem: 7,7+2,3=10,000 [A]</t>
  </si>
  <si>
    <t>BOURACÍ PRÁCE - Odstranění ŽB čelních stěn propustku včetně odvozu na skládku do 20km 
=2,990m3*2,500t/m3=7,475t 
Viz C.3 - Koordinační situační výkres a 04 - Výměna / Nový propustek - Podélný a příčný řez propustkem</t>
  </si>
  <si>
    <t>Celkem: (2+1,5)*1,1*0,5+2,4*1,2*0,5-0,25*0,5*3=2,990 [A]</t>
  </si>
  <si>
    <t>DOPRAVA - Příplatek za dopravu - Odstranění ŽB čelních stěn propustku včetně odvozu na skládku do 10km 
=2,990m3*2,500t/m3*10km=74,750tkm 
DOPRAVA - Příplatek za dopravu - Odstranění ŽB hrdlových trubek DN=400mm včetně odvozu na skládku do 30km 
=10,000*0,320t/m*30km=96,000tkm 
Položka vypočtena na základě umístění stavby vůči skládce</t>
  </si>
  <si>
    <t>Celkem: 2,99*2,5*10=74,750 [A] 
Celkem: 10*0,32*30=96,000 [B] 
Celkem: A+B=170,750 [C]</t>
  </si>
  <si>
    <t>SO 103.13</t>
  </si>
  <si>
    <t>KM 1,45905 (PVNDČP)</t>
  </si>
  <si>
    <t>Celkem: 21,22=21,220 [A]</t>
  </si>
  <si>
    <t>SKLÁDKA - Uložení stavební suti na skládku 
Viz položky č. 3 a 23</t>
  </si>
  <si>
    <t>Celkem: 0,263+1,051=1,314 [A]</t>
  </si>
  <si>
    <t>BOURACÍ PRÁCE - Odstranění betonových chodníkových obrubníků včetně odvozu na skládku do 5km 
=4,570*0,025m2*2,300t/m3=0,263t 
Viz C.3 - Koordinační situační výkres a 01 - Technická zpráva</t>
  </si>
  <si>
    <t>Celkem: 4,57=4,570 [A]</t>
  </si>
  <si>
    <t>Celkem: 4,57*0,025*2,3*25=6,569 [A]</t>
  </si>
  <si>
    <t>BOURACÍ PRÁCE - Odfrézování asfaltových vrstev v tl. 100mm (asfalt) včetně odvozu a uložení na skládku KSÚS PK - Cestmistrovství Polička do 15km 
=3,697m3*2,400t/m3=8,873t 
Viz C.3 - Koordinační situační výkres a 01 - Technická zpráva</t>
  </si>
  <si>
    <t>Celkem: 36,79*0,1=3,679 [A]</t>
  </si>
  <si>
    <t>VOZOVKA - Prořezání drážky v pracovní spáře 
=5,750m 
CHODNÍK - Prořezání drážky v pracovní spáře 
=1,950+1,880=3,830m 
Viz C.3 - Koordinační situační výkres a 01 - Technická zpráva</t>
  </si>
  <si>
    <t>Celkem: 5,75=5,750 [A] 
Celkem: 1,95+1,88=3,830 [B] 
Celkem: A+B=9,580 [C]</t>
  </si>
  <si>
    <t>ZEMNÍ PRÁCE - Odhumusování plochy v tl. 150mm, která bude zasažena výkopovými pracemi a úpravou terénu včetně odvozu a uložení zeminy na deponii stavby do 20km (využití na zpětné ohumusování) 
=20,790m2*0,150=3,119m3 
=3,119m3*2,000t/m3=6,238t 
ZEMNÍ PRÁCE - Odhumusování plochy v tl. 150mm, která bude zasažena výkopovými pracemi a úpravou terénu včetně odvozu do 20km a likvidace v režii zhotovitele (nebude využita na zpětné ohumusování) 
=23,389m2*0,150-20,790m2*0,150=0,390m3 
=0,390m3*2,000t/m3=0,780t 
Viz C.3 - Koordinační situační výkres a 01 - Technická zpráva</t>
  </si>
  <si>
    <t>Celkem: 20,79*0,15=3,119 [A] 
Celkem: 23,389*0,15-20,79*0,15=0,390 [B] 
Celkem: A+B=3,509 [C]</t>
  </si>
  <si>
    <t>ZEMNÍ PRÁCE - Výkop zeminy pro stavební jámu v zemině tř. I včetně pažení a odvozu zeminy na skládku do 20km 
=10,610m3*2,000t/m3=21,220t 
Viz C.3 - Koordinační situační výkres a 01 - Technická zpráva</t>
  </si>
  <si>
    <t>Celkem: 10,61*10=106,100 [A]</t>
  </si>
  <si>
    <t>VOZOVKA - Úprava a zhutnění zemní pláně 
=33,230m2 
CHODNÍK - Úprava a zhutnění zemní pláně 
=9,210m2 
Viz C.3 - Koordinační situační výkres a 01 - Technická zpráva</t>
  </si>
  <si>
    <t>Celkem: 33,23=33,230 [A] 
Celkem: 9,21=9,210 [B]</t>
  </si>
  <si>
    <t>Celkem: 20,79=20,790 [A]</t>
  </si>
  <si>
    <t>Celkem: 9,21=9,210 [A]</t>
  </si>
  <si>
    <t>Celkem: 33,23=33,230 [A]</t>
  </si>
  <si>
    <t>VOZOVKA - Štěrkodrť z recyklovaného kameniva z vozovek ŠDA-R 0/16, tl. 60mm + hutnění 
=33,230m2*0,060=1,994m3 
CHODNÍK - Štěrkodrť z recyklovaného kameniva z vozovek ŠDA-R 0/16, tl. 60mm + hutnění 
=9,210m2*0,060=0,553m3 
Viz C.3 - Koordinační situační výkres a 01 - Technická zpráva</t>
  </si>
  <si>
    <t>Celkem: 33,23*0,06=1,994 [A] 
Celkem: 9,21*0,06=0,553 [B] 
Celkem: A+B=2,547 [C]</t>
  </si>
  <si>
    <t>VOZOVKA - Infiltrační postřik z kationaktivní emulze, zbytkové množství pojiva 1,00kg/m2 (po odštěpení) 
=33,230m2 
CHODNÍK - Infiltrační postřik z kationaktivní emulze, zbytkové množství pojiva 1,00kg/m2 (po odštěpení) 
=9,210m2 
Viz C.3 - Koordinační situační výkres a 01 - Technická zpráva</t>
  </si>
  <si>
    <t>Celkem: 33,23=33,230 [A] 
Celkem: 9,21=9,210 [B] 
Celkem: A+B=42,440 [C]</t>
  </si>
  <si>
    <t>VOZOVKA - Asfaltový beton pro obrusné vrstvy ACO 8, tl. 40mm + hutnění 
=33,230m2 
CHODNÍK - Asfaltový beton pro obrusné vrstvy ACO 8, tl. 40mm + hutnění 
=9,210m2 
Viz C.3 - Koordinační situační výkres a 01 - Technická zpráva</t>
  </si>
  <si>
    <t>VOZOVKA - Asfaltová zálivka 
=5,750m 
CHODNÍK - Asfaltová zálivka 
=1,950+1,880=3,830m 
Viz C.3 - Koordinační situační výkres a 01 - Technická zpráva</t>
  </si>
  <si>
    <t>OBRUBNÍKY - Betonové chodníkové obrubníky 100x250x1000mm 
OBRUBNÍKY - Betonové lože C20/25-XF3 pod betonové chodníkové obrubníky 100x250x1000mm 
=12,090*0,055m2=0,665m3 
Viz C.3 - Koordinační situační výkres a 01 - Technická zpráva</t>
  </si>
  <si>
    <t>Celkem: 12,09=12,090 [A]</t>
  </si>
  <si>
    <t>Celkem: 5,75+1,95+1,88=9,580 [A]</t>
  </si>
  <si>
    <t>BOURACÍ PRÁCE - Odstranění betonového lože betonových chodníkových obrubníků včetně odvozu na skládku do 20-ti km 
=0,457m3*2,300t/m3=1,051t 
Viz C.3 - Koordinační situační výkres a 01 - Technická zpráva</t>
  </si>
  <si>
    <t>Celkem: 4,57*0,1=0,457 [A]</t>
  </si>
  <si>
    <t>Celkem: 0,457*2,3*10=10,511 [A]</t>
  </si>
  <si>
    <t>SO 103.14</t>
  </si>
  <si>
    <t>KM 1,60526 (PVNDČP)</t>
  </si>
  <si>
    <t>Celkem: 90,176=90,176 [A]</t>
  </si>
  <si>
    <t>SKLÁDKA - Uložení stavební suti na skládku 
Viz položky č. 32, 34 a 36</t>
  </si>
  <si>
    <t>Celkem: 1,968+5,52+2,752+3,726=13,966 [A]</t>
  </si>
  <si>
    <t>BOURACÍ PRÁCE - Odfrézování asfaltových vrstev v tl. 100mm (asfalt) včetně odvozu a uložení na skládku KSÚS PK - Cestmistrovství Polička do 15km 
=1,997m3*2,400t/m3=4,793t 
Viz C.3 - Koordinační situační výkres a 04 - Výměna / Nový propustek - Podélný a příčný řez propustkem</t>
  </si>
  <si>
    <t>Celkem: 19,97*0,1=1,997 [A]</t>
  </si>
  <si>
    <t>VOZOVKA - Prořezání drážky v pracovní spáře 
Viz C.3 - Koordinační situační výkres a 04 - Výměna / Nový propustek - Podélný a příčný řez propustkem</t>
  </si>
  <si>
    <t>ZEMNÍ PRÁCE - Odhumusování plochy v tl. 150mm, která bude zasažena výkopovými pracemi a úpravou terénu včetně odvozu do 20km a likvidace v režii zhotovitele (nebude využita na zpětné ohumusování) 
=4,346m3*2,000t/m3=8,692t 
Viz C.3 - Koordinační situační výkres a 04 - Výměna / Nový propustek - Podélný a příčný řez propustkem</t>
  </si>
  <si>
    <t>Celkem: 28,97*0,15=4,346 [A]</t>
  </si>
  <si>
    <t>ZEMNÍ PRÁCE - Výkop zeminy pro stavební jámu v zemině tř. I včetně pažení a odvozu zeminy na skládku do 20km 
=45,088m3*2,000t/m3=90,176t 
Viz C.3 - Koordinační situační výkres a 04 - Výměna / Nový propustek - Podélný a příčný řez propustkem</t>
  </si>
  <si>
    <t>Celkem: 45,088=45,088 [A]</t>
  </si>
  <si>
    <t>Celkem: 45,088*10=450,880 [A]</t>
  </si>
  <si>
    <t>Celkem: 22,787=22,787 [A]</t>
  </si>
  <si>
    <t>ZEMNÍ PRÁCE - Úprava a zhutnění základové spáry 
=1,160*9,200+24,410m2=35,082m2 
VOZOVKA - Úprava a zhutnění zemní pláně 
=32,215m2 
Viz C.3 - Koordinační situační výkres a 04 - Výměna / Nový propustek - Podélný a příčný řez propustkem</t>
  </si>
  <si>
    <t>Celkem: 1,16*9,2+24,41=35,082 [A] 
Celkem: 32,215=32,215 [B] 
Celkem: A+B=67,297 [C]</t>
  </si>
  <si>
    <t>Celkem: 24,41*0,15=3,662 [A]</t>
  </si>
  <si>
    <t>ŽB ZÁKLADOVÁ DESKA - Beton C25/30-XF3+XA2 + hutnění včetně dopravy materiálu 
ŽB ZÁKLADOVÁ DESKA - Bednění + odbedňovací nátěr 
=1,160*0,300*2+9,200*0,300*2=6,216m2 
Viz C.3 - Koordinační situační výkres a 04 - Výměna / Nový propustek - Podélný a příčný řez propustkem</t>
  </si>
  <si>
    <t>Celkem: 1,16*9,2*0,3=3,202 [A]</t>
  </si>
  <si>
    <t>Celkem: 0,02*3,202*7,85=0,503 [A]</t>
  </si>
  <si>
    <t>Celkem: 0,624*9,4=5,866 [A]</t>
  </si>
  <si>
    <t>Celkem: 24,41*0,25=6,103 [A]</t>
  </si>
  <si>
    <t>Celkem: 32,215=32,215 [A]</t>
  </si>
  <si>
    <t>VOZOVKA - Štěrkodrť z recyklovaného kameniva z vozovek ŠDA-R 0/16, tl. 60mm + hutnění 
Viz C.3 - Koordinační situační výkres a 04 - Výměna / Nový propustek - Podélný a příčný řez propustkem</t>
  </si>
  <si>
    <t>Celkem: 32,215*0,06=1,933 [A]</t>
  </si>
  <si>
    <t>VOZOVKA - Infiltrační postřik z kationaktivní emulze, zbytkové množství pojiva 1,00kg/m2 (po odštěpení) 
Viz C.3 - Koordinační situační výkres a 04 - Výměna / Nový propustek - Podélný a příčný řez propustkem</t>
  </si>
  <si>
    <t>VOZOVKA - Asfaltový beton pro obrusné vrstvy ACO 8, tl. 40mm + hutnění 
Viz C.3 - Koordinační situační výkres a 04 - Výměna / Nový propustek - Podélný a příčný řez propustkem</t>
  </si>
  <si>
    <t>VOZOVKA - Asfaltová zálivka 
Viz C.3 - Koordinační situační výkres a 04 - Výměna / Nový propustek - Podélný a příčný řez propustkem</t>
  </si>
  <si>
    <t>ŽB ZÁKLADOVÁ DESKA - Nátěry Np+2xNa na styku se zeminou 
=9,200*0,300*2=5,520m2 
ŽB OBETONOVÁNÍ - Nátěry Np+2xNa na styku se zeminou 
=2,244*8,800=19,747m2 
Viz C.3 - Koordinační situační výkres a 04 - Výměna / Nový propustek - Podélný a příčný řez propustkem</t>
  </si>
  <si>
    <t>Celkem: 9,2*0,3*2=5,520 [A] 
Celkem: 2,244*8,8=19,747 [B] 
Celkem: A+B=25,267 [C]</t>
  </si>
  <si>
    <t>Celkem: 9,2=9,200 [A]</t>
  </si>
  <si>
    <t>ŽB OBETONOVÁNÍ - Beton C25/30-XF3+XA2 + hutnění 
ŽB OBETONOVÁNÍ - Bednění + odbedňovací nátěr 
=0,904*8,800*2+0,562m2+0,468m2=15,366m2 
ŽB OBETONOVÁNÍ - Betonářská výztuž B500B - KARI síť pr. 8mm, rozměr oka 100x100mm, včetně dopravy materiálu 
=0,020*4,118m3*7,850t/m3=0,647m3 
Viz C.3 - Koordinační situační výkres a 04 - Výměna / Nový propustek - Podélný a příčný řez propustkem</t>
  </si>
  <si>
    <t>Celkem: 0,468*8,8=4,118 [A]</t>
  </si>
  <si>
    <t>Celkem: 5,25+5,223=10,473 [A]</t>
  </si>
  <si>
    <t>TROUBA - Seříznutí ŽB prefabrikovaných hrdlových trubek DN=400mm na vtoku 
Viz C.3 - Koordinační situační výkres a 04 - Výměna / Nový propustek - Podélný a příčný řez propustkem</t>
  </si>
  <si>
    <t>BOURACÍ PRÁCE - Odstranění betonového základu včetně odvozu na skládku do 20km 
=2,400*1,000*1,000=2,400m3 
=2,400m3*2,300t/m3=5,520t 
BOURACÍ PRÁCE - Odstranění betonových prefabrikovaných podkladků a podkladního betonu včetně odvozu na skládku do 20km 
=0,200m2*8,100=1,620m3 
=1,620m3*2,300t/m3=3,726t 
Viz C.3 - Koordinační situační výkres a 04 - Výměna / Nový propustek - Podélný a příčný řez propustkem</t>
  </si>
  <si>
    <t>Celkem: 2,4*1*1=2,400 [A] 
Celkem: 0,2*8,1=1,620 [B] 
Celkem: A+B=4,020 [C]</t>
  </si>
  <si>
    <t>DOPRAVA - Příplatek za dopravu - Odstranění betonového základu včetně odvozu na skládku do 10km 
=2,400m3*2,300t/m3*10km=55,200tkm 
DOPRAVA - Příplatek za dopravu - Odstranění betonových prefabrikovaných podkladků a podkladního betonu včetně odvozu na skládku do 10km 
=1,620m3*2,300t/m3*10km=37,260tkm 
Položka vypočtena na základě umístění stavby vůči skládce</t>
  </si>
  <si>
    <t>Celkem: 2,4*2,3*10=55,200 [A] 
Celkem: 1,62*2,3*10=37,260 [B] 
Celkem: A+B=92,460 [C]</t>
  </si>
  <si>
    <t>BOURACÍ PRÁCE - Odstranění ŽB čelní stěny propustku včetně odvozu na skládku do 20km 
=0,787m3*2,500t/m3=1,968t 
Viz C.3 - Koordinační situační výkres a 04 - Výměna / Nový propustek - Podélný a příčný řez propustkem</t>
  </si>
  <si>
    <t>Celkem: 2,4*0,76*0,5-0,25*0,5=0,787 [A]</t>
  </si>
  <si>
    <t>DOPRAVA - Příplatek za dopravu - Odstranění ŽB čelní stěny propustku včetně odvozu na skládku do 10km 
=0,787m3*2,500t/m3*10km=19,675tkm 
DOPRAVA - Příplatek za dopravu - Odstranění ŽB hrdlových trubek DN=400mm včetně odvozu na skládku do 30km 
=8,600*0,320t/m*30km=82,560tkm 
Položka vypočtena na základě umístění stavby vůči skládce</t>
  </si>
  <si>
    <t>Celkem: 0,787*2,5*10=19,675 [A] 
Celkem: 8,6*0,32*30=82,560 [B] 
Celkem: A+B=102,235 [C]</t>
  </si>
  <si>
    <t>BOURACÍ PRÁCE - Odstranění ŽB hrdlových trubek DN=400mm 
=8,600*0,320t/m=2,752t 
Viz C.3 - Koordinační situační výkres a 04 - Výměna / Nový propustek - Podélný a příčný řez propustkem</t>
  </si>
  <si>
    <t>SO 103.15</t>
  </si>
  <si>
    <t>KM 1,62256 (PVNDČP)</t>
  </si>
  <si>
    <t>Celkem: 37,996=37,996 [A]</t>
  </si>
  <si>
    <t>Celkem: 3,868+10,81+0,832+0,736=16,246 [A]</t>
  </si>
  <si>
    <t>BOURACÍ PRÁCE - Odfrézování asfaltových vrstev v tl. 100mm (asfalt) včetně odvozu a uložení na skládku KSÚS PK - Cestmistrovství Polička do 15km 
=0,622m3*2,400t/m3=1,493t 
Viz C.3 - Koordinační situační výkres a 04 - Výměna / Nový propustek - Podélný a příčný řez propustkem</t>
  </si>
  <si>
    <t>Celkem: 6,22*0,1=0,622 [A]</t>
  </si>
  <si>
    <t>Celkem: 3,5+2,5=6,000 [A]</t>
  </si>
  <si>
    <t>ZEMNÍ PRÁCE - Odhumusování plochy v tl. 150mm, která bude zasažena výkopovými pracemi a úpravou terénu včetně odvozu do 20km a likvidace v režii zhotovitele (nebude využita na zpětné ohumusování) 
=5,822m3*2,000t/m3=11,644t 
Viz C.3 - Koordinační situační výkres a 04 - Výměna / Nový propustek - Podélný a příčný řez propustkem</t>
  </si>
  <si>
    <t>Celkem: 38,816*0,15=5,822 [A]</t>
  </si>
  <si>
    <t>ZEMNÍ PRÁCE - Výkop zeminy pro stavební jámu v zemině tř. I včetně pažení a odvozu zeminy na skládku do 20km 
=18,983m3*2,000t/m3=37,966t 
Viz C.3 - Koordinační situační výkres a 04 - Výměna / Nový propustek - Podélný a příčný řez propustkem</t>
  </si>
  <si>
    <t>Celkem: 18,983=18,983 [A]</t>
  </si>
  <si>
    <t>Celkem: 18,983*10=189,830 [A]</t>
  </si>
  <si>
    <t>Celkem: 13,15=13,150 [A]</t>
  </si>
  <si>
    <t>ZEMNÍ PRÁCE - Úprava a zhutnění základové spáry 
=1,160*4,300+42,320m2=47,308m2 
CHODNÍK - Úprava a zhutnění zemní pláně 
=9,400m2 
Viz C.3 - Koordinační situační výkres a 04 - Výměna / Nový propustek - Podélný a příčný řez propustkem</t>
  </si>
  <si>
    <t>Celkem: 1,16*4,3+42,32=47,308 [A] 
Celkem: 9,4=9,400 [B] 
Celkem: A+B=56,708 [C]</t>
  </si>
  <si>
    <t>Celkem: 42,32*0,15=6,348 [A]</t>
  </si>
  <si>
    <t>ŽB ZÁKLADOVÁ DESKA - Beton C25/30-XF3+XA2 + hutnění včetně dopravy materiálu 
ŽB ZÁKLADOVÁ DESKA - Bednění + odbedňovací nátěr 
=1,160*0,300*2+4,300*0,300*2=3,276m2 
Viz C.3 - Koordinační situační výkres a 04 - Výměna / Nový propustek - Podélný a příčný řez propustkem</t>
  </si>
  <si>
    <t>Celkem: 1,16*4,3*0,3=1,496 [A]</t>
  </si>
  <si>
    <t>Celkem: 0,02*1,496*7,85=0,235 [A]</t>
  </si>
  <si>
    <t>Celkem: 0,624*4,7=2,933 [A]</t>
  </si>
  <si>
    <t>Celkem: 42,32*0,25=10,580 [A]</t>
  </si>
  <si>
    <t>Celkem: 9,4=9,400 [A]</t>
  </si>
  <si>
    <t>Celkem: 9,4*0,06=0,564 [A]</t>
  </si>
  <si>
    <t>ŽB ZÁKLADOVÁ DESKA - Nátěry Np+2xNa na styku se zeminou 
=4,300*0,300*2=2,580m2 
ŽB OBETONOVÁNÍ - Nátěry Np+2xNa na styku se zeminou 
=2,244*3,500=7,854m2 
Viz C.3 - Koordinační situační výkres a 04 - Výměna / Nový propustek - Podélný a příčný řez propustkem</t>
  </si>
  <si>
    <t>Celkem: 4,3*0,3*2=2,580 [A] 
Celkem: 2,244*3,5=7,854 [B] 
Celkem: A+B=10,434 [C]</t>
  </si>
  <si>
    <t>Celkem: 4,3=4,300 [A]</t>
  </si>
  <si>
    <t>ŽB OBETONOVÁNÍ - Beton C25/30-XF3+XA2 + hutnění 
ŽB OBETONOVÁNÍ - Bednění + odbedňovací nátěr 
=0,904*3,500*2+0,562m2*2=7,452m2 
ŽB OBETONOVÁNÍ - Betonářská výztuž B500B - KARI síť pr. 8mm, rozměr oka 100x100mm, včetně dopravy materiálu 
=0,020*1,638m3*7,850t/m3=0,257m3 
Viz C.3 - Koordinační situační výkres a 04 - Výměna / Nový propustek - Podélný a příčný řez propustkem</t>
  </si>
  <si>
    <t>Celkem: 0,468*3,5=1,638 [A]</t>
  </si>
  <si>
    <t>Celkem: 1,82+1,94=3,760 [A]</t>
  </si>
  <si>
    <t>BOURACÍ PRÁCE - Odstranění betonových základů včetně odvozu na skládku do 20km 
=(2,000+2,200)*1,000*1,000=4,200m3 
=4,200m3*2,300t/m3=9,660t 
BOURACÍ PRÁCE - Odstranění betonových prefabrikovaných podkladků a podkladního betonu včetně odvozu na skládku do 20km 
=0,200m2*1,600=0,320m3 
=0,320m3*2,300t/m3=0,736t 
Viz C.3 - Koordinační situační výkres a 04 - Výměna / Nový propustek - Podélný a příčný řez propustkem</t>
  </si>
  <si>
    <t>Celkem: (2+2,2)*1*1=4,200 [A] 
Celkem: 0,2*1,6=0,320 [B] 
Celkem: A+B=4,520 [C]</t>
  </si>
  <si>
    <t>DOPRAVA - Příplatek za dopravu - Odstranění betonových základů včetně odvozu na skládku do 10km 
=4,200m3*2,300t/m3*10km=96,600tkm 
DOPRAVA - Příplatek za dopravu - Odstranění betonových prefabrikovaných podkladků a podkladního betonu včetně odvozu na skládku do 10km 
=0,320m3*2,300t/m3*10km=7,360tkm 
Položka vypočtena na základě umístění stavby vůči skládce</t>
  </si>
  <si>
    <t>Celkem: 4,2*2,3*10=96,600 [A] 
Celkem: 0,32*2,3*10=7,360 [B] 
Celkem: A+B=103,960 [C]</t>
  </si>
  <si>
    <t>BOURACÍ PRÁCE - Odstranění ŽB čelních stěn propustku včetně odvozu na skládku do 20km 
=1,218m3*2,500t/m3=3,045t 
Viz C.3 - Koordinační situační výkres a 04 - Výměna / Nový propustek - Podélný a příčný řez propustkem</t>
  </si>
  <si>
    <t>Celkem: 2*0,72*0,5+2,2*0,68*0,5-0,25*0,5*2=1,218 [A]</t>
  </si>
  <si>
    <t>DOPRAVA - Příplatek za dopravu - Odstranění ŽB čelních stěn propustku včetně odvozu na skládku do 10km 
=1,218m3*2,500t/m3*10km=30,450tkm 
DOPRAVA - Příplatek za dopravu - Odstranění ŽB hrdlových trubek DN=400mm včetně odvozu na skládku do 30km 
=2,600*0,320t/m*30km=24,960tkm 
Položka vypočtena na základě umístění stavby vůči skládce</t>
  </si>
  <si>
    <t>Celkem: 1,218*2,5*10=30,450 [A] 
Celkem: 2,6*0,32*30=24,960 [B] 
Celkem: A+B=55,410 [C]</t>
  </si>
  <si>
    <t>BOURACÍ PRÁCE - Odstranění ŽB hrdlových trubek DN=400mm 
=2,600*0,320t/m=0,832t 
Viz C.3 - Koordinační situační výkres a 04 - Výměna / Nový propustek - Podélný a příčný řez propustkem</t>
  </si>
  <si>
    <t>SO 103.16</t>
  </si>
  <si>
    <t>KM 1,63238 (PVNDČP)</t>
  </si>
  <si>
    <t>Celkem: 35,9=35,900 [A]</t>
  </si>
  <si>
    <t>Celkem: 5,923+11,04+0,864+0,782=18,609 [A]</t>
  </si>
  <si>
    <t>BOURACÍ PRÁCE - Odfrézování asfaltových vrstev v tl. 100mm (asfalt) včetně odvozu a uložení na skládku KSÚS PK - Cestmistrovství Polička do 15km 
=0,786m3*2,400t/m3=1,886t 
Viz C.3 - Koordinační situační výkres a 04 - Výměna / Nový propustek - Podélný a příčný řez propustkem</t>
  </si>
  <si>
    <t>Celkem: 7,86*0,1=0,786 [A]</t>
  </si>
  <si>
    <t>Celkem: 2+3=5,000 [A]</t>
  </si>
  <si>
    <t>ZEMNÍ PRÁCE - Odhumusování plochy v tl. 150mm, která bude zasažena výkopovými pracemi a úpravou terénu včetně odvozu do 20km a likvidace v režii zhotovitele (nebude využita na zpětné ohumusování) 
=7,050m3*2,000t/m3=14,100t 
Viz C.3 - Koordinační situační výkres a 04 - Výměna / Nový propustek - Podélný a příčný řez propustkem</t>
  </si>
  <si>
    <t>Celkem: 47,003*0,15=7,050 [A]</t>
  </si>
  <si>
    <t>ZEMNÍ PRÁCE - Výkop zeminy pro stavební jámu v zemině tř. I včetně pažení a odvozu zeminy na skládku do 20km 
=17,950m3*2,000t/m3=35,900t 
Viz C.3 - Koordinační situační výkres a 04 - Výměna / Nový propustek - Podélný a příčný řez propustkem</t>
  </si>
  <si>
    <t>Celkem: 17,95=17,950 [A]</t>
  </si>
  <si>
    <t>Celkem: 17,95*10=179,500 [A]</t>
  </si>
  <si>
    <t>Celkem: 12,91=12,910 [A]</t>
  </si>
  <si>
    <t>ZEMNÍ PRÁCE - Úprava a zhutnění základové spáry 
=1,160*3,850+53,730m2=58,196m2 
CHODNÍK - Úprava a zhutnění zemní pláně 
=8,440m2 
Viz C.3 - Koordinační situační výkres a 04 - Výměna / Nový propustek - Podélný a příčný řez propustkem</t>
  </si>
  <si>
    <t>Celkem: 1,16*3,85+53,73=58,196 [A] 
Celkem: 8,44=8,440 [B] 
Celkem: A+B=66,636 [C]</t>
  </si>
  <si>
    <t>Celkem: 53,73*0,15=8,060 [A]</t>
  </si>
  <si>
    <t>ŽB ZÁKLADOVÁ DESKA - Beton C25/30-XF3+XA2 + hutnění včetně dopravy materiálu 
ŽB ZÁKLADOVÁ DESKA - Bednění + odbedňovací nátěr 
=1,160*0,300*2+3,850*0,300*2=3,006m2 
Viz C.3 - Koordinační situační výkres a 04 - Výměna / Nový propustek - Podélný a příčný řez propustkem</t>
  </si>
  <si>
    <t>Celkem: 1,16*3,85*0,3=1,340 [A]</t>
  </si>
  <si>
    <t>Celkem: 0,02*1,34*7,85=0,210 [A]</t>
  </si>
  <si>
    <t>Celkem: 0,624*4,25=2,652 [A]</t>
  </si>
  <si>
    <t>Celkem: 53,73*0,25=13,433 [A]</t>
  </si>
  <si>
    <t>Celkem: 8,44=8,440 [A]</t>
  </si>
  <si>
    <t>Celkem: 8,44*0,06=0,506 [A]</t>
  </si>
  <si>
    <t>ŽB ZÁKLADOVÁ DESKA - Nátěry Np+2xNa na styku se zeminou 
=3,850*0,300*2=2,310m2 
ŽB OBETONOVÁNÍ - Nátěry Np+2xNa na styku se zeminou 
=2,244*3,050=6,844m2 
Viz C.3 - Koordinační situační výkres a 04 - Výměna / Nový propustek - Podélný a příčný řez propustkem</t>
  </si>
  <si>
    <t>Celkem: 3,85*0,3*2=2,310 [A] 
Celkem: 2,244*3,05=6,844 [B] 
Celkem: A+B=9,154 [C]</t>
  </si>
  <si>
    <t>Celkem: 3,85=3,850 [A]</t>
  </si>
  <si>
    <t>ŽB OBETONOVÁNÍ - Beton C25/30-XF3+XA2 + hutnění 
ŽB OBETONOVÁNÍ - Bednění + odbedňovací nátěr 
=0,904*3,050*2+0,562m2*2=6,638m2 
ŽB OBETONOVÁNÍ - Betonářská výztuž B500B - KARI síť pr. 8mm, rozměr oka 100x100mm, včetně dopravy materiálu 
=0,020*1,427m3*7,850t/m3=0,224m3 
Viz C.3 - Koordinační situační výkres a 04 - Výměna / Nový propustek - Podélný a příčný řez propustkem</t>
  </si>
  <si>
    <t>Celkem: 0,468*3,05=1,427 [A]</t>
  </si>
  <si>
    <t>Celkem: 2+2=4,000 [A]</t>
  </si>
  <si>
    <t>BOURACÍ PRÁCE - Odstranění betonových základů včetně odvozu na skládku do 20km 
=(2,300+2,500)*1,000*1,000=4,800m3 
=4,800m3*2,300t/m3=11,040t 
BOURACÍ PRÁCE - Odstranění betonových prefabrikovaných podkladků a podkladního betonu včetně odvozu na skládku do 20km 
=0,200m2*1,700=0,340m3 
=0,340m3*2,300t/m3=0,782t 
Viz C.3 - Koordinační situační výkres a 04 - Výměna / Nový propustek - Podélný a příčný řez propustkem</t>
  </si>
  <si>
    <t>Celkem: (2,3+2,5)*1*1=4,800 [A] 
Celkem: 0,2*1,7=0,340 [B] 
Celkem: A+B=5,140 [C]</t>
  </si>
  <si>
    <t>DOPRAVA - Příplatek za dopravu - Odstranění betonových základů včetně odvozu na skládku do 10km 
=4,800m3*2,300t/m3*10km=110,400tkm 
DOPRAVA - Příplatek za dopravu - Odstranění betonových prefabrikovaných podkladků a podkladního betonu včetně odvozu na skládku do 10km 
=0,340m3*2,300t/m3*10km=7,820tkm 
Položka vypočtena na základě umístění stavby vůči skládce</t>
  </si>
  <si>
    <t>Celkem: 4,8*2,3*10=110,400 [A] 
Celkem: 0,34*2,3*10=7,820 [B] 
Celkem: A+B=118,220 [C]</t>
  </si>
  <si>
    <t>BOURACÍ PRÁCE - Odstranění ŽB čelních stěn propustku včetně odvozu na skládku do 20km 
=2,369m3*2,500t/m3=5,923t 
Viz C.3 - Koordinační situační výkres a 04 - Výměna / Nový propustek - Podélný a příčný řez propustkem</t>
  </si>
  <si>
    <t>Celkem: 2,3*0,69*0,5+2,5*0,73*0,5*2-0,25*0,5*2=2,369 [A]</t>
  </si>
  <si>
    <t>DOPRAVA - Příplatek za dopravu - Odstranění ŽB čelních stěn propustku včetně odvozu na skládku do 10km 
=2,369m3*2,500t/m3*10km=59,225tkm 
DOPRAVA - Příplatek za dopravu - Odstranění ŽB hrdlových trubek DN=400mm včetně odvozu na skládku do 30km 
=2,700*0,320t/m*30km=25,920tkm 
Položka vypočtena na základě umístění stavby vůči skládce</t>
  </si>
  <si>
    <t>Celkem: 2,369*2,5*10=59,225 [A] 
Celkem: 2,7*0,32*30=25,920 [B] 
Celkem: A+B=85,145 [C]</t>
  </si>
  <si>
    <t>BOURACÍ PRÁCE - Odstranění ŽB hrdlových trubek DN=400mm 
=2,700*0,320t/m=0,864t 
Viz C.3 - Koordinační situační výkres a 04 - Výměna / Nový propustek - Podélný a příčný řez propustkem</t>
  </si>
  <si>
    <t>Celkem: 2,7=2,700 [A]</t>
  </si>
  <si>
    <t>SO 103.17</t>
  </si>
  <si>
    <t>KM 1,65190 (PVNDČP)</t>
  </si>
  <si>
    <t>Celkem: 118,048=118,048 [A]</t>
  </si>
  <si>
    <t>Celkem: 3,908+11,5+3,296+4,278=22,982 [A]</t>
  </si>
  <si>
    <t>BOURACÍ PRÁCE - Odfrézování asfaltových vrstev v tl. 100mm (asfalt) včetně odvozu a uložení na skládku KSÚS PK - Cestmistrovství Polička do 15km 
=4,482m3*2,400t/m3=10,757t 
Viz C.3 - Koordinační situační výkres a 04 - Výměna / Nový propustek - Podélný a příčný řez propustkem</t>
  </si>
  <si>
    <t>Celkem: 44,82*0,1=4,482 [A]</t>
  </si>
  <si>
    <t>Celkem: 11,55+9,63=21,180 [A]</t>
  </si>
  <si>
    <t>ZEMNÍ PRÁCE - Odhumusování plochy v tl. 150mm, která bude zasažena výkopovými pracemi a úpravou terénu včetně odvozu do 20km a likvidace v režii zhotovitele (nebude využita na zpětné ohumusování) 
=9,023m3*2,000t/m3=12,046t 
Viz C.3 - Koordinační situační výkres a 04 - Výměna / Nový propustek - Podélný a příčný řez propustkem</t>
  </si>
  <si>
    <t>Celkem: 60,15*0,15=9,023 [A]</t>
  </si>
  <si>
    <t>ZEMNÍ PRÁCE - Výkop zeminy pro stavební jámu v zemině tř. I včetně pažení a odvozu zeminy na skládku do 20km 
=59,024m3*2,000t/m3=118,048t 
Viz C.3 - Koordinační situační výkres a 04 - Výměna / Nový propustek - Podélný a příčný řez propustkem</t>
  </si>
  <si>
    <t>Celkem: 59,024=59,024 [A]</t>
  </si>
  <si>
    <t>Celkem: 59,024*10=590,240 [A]</t>
  </si>
  <si>
    <t>Celkem: 29,193=29,193 [A]</t>
  </si>
  <si>
    <t>ZEMNÍ PRÁCE - Úprava a zhutnění základové spáry 
=1,160*11,600+68,000m2=81,456m2 
VOZOVKA - Úprava a zhutnění zemní pláně 
=48,250m2 
Viz C.3 - Koordinační situační výkres a 04 - Výměna / Nový propustek - Podélný a příčný řez propustkem</t>
  </si>
  <si>
    <t>Celkem: 1,16*11,6+68=81,456 [A] 
Celkem: 48,25=48,250 [B] 
Celkem: A+B=129,706 [C]</t>
  </si>
  <si>
    <t>TROUBA - Podkladní betonové prefabrikované podkladky z betonu C35/45-XF4 pod trouby (10kus), včetně dopravy materiálu 
Viz C.3 - Koordinační situační výkres a 04 - Výměna / Nový propustek - Podélný a příčný řez propustkem</t>
  </si>
  <si>
    <t>Celkem: 0,6*0,12*0,25*10=0,180 [A]</t>
  </si>
  <si>
    <t>Celkem: 68*0,15=10,200 [A]</t>
  </si>
  <si>
    <t>ŽB ZÁKLADOVÁ DESKA - Beton C25/30-XF3+XA2 + hutnění včetně dopravy materiálu 
ŽB ZÁKLADOVÁ DESKA - Bednění + odbedňovací nátěr 
=1,160*0,300*2+11,600*0,300*2=7,656m2 
Viz C.3 - Koordinační situační výkres a 04 - Výměna / Nový propustek - Podélný a příčný řez propustkem</t>
  </si>
  <si>
    <t>Celkem: 1,16*11,6*0,3=4,037 [A]</t>
  </si>
  <si>
    <t>Celkem: 0,02*4,037*7,85=0,634 [A]</t>
  </si>
  <si>
    <t>Celkem: 0,624*12=7,488 [A]</t>
  </si>
  <si>
    <t>Celkem: 68*0,25=17,000 [A]</t>
  </si>
  <si>
    <t>Celkem: 48,25=48,250 [A]</t>
  </si>
  <si>
    <t>Celkem: 48,25*0,06=2,895 [A]</t>
  </si>
  <si>
    <t>ŽB ZÁKLADOVÁ DESKA - Nátěry Np+2xNa na styku se zeminou 
=11,600*0,300*2=6,960m2 
ŽB OBETONOVÁNÍ - Nátěry Np+2xNa na styku se zeminou 
=2,244*10,800=24,235m2 
Viz C.3 - Koordinační situační výkres a 04 - Výměna / Nový propustek - Podélný a příčný řez propustkem</t>
  </si>
  <si>
    <t>Celkem: 11,6*0,3*2=6,960 [A] 
Celkem: 2,244*10,8=24,235 [B] 
Celkem: A+B=31,195 [C]</t>
  </si>
  <si>
    <t>TROUBA - ŽB prefabrikované hrdlové trouby DN=400mm (5kus) z betonu C35/45-XF4 včetně dopravy materiálu 
Viz C.3 - Koordinační situační výkres a 04 - Výměna / Nový propustek - Podélný a příčný řez propustkem</t>
  </si>
  <si>
    <t>Celkem: 11,6=11,600 [A]</t>
  </si>
  <si>
    <t>ŽB OBETONOVÁNÍ - Beton C25/30-XF3+XA2 + hutnění 
ŽB OBETONOVÁNÍ - Bednění + odbedňovací nátěr 
=0,904*10,800*2+0,562m2*2=20,650m2 
ŽB OBETONOVÁNÍ - Betonářská výztuž B500B - KARI síť pr. 8mm, rozměr oka 100x100mm, včetně dopravy materiálu 
=0,020*5,054m3*7,850t/m3=0,793m3 
Viz C.3 - Koordinační situační výkres a 04 - Výměna / Nový propustek - Podélný a příčný řez propustkem</t>
  </si>
  <si>
    <t>Celkem: 0,468*10,8=5,054 [A]</t>
  </si>
  <si>
    <t>Celkem: 9,63+10,6=20,230 [A]</t>
  </si>
  <si>
    <t>Celkem: 1,508*0,08*0,005*4=0,002 [A]</t>
  </si>
  <si>
    <t>BOURACÍ PRÁCE - Odstranění betonového základu včetně odvozu na skládku do 20km 
=2,500*1,000*1,000*2=5,000m3 
=5,000m3*2,300t/m3=11,500t 
BOURACÍ PRÁCE - Odstranění betonových prefabrikovaných podkladků a podkladního betonu včetně odvozu na skládku do 20km 
=0,200m2*9,300=1,860m3 
=1,860m3*2,300t/m3=4,278t 
Viz C.3 - Koordinační situační výkres a 04 - Výměna / Nový propustek - Podélný a příčný řez propustkem</t>
  </si>
  <si>
    <t>Celkem: 2,5*1*1*2=5,000 [A] 
Celkem: 0,2*9,3=1,860 [B] 
Celkem: A+B=6,860 [C]</t>
  </si>
  <si>
    <t>DOPRAVA - Příplatek za dopravu - Odstranění betonového základu včetně odvozu na skládku do 10km 
=5,000m3*2,300t/m3*10km=115,000tkm 
DOPRAVA - Příplatek za dopravu - Odstranění betonových prefabrikovaných podkladků a podkladního betonu včetně odvozu na skládku do 10km 
=1,860m3*2,300t/m3*10km=42,780tkm 
Položka vypočtena na základě umístění stavby vůči skládce</t>
  </si>
  <si>
    <t>Celkem: 5*2,3*10=115,000 [A] 
Celkem: 1,86*2,3*10=42,780 [B] 
Celkem: A+B=157,780 [C]</t>
  </si>
  <si>
    <t>BOURACÍ PRÁCE - Odstranění ŽB čelních stěn propustku včetně odvozu na skládku do 20km 
=1,563m3*2,500t/m3=3,908t 
Viz C.3 - Koordinační situační výkres a 04 - Výměna / Nový propustek - Podélný a příčný řez propustkem</t>
  </si>
  <si>
    <t>Celkem: 2,5*(0,69+0,76)*0,5-0,25*0,5*2=1,563 [A]</t>
  </si>
  <si>
    <t>DOPRAVA - Příplatek za dopravu - Odstranění ŽB čelních stěn propustku včetně odvozu na skládku do 10km 
=1,563m3*2,500t/m3*10km=39,075tkm 
DOPRAVA - Příplatek za dopravu - Odstranění ŽB hrdlových trubek DN=400mm včetně odvozu na skládku do 30km 
=10,300*0,320t/m*30km=98,880tkm 
Položka vypočtena na základě umístění stavby vůči skládce</t>
  </si>
  <si>
    <t>Celkem: 1,563*2,5*10=39,075 [A] 
Celkem: 10,3*0,32*30=98,880 [B] 
Celkem: A+B=137,955 [C]</t>
  </si>
  <si>
    <t>BOURACÍ PRÁCE - Odstranění ŽB hrdlových trubek DN=400mm 
=10,300*0,320t/m=3,296t 
Viz C.3 - Koordinační situační výkres a 04 - Výměna / Nový propustek - Podélný a příčný řez propustkem</t>
  </si>
  <si>
    <t>Celkem: 10,3=10,300 [A]</t>
  </si>
  <si>
    <t>SO 103.18</t>
  </si>
  <si>
    <t>KM 1,67053 (PVNDČP)</t>
  </si>
  <si>
    <t>Celkem: 47,634=47,634 [A]</t>
  </si>
  <si>
    <t>Celkem: 3,868+4,7+0,848+0,759=10,175 [A]</t>
  </si>
  <si>
    <t>BOURACÍ PRÁCE - Odfrézování asfaltových vrstev v tl. 100mm (asfalt) včetně odvozu a uložení na skládku KSÚS PK - Cestmistrovství Polička do 15km 
=0,738m3*2,400t/m3=1,771t 
Viz C.3 - Koordinační situační výkres a 04 - Výměna / Nový propustek - Podélný a příčný řez propustkem</t>
  </si>
  <si>
    <t>Celkem: 7,375*0,1=0,738 [A]</t>
  </si>
  <si>
    <t>Celkem: 1,95+3,46=5,410 [A]</t>
  </si>
  <si>
    <t>ZEMNÍ PRÁCE - Odhumusování plochy v tl. 150mm, která bude zasažena výkopovými pracemi a úpravou terénu včetně odvozu do 20km a likvidace v režii zhotovitele (nebude využita na zpětné ohumusování) 
=8,916m3*2,000t/m3=17,832t 
Viz C.3 - Koordinační situační výkres a 04 - Výměna / Nový propustek - Podélný a příčný řez propustkem</t>
  </si>
  <si>
    <t>Celkem: 59,438*0,15=8,916 [A]</t>
  </si>
  <si>
    <t>ZEMNÍ PRÁCE - Výkop zeminy pro stavební jámu v zemině tř. I včetně pažení a odvozu zeminy na skládku do 20km 
=23,817m3*2,000t/m3=47,634t 
Viz C.3 - Koordinační situační výkres a 04 - Výměna / Nový propustek - Podélný a příčný řez propustkem</t>
  </si>
  <si>
    <t>Celkem: 23,817=23,817 [A]</t>
  </si>
  <si>
    <t>Celkem: 23,817*10=238,170 [A]</t>
  </si>
  <si>
    <t>Celkem: 16,41=16,410 [A]</t>
  </si>
  <si>
    <t>ZEMNÍ PRÁCE - Úprava a zhutnění základové spáry 
=1,160*5,000+65,285m2=71,085m2 
CHODNÍK - Úprava a zhutnění zemní pláně 
=9,364m2 
Viz C.3 - Koordinační situační výkres a 04 - Výměna / Nový propustek - Podélný a příčný řez propustkem</t>
  </si>
  <si>
    <t>Celkem: 1,16*5+65,285=71,085 [A] 
Celkem: 9,364=9,364 [B] 
Celkem: A+B=80,449 [C]</t>
  </si>
  <si>
    <t>Celkem: 65,285*0,15=9,793 [A]</t>
  </si>
  <si>
    <t>ŽB ZÁKLADOVÁ DESKA - Beton C25/30-XF3+XA2 + hutnění včetně dopravy materiálu 
ŽB ZÁKLADOVÁ DESKA - Bednění + odbedňovací nátěr 
=1,160*0,300*2+5,000*0,300*2=3,696m2 
Viz C.3 - Koordinační situační výkres a 04 - Výměna / Nový propustek - Podélný a příčný řez propustkem</t>
  </si>
  <si>
    <t>Celkem: 1,16*5*0,3=1,740 [A]</t>
  </si>
  <si>
    <t>Celkem: 0,02*1,74*7,85=0,273 [A]</t>
  </si>
  <si>
    <t>Celkem: 0,624*5,4=3,370 [A]</t>
  </si>
  <si>
    <t>Celkem: 65,285*0,25=16,321 [A]</t>
  </si>
  <si>
    <t>Celkem: 9,364=9,364 [A]</t>
  </si>
  <si>
    <t>Celkem: 9,364*0,06=0,562 [A]</t>
  </si>
  <si>
    <t>ŽB ZÁKLADOVÁ DESKA - Nátěry Np+2xNa na styku se zeminou 
=5,000*0,300*2=3,000m2 
ŽB OBETONOVÁNÍ - Nátěry Np+2xNa na styku se zeminou 
=2,244*4,200=9,425m2 
Viz C.3 - Koordinační situační výkres a 04 - Výměna / Nový propustek - Podélný a příčný řez propustkem</t>
  </si>
  <si>
    <t>Celkem: 5*0,3*2=3,000 [A] 
Celkem: 2,244*4,2=9,425 [B] 
Celkem: A+B=12,425 [C]</t>
  </si>
  <si>
    <t>ŽB OBETONOVÁNÍ - Beton C25/30-XF3+XA2 + hutnění 
ŽB OBETONOVÁNÍ - Bednění + odbedňovací nátěr 
=0,904*4,200*2+0,562m2*2=8,718m2 
ŽB OBETONOVÁNÍ - Betonářská výztuž B500B - KARI síť pr. 8mm, rozměr oka 100x100mm, včetně dopravy materiálu 
=0,020*1,966m3*7,850t/m3=0,496m3 
Viz C.3 - Koordinační situační výkres a 04 - Výměna / Nový propustek - Podélný a příčný řez propustkem</t>
  </si>
  <si>
    <t>Celkem: 0,468*4,2=1,966 [A]</t>
  </si>
  <si>
    <t>Celkem: 1,9+2,3=4,200 [A]</t>
  </si>
  <si>
    <t>BOURACÍ PRÁCE - Odstranění betonových základů včetně odvozu na skládku do 20km 
=(2,300+2,400)*1,000*1,000=4,700m3 
=4,700m3*2,300t/m3=10,810t 
BOURACÍ PRÁCE - Odstranění betonových prefabrikovaných podkladků a podkladního betonu včetně odvozu na skládku do 20km 
=0,200m2*1,650=0,330m3 
=0,330m3*2,300t/m3=0,759t 
Viz C.3 - Koordinační situační výkres a 04 - Výměna / Nový propustek - Podélný a příčný řez propustkem</t>
  </si>
  <si>
    <t>Celkem: (2,3+2,4)*1*1=4,700 [A] 
Celkem: 0,2*1,65=0,330 [B] 
Celkem: A+B=5,030 [C]</t>
  </si>
  <si>
    <t>DOPRAVA - Příplatek za dopravu - Odstranění betonových základů včetně odvozu na skládku do 10km 
=4,700m3*2,300t/m3*10km=108,100tkm 
DOPRAVA - Příplatek za dopravu - Odstranění betonových prefabrikovaných podkladků a podkladního betonu včetně odvozu na skládku do 10km 
=0,330m3*2,300t/m3*10km=7,590tkm 
Položka vypočtena na základě umístění stavby vůči skládce</t>
  </si>
  <si>
    <t>Celkem: 4,7*2,3*10=108,100 [A] 
Celkem: 0,33*2,3*10=7,590 [B] 
Celkem: A+B=115,690 [C]</t>
  </si>
  <si>
    <t>BOURACÍ PRÁCE - Odstranění ŽB čelních stěn propustku včetně odvozu na skládku do 20km 
=1,547m3*2,500t/m3=3,868t 
Viz C.3 - Koordinační situační výkres a 04 - Výměna / Nový propustek - Podélný a příčný řez propustkem</t>
  </si>
  <si>
    <t>Celkem: 2,3*0,78*0,5+2,4*0,75*0,5-0,25*0,5*2=1,547 [A]</t>
  </si>
  <si>
    <t>DOPRAVA - Příplatek za dopravu - Odstranění ŽB čelních stěn propustku včetně odvozu na skládku do 10km 
=1,547m3*2,500t/m3*10km=38,675tkm 
DOPRAVA - Příplatek za dopravu - Odstranění ŽB hrdlových trubek DN=400mm včetně odvozu na skládku do 30km 
=2,650*0,320t/m*30km=25,440tkm 
Položka vypočtena na základě umístění stavby vůči skládce</t>
  </si>
  <si>
    <t>Celkem: 1,547*2,5*10=38,675 [A] 
Celkem: 2,65*0,32*30=25,440 [B] 
Celkem: A+B=64,115 [C]</t>
  </si>
  <si>
    <t>BOURACÍ PRÁCE - Odstranění ŽB hrdlových trubek DN=400mm 
=2,650*0,320t/m=0,848t 
Viz C.3 - Koordinační situační výkres a 04 - Výměna / Nový propustek - Podélný a příčný řez propustkem</t>
  </si>
  <si>
    <t>Celkem: 2,65=2,650 [A]</t>
  </si>
  <si>
    <t>SO 103.19</t>
  </si>
  <si>
    <t>KM 2,20500 (PVNDČP)</t>
  </si>
  <si>
    <t>Celkem: 52,636=52,636 [A]</t>
  </si>
  <si>
    <t>Celkem: 8,28=8,280 [A]</t>
  </si>
  <si>
    <t>ZEMNÍ PRÁCE - Odhumusování plochy v tl. 150mm, která bude zasažena výkopovými pracemi a úpravou terénu včetně odvozu a uložení zeminy na deponii stavby do 20km (využití na zpětné ohumusování) 
=5,225m2*0,150=0,784m3 
=0,784m3*2,000t/m3=1,568t 
ZEMNÍ PRÁCE - Odhumusování plochy v tl. 150mm, která bude zasažena výkopovými pracemi a úpravou terénu včetně odvozu do 20km a likvidace v režii zhotovitele (nebude využita na zpětné ohumusování) 
=25,864m2*0,150-5,225m2*0,150=3,096m3 
=3,096m3*2,000t/m3=6,192t 
Viz C.3 - Koordinační situační výkres a 04 - Výměna / Nový propustek - Podélný a příčný řez propustkem</t>
  </si>
  <si>
    <t>Celkem: 5,225*0,15=0,784 [A] 
Celkem: 25,864*0,15-5,225*0,15=3,096 [B] 
Celkem: A+B=3,880 [C]</t>
  </si>
  <si>
    <t>ZEMNÍ PRÁCE - Výkop zeminy pro stavební jámu v zemině tř. I včetně pažení a odvozu zeminy na skládku do 20km 
=26,318m3*2,000t/m3=52,636t 
Viz C.3 - Koordinační situační výkres a 04 - Výměna / Nový propustek - Podélný a příčný řez propustkem</t>
  </si>
  <si>
    <t>Celkem: 26,318=26,318 [A]</t>
  </si>
  <si>
    <t>Celkem: 26,318*10=263,180 [A]</t>
  </si>
  <si>
    <t>Celkem: 5,882=5,882 [A]</t>
  </si>
  <si>
    <t>ZEMNÍ PRÁCE - Úprava a zhutnění základové spáry 
=1,160*5,150+19,185m2=25,189m2 
VOZOVKA - Úprava a zhutnění zemní pláně 
=16,550m2 
Viz C.3 - Koordinační situační výkres a 04 - Výměna / Nový propustek - Podélný a příčný řez propustkem</t>
  </si>
  <si>
    <t>Celkem: 1,16*5,15+19,185=25,159 [A] 
Celkem: 16,55=16,550 [B] 
Celkem: A+B=41,709 [C]</t>
  </si>
  <si>
    <t>Celkem: 5,225=5,225 [A]</t>
  </si>
  <si>
    <t>Celkem: 19,185*0,15=2,878 [A]</t>
  </si>
  <si>
    <t>ŽB ZÁKLADOVÁ DESKA - Beton C25/30-XF3+XA2 + hutnění včetně dopravy materiálu 
ŽB ZÁKLADOVÁ DESKA - Bednění + odbedňovací nátěr 
=1,160*0,300*2+5,150*0,300*2=3,786m2 
Viz C.3 - Koordinační situační výkres a 04 - Výměna / Nový propustek - Podélný a příčný řez propustkem</t>
  </si>
  <si>
    <t>Celkem: 1,16*5,15*0,3=1,792 [A]</t>
  </si>
  <si>
    <t>Celkem: 0,02*1,792*7,85=0,281 [A]</t>
  </si>
  <si>
    <t>Celkem: 0,624*5,55=3,463 [A]</t>
  </si>
  <si>
    <t>Celkem: 19,185*0,25=4,796 [A]</t>
  </si>
  <si>
    <t>Celkem: 5,49*0,5*0,2=0,549 [A]</t>
  </si>
  <si>
    <t>VOZOVKA - Štěrkodrť ŠDA 0/32 tl. 200mm + hutnění 
Viz C.3 - Koordinační situační výkres a 04 - Výměna / Nový propustek - Podélný a příčný řez propustkem</t>
  </si>
  <si>
    <t>Celkem: 16,55=16,550 [A]</t>
  </si>
  <si>
    <t>VOZOVKA - Mechanicky zpevněná zemina MZ, tl. 200mm + hutnění 
Viz C.3 - Koordinační situační výkres a 04 - Výměna / Nový propustek - Podélný a příčný řez propustkem</t>
  </si>
  <si>
    <t>VOZOVKA - Spojovací postřik z kationaktivní emulze, zbytkové množství pojiva 0,40kg/m2 (po odštěpení) 
=16,550m2 
VOZOVKA - Spojovací postřik z kationaktivní emulze, zbytkové množství pojiva 0,40kg/m2 (po odštěpení) 
=16,550m2 
Viz C.3 - Koordinační situační výkres a 04 - Výměna / Nový propustek - Podélný a příčný řez propustkem</t>
  </si>
  <si>
    <t>Celkem: 16,55=16,550 [A] 
Celkem: 16,55=16,550 [B] 
Celkem: A+B=33,100 [C]</t>
  </si>
  <si>
    <t>VOZOVKA - Asfaltový beton pro obrusné vrstvy ACO 11+, tl. 40mm + hutnění 
Viz C.3 - Koordinační situační výkres a 04 - Výměna / Nový propustek - Podélný a příčný řez propustkem</t>
  </si>
  <si>
    <t>VOZOVKA - Asfaltový beton pro ložné vrstvy ACL 16+, tl. 60mm + hutnění 
Viz C.3 - Koordinační situační výkres a 04 - Výměna / Nový propustek - Podélný a příčný řez propustkem</t>
  </si>
  <si>
    <t>VOZOVKA - Asfaltový beton pro podkladní vrstvy ACP 16+, tl. 50mm + hutnění 
Viz C.3 - Koordinační situační výkres a 04 - Výměna / Nový propustek - Podélný a příčný řez propustkem</t>
  </si>
  <si>
    <t>ŽB ZÁKLADOVÁ DESKA - Nátěry Np+2xNa na styku se zeminou 
=5,150*0,300*2=3,090m2 
ŽB OBETONOVÁNÍ - Nátěry Np+2xNa na styku se zeminou 
=2,244*4,350=9,761m2 
Viz C.3 - Koordinační situační výkres a 04 - Výměna / Nový propustek - Podélný a příčný řez propustkem</t>
  </si>
  <si>
    <t>Celkem: 5,15*0,3*2=3,090 [A] 
Celkem: 2,244*4,35=9,761 [B] 
Celkem: A+B=12,851 [C]</t>
  </si>
  <si>
    <t>ŽB OBETONOVÁNÍ - Beton C25/30-XF3+XA2 + hutnění 
ŽB OBETONOVÁNÍ - Bednění + odbedňovací nátěr 
=0,904*4,350*2+0,562m2*2=8,989m2 
ŽB OBETONOVÁNÍ - Betonářská výztuž B500B - KARI síť pr. 8mm, rozměr oka 100x100mm, včetně dopravy materiálu 
=0,020*2,036m3*7,850t/m3=0,320m3 
Viz C.3 - Koordinační situační výkres a 04 - Výměna / Nový propustek - Podélný a příčný řez propustkem</t>
  </si>
  <si>
    <t>Celkem: 0,468*4,35=2,036 [A]</t>
  </si>
  <si>
    <t>SO 103.20</t>
  </si>
  <si>
    <t>KM 2,40816 (PVNDČP)</t>
  </si>
  <si>
    <t>Celkem: 107,91=107,910 [A]</t>
  </si>
  <si>
    <t>SKLÁDKA - Uložení stavební suti na skládku 
Viz položky č. 38, 40 a 42</t>
  </si>
  <si>
    <t>Celkem: 3,05+9,2+2,486+3,114=17,850 [A]</t>
  </si>
  <si>
    <t>ZEMNÍ PRÁCE - Čerpání vody ze stavební jámy 
Viz C.3 - Koordinační situační výkres a 04 - Výměna / Nový propustek - Podélný a příčný řez propustkem</t>
  </si>
  <si>
    <t>ZEMNÍ PRÁCE - Odhumusování plochy v tl. 150mm, která bude zasažena výkopovými pracemi a úpravou terénu včetně odvozu a uložení zeminy na deponii stavby do 20km (využití na zpětné ohumusování) 
=6,040m2*0,150=0,906m3 
=0,906m3*2,000t/m3=1,812t 
ZEMNÍ PRÁCE - Odhumusování plochy v tl. 150mm, která bude zasažena výkopovými pracemi a úpravou terénu včetně odvozu do 20km a likvidace v režii zhotovitele (nebude využita na zpětné ohumusování) 
=31,018m2*0,150-6,040m2*0,150=3,747m3 
=3,747m3*2,000t/m3=7,494t 
Viz C.3 - Koordinační situační výkres a 04 - Výměna / Nový propustek - Podélný a příčný řez propustkem</t>
  </si>
  <si>
    <t>Celkem: 06,04*0,15=0,906 [A] 
Celkem: 31,018*0,15-6,04*0,15=3,747 [B]</t>
  </si>
  <si>
    <t>ZEMNÍ PRÁCE - Výkop zeminy pro stavební jámu v zemině tř. I včetně pažení a odvozu zeminy na skládku do 20km 
=53,955m3*2,000t/m3=107,91t 
Viz C.3 - Koordinační situační výkres a 04 - Výměna / Nový propustek - Podélný a příčný řez propustkem</t>
  </si>
  <si>
    <t>Celkem: 53,955=53,955 [A]</t>
  </si>
  <si>
    <t>Celkem: 53,955*10=539,550 [A]</t>
  </si>
  <si>
    <t>Celkem: 18,78=18,780 [A]</t>
  </si>
  <si>
    <t>ZEMNÍ PRÁCE - Úprava a zhutnění základové spáry 
=1,160*10,300+17,210m2=29,158m2 
VOZOVKA - Úprava a zhutnění zemní pláně 
=41,760m2 
Viz C.3 - Koordinační situační výkres a 04 - Výměna / Nový propustek - Podélný a příčný řez propustkem</t>
  </si>
  <si>
    <t>Celkem: 1,16*10,3+17,21=29,158 [A] 
Celkem: 41,76=41,760 [B] 
Celkem: A+B=70,918 [C]</t>
  </si>
  <si>
    <t>Celkem: 6,04=6,040 [A]</t>
  </si>
  <si>
    <t>Celkem: 17,21*0,15=2,582 [A]</t>
  </si>
  <si>
    <t>ŽB ZÁKLADOVÁ DESKA - Beton C25/30-XF3+XA2 + hutnění včetně dopravy materiálu 
ŽB ZÁKLADOVÁ DESKA - Bednění + odbedňovací nátěr 
=1,160*0,300*2+10,300*0,300*2=6,876m2 
Viz C.3 - Koordinační situační výkres a 04 - Výměna / Nový propustek - Podélný a příčný řez propustkem</t>
  </si>
  <si>
    <t>Celkem: 1,16*10,3*0,3=3,584 [A]</t>
  </si>
  <si>
    <t>Celkem: 0,02*3,584*7,85=0,563 [A]</t>
  </si>
  <si>
    <t>Celkem: 0,624*10,7=6,677 [A]</t>
  </si>
  <si>
    <t>Celkem: 17,21*0,25=4,303 [A]</t>
  </si>
  <si>
    <t>Celkem: 5,15*0,5*0,2=0,515 [A]</t>
  </si>
  <si>
    <t>Celkem: 41,76=41,760 [A]</t>
  </si>
  <si>
    <t>VOZOVKA - Spojovací postřik z kationaktivní emulze, zbytkové množství pojiva 0,40kg/m2 (po odštěpení) 
=41,760m2 
VOZOVKA - Spojovací postřik z kationaktivní emulze, zbytkové množství pojiva 0,40kg/m2 (po odštěpení) 
=41,760m2 
Viz C.3 - Koordinační situační výkres a 04 - Výměna / Nový propustek - Podélný a příčný řez propustkem</t>
  </si>
  <si>
    <t>Celkem: 41,76=41,760 [A] 
Celkem: 41,76=41,760 [B] 
Celkem: A+B=83,520 [C]</t>
  </si>
  <si>
    <t>ŽB ZÁKLADOVÁ DESKA - Nátěry Np+2xNa na styku se zeminou 
=10,300*0,300*2=6,180m2 
ŽB OBETONOVÁNÍ - Nátěry Np+2xNa na styku se zeminou 
=2,244*9,500=21,318m2 
Viz C.3 - Koordinační situační výkres a 04 - Výměna / Nový propustek - Podélný a příčný řez propustkem</t>
  </si>
  <si>
    <t>Celkem: 10,3*0,3*2=6,180 [A] 
Celkem: 2,244*9,5=21,318 [B] 
Celkem: A+B=27,498 [C]</t>
  </si>
  <si>
    <t>ŽB OBETONOVÁNÍ - Beton C25/30-XF3+XA2 + hutnění 
ŽB OBETONOVÁNÍ - Bednění + odbedňovací nátěr 
=0,904*9,500*2+0,562m2*2=18,300m2 
ŽB OBETONOVÁNÍ - Betonářská výztuž B500B - KARI síť pr. 8mm, rozměr oka 100x100mm, včetně dopravy materiálu 
=0,020*4,446m3*7,850t/m3=0,698m3 
Viz C.3 - Koordinační situační výkres a 04 - Výměna / Nový propustek - Podélný a příčný řez propustkem</t>
  </si>
  <si>
    <t>Celkem: 0,468*9,5=4,446 [A]</t>
  </si>
  <si>
    <t>BOURACÍ PRÁCE - Odstranění betonových základů včetně odvozu na skládku do 20km 
=2,000*1,000*1,000*2=4,000m3 
=4,000m3*2,300t/m3=9,200t 
BOURACÍ PRÁCE - Odstranění betonových prefabrikovaných podkladků a podkladního betonu včetně odvozu na skládku do 20km 
=0,200m2*6,770=1,354m3 
=1,354m3*2,300t/m3=3,114t 
Viz C.3 - Koordinační situační výkres a 04 - Výměna / Nový propustek - Podélný a příčný řez propustkem</t>
  </si>
  <si>
    <t>Celkem: 2*1*1*2=4,000 [A] 
Celkem: 0,2*6,77=1,354 [B] 
Celkem: A+B=5,354 [C]</t>
  </si>
  <si>
    <t>DOPRAVA - Příplatek za dopravu - Odstranění betonových základů včetně odvozu na skládku do 10km 
=4,000m3*2,300t/m3*10km=92,000tkm 
DOPRAVA - Příplatek za dopravu - Odstranění betonových prefabrikovaných podkladků a podkladního betonu včetně odvozu na skládku do 10km 
=1,354m3*2,300t/m3*10km=31,142tkm 
Položka vypočtena na základě umístění stavby vůči skládce</t>
  </si>
  <si>
    <t>Celkem: 4*2,3*10=92,000 [A] 
Celkem: 1,354*2,3*10=31,142 [B] 
Celkem: A+B=123,142 [C]</t>
  </si>
  <si>
    <t>BOURACÍ PRÁCE - Odstranění ŽB čelních stěn propustku včetně odvozu na skládku do 20km 
=1,220m3*2,500t/m3=3,050t 
Viz C.3 - Koordinační situační výkres a 04 - Výměna / Nový propustek - Podélný a příčný řez propustkem</t>
  </si>
  <si>
    <t>Celkem: 2*(0,77+0,7)*0,5-0,25*0,5*2=1,220 [A]</t>
  </si>
  <si>
    <t>DOPRAVA - Příplatek za dopravu - Odstranění ŽB čelních stěn propustku včetně odvozu na skládku do 10km 
=1,220m3*2,500t/m3*10km=30,500tkm 
DOPRAVA - Příplatek za dopravu - Odstranění ŽB hrdlových trubek DN=400mm včetně odvozu na skládku do 30km 
=7,770*0,320t/m*30km=74,592tkm 
Položka vypočtena na základě umístění stavby vůči skládce</t>
  </si>
  <si>
    <t>Celkem: 1,22*2,5*10=30,500 [A] 
Celkem: 7,77*0,32*30=74,592 [B] 
Celkem: A+B=105,092 [C]</t>
  </si>
  <si>
    <t>BOURACÍ PRÁCE - Odstranění ŽB hrdlových trubek DN=400mm 
=7,770*0,320t/m=2,486t 
Viz C.3 - Koordinační situační výkres a 04 - Výměna / Nový propustek - Podélný a příčný řez propustkem</t>
  </si>
  <si>
    <t>Celkem: 7,77=7,770 [A]</t>
  </si>
  <si>
    <t>SO 103.21</t>
  </si>
  <si>
    <t>KM 2,44509 (PVNDČP)</t>
  </si>
  <si>
    <t>Celkem: 31,92=31,920 [A]</t>
  </si>
  <si>
    <t>BOURACÍ PRÁCE - Odfrézování asfaltových vrstev v tl. 100mm (asfalt) včetně odvozu a uložení na skládku KSÚS PK - Cestmistrovství Polička do 15km 
=0,950m3*2,400t/m3=2,280t 
Viz C.3 - Koordinační situační výkres a 01 - Technická zpráva</t>
  </si>
  <si>
    <t>Celkem: 9,5*0,1=0,950 [A]</t>
  </si>
  <si>
    <t>VOZOVKA - Prořezání drážky v pracovní spáře 
Viz C.3 - Koordinační situační výkres a 01 - Technická zpráva</t>
  </si>
  <si>
    <t>Celkem: 11,51=11,510 [A]</t>
  </si>
  <si>
    <t>ZEMNÍ PRÁCE - Odhumusování plochy v tl. 150mm, která bude zasažena výkopovými pracemi a úpravou terénu včetně odvozu do 20km a likvidace v režii zhotovitele (nebude využita na zpětné ohumusování) 
=0,810m3*2,000t/m3=1,620t 
Viz C.3 - Koordinační situační výkres a 01 - Technická zpráva</t>
  </si>
  <si>
    <t>Celkem: 5,4*0,15=0,810 [A]</t>
  </si>
  <si>
    <t>ZEMNÍ PRÁCE - Výkop zeminy pro stavební jámu v zemině tř. I včetně pažení a odvozu zeminy na skládku do 20km 
=15,960m3*2,000t/m3=31,920t 
Viz C.3 - Koordinační situační výkres a 01 - Technická zpráva</t>
  </si>
  <si>
    <t>Celkem: 15,96=15,960 [A]</t>
  </si>
  <si>
    <t>Celkem: 15,96*10=159,600 [A]</t>
  </si>
  <si>
    <t>VOZOVKA - Úprava a zhutnění zemní pláně 
Viz C.3 - Koordinační situační výkres a 01 - Technická zpráva</t>
  </si>
  <si>
    <t>Celkem: 29,013=29,013 [A]</t>
  </si>
  <si>
    <t>VOZOVKA - Štěrkodrť ŠDA 0/32 tl. 200mm + hutnění 
Viz C.3 - Koordinační situační výkres a 01 - Technická zpráva</t>
  </si>
  <si>
    <t>VOZOVKA - Mechanicky zpevněná zemina MZ, tl. 200mm + hutnění 
Viz C.3 - Koordinační situační výkres a 01 - Technická zpráva</t>
  </si>
  <si>
    <t>VOZOVKA - Infiltrační postřik z kationaktivní emulze, zbytkové množství pojiva 1,00kg/m2 (po odštěpení) 
Viz C.3 - Koordinační situační výkres a 01 - Technická zpráva</t>
  </si>
  <si>
    <t>VOZOVKA - Spojovací postřik z kationaktivní emulze, zbytkové množství pojiva 0,40kg/m2 (po odštěpení) 
=29,013m2 
VOZOVKA - Spojovací postřik z kationaktivní emulze, zbytkové množství pojiva 0,40kg/m2 (po odštěpení) 
=29,013m2 
Viz C.3 - Koordinační situační výkres a 01 - Technická zpráva</t>
  </si>
  <si>
    <t>Celkem: 29,013=29,013 [A] 
Celkem: 29,013=29,013 [B] 
Celkem: A+B=58,026 [C]</t>
  </si>
  <si>
    <t>VOZOVKA - Asfaltový beton pro obrusné vrstvy ACO 11+, tl. 40mm + hutnění 
Viz C.3 - Koordinační situační výkres a 01 - Technická zpráva</t>
  </si>
  <si>
    <t>VOZOVKA - Asfaltový beton pro ložné vrstvy ACL 16+, tl. 60mm + hutnění 
Viz C.3 - Koordinační situační výkres a 01 - Technická zpráva</t>
  </si>
  <si>
    <t>VOZOVKA - Asfaltový beton pro podkladní vrstvy ACP 16+, tl. 50mm + hutnění 
Viz C.3 - Koordinační situační výkres a 01 - Technická zpráva</t>
  </si>
  <si>
    <t>VOZOVKA - Asfaltová zálivka 
Viz C.3 - Koordinační situační výkres a 01 - Technická zpráva</t>
  </si>
  <si>
    <t>Celkem: 7,83=7,830 [A]</t>
  </si>
  <si>
    <t>SO 103.22</t>
  </si>
  <si>
    <t>KM 2,44860 (PVNDČP)</t>
  </si>
  <si>
    <t>Celkem: 72,586=72,586 [A]</t>
  </si>
  <si>
    <t>SKLÁDKA - Uložení stavební suti na skládku 
Viz položky č. 40, 42 a 44</t>
  </si>
  <si>
    <t>Celkem: 3,408+9,89+2,464+3,082=18,844 [A]</t>
  </si>
  <si>
    <t>BOURACÍ PRÁCE - Odfrézování asfaltových vrstev v tl. 100mm (asfalt) včetně odvozu a uložení na skládku KSÚS PK - Cestmistrovství Polička do 15km 
=2,173m3*2,400t/m3=5,215t 
Viz C.3 - Koordinační situační výkres a 04 - Výměna / Nový propustek - Podélný a příčný řez propustkem</t>
  </si>
  <si>
    <t>Celkem: 21,73*0,1=2,173 [A]</t>
  </si>
  <si>
    <t>Celkem: 9,37=9,370 [A]</t>
  </si>
  <si>
    <t>ZEMNÍ PRÁCE - Odhumusování plochy v tl. 150mm, která bude zasažena výkopovými pracemi a úpravou terénu včetně odvozu a uložení zeminy na deponii stavby do 20km (využití na zpětné ohumusování) 
=5,750m2*0,150=0,863m3 
=0,863m3*2,000t/m3=1,726t 
ZEMNÍ PRÁCE - Odhumusování plochy v tl. 150mm, která bude zasažena výkopovými pracemi a úpravou terénu včetně odvozu do 20km a likvidace v režii zhotovitele (nebude využita na zpětné ohumusování) 
=21,364m2*0,150-5,750m2*0,150=2,342m3 
=2,342m3*2,000t/m3=4,684t 
Viz C.3 - Koordinační situační výkres a 04 - Výměna / Nový propustek - Podélný a příčný řez propustkem</t>
  </si>
  <si>
    <t>Celkem: 5,75*0,15=0,863 [A] 
Celkem: 21,364*0,15-5,75*0,15=2,342 [B] 
Celkem: A+B=3,205 [C]</t>
  </si>
  <si>
    <t>ZEMNÍ PRÁCE - Výkop zeminy pro stavební jámu v zemině tř. I včetně pažení a odvozu zeminy na skládku do 20km 
=36,293m3*2,000t/m3=72,586t 
Viz C.3 - Koordinační situační výkres a 04 - Výměna / Nový propustek - Podélný a příčný řez propustkem</t>
  </si>
  <si>
    <t>Celkem: 36,293=36,293 [A]</t>
  </si>
  <si>
    <t>Celkem: 36,293*10=362,930 [A]</t>
  </si>
  <si>
    <t>Celkem: 17,145=17,145 [A]</t>
  </si>
  <si>
    <t>ZEMNÍ PRÁCE - Úprava a zhutnění základové spáry 
=1,160*7,300+16,780m2=25,248m2 
VOZOVKA - Úprava a zhutnění zemní pláně 
=21,760m2 
Viz C.3 - Koordinační situační výkres a 04 - Výměna / Nový propustek - Podélný a příčný řez propustkem</t>
  </si>
  <si>
    <t>Celkem: 1,16*7,3+16,78=25,248 [A] 
Celkem: 21,76=21,760 [B] 
Celkem: A+B=47,008 [C]</t>
  </si>
  <si>
    <t>Celkem: 5,75=5,750 [A]</t>
  </si>
  <si>
    <t>Celkem: 16,78*0,15=2,517 [A]</t>
  </si>
  <si>
    <t>ŽB ZÁKLADOVÁ DESKA - Beton C25/30-XF3+XA2 + hutnění včetně dopravy materiálu 
ŽB ZÁKLADOVÁ DESKA - Bednění + odbedňovací nátěr 
=1,160*0,300*2+7,300*0,300*2=5,076m2 
Viz C.3 - Koordinační situační výkres a 04 - Výměna / Nový propustek - Podélný a příčný řez propustkem</t>
  </si>
  <si>
    <t>Celkem: 1,16*7,3*0,3=2,540 [A]</t>
  </si>
  <si>
    <t>Celkem: 0,02*2,54*7,85=0,399 [A]</t>
  </si>
  <si>
    <t>Celkem: 0,624*7,7=4,805 [A]</t>
  </si>
  <si>
    <t>Celkem: 16,78*0,25=4,195 [A]</t>
  </si>
  <si>
    <t>Celkem: 4,575*0,5*0,2=0,458 [A]</t>
  </si>
  <si>
    <t>Celkem: 21,76=21,760 [A]</t>
  </si>
  <si>
    <t>VOZOVKA - Spojovací postřik z kationaktivní emulze, zbytkové množství pojiva 0,40kg/m2 (po odštěpení) 
=21,760m2 
VOZOVKA - Spojovací postřik z kationaktivní emulze, zbytkové množství pojiva 0,40kg/m2 (po odštěpení) 
=21,760m2 
Viz C.3 - Koordinační situační výkres a 04 - Výměna / Nový propustek - Podélný a příčný řez propustkem</t>
  </si>
  <si>
    <t>Celkem: 21,76=21,760 [A] 
Celkem: 21,76=21,760 [B] 
Celkem: A+B=43,520 [C]</t>
  </si>
  <si>
    <t>ŽB ZÁKLADOVÁ DESKA - Nátěry Np+2xNa na styku se zeminou 
=7,300*0,300*2=4,380m2 
ŽB OBETONOVÁNÍ - Nátěry Np+2xNa na styku se zeminou 
=2,244*6,500=14,586m2 
Viz C.3 - Koordinační situační výkres a 04 - Výměna / Nový propustek - Podélný a příčný řez propustkem</t>
  </si>
  <si>
    <t>Celkem: 7,3*0,3*2=4,380 [A] 
Celkem: 2,244*6,5=14,586 [B] 
Celkem: A+B=18,966 [C]</t>
  </si>
  <si>
    <t>Celkem: 7,3=7,300 [A]</t>
  </si>
  <si>
    <t>ŽB OBETONOVÁNÍ - Beton C25/30-XF3+XA2 + hutnění 
ŽB OBETONOVÁNÍ - Bednění + odbedňovací nátěr 
=0,904*6,500*2+0,562m2*2=12,876m2 
ŽB OBETONOVÁNÍ - Betonářská výztuž B500B - KARI síť pr. 8mm, rozměr oka 100x100mm, včetně dopravy materiálu 
=0,020*3,042m3*7,850t/m3=0,478m3 
Viz C.3 - Koordinační situační výkres a 04 - Výměna / Nový propustek - Podélný a příčný řez propustkem</t>
  </si>
  <si>
    <t>Celkem: 0,468*6,5=3,042 [A]</t>
  </si>
  <si>
    <t>Celkem: 8,74=8,740 [A]</t>
  </si>
  <si>
    <t>BOURACÍ PRÁCE - Odstranění betonových základů včetně odvozu na skládku do 20km 
=(2,000+2,300)*1,000*1,000=4,300m3 
=4,300m3*2,300t/m3=9,890t 
BOURACÍ PRÁCE - Odstranění betonových prefabrikovaných podkladků a podkladního betonu včetně odvozu na skládku do 20km 
=0,200m2*6,700=1,340m3 
=1,340m3*2,300t/m3=3,082t 
Viz C.3 - Koordinační situační výkres a 04 - Výměna / Nový propustek - Podélný a příčný řez propustkem</t>
  </si>
  <si>
    <t>Celkem: (2+2,3)*1*1=4,300 [A] 
Celkem: 0,2*6,7=1,340 [B] 
Celkem: A+B=5,640 [C]</t>
  </si>
  <si>
    <t>DOPRAVA - Příplatek za dopravu - Odstranění betonových základů včetně odvozu na skládku do 10km 
=4,300m3*2,300t/m3*10km=98,900tkm 
DOPRAVA - Příplatek za dopravu - Odstranění betonových prefabrikovaných podkladků a podkladního betonu včetně odvozu na skládku do 10km 
=1,340m3*2,300t/m3*10km=30,820tkm 
Položka vypočtena na základě umístění stavby vůči skládce</t>
  </si>
  <si>
    <t>Celkem: 4,3*2,3*10=98,900 [A] 
Celkem: 1,34*2,3*10=30,820 [B] 
Celkem: A+B=129,720 [C]</t>
  </si>
  <si>
    <t>BOURACÍ PRÁCE - Odstranění ŽB čelních stěn propustku včetně odvozu na skládku do 20km 
=1,363m3*2,500t/m3=3,408t 
Viz C.3 - Koordinační situační výkres a 04 - Výměna / Nový propustek - Podélný a příčný řez propustkem</t>
  </si>
  <si>
    <t>Celkem: (2+2,3)*0,75*0,5-0,25*0,5*2=1,363 [A]</t>
  </si>
  <si>
    <t>DOPRAVA - Příplatek za dopravu - Odstranění ŽB čelních stěn propustku včetně odvozu na skládku do 10km 
=1,363m3*2,500t/m3*10km=34,075tkm 
DOPRAVA - Příplatek za dopravu - Odstranění ŽB hrdlových trubek DN=400mm včetně odvozu na skládku do 30km 
=7,700*0,320t/m*30km=73,920tkm 
Položka vypočtena na základě umístění stavby vůči skládce</t>
  </si>
  <si>
    <t>Celkem: 1,363*2,5*10=34,075 [A] 
Celkem: 7,7*0,32*30=73,920 [B] 
Celkem: A+B=107,995 [C]</t>
  </si>
  <si>
    <t>BOURACÍ PRÁCE - Odstranění ŽB hrdlových trubek DN=400mm 
=7,700*0,320t/m=2,464t 
Viz C.3 - Koordinační situační výkres a 04 - Výměna / Nový propustek - Podélný a příčný řez propustkem</t>
  </si>
  <si>
    <t>Celkem: 7,7=7,700 [A]</t>
  </si>
  <si>
    <t>SO 103.23</t>
  </si>
  <si>
    <t>KM 2,51643 (PVNDČP)</t>
  </si>
  <si>
    <t>Celkem: 59,2=59,200 [A]</t>
  </si>
  <si>
    <t>Celkem: 3,783+10,81+1,504+1,702=17,799 [A]</t>
  </si>
  <si>
    <t>BOURACÍ PRÁCE - Odfrézování asfaltových vrstev v tl. 100mm (asfalt) včetně odvozu a uložení na skládku KSÚS PK - Cestmistrovství Polička do 15km 
=1,561m3*2,400t/m3=3,746t 
Viz C.3 - Koordinační situační výkres a 04 - Výměna / Nový propustek - Podélný a příčný řez propustkem</t>
  </si>
  <si>
    <t>Celkem: 15,605*0,1=1,561 [A]</t>
  </si>
  <si>
    <t>ZEMNÍ PRÁCE - Odhumusování plochy v tl. 150mm, která bude zasažena výkopovými pracemi a úpravou terénu včetně odvozu a uložení zeminy na deponii stavby do 20km (využití na zpětné ohumusování) 
=3,070m2*0,150=0,461m3 
=0,461m3*2,000t/m3=0,922t 
ZEMNÍ PRÁCE - Odhumusování plochy v tl. 150mm, která bude zasažena výkopovými pracemi a úpravou terénu včetně odvozu do 20km a likvidace v režii zhotovitele (nebude využita na zpětné ohumusování) 
=22,160m2*0,150-3,070m2*0,150=2,864m3 
=2,864m3*2,000t/m3=5,728t 
Viz C.3 - Koordinační situační výkres a 04 - Výměna / Nový propustek - Podélný a příčný řez propustkem</t>
  </si>
  <si>
    <t>Celkem: 3,07*0,15=0,461 [A] 
Celkem: 22,16*0,15-3,07*0,15=2,864 [B]</t>
  </si>
  <si>
    <t>ZEMNÍ PRÁCE - Výkop zeminy pro stavební jámu v zemině tř. I včetně pažení a odvozu zeminy na skládku do 20km 
=29,600m3*2,000t/m3=59,200t 
Viz C.3 - Koordinační situační výkres a 04 - Výměna / Nový propustek - Podélný a příčný řez propustkem</t>
  </si>
  <si>
    <t>Celkem: 29,6=29,600 [A]</t>
  </si>
  <si>
    <t>Celkem: 29,6*10=296,000 [A]</t>
  </si>
  <si>
    <t>Celkem: 14,74=14,740 [A]</t>
  </si>
  <si>
    <t>ZEMNÍ PRÁCE - Úprava a zhutnění základové spáry 
=1,160*6,150+19,400m2=26,534m2 
VOZOVKA - Úprava a zhutnění zemní pláně 
=22,020m2 
Viz C.3 - Koordinační situační výkres a 04 - Výměna / Nový propustek - Podélný a příčný řez propustkem</t>
  </si>
  <si>
    <t>Celkem: 1,16*6,15+19,4=26,534 [A] 
Celkem: 22,02=22,020 [B] 
Celkem: A+B=48,554 [C]</t>
  </si>
  <si>
    <t>Celkem: 3,07=3,070 [A]</t>
  </si>
  <si>
    <t>Celkem: 19,4*0,15=2,910 [A]</t>
  </si>
  <si>
    <t>ŽB ZÁKLADOVÁ DESKA - Beton C25/30-XF3+XA2 + hutnění včetně dopravy materiálu 
ŽB ZÁKLADOVÁ DESKA - Bednění + odbedňovací nátěr 
=1,160*0,300*2+6,150*0,300*2=4,386m2 
Viz C.3 - Koordinační situační výkres a 04 - Výměna / Nový propustek - Podélný a příčný řez propustkem</t>
  </si>
  <si>
    <t>Celkem: 1,16*6,15*0,3=2,140 [A]</t>
  </si>
  <si>
    <t>Celkem: 0,02*2,14*7,85=0,336 [A]</t>
  </si>
  <si>
    <t>Celkem: 0,624*6,55=4,087 [A]</t>
  </si>
  <si>
    <t>Celkem: 19,4*0,25=4,850 [A]</t>
  </si>
  <si>
    <t>Celkem: 5,6*0,5*0,2=0,560 [A]</t>
  </si>
  <si>
    <t>Celkem: 22,02=22,020 [A]</t>
  </si>
  <si>
    <t>VOZOVKA - Spojovací postřik z kationaktivní emulze, zbytkové množství pojiva 0,40kg/m2 (po odštěpení) 
=22,020m2 
VOZOVKA - Spojovací postřik z kationaktivní emulze, zbytkové množství pojiva 0,40kg/m2 (po odštěpení) 
=22,020m2 
Viz C.3 - Koordinační situační výkres a 04 - Výměna / Nový propustek - Podélný a příčný řez propustkem</t>
  </si>
  <si>
    <t>Celkem: 22,02=22,020 [A] 
Celkem: 22,02=22,020 [B] 
Celkem: A+B=44,040 [C]</t>
  </si>
  <si>
    <t>ŽB ZÁKLADOVÁ DESKA - Nátěry Np+2xNa na styku se zeminou 
=6,150*0,300*2=3,690m2 
ŽB OBETONOVÁNÍ - Nátěry Np+2xNa na styku se zeminou 
=2,244*5,350=12,005m2 
Viz C.3 - Koordinační situační výkres a 04 - Výměna / Nový propustek - Podélný a příčný řez propustkem</t>
  </si>
  <si>
    <t>Celkem: 6,15*0,3*2=3,690 [A] 
Celkem: 2,244*5,35=12,005 [B] 
Celkem: A+B=15,695 [C]</t>
  </si>
  <si>
    <t>Celkem: 6,15=6,150 [A]</t>
  </si>
  <si>
    <t>ŽB OBETONOVÁNÍ - Beton C25/30-XF3+XA2 + hutnění 
ŽB OBETONOVÁNÍ - Bednění + odbedňovací nátěr 
=0,904*5,350*2+0,562m2*2=10,797m2 
ŽB OBETONOVÁNÍ - Betonářská výztuž B500B - KARI síť pr. 8mm, rozměr oka 100x100mm, včetně dopravy materiálu 
=0,020*2,504m3*7,850t/m3=0,496m3 
Viz C.3 - Koordinační situační výkres a 04 - Výměna / Nový propustek - Podélný a příčný řez propustkem</t>
  </si>
  <si>
    <t>Celkem: 0,468*5,35=2,504 [A]</t>
  </si>
  <si>
    <t>BOURACÍ PRÁCE - Odstranění betonových základů včetně odvozu na skládku do 20km 
=(2,300+2,400)*1,000*1,000=4,700m3 
=4,700m3*2,300t/m3=10,810t 
BOURACÍ PRÁCE - Odstranění betonových prefabrikovaných podkladků a podkladního betonu včetně odvozu na skládku do 20km 
=0,200m2*3,700=0,740m3 
=0,740m3*2,300t/m3=1,702t 
Viz C.3 - Koordinační situační výkres a 04 - Výměna / Nový propustek - Podélný a příčný řez propustkem</t>
  </si>
  <si>
    <t>Celkem: (2,3+2,4)*1*1=4,700 [A] 
Celkem: 0,2*3,7=0,740 [B] 
Celkem: A+B=5,440 [C]</t>
  </si>
  <si>
    <t>DOPRAVA - Příplatek za dopravu - Odstranění betonových základů včetně odvozu na skládku do 10km 
=4,700m3*2,300t/m3*10km=108,100tkm 
DOPRAVA - Příplatek za dopravu - Odstranění betonových prefabrikovaných podkladků a podkladního betonu včetně odvozu na skládku do 10km 
=0,740m3*2,300t/m3*10km=17,020tkm 
Položka vypočtena na základě umístění stavby vůči skládce</t>
  </si>
  <si>
    <t>Celkem: 4,7*2,3*10=108,100 [A] 
Celkem: 0,74*2,3*10=17,020 [B] 
Celkem: A+B=125,120 [C]</t>
  </si>
  <si>
    <t>BOURACÍ PRÁCE - Odstranění ŽB čelních stěn propustku včetně odvozu na skládku do 20km 
=1,513m3*2,500t/m3=3,783t 
Viz C.3 - Koordinační situační výkres a 04 - Výměna / Nový propustek - Podélný a příčný řez propustkem</t>
  </si>
  <si>
    <t>Celkem: (2,3+2,4)*0,75*0,5-0,25*0,5*2=1,513 [A]</t>
  </si>
  <si>
    <t>DOPRAVA - Příplatek za dopravu - Odstranění ŽB čelních stěn propustku včetně odvozu na skládku do 10km 
=1,513m3*2,500t/m3*10km=37,825tkm 
DOPRAVA - Příplatek za dopravu - Odstranění ŽB hrdlových trubek DN=400mm včetně odvozu na skládku do 30km 
=4,700*0,320t/m*30km=45,120tkm 
Položka vypočtena na základě umístění stavby vůči skládce</t>
  </si>
  <si>
    <t>Celkem: 1,513*2,5*10=37,825 [A] 
Celkem: 4,7*0,32*30=45,120 [B] 
Celkem: A+B=82,945 [C]</t>
  </si>
  <si>
    <t>BOURACÍ PRÁCE - Odstranění ŽB hrdlových trubek DN=400mm 
=4,700*0,320t/m=1,504t 
Viz C.3 - Koordinační situační výkres a 04 - Výměna / Nový propustek - Podélný a příčný řez propustkem</t>
  </si>
  <si>
    <t>Celkem: 4,7=4,700 [A]</t>
  </si>
  <si>
    <t>SO 103.24</t>
  </si>
  <si>
    <t>KM 2,72251 (PVNDČP)</t>
  </si>
  <si>
    <t>Celkem: 65,352=65,352 [A]</t>
  </si>
  <si>
    <t>ZEMNÍ PRÁCE - Odhumusování plochy v tl. 150mm, která bude zasažena výkopovými pracemi a úpravou terénu včetně odvozu a uložení zeminy na deponii stavby do 20km (využití na zpětné ohumusování) 
=4,030m2*0,150=0,605m3 
=0,605m3*2,000t/m3=1,210t 
ZEMNÍ PRÁCE - Odhumusování plochy v tl. 150mm, která bude zasažena výkopovými pracemi a úpravou terénu včetně odvozu do 20km a likvidace v režii zhotovitele (nebude využita na zpětné ohumusování) 
=32,700m2*0,150-4,030m2*0,150=4,301m3 
=4,301m3*2,000t/m3=8,602t 
Viz C.3 - Koordinační situační výkres a 04 - Výměna / Nový propustek - Podélný a příčný řez propustkem</t>
  </si>
  <si>
    <t>Celkem: 4,03*0,15=0,605 [A] 
Celkem: 32,7*0,15-4,03*0,15=4,301 [B] 
Celkem: A+B=4,906 [C]</t>
  </si>
  <si>
    <t>ZEMNÍ PRÁCE - Výkop zeminy pro stavební jámu v zemině tř. I včetně pažení a odvozu zeminy na skládku do 20km 
=32,676m3*2,000t/m3=65,352t 
Viz C.3 - Koordinační situační výkres a 04 - Výměna / Nový propustek - Podélný a příčný řez propustkem</t>
  </si>
  <si>
    <t>Celkem: 32,676=32,676 [A]</t>
  </si>
  <si>
    <t>Celkem: 32,676*10=326,760 [A]</t>
  </si>
  <si>
    <t>Celkem: 7,5=7,500 [A]</t>
  </si>
  <si>
    <t>ZEMNÍ PRÁCE - Úprava a zhutnění základové spáry 
=1,160*6,550+23,145m2=30,743m2 
VOZOVKA - Úprava a zhutnění zemní pláně 
=23,725m2 
Viz C.3 - Koordinační situační výkres a 04 - Výměna / Nový propustek - Podélný a příčný řez propustkem</t>
  </si>
  <si>
    <t>Celkem: 1,16*6,55+23,145=30,743 [A] 
Celkem: 23,725=23,725 [B] 
Celkem: A+B=54,468 [C]</t>
  </si>
  <si>
    <t>Celkem: 4,03=4,030 [A]</t>
  </si>
  <si>
    <t>Celkem: 23,145*0,15=3,472 [A]</t>
  </si>
  <si>
    <t>ŽB ZÁKLADOVÁ DESKA - Beton C25/30-XF3+XA2 + hutnění včetně dopravy materiálu 
ŽB ZÁKLADOVÁ DESKA - Bednění + odbedňovací nátěr 
=1,160*0,300*2+6,550*0,300*2=4,626m2 
Viz C.3 - Koordinační situační výkres a 04 - Výměna / Nový propustek - Podélný a příčný řez propustkem</t>
  </si>
  <si>
    <t>Celkem: 0,624*6,95=4,337 [A]</t>
  </si>
  <si>
    <t>Celkem: 23,145*0,25=5,786 [A]</t>
  </si>
  <si>
    <t>Celkem: 6,69*0,5*0,2=0,669 [A]</t>
  </si>
  <si>
    <t>Celkem: 23,725=23,725 [A]</t>
  </si>
  <si>
    <t>VOZOVKA - Spojovací postřik z kationaktivní emulze, zbytkové množství pojiva 0,40kg/m2 (po odštěpení) 
=23,725m2 
VOZOVKA - Spojovací postřik z kationaktivní emulze, zbytkové množství pojiva 0,40kg/m2 (po odštěpení) 
=23,725m2 
Viz C.3 - Koordinační situační výkres a 04 - Výměna / Nový propustek - Podélný a příčný řez propustkem</t>
  </si>
  <si>
    <t>Celkem: 23,725=23,725 [A] 
Celkem: 23,725=23,725 [B] 
Celkem: A+B=47,450 [C]</t>
  </si>
  <si>
    <t>ŽB ZÁKLADOVÁ DESKA - Nátěry Np+2xNa na styku se zeminou 
=6,550*0,300*2=3,930m2 
ŽB OBETONOVÁNÍ - Nátěry Np+2xNa na styku se zeminou 
=2,244*5,750=12,903m2 
Viz C.3 - Koordinační situační výkres a 04 - Výměna / Nový propustek - Podélný a příčný řez propustkem</t>
  </si>
  <si>
    <t>Celkem: 6,55*0,3*2=3,930 [A] 
Celkem: 2,244*5,75=12,903 [B] 
Celkem: A+B=16,833 [C]</t>
  </si>
  <si>
    <t>ŽB OBETONOVÁNÍ - Beton C25/30-XF3+XA2 + hutnění 
ŽB OBETONOVÁNÍ - Bednění + odbedňovací nátěr 
=0,904*5,750*2+0,562m2*2=11,520m2 
ŽB OBETONOVÁNÍ - Betonářská výztuž B500B - KARI síť pr. 8mm, rozměr oka 100x100mm, včetně dopravy materiálu 
=0,020*2,691m3*7,850t/m3=0,422m3 
Viz C.3 - Koordinační situační výkres a 04 - Výměna / Nový propustek - Podélný a příčný řez propustkem</t>
  </si>
  <si>
    <t>Celkem: 0,468*5,75=2,691 [A]</t>
  </si>
  <si>
    <t>SO 103.25</t>
  </si>
  <si>
    <t>KM 2,77615 (PVNDČP)</t>
  </si>
  <si>
    <t>Celkem: 19,01=19,010 [A]</t>
  </si>
  <si>
    <t>Celkem: 9,64=9,640 [A]</t>
  </si>
  <si>
    <t>ZEMNÍ PRÁCE - Odhumusování plochy v tl. 150mm, která bude zasažena výkopovými pracemi a úpravou terénu včetně odvozu do 20km a likvidace v režii zhotovitele (nebude využita na zpětné ohumusování) 
=0,364m3*2,000t/m3=0,728t 
Viz C.3 - Koordinační situační výkres a 01 - Technická zpráva</t>
  </si>
  <si>
    <t>Celkem: 2,425*0,15=0,364 [A]</t>
  </si>
  <si>
    <t>ZEMNÍ PRÁCE - Výkop zeminy pro stavební jámu v zemině tř. I včetně pažení a odvozu zeminy na skládku do 20km 
=9,505m3*2,000t/m3=19,010t 
Viz C.3 - Koordinační situační výkres a 01 - Technická zpráva</t>
  </si>
  <si>
    <t>Celkem: 9,505=9,505 [A]</t>
  </si>
  <si>
    <t>Celkem: 9,505*10=95,050 [A]</t>
  </si>
  <si>
    <t>Celkem: 17,28=17,280 [A]</t>
  </si>
  <si>
    <t>VOZOVKA - Spojovací postřik z kationaktivní emulze, zbytkové množství pojiva 0,40kg/m2 (po odštěpení) 
=17,280m2 
VOZOVKA - Spojovací postřik z kationaktivní emulze, zbytkové množství pojiva 0,40kg/m2 (po odštěpení) 
=17,280m2 
Viz C.3 - Koordinační situační výkres a 01 - Technická zpráva</t>
  </si>
  <si>
    <t>Celkem: 17,28=17,280 [A] 
Celkem: 17,28=17,280 [B] 
Celkem: A+B=34,560 [C]</t>
  </si>
  <si>
    <t>SO 103.26</t>
  </si>
  <si>
    <t>KM 2,83366 (PVNDČP)</t>
  </si>
  <si>
    <t>Celkem: 98,394=98,394 [A]</t>
  </si>
  <si>
    <t>Celkem: 3,783+10,81+1,6+1,84=18,033 [A]</t>
  </si>
  <si>
    <t>BOURACÍ PRÁCE - Odfrézování asfaltových vrstev v tl. 100mm (asfalt) včetně odvozu a uložení na skládku KSÚS PK - Cestmistrovství Polička do 15km 
=1,414m3*2,400t/m3=3,394t 
Viz C.3 - Koordinační situační výkres a 04 - Výměna / Nový propustek - Podélný a příčný řez propustkem</t>
  </si>
  <si>
    <t>Celkem: 14,14*0,1=1,414 [A]</t>
  </si>
  <si>
    <t>Celkem: 8,95=8,950 [A]</t>
  </si>
  <si>
    <t>ZEMNÍ PRÁCE - Odhumusování plochy v tl. 150mm, která bude zasažena výkopovými pracemi a úpravou terénu včetně odvozu a uložení zeminy na deponii stavby do 20km (využití na zpětné ohumusování) 
=2,230m2*0,150=0,335m3 
=0,335m3*2,000t/m3=0,670t 
ZEMNÍ PRÁCE - Odhumusování plochy v tl. 150mm, která bude zasažena výkopovými pracemi a úpravou terénu včetně odvozu do 20km a likvidace v režii zhotovitele (nebude využita na zpětné ohumusování) 
=36,076m2*0,150-2,230m2*0,150=5,077m3 
=5,077m3*2,000t/m3=10,154t 
Viz C.3 - Koordinační situační výkres a 04 - Výměna / Nový propustek - Podélný a příčný řez propustkem</t>
  </si>
  <si>
    <t>Celkem: 2,23*0,15=0,335 [A] 
Celkem: 36,076*0,15-2,23*0,15=5,077 [B] 
Celkem: A+B=5,412 [C]</t>
  </si>
  <si>
    <t>ZEMNÍ PRÁCE - Výkop zeminy pro stavební jámu v zemině tř. I včetně pažení a odvozu zeminy na skládku do 20km 
=49,197m3*2,000t/m3=98,394t 
Viz C.3 - Koordinační situační výkres a 04 - Výměna / Nový propustek - Podélný a příčný řez propustkem</t>
  </si>
  <si>
    <t>Celkem: 49,197=49,197 [A]</t>
  </si>
  <si>
    <t>Celkem: 49,197*10=491,970 [A]</t>
  </si>
  <si>
    <t>Celkem: 24,15=24,150 [A]</t>
  </si>
  <si>
    <t>ZEMNÍ PRÁCE - Úprava a zhutnění základové spáry 
=1,160*7,950+23,925m2=33,147m2 
VOZOVKA - Úprava a zhutnění zemní pláně 
=27,920m2 
Viz C.3 - Koordinační situační výkres a 04 - Výměna / Nový propustek - Podélný a příčný řez propustkem</t>
  </si>
  <si>
    <t>Celkem: 1,16*7,95+23,925=33,147 [A] 
Celkem: 27,92=27,920 [B] 
Celkem: A+B=61,067 [C]</t>
  </si>
  <si>
    <t>Celkem: 2,23=2,230 [A]</t>
  </si>
  <si>
    <t>Celkem: 23,925*0,15=3,589 [A]</t>
  </si>
  <si>
    <t>ŽB ZÁKLADOVÁ DESKA - Beton C25/30-XF3+XA2 + hutnění včetně dopravy materiálu 
ŽB ZÁKLADOVÁ DESKA - Bednění + odbedňovací nátěr 
=1,160*0,300*2+7,950*0,300*2=5,466m2 
Viz C.3 - Koordinační situační výkres a 04 - Výměna / Nový propustek - Podélný a příčný řez propustkem</t>
  </si>
  <si>
    <t>Celkem: 1,16*7,95*0,3=2,767 [A]</t>
  </si>
  <si>
    <t>Celkem: 0,02*2,767*7,85=0,434 [A]</t>
  </si>
  <si>
    <t>Celkem: 0,624*8,35=5,210 [A]</t>
  </si>
  <si>
    <t>Celkem: 23,925*0,25=5,981 [A]</t>
  </si>
  <si>
    <t>Celkem: 7,575*0,5*0,2=0,758 [A]</t>
  </si>
  <si>
    <t>Celkem: 27,92=27,920 [A]</t>
  </si>
  <si>
    <t>VOZOVKA - Spojovací postřik z kationaktivní emulze, zbytkové množství pojiva 0,40kg/m2 (po odštěpení) 
=27,920m2 
VOZOVKA - Spojovací postřik z kationaktivní emulze, zbytkové množství pojiva 0,40kg/m2 (po odštěpení) 
=27,920m2 
Viz C.3 - Koordinační situační výkres a 04 - Výměna / Nový propustek - Podélný a příčný řez propustkem</t>
  </si>
  <si>
    <t>Celkem: 27,92=27,920 [A] 
Celkem: 27,92=27,920 [B] 
Celkem: A+B=55,840 [C]</t>
  </si>
  <si>
    <t>ŽB ZÁKLADOVÁ DESKA - Nátěry Np+2xNa na styku se zeminou 
=7,950*0,300*2=4,770m2 
ŽB OBETONOVÁNÍ - Nátěry Np+2xNa na styku se zeminou 
=2,244*7,150=16,045m2 
Viz C.3 - Koordinační situační výkres a 04 - Výměna / Nový propustek - Podélný a příčný řez propustkem</t>
  </si>
  <si>
    <t>Celkem: 7,95*0,3*2=4,770 [A] 
Celkem: 2,244*7,15=16,045 [B] 
Celkem: A+B=20,815 [C]</t>
  </si>
  <si>
    <t>Celkem: 7,95=7,950 [A]</t>
  </si>
  <si>
    <t>ŽB OBETONOVÁNÍ - Beton C25/30-XF3+XA2 + hutnění 
ŽB OBETONOVÁNÍ - Bednění + odbedňovací nátěr 
=0,904*7,150*2+0,562m2*2=15,366m2 
ŽB OBETONOVÁNÍ - Betonářská výztuž B500B - KARI síť pr. 8mm, rozměr oka 100x100mm, včetně dopravy materiálu 
=0,020*3,346m3*7,850t/m3=0,525m3 
Viz C.3 - Koordinační situační výkres a 04 - Výměna / Nový propustek - Podélný a příčný řez propustkem</t>
  </si>
  <si>
    <t>Celkem: 0,468*7,15=3,346 [A]</t>
  </si>
  <si>
    <t>BOURACÍ PRÁCE - Odstranění betonových základů včetně odvozu na skládku do 20km 
=(2,300+2,400)*1,000*1,000=4,700m3 
=4,700m3*2,300t/m3=10,810t 
BOURACÍ PRÁCE - Odstranění betonových prefabrikovaných podkladků a podkladního betonu včetně odvozu na skládku do 20km 
=0,200m2*4,000=0,800m3 
=0,800m3*2,300t/m3=1,840t 
Viz C.3 - Koordinační situační výkres a 04 - Výměna / Nový propustek - Podélný a příčný řez propustkem</t>
  </si>
  <si>
    <t>Celkem: (2,3+2,4)*1*1=4,700 [A] 
Celkem: 0,2*4=0,800 [B] 
Celkem: A+B=5,500 [C]</t>
  </si>
  <si>
    <t>DOPRAVA - Příplatek za dopravu - Odstranění betonových základů včetně odvozu na skládku do 10km 
=4,700m3*2,300t/m3*10km=108,100tkm 
DOPRAVA - Příplatek za dopravu - Odstranění betonových prefabrikovaných podkladků a podkladního betonu včetně odvozu na skládku do 10km 
=0,800m3*2,300t/m3*10km=18,400tkm 
Položka vypočtena na základě umístění stavby vůči skládce</t>
  </si>
  <si>
    <t>Celkem: 4,7*2,3*10=108,100 [A] 
Celkem: 0,8*2,3*10=18,400 [B] 
Celkem: A+B=126,500 [C]</t>
  </si>
  <si>
    <t>DOPRAVA - Příplatek za dopravu - Odstranění ŽB čelních stěn propustku včetně odvozu na skládku do 10km 
=1,513m3*2,500t/m3*10km=37,825tkm 
DOPRAVA - Příplatek za dopravu - Odstranění ŽB hrdlových trubek DN=400mm včetně odvozu na skládku do 30km 
=5,000*0,320t/m*30km=48,000tkm 
Položka vypočtena na základě umístění stavby vůči skládce</t>
  </si>
  <si>
    <t>Celkem: 1,513*2,5*10=37,825 [A] 
Celkem: 5*0,32*30=48,000 [B] 
Celkem: A+B=85,825 [C]</t>
  </si>
  <si>
    <t>SO 103.27</t>
  </si>
  <si>
    <t>KM 2,83820 (PVNDČP)</t>
  </si>
  <si>
    <t>Celkem: 19,052=19,052 [A]</t>
  </si>
  <si>
    <t>Celkem: 8,03=8,030 [A]</t>
  </si>
  <si>
    <t>ZEMNÍ PRÁCE - Odhumusování plochy v tl. 150mm, která bude zasažena výkopovými pracemi a úpravou terénu včetně odvozu do 20km a likvidace v režii zhotovitele (nebude využita na zpětné ohumusování) 
=1,825m3*2,000t/m3=3,650t 
Viz C.3 - Koordinační situační výkres a 01 - Technická zpráva</t>
  </si>
  <si>
    <t>Celkem: 12,165*0,15=1,825 [A]</t>
  </si>
  <si>
    <t>ZEMNÍ PRÁCE - Výkop zeminy pro stavební jámu v zemině tř. I včetně pažení a odvozu zeminy na skládku do 20km 
=9,526m3*2,000t/m3=19,052t 
Viz C.3 - Koordinační situační výkres a 01 - Technická zpráva</t>
  </si>
  <si>
    <t>Celkem: 9,526=9,526 [A]</t>
  </si>
  <si>
    <t>Celkem: 9,526*10=95,260 [A]</t>
  </si>
  <si>
    <t>Celkem: 17,32=17,320 [A]</t>
  </si>
  <si>
    <t>VOZOVKA - Spojovací postřik z kationaktivní emulze, zbytkové množství pojiva 0,40kg/m2 (po odštěpení) 
=17,320m2 
VOZOVKA - Spojovací postřik z kationaktivní emulze, zbytkové množství pojiva 0,40kg/m2 (po odštěpení) 
=17,320m2 
Viz C.3 - Koordinační situační výkres a 01 - Technická zpráva</t>
  </si>
  <si>
    <t>Celkem: 17,32=17,320 [A] 
Celkem: 17,32=17,320 [B] 
Celkem: A+B=34,640 [C]</t>
  </si>
  <si>
    <t>SO 103.28</t>
  </si>
  <si>
    <t>KM 2,97528 (PVNDČP)</t>
  </si>
  <si>
    <t>Celkem: 44,776=44,776 [A]</t>
  </si>
  <si>
    <t>Celkem: 3,783+10,81+1,616+1,863=18,072 [A]</t>
  </si>
  <si>
    <t>BOURACÍ PRÁCE - Odfrézování asfaltových vrstev v tl. 100mm (asfalt) včetně odvozu a uložení na skládku KSÚS PK - Cestmistrovství Polička do 15km 
=1,390m3*2,400t/m3=3,336t 
Viz C.3 - Koordinační situační výkres a 04 - Výměna / Nový propustek - Podélný a příčný řez propustkem</t>
  </si>
  <si>
    <t>Celkem: 13,9*0,1=1,390 [A]</t>
  </si>
  <si>
    <t>Celkem: 3+6,98=9,980 [A]</t>
  </si>
  <si>
    <t>ZEMNÍ PRÁCE - Odhumusování plochy v tl. 150mm, která bude zasažena výkopovými pracemi a úpravou terénu včetně odvozu a uložení zeminy na deponii stavby do 20km (využití na zpětné ohumusování) 
=4,460m2*0,150=0,669m3 
=0,669m3*2,000t/m3=1,338t 
ZEMNÍ PRÁCE - Odhumusování plochy v tl. 150mm, která bude zasažena výkopovými pracemi a úpravou terénu včetně odvozu do 20km a likvidace v režii zhotovitele (nebude využita na zpětné ohumusování) 
=19,850m2*0,150-4,460m2*0,150=2,309m3 
=2,309m3*2,000t/m3=4,618t 
Viz C.3 - Koordinační situační výkres a 04 - Výměna / Nový propustek - Podélný a příčný řez propustkem</t>
  </si>
  <si>
    <t>Celkem: 4,46*0,15=0,669 [A] 
Celkem: 19,85*0,15-4,46*0,15=2,309 [B] 
Celkem: A+B=2,978 [C]</t>
  </si>
  <si>
    <t>ZEMNÍ PRÁCE - Výkop zeminy pro stavební jámu v zemině tř. I včetně pažení a odvozu zeminy na skládku do 20km 
=22,388m3*2,000t/m3=44,776t 
Viz C.3 - Koordinační situační výkres a 04 - Výměna / Nový propustek - Podélný a příčný řez propustkem</t>
  </si>
  <si>
    <t>Celkem: 22,388=22,388 [A]</t>
  </si>
  <si>
    <t>Celkem: 22,388*10=223,880 [A]</t>
  </si>
  <si>
    <t>Celkem: 11,18=11,180 [A]</t>
  </si>
  <si>
    <t>ZEMNÍ PRÁCE - Úprava a zhutnění základové spáry 
=1,160*4,800+17,660m2=23,228m2 
VOZOVKA - Úprava a zhutnění zemní pláně 
=15,300m2 
Viz C.3 - Koordinační situační výkres a 04 - Výměna / Nový propustek - Podélný a příčný řez propustkem</t>
  </si>
  <si>
    <t>Celkem: 1,16*4,8+17,66=23,228 [A] 
Celkem: 15,3=15,300 [B] 
Celkem: A+B=38,528 [C]</t>
  </si>
  <si>
    <t>Celkem: 4,46=4,460 [A]</t>
  </si>
  <si>
    <t>Celkem: 17,66*0,15=2,649 [A]</t>
  </si>
  <si>
    <t>ŽB ZÁKLADOVÁ DESKA - Beton C25/30-XF3+XA2 + hutnění včetně dopravy materiálu 
ŽB ZÁKLADOVÁ DESKA - Bednění + odbedňovací nátěr 
=1,160*0,300*2+4,800*0,300*2=3,576m2 
Viz C.3 - Koordinační situační výkres a 04 - Výměna / Nový propustek - Podélný a příčný řez propustkem</t>
  </si>
  <si>
    <t>Celkem: 1,16*4,8*0,3=1,670 [A]</t>
  </si>
  <si>
    <t>Celkem: 0,02*1,67*7,85=0,262 [A]</t>
  </si>
  <si>
    <t>Celkem: 0,624*5,2=3,245 [A]</t>
  </si>
  <si>
    <t>Celkem: 17,66*0,25=4,415 [A]</t>
  </si>
  <si>
    <t>Celkem: 4,93*0,5*0,2=0,493 [A]</t>
  </si>
  <si>
    <t>Celkem: 15,3=15,300 [A]</t>
  </si>
  <si>
    <t>VOZOVKA - Spojovací postřik z kationaktivní emulze, zbytkové množství pojiva 0,40kg/m2 (po odštěpení) 
=15,300m2 
VOZOVKA - Spojovací postřik z kationaktivní emulze, zbytkové množství pojiva 0,40kg/m2 (po odštěpení) 
=15,300m2 
Viz C.3 - Koordinační situační výkres a 04 - Výměna / Nový propustek - Podélný a příčný řez propustkem</t>
  </si>
  <si>
    <t>Celkem: 15,3=15,300 [A] 
Celkem: 15,3=15,300 [B] 
Celkem: A+B=30,600 [C]</t>
  </si>
  <si>
    <t>ŽB ZÁKLADOVÁ DESKA - Nátěry Np+2xNa na styku se zeminou 
=4,800*0,300*2=2,880m2 
ŽB OBETONOVÁNÍ - Nátěry Np+2xNa na styku se zeminou 
=2,244*4,000=8,976m2 
Viz C.3 - Koordinační situační výkres a 04 - Výměna / Nový propustek - Podélný a příčný řez propustkem</t>
  </si>
  <si>
    <t>Celkem: 4,8*0,3*2=2,880 [A] 
Celkem: 2,244*4=8,976 [B] 
Celkem: A+B=11,856 [C]</t>
  </si>
  <si>
    <t>ŽB OBETONOVÁNÍ - Beton C25/30-XF3+XA2 + hutnění 
ŽB OBETONOVÁNÍ - Bednění + odbedňovací nátěr 
=0,904*4,000*2+0,562m2*2=8,356m2 
ŽB OBETONOVÁNÍ - Betonářská výztuž B500B - KARI síť pr. 8mm, rozměr oka 100x100mm, včetně dopravy materiálu 
=0,020*1,872m3*7,850t/m3=0,496m3 
Viz C.3 - Koordinační situační výkres a 04 - Výměna / Nový propustek - Podélný a příčný řez propustkem</t>
  </si>
  <si>
    <t>Celkem: 0,468*4=1,872 [A]</t>
  </si>
  <si>
    <t>Celkem: 3,16=3,160 [A]</t>
  </si>
  <si>
    <t>BOURACÍ PRÁCE - Odstranění betonových základů včetně odvozu na skládku do 20km 
=(2,400+2,300)*1,000*1,000=4,700m3 
=4,700m3*2,300t/m3=10,810t 
BOURACÍ PRÁCE - Odstranění betonových prefabrikovaných podkladků a podkladního betonu včetně odvozu na skládku do 20km 
=0,200m2*4,050=0,810m3 
=0,810m3*2,300t/m3=1,863t 
Viz C.3 - Koordinační situační výkres a 04 - Výměna / Nový propustek - Podélný a příčný řez propustkem</t>
  </si>
  <si>
    <t>Celkem: (2,4+2,3)*1*1=4,700 [A] 
Celkem: 0,2*4,05=0,810 [B] 
Celkem: A+B=5,510 [C]</t>
  </si>
  <si>
    <t>DOPRAVA - Příplatek za dopravu - Odstranění betonových základů včetně odvozu na skládku do 10km 
=4,700m3*2,300t/m3*10km=108,100tkm 
DOPRAVA - Příplatek za dopravu - Odstranění betonových prefabrikovaných podkladků a podkladního betonu včetně odvozu na skládku do 10km 
=0,810m3*2,300t/m3*10km=18,630tkm 
Položka vypočtena na základě umístění stavby vůči skládce</t>
  </si>
  <si>
    <t>Celkem: 4,7*2,3*10=108,100 [A] 
Celkem: 0,81*2,3*10=18,630 [B] 
Celkem: A+B=126,730 [C]</t>
  </si>
  <si>
    <t>Celkem: (2,4+2,3)*0,75*0,5-0,25*0,5*2=1,513 [A]</t>
  </si>
  <si>
    <t>DOPRAVA - Příplatek za dopravu - Odstranění ŽB čelních stěn propustku včetně odvozu na skládku do 10km 
=1,513m3*2,500t/m3*10km=37,825tkm 
DOPRAVA - Příplatek za dopravu - Odstranění ŽB hrdlových trubek DN=400mm včetně odvozu na skládku do 30km 
=5,050*0,320t/m*30km=48,480tkm 
Položka vypočtena na základě umístění stavby vůči skládce</t>
  </si>
  <si>
    <t>Celkem: 1,513*2,5*10=37,825 [A] 
Celkem: 5,05*0,32*30=48,480 [B] 
Celkem: A+B=86,305 [C]</t>
  </si>
  <si>
    <t>BOURACÍ PRÁCE - Odstranění ŽB hrdlových trubek DN=400mm 
=5,050*0,320t/m=1,616t 
Viz C.3 - Koordinační situační výkres a 04 - Výměna / Nový propustek - Podélný a příčný řez propustkem</t>
  </si>
  <si>
    <t>Celkem: 5,05=5,050 [A]</t>
  </si>
  <si>
    <t>SO 103.29</t>
  </si>
  <si>
    <t>KM 3,16099 (PVNDČP)</t>
  </si>
  <si>
    <t>Celkem: 55,12=55,120 [A]</t>
  </si>
  <si>
    <t>Celkem: 12,3=12,300 [A]</t>
  </si>
  <si>
    <t>ZEMNÍ PRÁCE - Odhumusování plochy v tl. 150mm, která bude zasažena výkopovými pracemi a úpravou terénu včetně odvozu do 20km a likvidace v režii zhotovitele (nebude využita na zpětné ohumusování) 
=1,511m3*2,000t/m3=3,020t 
Viz C.3 - Koordinační situační výkres a 01 - Technická zpráva</t>
  </si>
  <si>
    <t>Celkem: 10,07*0,15=1,511 [A]</t>
  </si>
  <si>
    <t>ZEMNÍ PRÁCE - Výkop zeminy pro stavební jámu v zemině tř. I včetně pažení a odvozu zeminy na skládku do 20km 
=27,560m3*2,000t/m3=55,120t 
Viz C.3 - Koordinační situační výkres a 01 - Technická zpráva</t>
  </si>
  <si>
    <t>Celkem: 27,56=27,560 [A]</t>
  </si>
  <si>
    <t>Celkem: 27,56*10=275,600 [A]</t>
  </si>
  <si>
    <t>Celkem: 50,11=50,110 [A]</t>
  </si>
  <si>
    <t>VOZOVKA - Spojovací postřik z kationaktivní emulze, zbytkové množství pojiva 0,40kg/m2 (po odštěpení) 
=50,110m2 
VOZOVKA - Spojovací postřik z kationaktivní emulze, zbytkové množství pojiva 0,40kg/m2 (po odštěpení) 
=50,110m2 
Viz C.3 - Koordinační situační výkres a 04 - Výměna / Nový propustek - Podélný a příčný řez propustkem</t>
  </si>
  <si>
    <t>Celkem: 50,11=50,110 [A] 
Celkem: 50,11=50,110 [B] 
Celkem: A+B=100,220 [C]</t>
  </si>
  <si>
    <t>SO 103.30</t>
  </si>
  <si>
    <t>KM 3,36997 (PVNDČP)</t>
  </si>
  <si>
    <t>Celkem: 95,256=95,256 [A]</t>
  </si>
  <si>
    <t>Celkem: 19,2+14,03+2,432+3,036=38,698 [A]</t>
  </si>
  <si>
    <t>BOURACÍ PRÁCE - Odfrézování asfaltových vrstev v tl. 100mm (asfalt) včetně odvozu a uložení na skládku KSÚS PK - Cestmistrovství Polička do 15km 
=2,315m3*2,400t/m3=5,556t 
Viz C.3 - Koordinační situační výkres a 04 - Výměna / Nový propustek - Podélný a příčný řez propustkem</t>
  </si>
  <si>
    <t>Celkem: 23,15*0,1=2,315 [A]</t>
  </si>
  <si>
    <t>Celkem: 6+8=14,000 [A]</t>
  </si>
  <si>
    <t>ZEMNÍ PRÁCE - Odhumusování plochy v tl. 150mm, která bude zasažena výkopovými pracemi a úpravou terénu včetně odvozu a uložení zeminy na deponii stavby do 20km (využití na zpětné ohumusování) 
=6,210m2*0,150=0,932m3 
=0,932m3*2,000t/m3=1,864t 
ZEMNÍ PRÁCE - Odhumusování plochy v tl. 150mm, která bude zasažena výkopovými pracemi a úpravou terénu včetně odvozu do 20km a likvidace v režii zhotovitele (nebude využita na zpětné ohumusování) 
=20,550m2*0,150-6,210m2*0,150=2,151m3 
=2,151m3*2,000t/m3=4,302t 
Viz C.3 - Koordinační situační výkres a 04 - Výměna / Nový propustek - Podélný a příčný řez propustkem</t>
  </si>
  <si>
    <t>Celkem: 6,21*0,15=0,932 [A] 
Celkem: 20,55*0,15-6,21*0,15=2,151 [B] 
Celkem: A+B=3,083 [C]</t>
  </si>
  <si>
    <t>ZEMNÍ PRÁCE - Výkop zeminy pro stavební jámu v zemině tř. I včetně pažení a odvozu zeminy na skládku do 20km 
=47,628m3*2,000t/m3=95,256t 
Viz C.3 - Koordinační situační výkres a 04 - Výměna / Nový propustek - Podélný a příčný řez propustkem</t>
  </si>
  <si>
    <t>Celkem: 47,628=47,628 [A]</t>
  </si>
  <si>
    <t>Celkem: 47,628*10=476,280 [A]</t>
  </si>
  <si>
    <t>Celkem: 23,94=23,940 [A]</t>
  </si>
  <si>
    <t>ZEMNÍ PRÁCE - Úprava a zhutnění základové spáry 
=1,160*8,600+20,530m2=30,506m2 
VOZOVKA - Úprava a zhutnění zemní pláně 
=28,930m2 
Viz C.3 - Koordinační situační výkres a 04 - Výměna / Nový propustek - Podélný a příčný řez propustkem</t>
  </si>
  <si>
    <t>Celkem: 1,16*8,6+20,53=30,506 [A] 
Celkem: 28,93=28,930 [B] 
Celkem: A+B=59,436 [C]</t>
  </si>
  <si>
    <t>Celkem: 6,21=6,210 [A]</t>
  </si>
  <si>
    <t>Celkem: 20,53*0,15=3,080 [A]</t>
  </si>
  <si>
    <t>ŽB ZÁKLADOVÁ DESKA - Beton C25/30-XF3+XA2 + hutnění včetně dopravy materiálu 
ŽB ZÁKLADOVÁ DESKA - Bednění + odbedňovací nátěr 
=1,160*0,300*2+8,600*0,300*2=5,856m2 
Viz C.3 - Koordinační situační výkres a 04 - Výměna / Nový propustek - Podélný a příčný řez propustkem</t>
  </si>
  <si>
    <t>Celkem: 1,16*8,6*0,3=2,993 [A]</t>
  </si>
  <si>
    <t>Celkem: 0,02*2,993*7,85=0,470 [A]</t>
  </si>
  <si>
    <t>Celkem: 0,624*9=5,616 [A]</t>
  </si>
  <si>
    <t>Celkem: 20,53*0,25=5,133 [A]</t>
  </si>
  <si>
    <t>Celkem: 5,83*0,5*0,2=0,583 [A]</t>
  </si>
  <si>
    <t>Celkem: 28,93=28,930 [A]</t>
  </si>
  <si>
    <t>VOZOVKA - Spojovací postřik z kationaktivní emulze, zbytkové množství pojiva 0,40kg/m2 (po odštěpení) 
=28,930m2 
VOZOVKA - Spojovací postřik z kationaktivní emulze, zbytkové množství pojiva 0,40kg/m2 (po odštěpení) 
=28,930m2 
Viz C.3 - Koordinační situační výkres a 04 - Výměna / Nový propustek - Podélný a příčný řez propustkem</t>
  </si>
  <si>
    <t>Celkem: 28,93=28,930 [A] 
Celkem: 28,93=28,930 [B] 
Celkem: A+B=57,860 [C]</t>
  </si>
  <si>
    <t>ŽB ZÁKLADOVÁ DESKA - Nátěry Np+2xNa na styku se zeminou 
=8,600*0,300*2=5,160m2 
ŽB OBETONOVÁNÍ - Nátěry Np+2xNa na styku se zeminou 
=2,244*7,800=17,503m2 
Viz C.3 - Koordinační situační výkres a 04 - Výměna / Nový propustek - Podélný a příčný řez propustkem</t>
  </si>
  <si>
    <t>Celkem: 8,6*0,3*2=5,160 [A] 
Celkem: 2,244*7,8=17,503 [B] 
Celkem: A+B=22,663 [C]</t>
  </si>
  <si>
    <t>ŽB OBETONOVÁNÍ - Beton C25/30-XF3+XA2 + hutnění 
ŽB OBETONOVÁNÍ - Bednění + odbedňovací nátěr 
=0,904*7,800*2+0,562m2*2=15,226m2 
ŽB OBETONOVÁNÍ - Betonářská výztuž B500B - KARI síť pr. 8mm, rozměr oka 100x100mm, včetně dopravy materiálu 
=0,020*3,650m3*7,850t/m3=0,573m3 
Viz C.3 - Koordinační situační výkres a 04 - Výměna / Nový propustek - Podélný a příčný řez propustkem</t>
  </si>
  <si>
    <t>Celkem: 0,468*7,8=3,650 [A]</t>
  </si>
  <si>
    <t>Celkem: 3,33+8,09=11,420 [A]</t>
  </si>
  <si>
    <t>BOURACÍ PRÁCE - Odstranění betonových základů včetně odvozu na skládku do 20km 
=(3,100+3,000)*1,000*1,000=6,100m3 
=6,100m3*2,300t/m3=14,030t 
BOURACÍ PRÁCE - Odstranění betonových prefabrikovaných podkladků a podkladního betonu včetně odvozu na skládku do 20km 
=0,200m2*6,600=1,320m3 
=1,320m3*2,300t/m3=3,036t 
Viz C.3 - Koordinační situační výkres a 04 - Výměna / Nový propustek - Podélný a příčný řez propustkem</t>
  </si>
  <si>
    <t>Celkem: (3,1+3)*1*1=6,100 [A] 
Celkem: 0,2*6,6=1,320 [B] 
Celkem: A+B=7,420 [C]</t>
  </si>
  <si>
    <t>DOPRAVA - Příplatek za dopravu - Odstranění betonových základů včetně odvozu na skládku do 10km 
=6,100m3*2,300t/m3*10km=140,300tkm 
DOPRAVA - Příplatek za dopravu - Odstranění betonových prefabrikovaných podkladků a podkladního betonu včetně odvozu na skládku do 10km 
=1,320m3*2,300t/m3*10km=30,360tkm 
Položka vypočtena na základě umístění stavby vůči skládce</t>
  </si>
  <si>
    <t>Celkem: 6,1*2,3*10=140,300 [A] 
Celkem: 1,32*2,3*10=30,360 [B] 
Celkem: A+B=170,660 [C]</t>
  </si>
  <si>
    <t>BOURACÍ PRÁCE - Odstranění ŽB čelních stěn propustku včetně odvozu na skládku do 20km 
=7,680m3*2,500t/m3=19,200t 
Viz C.3 - Koordinační situační výkres a 04 - Výměna / Nový propustek - Podélný a příčný řez propustkem</t>
  </si>
  <si>
    <t>Celkem: (3,1+3)*1,3*0,5*2-0,25*0,5*2=7,680 [A]</t>
  </si>
  <si>
    <t>DOPRAVA - Příplatek za dopravu - Odstranění ŽB čelních stěn propustku včetně odvozu na skládku do 10km 
=7,680m3*2,500t/m3*10km=192,000tkm 
DOPRAVA - Příplatek za dopravu - Odstranění ŽB hrdlových trubek DN=400mm včetně odvozu na skládku do 30km 
=7,600*0,320t/m*30km=72,960tkm 
Položka vypočtena na základě umístění stavby vůči skládce</t>
  </si>
  <si>
    <t>Celkem: 7,68*2,5*10=192,000 [A] 
Celkem: 7,6*0,32*30=72,960 [B] 
Celkem: A+B=264,960 [C]</t>
  </si>
  <si>
    <t>BOURACÍ PRÁCE - Odstranění ŽB hrdlových trubek DN=400mm 
=7,600*0,320t/m=2,432t 
Viz C.3 - Koordinační situační výkres a 04 - Výměna / Nový propustek - Podélný a příčný řez propustkem</t>
  </si>
  <si>
    <t>Celkem: 7,6=7,600 [A]</t>
  </si>
  <si>
    <t>SO 103.31</t>
  </si>
  <si>
    <t>KM 3,39437 (PVNDČP)</t>
  </si>
  <si>
    <t>Celkem: 84,54=84,540 [A]</t>
  </si>
  <si>
    <t>BOURACÍ PRÁCE - Odfrézování asfaltových vrstev v tl. 100mm (asfalt) včetně odvozu a uložení na skládku KSÚS PK - Cestmistrovství Polička do 15km 
=1,600m3*2,400t/m3=3,840t 
Viz C.3 - Koordinační situační výkres a 04 - Výměna / Nový propustek - Podélný a příčný řez propustkem</t>
  </si>
  <si>
    <t>Celkem: 16*0,1=1,600 [A]</t>
  </si>
  <si>
    <t>ZEMNÍ PRÁCE - Odhumusování plochy v tl. 150mm, která bude zasažena výkopovými pracemi a úpravou terénu včetně odvozu a uložení zeminy na deponii stavby do 20km (využití na zpětné ohumusování) 
=3,850m2*0,150=0,578m3 
=0,578m3*2,000t/m3=1,156t 
ZEMNÍ PRÁCE - Odhumusování plochy v tl. 150mm, která bude zasažena výkopovými pracemi a úpravou terénu včetně odvozu do 20km a likvidace v režii zhotovitele (nebude využita na zpětné ohumusování) 
=37,950m2*0,150-3,850m2*0,150=5,115m3 
=5,115m3*2,000t/m3=10,230t 
Viz C.3 - Koordinační situační výkres a 04 - Výměna / Nový propustek - Podélný a příčný řez propustkem</t>
  </si>
  <si>
    <t>Celkem: 3,85*0,15=0,578 [A] 
Celkem: 37,95*0,15-3,85*0,15=5,115 [B] 
Celkem: A+B=5,693 [C]</t>
  </si>
  <si>
    <t>ZEMNÍ PRÁCE - Výkop zeminy pro stavební jámu v zemině tř. I včetně pažení a odvozu zeminy na skládku do 20km 
=42,270m3*2,000t/m3=84,540t 
Viz C.3 - Koordinační situační výkres a 04 - Výměna / Nový propustek - Podélný a příčný řez propustkem</t>
  </si>
  <si>
    <t>Celkem: 42,27=42,270 [A]</t>
  </si>
  <si>
    <t>Celkem: 42,27*10=422,700 [A]</t>
  </si>
  <si>
    <t>Celkem: 10,19=10,190 [A]</t>
  </si>
  <si>
    <t>ZEMNÍ PRÁCE - Úprava a zhutnění základové spáry 
=1,160*7,800+27,740m2=36,788m2 
VOZOVKA - Úprava a zhutnění zemní pláně 
=33,150m2 
Viz C.3 - Koordinační situační výkres a 04 - Výměna / Nový propustek - Podélný a příčný řez propustkem</t>
  </si>
  <si>
    <t>Celkem: 1,16*7,8+27,74=36,788 [A] 
Celkem: 33,15=33,150 [B] 
Celkem: A+B=69,938 [C]</t>
  </si>
  <si>
    <t>Celkem: 27,74*0,15=4,161 [A]</t>
  </si>
  <si>
    <t>ŽB ZÁKLADOVÁ DESKA - Beton C25/30-XF3+XA2 + hutnění včetně dopravy materiálu 
ŽB ZÁKLADOVÁ DESKA - Bednění + odbedňovací nátěr 
=1,160*0,300*2+7,800*0,300*2=5,376m2 
Viz C.3 - Koordinační situační výkres a 04 - Výměna / Nový propustek - Podélný a příčný řez propustkem</t>
  </si>
  <si>
    <t>Celkem: 1,16*7,8*0,3=2,714 [A]</t>
  </si>
  <si>
    <t>Celkem: 0,02*2,714*7,85=0,426 [A]</t>
  </si>
  <si>
    <t>Celkem: 0,624*8,2=5,117 [A]</t>
  </si>
  <si>
    <t>Celkem: 27,74*0,25=6,935 [A]</t>
  </si>
  <si>
    <t>Celkem: 7,68*0,5*0,2=0,768 [A]</t>
  </si>
  <si>
    <t>Celkem: 33,15=33,150 [A]</t>
  </si>
  <si>
    <t>VOZOVKA - Spojovací postřik z kationaktivní emulze, zbytkové množství pojiva 0,40kg/m2 (po odštěpení) 
=33,150m2 
VOZOVKA - Spojovací postřik z kationaktivní emulze, zbytkové množství pojiva 0,40kg/m2 (po odštěpení) 
=33,150m2 
Viz C.3 - Koordinační situační výkres a 04 - Výměna / Nový propustek - Podélný a příčný řez propustkem</t>
  </si>
  <si>
    <t>Celkem: 33,15=33,150 [A] 
Celkem: 33,15=33,150 [B] 
Celkem: A+B=66,300 [C]</t>
  </si>
  <si>
    <t>ŽB ZÁKLADOVÁ DESKA - Nátěry Np+2xNa na styku se zeminou 
=7,800*0,300*2=4,680m2 
ŽB OBETONOVÁNÍ - Nátěry Np+2xNa na styku se zeminou 
=2,244*7,000=15,708m2 
Viz C.3 - Koordinační situační výkres a 04 - Výměna / Nový propustek - Podélný a příčný řez propustkem</t>
  </si>
  <si>
    <t>Celkem: 7,8*0,3*2=4,680 [A] 
Celkem: 2,244*7=15,708 [B] 
Celkem: A+B=20,388 [C]</t>
  </si>
  <si>
    <t>Celkem: 7,8=7,800 [A]</t>
  </si>
  <si>
    <t>ŽB OBETONOVÁNÍ - Beton C25/30-XF3+XA2 + hutnění 
ŽB OBETONOVÁNÍ - Bednění + odbedňovací nátěr 
=0,904*7,000*2+0,562m2*2=13,780m2 
ŽB OBETONOVÁNÍ - Betonářská výztuž B500B - KARI síť pr. 8mm, rozměr oka 100x100mm, včetně dopravy materiálu 
=0,020*3,276m3*7,850t/m3=0,514m3 
Viz C.3 - Koordinační situační výkres a 04 - Výměna / Nový propustek - Podélný a příčný řez propustkem</t>
  </si>
  <si>
    <t>Celkem: 0,468*7=3,276 [A]</t>
  </si>
  <si>
    <t>SO 103.32</t>
  </si>
  <si>
    <t>KM 3,69649 (PVNDČP)</t>
  </si>
  <si>
    <t>Celkem: 178,45=178,450 [A]</t>
  </si>
  <si>
    <t>Celkem: 12,08=12,080 [A]</t>
  </si>
  <si>
    <t>ZEMNÍ PRÁCE - Odhumusování plochy v tl. 150mm, která bude zasažena výkopovými pracemi a úpravou terénu včetně odvozu a uložení zeminy na deponii stavby do 20km (využití na zpětné ohumusování) 
=8,300m2*0,150=1,245m3 
=1,245m3*2,000t/m3=2,490t 
ZEMNÍ PRÁCE - Odhumusování plochy v tl. 150mm, která bude zasažena výkopovými pracemi a úpravou terénu včetně odvozu do 20km a likvidace v režii zhotovitele (nebude využita na zpětné ohumusování) 
=90,000m2*0,150-8,300m2*0,150=12,255m3 
=12,255m3*2,000t/m3=24,450t 
Viz C.3 - Koordinační situační výkres a 04 - Výměna / Nový propustek - Podélný a příčný řez propustkem</t>
  </si>
  <si>
    <t>Celkem: 8,3*0,15=1,245 [A] 
Celkem: 90*0,15-8,3*0,15=12,255 [B] 
Celkem: A+B=13,500 [C]</t>
  </si>
  <si>
    <t>ZEMNÍ PRÁCE - Výkop zeminy pro stavební jámu v zemině tř. I včetně pažení a odvozu zeminy na skládku do 20km 
=89,225m3*2,000t/m3=178,450t 
Viz C.3 - Koordinační situační výkres a 04 - Výměna / Nový propustek - Podélný a příčný řez propustkem</t>
  </si>
  <si>
    <t>Celkem: 89,225=89,225 [A]</t>
  </si>
  <si>
    <t>Celkem: 89,225*10=892,250 [A]</t>
  </si>
  <si>
    <t>Celkem: 26,2=26,200 [A]</t>
  </si>
  <si>
    <t>ZEMNÍ PRÁCE - Úprava a zhutnění základové spáry 
=1,160*10,150+45,640m2=57,414m2 
VOZOVKA - Úprava a zhutnění zemní pláně 
=45,880m2 
Viz C.3 - Koordinační situační výkres a 04 - Výměna / Nový propustek - Podélný a příčný řez propustkem</t>
  </si>
  <si>
    <t>Celkem: 1,16*10,15+45,64=57,414 [A] 
Celkem: 45,88=45,880 [B] 
Celkem: A+B=103,294 [C]</t>
  </si>
  <si>
    <t>Celkem: 8,3=8,300 [A]</t>
  </si>
  <si>
    <t>Celkem: 45,64*0,15=6,846 [A]</t>
  </si>
  <si>
    <t>ŽB ZÁKLADOVÁ DESKA - Beton C25/30-XF3+XA2 + hutnění včetně dopravy materiálu 
ŽB ZÁKLADOVÁ DESKA - Bednění + odbedňovací nátěr 
=1,160*0,300*2+10,150*0,300*2=6,786m2 
Viz C.3 - Koordinační situační výkres a 04 - Výměna / Nový propustek - Podélný a příčný řez propustkem</t>
  </si>
  <si>
    <t>Celkem: 1,16*10,15*0,3=3,532 [A]</t>
  </si>
  <si>
    <t>Celkem: 0,02*3,532*7,85=0,555 [A]</t>
  </si>
  <si>
    <t>Celkem: 0,624*10,55=6,583 [A]</t>
  </si>
  <si>
    <t>Celkem: 45,64*0,25=11,410 [A]</t>
  </si>
  <si>
    <t>Celkem: 9,605*0,5*0,2=0,961 [A]</t>
  </si>
  <si>
    <t>Celkem: 45,88=45,880 [A]</t>
  </si>
  <si>
    <t>VOZOVKA - Spojovací postřik z kationaktivní emulze, zbytkové množství pojiva 0,40kg/m2 (po odštěpení) 
=45,880m2 
VOZOVKA - Spojovací postřik z kationaktivní emulze, zbytkové množství pojiva 0,40kg/m2 (po odštěpení) 
=45,880m2 
Viz C.3 - Koordinační situační výkres a 04 - Výměna / Nový propustek - Podélný a příčný řez propustkem</t>
  </si>
  <si>
    <t>Celkem: 45,88=45,880 [A] 
Celkem: 45,88=45,880 [B] 
Celkem: A+B=91,760 [C]</t>
  </si>
  <si>
    <t>ŽB ZÁKLADOVÁ DESKA - Nátěry Np+2xNa na styku se zeminou 
=10,150*0,300*2=6,090m2 
ŽB OBETONOVÁNÍ - Nátěry Np+2xNa na styku se zeminou 
=2,244*9,350=20,981m2 
Viz C.3 - Koordinační situační výkres a 04 - Výměna / Nový propustek - Podélný a příčný řez propustkem</t>
  </si>
  <si>
    <t>Celkem: 10,15*0,3*2=6,090 [A] 
Celkem: 2,244*9,35=20,981 [B] 
Celkem: A+B=27,071 [C]</t>
  </si>
  <si>
    <t>Celkem: 10,15=10,150 [A]</t>
  </si>
  <si>
    <t>ŽB OBETONOVÁNÍ - Beton C25/30-XF3+XA2 + hutnění 
ŽB OBETONOVÁNÍ - Bednění + odbedňovací nátěr 
=0,904*9,350*2+0,562m2*2=18,029m2 
ŽB OBETONOVÁNÍ - Betonářská výztuž B500B - KARI síť pr. 8mm, rozměr oka 100x100mm, včetně dopravy materiálu 
=0,020*4,376m3*7,850t/m3=0,687m3 
Viz C.3 - Koordinační situační výkres a 04 - Výměna / Nový propustek - Podélný a příčný řez propustkem</t>
  </si>
  <si>
    <t>Celkem: 0,468*9,35=4,376 [A]</t>
  </si>
  <si>
    <t>SO 103.33</t>
  </si>
  <si>
    <t>KM 3,69739 (PVNDČP)</t>
  </si>
  <si>
    <t>Celkem: 75,82=75,820 [A]</t>
  </si>
  <si>
    <t>Celkem: 6,613+13,8+2,132+2,482=25,027 [A]</t>
  </si>
  <si>
    <t>ZEMNÍ PRÁCE - Odhumusování plochy v tl. 150mm, která bude zasažena výkopovými pracemi a úpravou terénu včetně odvozu a uložení zeminy na deponii stavby do 20km (využití na zpětné ohumusování) 
=6,085m2*0,150=0,913m3 
=0,913m3*2,000t/m3=1,826t 
ZEMNÍ PRÁCE - Odhumusování plochy v tl. 150mm, která bude zasažena výkopovými pracemi a úpravou terénu včetně odvozu do 20km a likvidace v režii zhotovitele (nebude využita na zpětné ohumusování) 
=23,340m2*0,150-6,085m2*0,150=2,588m3 
=2,588m3*2,000t/m3=5,176t 
Viz C.3 - Koordinační situační výkres a 04 - Výměna / Nový propustek - Podélný a příčný řez propustkem</t>
  </si>
  <si>
    <t>Celkem: 6,085*0,15=0,913 [A] 
Celkem: 23,34*0,15-6,085*0,15=2,588 [B] 
Celkem: A+B=3,501 [C]</t>
  </si>
  <si>
    <t>ZEMNÍ PRÁCE - Výkop zeminy pro stavební jámu v zemině tř. I včetně pažení a odvozu zeminy na skládku do 20km 
=37,910m3*2,000t/m3=75,820t 
Viz C.3 - Koordinační situační výkres a 04 - Výměna / Nový propustek - Podélný a příčný řez propustkem</t>
  </si>
  <si>
    <t>Celkem: 37,91=37,910 [A]</t>
  </si>
  <si>
    <t>Celkem: 37,91*10=379,100 [A]</t>
  </si>
  <si>
    <t>ZEMNÍ PRÁCE - Úprava a zhutnění základové spáry 
=1,160*7,200+18,390m2=26,742m2 
VOZOVKA - Úprava a zhutnění zemní pláně 
=21,060m2 
Viz C.3 - Koordinační situační výkres a 04 - Výměna / Nový propustek - Podélný a příčný řez propustkem</t>
  </si>
  <si>
    <t>Celkem: 1,16*7,2+18,39=26,742 [A] 
Celkem: 21,06=21,060 [B] 
Celkem: A+B=47,802 [C]</t>
  </si>
  <si>
    <t>Celkem: 6,085=6,085 [A]</t>
  </si>
  <si>
    <t>Celkem: 18,39*0,15=2,759 [A]</t>
  </si>
  <si>
    <t>ŽB ZÁKLADOVÁ DESKA - Beton C25/30-XF3+XA2 + hutnění včetně dopravy materiálu 
ŽB ZÁKLADOVÁ DESKA - Bednění + odbedňovací nátěr 
=1,160*0,300*2+7,200*0,300*2=5,016m2 
Viz C.3 - Koordinační situační výkres a 04 - Výměna / Nový propustek - Podélný a příčný řez propustkem</t>
  </si>
  <si>
    <t>Celkem: 1,16*7,2*0,3=2,506 [A]</t>
  </si>
  <si>
    <t>Celkem: 0,02*2,506*7,85=0,393 [A]</t>
  </si>
  <si>
    <t>Celkem: 0,624*7,6=4,742 [A]</t>
  </si>
  <si>
    <t>Celkem: 18,39*0,25=4,598 [A]</t>
  </si>
  <si>
    <t>Celkem: 5,175*0,5*0,2=0,518 [A]</t>
  </si>
  <si>
    <t>Celkem: 21,06=21,060 [A]</t>
  </si>
  <si>
    <t>VOZOVKA - Spojovací postřik z kationaktivní emulze, zbytkové množství pojiva 0,40kg/m2 (po odštěpení) 
=21,060m2 
VOZOVKA - Spojovací postřik z kationaktivní emulze, zbytkové množství pojiva 0,40kg/m2 (po odštěpení) 
=21,060m2 
Viz C.3 - Koordinační situační výkres a 04 - Výměna / Nový propustek - Podélný a příčný řez propustkem</t>
  </si>
  <si>
    <t>Celkem: 21,06=21,060 [A] 
Celkem: 21,06=21,060 [B] 
Celkem: A+B=42,120 [C]</t>
  </si>
  <si>
    <t>ŽB ZÁKLADOVÁ DESKA - Nátěry Np+2xNa na styku se zeminou 
=7,200*0,300*2=4,320m2 
ŽB OBETONOVÁNÍ - Nátěry Np+2xNa na styku se zeminou 
=2,244*6,400=14,362m2 
Viz C.3 - Koordinační situační výkres a 04 - Výměna / Nový propustek - Podélný a příčný řez propustkem</t>
  </si>
  <si>
    <t>Celkem: 7,2*0,3*2=4,320 [A] 
Celkem: 2,244*6,4=14,362 [B] 
Celkem: A+B=18,682 [C]</t>
  </si>
  <si>
    <t>Celkem: 7,2=7,200 [A]</t>
  </si>
  <si>
    <t>ŽB OBETONOVÁNÍ - Beton C25/30-XF3+XA2 + hutnění 
ŽB OBETONOVÁNÍ - Bednění + odbedňovací nátěr 
=0,904*6,400*2+0,562m2*2=12,695m2 
ŽB OBETONOVÁNÍ - Betonářská výztuž B500B - KARI síť pr. 8mm, rozměr oka 100x100mm, včetně dopravy materiálu 
=0,020*2,995m3*7,850t/m3=0,470m3 
Viz C.3 - Koordinační situační výkres a 04 - Výměna / Nový propustek - Podélný a příčný řez propustkem</t>
  </si>
  <si>
    <t>Celkem: 0,468*6,4=2,995 [A]</t>
  </si>
  <si>
    <t>BOURACÍ PRÁCE - Odstranění betonových základů včetně odvozu na skládku do 20km 
=3,000*1,000*1,000*2=6,000m3 
=6,000m3*2,300t/m3=13,800t 
BOURACÍ PRÁCE - Odstranění betonových prefabrikovaných podkladků a podkladního betonu včetně odvozu na skládku do 20km 
=0,260m2*4,150=1,079m3 
=1,079m3*2,300t/m3=2,482t 
Viz C.3 - Koordinační situační výkres a 04 - Výměna / Nový propustek - Podélný a příčný řez propustkem</t>
  </si>
  <si>
    <t>Celkem: 3*1*1*2=6,000 [A] 
Celkem: 0,26*4,15=1,079 [B] 
Celkem: A+B=7,079 [C]</t>
  </si>
  <si>
    <t>DOPRAVA - Příplatek za dopravu - Odstranění betonových základů včetně odvozu na skládku do 10km 
=6,000m3*2,300t/m3*10km=138,000tkm 
DOPRAVA - Příplatek za dopravu - Odstranění betonových prefabrikovaných podkladků a podkladního betonu včetně odvozu na skládku do 10km 
=1,079m3*2,300t/m3*10km=24,817tkm 
Položka vypočtena na základě umístění stavby vůči skládce</t>
  </si>
  <si>
    <t>Celkem: 6*2,3*10=138,000 [A] 
Celkem: 1,079*2,3*10=24,817 [B] 
Celkem: A+B=162,817 [C]</t>
  </si>
  <si>
    <t>Celkem: 3*1*0,5*2-0,355*0,5*2=2,645 [A]</t>
  </si>
  <si>
    <t>DOPRAVA - Příplatek za dopravu - Odstranění ŽB čelních stěn propustku včetně odvozu na skládku do 10km 
=2,645m3*2,500t/m3*10km=66,125tkm 
DOPRAVA - Příplatek za dopravu - Odstranění ŽB hrdlových trubek DN=400mm včetně odvozu na skládku do 30km 
=5,150*0,414t/m*30km=63,963tkm 
Položka vypočtena na základě umístění stavby vůči skládce</t>
  </si>
  <si>
    <t>SO 103.34</t>
  </si>
  <si>
    <t>KM 3,94384 (PVNDČP)</t>
  </si>
  <si>
    <t>Celkem: 74,454=74,454 [A]</t>
  </si>
  <si>
    <t>Celkem: 4,438+10,35+2,464+3,082=20,334 [A]</t>
  </si>
  <si>
    <t>BOURACÍ PRÁCE - Odfrézování asfaltových vrstev v tl. 100mm (asfalt) včetně odvozu a uložení na skládku KSÚS PK - Cestmistrovství Polička do 15km 
=1,803m3*2,400t/m3=4,327t 
Viz C.3 - Koordinační situační výkres a 04 - Výměna / Nový propustek - Podélný a příčný řez propustkem</t>
  </si>
  <si>
    <t>Celkem: 18,03*0,1=1,803 [A]</t>
  </si>
  <si>
    <t>ZEMNÍ PRÁCE - Odhumusování plochy v tl. 150mm, která bude zasažena výkopovými pracemi a úpravou terénu včetně odvozu a uložení zeminy na deponii stavby do 20km (využití na zpětné ohumusování) 
=4,155m2*0,150=0,623m3 
=0,623m3*2,000t/m3=1,246t 
ZEMNÍ PRÁCE - Odhumusování plochy v tl. 150mm, která bude zasažena výkopovými pracemi a úpravou terénu včetně odvozu do 20km a likvidace v režii zhotovitele (nebude využita na zpětné ohumusování) 
=23,055m2*0,150-4,155m2*0,150=2,835m3 
=2,835m3*2,000t/m3=5,670t 
Viz C.3 - Koordinační situační výkres a 04 - Výměna / Nový propustek - Podélný a příčný řez propustkem</t>
  </si>
  <si>
    <t>Celkem: 4,155*0,15=0,623 [A] 
Celkem: 23,055*0,15-4,155*0,15=2,835 [B] 
Celkem: A+B=3,458 [C]</t>
  </si>
  <si>
    <t>ZEMNÍ PRÁCE - Výkop zeminy pro stavební jámu v zemině tř. I včetně pažení a odvozu zeminy na skládku do 20km 
=37,227m3*2,000t/m3=74,454t 
Viz C.3 - Koordinační situační výkres a 04 - Výměna / Nový propustek - Podélný a příčný řez propustkem</t>
  </si>
  <si>
    <t>Celkem: 37,227=37,227 [A]</t>
  </si>
  <si>
    <t>Celkem: 37,227*10=372,270 [A]</t>
  </si>
  <si>
    <t>Celkem: 16,725=16,725 [A]</t>
  </si>
  <si>
    <t>ZEMNÍ PRÁCE - Úprava a zhutnění základové spáry 
=1,160*8,100+21,750m2=31,146m2 
VOZOVKA - Úprava a zhutnění zemní pláně 
=25,920m2 
Viz C.3 - Koordinační situační výkres a 04 - Výměna / Nový propustek - Podélný a příčný řez propustkem</t>
  </si>
  <si>
    <t>Celkem: 1,16*8,1+21,75=31,146 [A] 
Celkem: 25,92=25,920 [B] 
Celkem: A+B=57,066 [C]</t>
  </si>
  <si>
    <t>Celkem: 4,155=4,155 [A]</t>
  </si>
  <si>
    <t>Celkem: 21,75*0,15=3,263 [A]</t>
  </si>
  <si>
    <t>ŽB ZÁKLADOVÁ DESKA - Beton C25/30-XF3+XA2 + hutnění včetně dopravy materiálu 
ŽB ZÁKLADOVÁ DESKA - Bednění + odbedňovací nátěr 
=1,160*0,300*2+8,100*0,300*2=5,556m2 
Viz C.3 - Koordinační situační výkres a 04 - Výměna / Nový propustek - Podélný a příčný řez propustkem</t>
  </si>
  <si>
    <t>Celkem: 1,16*8,1*0,3=2,819 [A]</t>
  </si>
  <si>
    <t>Celkem: 0,02*2,819*7,85=0,443 [A]</t>
  </si>
  <si>
    <t>Celkem: 0,624*8,5=5,304 [A]</t>
  </si>
  <si>
    <t>Celkem: 21,75*0,25=5,438 [A]</t>
  </si>
  <si>
    <t>Celkem: 6,1*0,5*0,2=0,610 [A]</t>
  </si>
  <si>
    <t>Celkem: 25,92=25,920 [A]</t>
  </si>
  <si>
    <t>VOZOVKA - Spojovací postřik z kationaktivní emulze, zbytkové množství pojiva 0,40kg/m2 (po odštěpení) 
=25,920m2 
VOZOVKA - Spojovací postřik z kationaktivní emulze, zbytkové množství pojiva 0,40kg/m2 (po odštěpení) 
=25,920m2 
Viz C.3 - Koordinační situační výkres a 04 - Výměna / Nový propustek - Podélný a příčný řez propustkem</t>
  </si>
  <si>
    <t>Celkem: 25,92=25,920 [A] 
Celkem: 25,92=25,920 [B] 
Celkem: A+B=51,840 [C]</t>
  </si>
  <si>
    <t>ŽB ZÁKLADOVÁ DESKA - Nátěry Np+2xNa na styku se zeminou 
=8,100*0,300*2=4,860m2 
ŽB OBETONOVÁNÍ - Nátěry Np+2xNa na styku se zeminou 
=2,244*7,300=16,381m2 
Viz C.3 - Koordinační situační výkres a 04 - Výměna / Nový propustek - Podélný a příčný řez propustkem</t>
  </si>
  <si>
    <t>Celkem: 8,1*0,3*2=4,860 [A] 
Celkem: 2,244*7,3=16,381 [B] 
Celkem: A+B=21,241 [C]</t>
  </si>
  <si>
    <t>Celkem: 8,1=8,100 [A]</t>
  </si>
  <si>
    <t>ŽB OBETONOVÁNÍ - Beton C25/30-XF3+XA2 + hutnění 
ŽB OBETONOVÁNÍ - Bednění + odbedňovací nátěr 
=0,904*7,300*2+0,562m2*2=14,322m2 
ŽB OBETONOVÁNÍ - Betonářská výztuž B500B - KARI síť pr. 8mm, rozměr oka 100x100mm, včetně dopravy materiálu 
=0,020*3,416m3*7,850t/m3=0,536m3 
Viz C.3 - Koordinační situační výkres a 04 - Výměna / Nový propustek - Podélný a příčný řez propustkem</t>
  </si>
  <si>
    <t>Celkem: 0,468*7,3=3,416 [A]</t>
  </si>
  <si>
    <t>Celkem: 3,8+8=11,800 [A]</t>
  </si>
  <si>
    <t>BOURACÍ PRÁCE - Odstranění betonových základů včetně odvozu na skládku do 20km 
=(2,300+2,200)*1,000*1,000=4,500m3 
=4,500m3*2,300t/m3=10,350t 
BOURACÍ PRÁCE - Odstranění betonových prefabrikovaných podkladků a podkladního betonu včetně odvozu na skládku do 20km 
=0,200m2*6,700=1,340m3 
=1,340m3*2,300t/m3=3,082t 
Viz C.3 - Koordinační situační výkres a 04 - Výměna / Nový propustek - Podélný a příčný řez propustkem</t>
  </si>
  <si>
    <t>Celkem: (2,3+2,2)*1*1=4,500 [A] 
Celkem: 0,2*6,7=1,340 [B] 
Celkem: A+B=5,840 [C]</t>
  </si>
  <si>
    <t>DOPRAVA - Příplatek za dopravu - Odstranění betonových základů včetně odvozu na skládku do 10km 
=4,500m3*2,300t/m3*10km=103,500tkm 
DOPRAVA - Příplatek za dopravu - Odstranění betonových prefabrikovaných podkladků a podkladního betonu včetně odvozu na skládku do 10km 
=1,340m3*2,300t/m3*10km=30,820tkm 
Položka vypočtena na základě umístění stavby vůči skládce</t>
  </si>
  <si>
    <t>Celkem: 4,5*2,3*10=103,500 [A] 
Celkem: 1,34*2,3*10=30,820 [B] 
Celkem: A+B=134,320 [C]</t>
  </si>
  <si>
    <t>BOURACÍ PRÁCE - Odstranění ŽB čelních stěn propustku včetně odvozu na skládku do 20km 
=1,775m3*2,500t/m3=4,438t 
Viz C.3 - Koordinační situační výkres a 04 - Výměna / Nový propustek - Podélný a příčný řez propustkem</t>
  </si>
  <si>
    <t>Celkem: (2,3+2,2)*0,9*0,5-0,25*0,5*2=1,775 [A]</t>
  </si>
  <si>
    <t>DOPRAVA - Příplatek za dopravu - Odstranění ŽB čelních stěn propustku včetně odvozu na skládku do 10km 
=1,775m3*2,500t/m3*10km=44,375tkm 
DOPRAVA - Příplatek za dopravu - Odstranění ŽB hrdlových trubek DN=400mm včetně odvozu na skládku do 30km 
=7,700*0,320t/m*30km=73,920tkm 
Položka vypočtena na základě umístění stavby vůči skládce</t>
  </si>
  <si>
    <t>Celkem: 1,775*2,5*10=44,375 [A] 
Celkem: 7,7*0,32*30=73,920 [B] 
Celkem: A+B=118,295 [C]</t>
  </si>
  <si>
    <t>SO 103.35</t>
  </si>
  <si>
    <t>KM 3,98085 (PVNDČP)</t>
  </si>
  <si>
    <t>Celkem: 57,35=57,350 [A]</t>
  </si>
  <si>
    <t>Celkem: 4,775+11,04+1,68+1,955=19,450 [A]</t>
  </si>
  <si>
    <t>BOURACÍ PRÁCE - Odfrézování asfaltových vrstev v tl. 100mm (asfalt) včetně odvozu a uložení na skládku KSÚS PK - Cestmistrovství Polička do 15km 
=1,118m3*2,400t/m3=2,683t 
Viz C.3 - Koordinační situační výkres a 04 - Výměna / Nový propustek - Podélný a příčný řez propustkem</t>
  </si>
  <si>
    <t>Celkem: 11,18*0,1=1,118 [A]</t>
  </si>
  <si>
    <t>Celkem: 9,1+5=14,100 [A]</t>
  </si>
  <si>
    <t>ZEMNÍ PRÁCE - Odhumusování plochy v tl. 150mm, která bude zasažena výkopovými pracemi a úpravou terénu včetně odvozu a uložení zeminy na deponii stavby do 20km (využití na zpětné ohumusování) 
=3,370m2*0,150=0,505m3 
=0,506m3*2,000t/m3=1,010t 
ZEMNÍ PRÁCE - Odhumusování plochy v tl. 150mm, která bude zasažena výkopovými pracemi a úpravou terénu včetně odvozu do 20km a likvidace v režii zhotovitele (nebude využita na zpětné ohumusování) 
=25,300m2*0,150-3,370m2*0,150=3,290m3 
=3,290m3*2,000t/m3=6,580t 
Viz C.3 - Koordinační situační výkres a 04 - Výměna / Nový propustek - Podélný a příčný řez propustkem</t>
  </si>
  <si>
    <t>Celkem: 3,37*0,15=0,506 [A] 
Celkem: 25,3*0,15-3,37*0,15=3,290 [B] 
Celkem: A+B=3,796 [C]</t>
  </si>
  <si>
    <t>ZEMNÍ PRÁCE - Výkop zeminy pro stavební jámu v zemině tř. I včetně pažení a odvozu zeminy na skládku do 20km 
=28,675m3*2,000t/m3=57,350t 
Viz C.3 - Koordinační situační výkres a 04 - Výměna / Nový propustek - Podélný a příčný řez propustkem</t>
  </si>
  <si>
    <t>Celkem: 28,675=28,675 [A]</t>
  </si>
  <si>
    <t>Celkem: 28,675*10=286,750 [A]</t>
  </si>
  <si>
    <t>Celkem: 13,555=13,555 [A]</t>
  </si>
  <si>
    <t>ZEMNÍ PRÁCE - Úprava a zhutnění základové spáry 
=1,160*6,800+18,520m2=26,408m2 
VOZOVKA - Úprava a zhutnění zemní pláně 
=20,900m2 
Viz C.3 - Koordinační situační výkres a 04 - Výměna / Nový propustek - Podélný a příčný řez propustkem</t>
  </si>
  <si>
    <t>Celkem: 1,16*6,8+18,52=26,408 [A] 
Celkem: 20,9=20,900 [B] 
Celkem: A+B=47,308 [C]</t>
  </si>
  <si>
    <t>Celkem: 3,37=3,370 [A]</t>
  </si>
  <si>
    <t>Celkem: 18,52*0,15=2,778 [A]</t>
  </si>
  <si>
    <t>ŽB ZÁKLADOVÁ DESKA - Beton C25/30-XF3+XA2 + hutnění včetně dopravy materiálu 
ŽB ZÁKLADOVÁ DESKA - Bednění + odbedňovací nátěr 
=1,160*0,300*2+6,800*0,300*2=4,776m2 
Viz C.3 - Koordinační situační výkres a 04 - Výměna / Nový propustek - Podélný a příčný řez propustkem</t>
  </si>
  <si>
    <t>Celkem: 1,16*6,8*0,3=2,366 [A]</t>
  </si>
  <si>
    <t>Celkem: 0,02*2,366*7,85=0,371 [A]</t>
  </si>
  <si>
    <t>Celkem: 0,624*7,2=4,493 [A]</t>
  </si>
  <si>
    <t>Celkem: 18,52*0,25=4,630 [A]</t>
  </si>
  <si>
    <t>Celkem: 5,29*0,5*0,2=0,529 [A]</t>
  </si>
  <si>
    <t>VOZOVKA - Spojovací postřik z kationaktivní emulze, zbytkové množství pojiva 0,40kg/m2 (po odštěpení) 
=20,900m2 
VOZOVKA - Spojovací postřik z kationaktivní emulze, zbytkové množství pojiva 0,40kg/m2 (po odštěpení) 
=20,900m2 
Viz C.3 - Koordinační situační výkres a 04 - Výměna / Nový propustek - Podélný a příčný řez propustkem</t>
  </si>
  <si>
    <t>Celkem: 20,9=20,900 [A] 
Celkem: 20,9=20,900 [B] 
Celkem: A+B=41,800 [C]</t>
  </si>
  <si>
    <t>ŽB ZÁKLADOVÁ DESKA - Nátěry Np+2xNa na styku se zeminou 
=6,800*0,300*2=4,080m2 
ŽB OBETONOVÁNÍ - Nátěry Np+2xNa na styku se zeminou 
=2,244*6,000=13,464m2 
Viz C.3 - Koordinační situační výkres a 04 - Výměna / Nový propustek - Podélný a příčný řez propustkem</t>
  </si>
  <si>
    <t>Celkem: 6,8*0,3*2=4,080 [A] 
Celkem: 2,244*6=13,464 [B] 
Celkem: A+B=17,544 [C]</t>
  </si>
  <si>
    <t>Celkem: 6,8=6,800 [A]</t>
  </si>
  <si>
    <t>ŽB OBETONOVÁNÍ - Beton C25/30-XF3+XA2 + hutnění 
ŽB OBETONOVÁNÍ - Bednění + odbedňovací nátěr 
=0,904*6,000*2+0,562m2*2=11,972m2 
ŽB OBETONOVÁNÍ - Betonářská výztuž B500B - KARI síť pr. 8mm, rozměr oka 100x100mm, včetně dopravy materiálu 
=0,020*2,808m3*7,850t/m3=0,441m3 
Viz C.3 - Koordinační situační výkres a 04 - Výměna / Nový propustek - Podélný a příčný řez propustkem</t>
  </si>
  <si>
    <t>Celkem: 0,468*6=2,808 [A]</t>
  </si>
  <si>
    <t>Celkem: 4,36+3,27=7,630 [A]</t>
  </si>
  <si>
    <t>BOURACÍ PRÁCE - Odstranění betonových základů včetně odvozu na skládku do 20km 
=2,400*1,000*1,000*2=4,800m3 
=4,800m3*2,300t/m3=11,040t 
BOURACÍ PRÁCE - Odstranění betonových prefabrikovaných podkladků a podkladního betonu včetně odvozu na skládku do 20km 
=0,200m2*4,250=0,850m3 
=0,850m3*2,300t/m3=1,955t 
Viz C.3 - Koordinační situační výkres a 04 - Výměna / Nový propustek - Podélný a příčný řez propustkem</t>
  </si>
  <si>
    <t>Celkem: 2,4*1*1*2=4,800 [A] 
Celkem: 0,2*4,25=0,850 [B] 
Celkem: A+B=5,650 [C]</t>
  </si>
  <si>
    <t>DOPRAVA - Příplatek za dopravu - Odstranění betonových základů včetně odvozu na skládku do 10km 
=4,800m3*2,300t/m3*10km=110,400tkm 
DOPRAVA - Příplatek za dopravu - Odstranění betonových prefabrikovaných podkladků a podkladního betonu včetně odvozu na skládku do 10km 
=0,850m3*2,300t/m3*10km=19,550tkm 
Položka vypočtena na základě umístění stavby vůči skládce</t>
  </si>
  <si>
    <t>Celkem: 4,8*2,3*10=110,400 [A] 
Celkem: 0,85*2,3*10=19,550 [B] 
Celkem: A+B=129,950 [C]</t>
  </si>
  <si>
    <t>BOURACÍ PRÁCE - Odstranění ŽB čelních stěn propustku včetně odvozu na skládku do 20km 
=1,910m3*2,500t/m3=4,775t 
Viz C.3 - Koordinační situační výkres a 04 - Výměna / Nový propustek - Podélný a příčný řez propustkem</t>
  </si>
  <si>
    <t>Celkem: 2,4*0,9*0,5*2-0,25*0,5*2=1,910 [A]</t>
  </si>
  <si>
    <t>DOPRAVA - Příplatek za dopravu - Odstranění ŽB čelních stěn propustku včetně odvozu na skládku do 10km 
=1,910m3*2,500t/m3*10km=47,750tkm 
DOPRAVA - Příplatek za dopravu - Odstranění ŽB hrdlových trubek DN=400mm včetně odvozu na skládku do 30km 
=5,250*0,320t/m*30km=50,400tkm 
Položka vypočtena na základě umístění stavby vůči skládce</t>
  </si>
  <si>
    <t>Celkem: 1,91*2,5*10=47,750 [A] 
Celkem: 5,25*0,32*30=50,400 [B] 
Celkem: A+B=98,150 [C]</t>
  </si>
  <si>
    <t>BOURACÍ PRÁCE - Odstranění ŽB hrdlových trubek DN=400mm 
=5,250*0,320t/m=1,680t 
Viz C.3 - Koordinační situační výkres a 04 - Výměna / Nový propustek - Podélný a příčný řez propustkem</t>
  </si>
  <si>
    <t>SO 103.36</t>
  </si>
  <si>
    <t>KM 4,10924 (PVNDČP)</t>
  </si>
  <si>
    <t>Celkem: 118,66=118,660 [A]</t>
  </si>
  <si>
    <t>SKLÁDKA - Uložení stavební suti na skládku 
Viz položky č. 38, 40 a 44</t>
  </si>
  <si>
    <t>Celkem: 21,034+36,14+6,528+8,924=72,626 [A]</t>
  </si>
  <si>
    <t>ZEMNÍ PRÁCE - Odhumusování plochy v tl. 150mm, která bude zasažena výkopovými pracemi a úpravou terénu včetně odvozu a uložení zeminy na deponii stavby do 20km (využití na zpětné ohumusování) 
=70,310m2*0,150=10,547m3 
=10,547m3*2,000t/m3=21,094t 
ZEMNÍ PRÁCE - Odhumusování plochy v tl. 150mm, která bude zasažena výkopovými pracemi a úpravou terénu včetně odvozu do 20km a likvidace v režii zhotovitele (nebude využita na zpětné ohumusování) 
=121,250m2*0,150-70,310m2*0,150=7,641m3 
=7,641m3*2,000t/m3=15,282t 
Viz C.3 - Koordinační situační výkres a 04 - Výměna / Nový propustek - Podélný a příčný řez propustkem</t>
  </si>
  <si>
    <t>Celkem: 70,31*0,15=10,547 [A] 
Celkem: 121,25*0,15-70,31*0,15=7,641 [B] 
Celkem: A+B=18,188 [C]</t>
  </si>
  <si>
    <t>ZEMNÍ PRÁCE - Výkop zeminy pro stavební jámu v zemině tř. I včetně pažení a odvozu zeminy na skládku do 20km 
=59,330m3*2,000t/m3=118,660t 
Viz C.3 - Koordinační situační výkres a 04 - Výměna / Nový propustek - Podélný a příčný řez propustkem</t>
  </si>
  <si>
    <t>Celkem: 59,33=59,330 [A]</t>
  </si>
  <si>
    <t>Celkem: 59,33*10=593,300 [A]</t>
  </si>
  <si>
    <t>Celkem: 22,95=22,950 [A]</t>
  </si>
  <si>
    <t>ZEMNÍ PRÁCE - Úprava a zhutnění základové spáry 
=1,160*(5,100+1,900)+23,000m2=31,120m2 
VOZOVKA - Úprava a zhutnění zemní pláně 
=30,800m2 
Viz C.3 - Koordinační situační výkres a 04 - Výměna / Nový propustek - Podélný a příčný řez propustkem</t>
  </si>
  <si>
    <t>Celkem: 1,16*(5,1+1,9)+23=31,120 [A] 
Celkem: 30,8=30,800 [B] 
Celkem: A+B=61,920 [C]</t>
  </si>
  <si>
    <t>Celkem: 70,31=70,310 [A]</t>
  </si>
  <si>
    <t>TROUBA - Podkladní betonové prefabrikované podkladky z betonu C35/45-XF4 pod trouby (6+2kus), včetně dopravy materiálu 
Viz C.3 - Koordinační situační výkres a 04 - Výměna / Nový propustek - Podélný a příčný řez propustkem</t>
  </si>
  <si>
    <t>Celkem: 0,6*0,12*0,25*(6+2)=0,144 [A]</t>
  </si>
  <si>
    <t>Celkem: 23*0,15=3,450 [A]</t>
  </si>
  <si>
    <t>ŽB ZÁKLADOVÁ DESKA - Beton C25/30-XF3+XA2 + hutnění včetně dopravy materiálu 
ŽB ZÁKLADOVÁ DESKA - Bednění + odbedňovací nátěr 
=1,160*0,300*4+(5,100+1,900)*0,300*2=5,592m2 
Viz C.3 - Koordinační situační výkres a 04 - Výměna / Nový propustek - Podélný a příčný řez propustkem</t>
  </si>
  <si>
    <t>Celkem: 1,16*(5,1+1,9)*0,3=2,436 [A]</t>
  </si>
  <si>
    <t>Celkem: 0,02*2,436*7,85=0,382 [A]</t>
  </si>
  <si>
    <t>Celkem: 0,624*(5,4+2,1)=4,680 [A]</t>
  </si>
  <si>
    <t>Celkem: 23*0,25=5,750 [A]</t>
  </si>
  <si>
    <t>Celkem: 6,84*0,5*0,2=0,684 [A]</t>
  </si>
  <si>
    <t>Celkem: 30,8=30,800 [A]</t>
  </si>
  <si>
    <t>VOZOVKA - Spojovací postřik z kationaktivní emulze, zbytkové množství pojiva 0,40kg/m2 (po odštěpení) 
=30,800m2 
VOZOVKA - Spojovací postřik z kationaktivní emulze, zbytkové množství pojiva 0,40kg/m2 (po odštěpení) 
=30,800m2 
Viz C.3 - Koordinační situační výkres a 04 - Výměna / Nový propustek - Podélný a příčný řez propustkem</t>
  </si>
  <si>
    <t>Celkem: 30,8=30,800 [A] 
Celkem: 30,8=30,800 [B] 
Celkem: A+B=61,600 [C]</t>
  </si>
  <si>
    <t>ŽB ZÁKLADOVÁ DESKA - Nátěry Np+2xNa na styku se zeminou 
=(5,100+1,900)*0,300*2=4,200m2 
ŽB OBETONOVÁNÍ - Nátěry Np+2xNa na styku se zeminou 
=2,244*(4,700+1,500)=13,913m2 
Viz C.3 - Koordinační situační výkres a 04 - Výměna / Nový propustek - Podélný a příčný řez propustkem</t>
  </si>
  <si>
    <t>Celkem: (5,1+1,9)*0,3*2=4,200 [A] 
Celkem: 2,244*(4,7+1,5)=13,913 [B] 
Celkem: A+B=18,113 [C]</t>
  </si>
  <si>
    <t>TROUBA - ŽB prefabrikované hrdlové trouby DN=400mm (3+1kus) z betonu C35/45-XF4 včetně dopravy materiálu 
Viz C.3 - Koordinační situační výkres a 04 - Výměna / Nový propustek - Podélný a příčný řez propustkem</t>
  </si>
  <si>
    <t>Celkem: 5,1+1,9=7,000 [A]</t>
  </si>
  <si>
    <t>ŽB OBETONOVÁNÍ - Beton C25/30-XF3+XA2 + hutnění 
ŽB OBETONOVÁNÍ - Bednění + odbedňovací nátěr 
=0,904*(4,700+1,500)*2+0,562m2*2+0,468m2*2=13,270m2 
ŽB OBETONOVÁNÍ - Betonářská výztuž B500B - KARI síť pr. 8mm, rozměr oka 100x100mm, včetně dopravy materiálu 
=0,020*2,902m3*7,850t/m3=0,456m3 
Viz C.3 - Koordinační situační výkres a 04 - Výměna / Nový propustek - Podélný a příčný řez propustkem</t>
  </si>
  <si>
    <t>Celkem: 0,468*(4,7+1,5)=2,902 [A]</t>
  </si>
  <si>
    <t>BOURACÍ PRÁCE - Odstranění kamenných čelních stěn propustku včetně odvozu na skládku do 20km 
=(2,000+2,800+1,800+2,800+2,600+1,900)*1,200*0,500-0,250m2*0,500*2=8,090m3 
=8,090m3*2,600t/m3=21,034t 
BOURACÍ PRÁCE - Odstranění kamenných základů včetně odvozu na skládku do 20km 
=(2,000+2,800+1,800+2,800+2,600+1,900)*1,000*1,000=13,900m3 
=13,900m3*2,600t/m3=36,140t 
Viz C.3 - Koordinační situační výkres a 04 - Výměna / Nový propustek - Podélný a příčný řez propustkem</t>
  </si>
  <si>
    <t>Celkem: (2+2,8+1,8+2,8+2,6+1,9)*1,2*0,5-0,25*0,5*2=8,090 [A] 
Celkem: (2+2,8+1,8+2,8+2,6+1,9)*1*1=13,900 [B] 
Celkem: A+B=21,990 [C]</t>
  </si>
  <si>
    <t>DOPRAVA - Příplatek za dopravu - Odstranění kamenných čelních stěn propustku včetně odvozu na skládku do 10km 
=8,090m3*2,600t/m3*10km=210,340tkm 
DOPRAVA - Příplatek za dopravu - Odstranění kamenných základů včetně odvozu na skládku do 10km 
=13,900m3*2,600t/m3*10km=361,400tkm 
Položka vypočtena na základě umístění stavby vůči skládce</t>
  </si>
  <si>
    <t>Celkem: 8,09*2,6*10=210,340 [A] 
Celkem: 13,9*2,6*10=361,400 [B] 
Celkem: A+B=571,740 [C]</t>
  </si>
  <si>
    <t>BOURACÍ PRÁCE - Odstranění betonových prefabrikovaných podkladků a podkladního betonu včetně odvozu na skládku do 20km 
=3,880m3*2,300t/m3=8,924t 
Viz C.3 - Koordinační situační výkres a 04 - Výměna / Nový propustek - Podélný a příčný řez propustkem</t>
  </si>
  <si>
    <t>Celkem: 0,2*19,4=3,880 [A]</t>
  </si>
  <si>
    <t>Celkem: 3,88*2,3*10=89,240 [A]</t>
  </si>
  <si>
    <t>Celkem: 20,4*0,32*30=195,840 [A]</t>
  </si>
  <si>
    <t>BOURACÍ PRÁCE - Odstranění stávajících ocelových mříží včetně rámů včetně odvozu a likvidace v režii zhotovitele 
Viz C.3 - Koordinační situační výkres a 04 - Výměna / Nový propustek - Podélný a příčný řez propustkem</t>
  </si>
  <si>
    <t>Celkem: 2*0,05=0,100 [A]</t>
  </si>
  <si>
    <t>BOURACÍ PRÁCE - Odstranění ŽB hrdlových trubek DN=400mm 
=20,400*0,320t/m=6,528t 
Viz C.3 - Koordinační situační výkres a 04 - Výměna / Nový propustek - Podélný a příčný řez propustkem</t>
  </si>
  <si>
    <t>Celkem: 20,4=20,400 [A]</t>
  </si>
  <si>
    <t>SO 103.37</t>
  </si>
  <si>
    <t>KM 4,29534 (PVNDČP)</t>
  </si>
  <si>
    <t>Celkem: 58,64=58,640 [A]</t>
  </si>
  <si>
    <t>ZEMNÍ PRÁCE - Odhumusování plochy v tl. 150mm, která bude zasažena výkopovými pracemi a úpravou terénu včetně odvozu a uložení zeminy na deponii stavby do 20km (využití na zpětné ohumusování) 
=3,770m2*0,150=0,566m3 
=0,566m3*2,000t/m3=1,132t 
ZEMNÍ PRÁCE - Odhumusování plochy v tl. 150mm, která bude zasažena výkopovými pracemi a úpravou terénu včetně odvozu do 20km a likvidace v režii zhotovitele (nebude využita na zpětné ohumusování) 
=34,860m2*0,150-3,770m2*0,150=4,664m3 
=4,664m3*2,000t/m3=9,328t 
Viz C.3 - Koordinační situační výkres a 04 - Výměna / Nový propustek - Podélný a příčný řez propustkem</t>
  </si>
  <si>
    <t>Celkem: 3,77*0,15=0,566 [A] 
Celkem: 34,86*0,15-3,77*0,15=4,664 [B] 
Celkem: A+B=5,230 [C]</t>
  </si>
  <si>
    <t>ZEMNÍ PRÁCE - Výkop zeminy pro stavební jámu v zemině tř. I včetně pažení a odvozu zeminy na skládku do 20km 
=29,320m3*2,000t/m3=58,640t 
Viz C.3 - Koordinační situační výkres a 04 - Výměna / Nový propustek - Podélný a příčný řez propustkem</t>
  </si>
  <si>
    <t>Celkem: 29,32=29,320 [A]</t>
  </si>
  <si>
    <t>Celkem: 29,32*10=293,200 [A]</t>
  </si>
  <si>
    <t>ZEMNÍ PRÁCE - Úprava a zhutnění základové spáry 
=1,160*6,600+16,800m2=24,456m2 
VOZOVKA - Úprava a zhutnění zemní pláně 
=18,815m2 
Viz C.3 - Koordinační situační výkres a 04 - Výměna / Nový propustek - Podélný a příčný řez propustkem</t>
  </si>
  <si>
    <t>Celkem: 1,16*6,6+16,8=24,456 [A] 
Celkem: 18,815=18,815 [B] 
Celkem: A+B=43,271 [C]</t>
  </si>
  <si>
    <t>Celkem: 3,77=3,770 [A]</t>
  </si>
  <si>
    <t>Celkem: 16,8*0,15=2,520 [A]</t>
  </si>
  <si>
    <t>Celkem: 16,8*0,25=4,200 [A]</t>
  </si>
  <si>
    <t>Celkem: 4,825*0,5*0,2=0,483 [A]</t>
  </si>
  <si>
    <t>Celkem: 18,815=18,815 [A]</t>
  </si>
  <si>
    <t>VOZOVKA - Spojovací postřik z kationaktivní emulze, zbytkové množství pojiva 0,40kg/m2 (po odštěpení) 
=18,815m2 
VOZOVKA - Spojovací postřik z kationaktivní emulze, zbytkové množství pojiva 0,40kg/m2 (po odštěpení) 
=18,815m2 
Viz C.3 - Koordinační situační výkres a 04 - Výměna / Nový propustek - Podélný a příčný řez propustkem</t>
  </si>
  <si>
    <t>Celkem: 18,815=18,815 [A] 
Celkem: 18,815=18,815 [B] 
Celkem: A+B=37,630 [C]</t>
  </si>
  <si>
    <t>ŽB OBETONOVÁNÍ - Beton C25/30-XF3+XA2 + hutnění 
ŽB OBETONOVÁNÍ - Bednění + odbedňovací nátěr 
=0,904*5,800*2+0,562m2*2=11,610m2 
ŽB OBETONOVÁNÍ - Betonářská výztuž B500B - KARI síť pr. 8mm, rozměr oka 100x100mm, včetně dopravy materiálu 
=0,020*2,714m3*7,850t/m3=0,426m3 
Viz C.3 - Koordinační situační výkres a 04 - Výměna / Nový propustek - Podélný a příčný řez propustkem</t>
  </si>
  <si>
    <t>SO 103.38</t>
  </si>
  <si>
    <t>KM 4,47190 (PVNDČP)</t>
  </si>
  <si>
    <t>Celkem: 9,35=9,350 [A]</t>
  </si>
  <si>
    <t>ZEMNÍ PRÁCE - Odhumusování plochy v tl. 150mm, která bude zasažena výkopovými pracemi a úpravou terénu včetně odvozu do 20km a likvidace v režii zhotovitele (nebude využita na zpětné ohumusování) 
=3,477m3*2,000t/m3=6,954t 
Viz C.3 - Koordinační situační výkres a 01 - Technická zpráva</t>
  </si>
  <si>
    <t>Celkem: 23,18*0,15=3,477 [A]</t>
  </si>
  <si>
    <t>ZEMNÍ PRÁCE - Výkop zeminy pro stavební jámu v zemině tř. I včetně pažení a odvozu zeminy na skládku do 20km 
=9,000m3*2,000t/m3=18,000t 
Viz C.3 - Koordinační situační výkres a 01 - Technická zpráva</t>
  </si>
  <si>
    <t>Celkem: 9*10=90,000 [A]</t>
  </si>
  <si>
    <t>Celkem: 22,5=22,500 [A]</t>
  </si>
  <si>
    <t>VOZOVKA - Spojovací postřik z kationaktivní emulze, zbytkové množství pojiva 0,40kg/m2 (po odštěpení) 
=22,500m2 
VOZOVKA - Spojovací postřik z kationaktivní emulze, zbytkové množství pojiva 0,40kg/m2 (po odštěpení) 
=22,500m2 
Viz C.3 - Koordinační situační výkres a 01 - Technická zpráva</t>
  </si>
  <si>
    <t>Celkem: 22,5=22,500 [A] 
Celkem: 22,5=22,500 [B] 
Celkem: A+B=45,000 [C]</t>
  </si>
  <si>
    <t>SO 103.39</t>
  </si>
  <si>
    <t>KM 5,76000 (PVNDČP)</t>
  </si>
  <si>
    <t>Celkem: 44,244=44,244 [A]</t>
  </si>
  <si>
    <t>SKLÁDKA - Uložení stavební suti na skládku 
Viz položky č. 38, 40 a 43</t>
  </si>
  <si>
    <t>Celkem: 0,625+2,3+0,512+0,506=3,943 [A]</t>
  </si>
  <si>
    <t>ZEMNÍ PRÁCE - Odhumusování plochy v tl. 150mm, která bude zasažena výkopovými pracemi a úpravou terénu včetně odvozu a uložení zeminy na deponii stavby do 20km (využití na zpětné ohumusování) 
=26,000m2*0,150=3,900m3 
=3,900m3*2,000t/m3=7,800t 
ZEMNÍ PRÁCE - Odhumusování plochy v tl. 150mm, která bude zasažena výkopovými pracemi a úpravou terénu včetně odvozu do 20km a likvidace v režii zhotovitele (nebude využita na zpětné ohumusování) 
=30,780m2*0,150-26,000m2*0,150=0,717m3 
=0,717m3*2,000t/m3=1,434t 
Viz C.3 - Koordinační situační výkres a 03 - Prodloužení stávajícího propustku - Podélný a příčný řez propustkem</t>
  </si>
  <si>
    <t>Celkem: 26*0,15=3,900 [A] 
Celkem: 30,78*0,15-26*0,15=0,717 [B] 
Celkem: A+B=4,617 [C]</t>
  </si>
  <si>
    <t>ZEMNÍ PRÁCE - Výkop zeminy pro stavební jámu v zemině tř. I včetně pažení a odvozu zeminy na skládku do 20km 
=22,122m3*2,000t/m3=44,244t 
Viz C.3 - Koordinační situační výkres a 03 - Prodloužení stávajícího propustku - Podélný a příčný řez propustkem</t>
  </si>
  <si>
    <t>Celkem: 22,122=22,122 [A]</t>
  </si>
  <si>
    <t>Celkem: 22,122*10=221,220 [A]</t>
  </si>
  <si>
    <t>Celkem: 5,335=5,335 [A]</t>
  </si>
  <si>
    <t>ZEMNÍ PRÁCE - Úprava a zhutnění základové spáry 
=1,160*2,200+8,540m2=11,092m2 
VOZOVKA - Úprava a zhutnění zemní pláně 
=22,040m2 
Viz C.3 - Koordinační situační výkres a 03 - Prodloužení stávajícího propustku - Podélný a příčný řez propustkem</t>
  </si>
  <si>
    <t>Celkem: 1,16*2,2+8,54=11,092 [A] 
Celkem: 22,04=22,040 [B] 
Celkem: A+B=33,132 [C]</t>
  </si>
  <si>
    <t>Celkem: 8,54*0,15=1,281 [A]</t>
  </si>
  <si>
    <t>ŽB ZÁKLADOVÁ DESKA - Beton C25/30-XF3+XA2 + hutnění včetně dopravy materiálu 
ŽB ZÁKLADOVÁ DESKA - Bednění + odbedňovací nátěr 
=1,160*0,300*2+2,200*0,300*2=2,016m2 
Viz C.3 - Koordinační situační výkres a 03 - Prodloužení stávajícího propustku - Podélný a příčný řez propustkem</t>
  </si>
  <si>
    <t>Celkem: 8,54*0,25=2,135 [A]</t>
  </si>
  <si>
    <t>Celkem: 3,66*0,5*0,2=0,366 [A]</t>
  </si>
  <si>
    <t>VOZOVKA - Štěrkodrť ŠDA 0/32 tl. 200mm + hutnění 
Viz C.3 - Koordinační situační výkres a 03 - Prodloužení stávajícího propustku - Podélný a příčný řez propustkem</t>
  </si>
  <si>
    <t>Celkem: 22,04=22,040 [A]</t>
  </si>
  <si>
    <t>VOZOVKA - Mechanicky zpevněná zemina MZ, tl. 200mm + hutnění 
Viz C.3 - Koordinační situační výkres a 03 - Prodloužení stávajícího propustku - Podélný a příčný řez propustkem</t>
  </si>
  <si>
    <t>VOZOVKA - Spojovací postřik z kationaktivní emulze, zbytkové množství pojiva 0,40kg/m2 (po odštěpení) 
=22,040m2 
VOZOVKA - Spojovací postřik z kationaktivní emulze, zbytkové množství pojiva 0,40kg/m2 (po odštěpení) 
=22,040m2 
Viz C.3 - Koordinační situační výkres a 03 - Prodloužení stávajícího propustku - Podélný a příčný řez propustkem</t>
  </si>
  <si>
    <t>Celkem: 22,04=22,040 [A] 
Celkem: 22,04=22,040 [B] 
Celkem: A+B=44,080 [C]</t>
  </si>
  <si>
    <t>VOZOVKA - Asfaltový beton pro obrusné vrstvy ACO 11+, tl. 40mm + hutnění 
Viz C.3 - Koordinační situační výkres a 03 - Prodloužení stávajícího propustku - Podélný a příčný řez propustkem</t>
  </si>
  <si>
    <t>VOZOVKA - Asfaltový beton pro ložné vrstvy ACL 16+, tl. 60mm + hutnění 
Viz C.3 - Koordinační situační výkres a 03 - Prodloužení stávajícího propustku - Podélný a příčný řez propustkem</t>
  </si>
  <si>
    <t>VOZOVKA - Asfaltový beton pro podkladní vrstvy ACP 16+, tl. 50mm + hutnění 
Viz C.3 - Koordinační situační výkres a 03 - Prodloužení stávajícího propustku - Podélný a příčný řez propustkem</t>
  </si>
  <si>
    <t>ŽB ZÁKLADOVÁ DESKA - Nátěry Np+2xNa na styku se zeminou 
=2,200*0,300*2=1,320m2 
ŽB OBETONOVÁNÍ - Nátěry Np+2xNa na styku se zeminou 
=2,244*2,300=5,161m2 
Viz C.3 - Koordinační situační výkres a 03 - Prodloužení stávajícího propustku - Podélný a příčný řez propustkem</t>
  </si>
  <si>
    <t>ŽB OBETONOVÁNÍ - Beton C25/30-XF3+XA2 + hutnění 
ŽB OBETONOVÁNÍ - Bednění + odbedňovací nátěr 
=0,904*2,300*2+0,562m2+0,468m2=5,188m2 
ŽB OBETONOVÁNÍ - Betonářská výztuž B500B - KARI síť pr. 8mm, rozměr oka 100x100mm, včetně dopravy materiálu 
=0,020*1,076m3*7,850t/m3=0,169m3 
Viz C.3 - Koordinační situační výkres a 03 - Prodloužení stávajícího propustku - Podélný a příčný řez propustkem</t>
  </si>
  <si>
    <t>BOURACÍ PRÁCE - Odstranění betonových základů včetně odvozu na skládku do 20km 
=1,000*1,000*1,000*2=1,000m3 
=1,000m3*2,300t/m3=2,300t 
BOURACÍ PRÁCE - Odstranění betonových prefabrikovaných podkladků a podkladního betonu včetně odvozu na skládku do 20km 
=0,200m2*1,100=0,220m3 
=0,220m3*2,300t/m3=0,506t 
Viz C.3 - Koordinační situační výkres a 03 - Prodloužení stávajícího propustku - Podélný a příčný řez propustkem</t>
  </si>
  <si>
    <t>Celkem: 1*1*1=1,000 [A] 
Celkem: 0,2*1,1=0,220 [B] 
Celkem: A+B=1,220 [C]</t>
  </si>
  <si>
    <t>DOPRAVA - Příplatek za dopravu - Odstranění betonových základů včetně odvozu na skládku do 10km 
=1,000m3*2,300t/m3*10km=23,000tkm 
DOPRAVA - Příplatek za dopravu - Odstranění betonových prefabrikovaných podkladků a podkladního betonu včetně odvozu na skládku do 10km 
=0,220m3*2,300t/m3*10km=5,060tkm 
Položka vypočtena na základě umístění stavby vůči skládce</t>
  </si>
  <si>
    <t>Celkem: 1*2,3*10=23,000 [A] 
Celkem: 0,22*2,3*10=5,060 [B] 
Celkem: A+B=28,060 [C]</t>
  </si>
  <si>
    <t>BOURACÍ PRÁCE - Odstranění ŽB čelních stěn propustku včetně odvozu na skládku do 20km 
=0,250m3*2,500t/m3=0,625t 
Viz C.3 - Koordinační situační výkres a 03 - Prodloužení stávajícího propustku - Podélný a příčný řez propustkem</t>
  </si>
  <si>
    <t>DOPRAVA - Příplatek za dopravu - Odstranění ŽB čelních stěn propustku včetně odvozu na skládku do 10km 
=0,250m3*2,500t/m3*10km=6,250tkm 
DOPRAVA - Příplatek za dopravu - Odstranění ŽB hrdlových trubek DN=400mm včetně odvozu na skládku do 30km 
=1,600*0,320t/m*30km=15,360tkm 
Položka vypočtena na základě umístění stavby vůči skládce</t>
  </si>
  <si>
    <t>Celkem: 0,25*2,5*10=6,250 [A] 
Celkem: 1,6*0,32*30=15,360 [B] 
Celkem: A+B=21,610 [C]</t>
  </si>
  <si>
    <t>BOURACÍ PRÁCE - Odstranění stávající ocelové mříže včetně rámu včetně odvozu a likvidace v režii zhotovitele 
Viz C.3 - Koordinační situační výkres a 03 - Prodloužení stávajícího propustku - Podélný a příčný řez propustkem</t>
  </si>
  <si>
    <t>Celkem: 1*0,05=0,050 [A]</t>
  </si>
  <si>
    <t>BOURACÍ PRÁCE - Odstranění ŽB hrdlových trubek DN=400mm 
=1,600*0,320t/m=0,512t 
Viz C.3 - Koordinační situační výkres a 03 - Prodloužení stávajícího propustku - Podélný a příčný řez propustkem</t>
  </si>
  <si>
    <t>Celkem: 1,6=1,600 [A]</t>
  </si>
  <si>
    <t>SO 103.40</t>
  </si>
  <si>
    <t>KM 5,76466 (PVNDČP)</t>
  </si>
  <si>
    <t>Celkem: 35,08=35,080 [A]</t>
  </si>
  <si>
    <t>SKLÁDKA - Uložení stavební suti na skládku 
Viz položky č. 40 a 43</t>
  </si>
  <si>
    <t>Celkem: 0,64+0,92=1,560 [A]</t>
  </si>
  <si>
    <t>BOURACÍ PRÁCE - Odfrézování asfaltových vrstev v tl. 100mm (asfalt) včetně odvozu a uložení na skládku KSÚS PK - Cestmistrovství Polička do 15km 
=1,747m3*2,400t/m3=4,193t 
Viz C.3 - Koordinační situační výkres a 03 - Prodloužení stávajícího propustku - Podélný a příčný řez propustkem</t>
  </si>
  <si>
    <t>Celkem: 17,47*0,1=1,747 [A]</t>
  </si>
  <si>
    <t>Celkem: 7,225+11,6=18,825 [A]</t>
  </si>
  <si>
    <t>ZEMNÍ PRÁCE - Odhumusování plochy v tl. 150mm, která bude zasažena výkopovými pracemi a úpravou terénu včetně odvozu a uložení zeminy na deponii stavby do 20km (využití na zpětné ohumusování) 
=9,840m2*0,150=1,476m3 
=1,476m3*2,000t/m3=2,952t 
ZEMNÍ PRÁCE - Odhumusování plochy v tl. 150mm, která bude zasažena výkopovými pracemi a úpravou terénu včetně odvozu do 20km a likvidace v režii zhotovitele (nebude využita na zpětné ohumusování) 
=19,000m2*0,150-9,840m2*0,150=1,374m3 
=1,374m3*2,000t/m3=2,748t 
Viz C.3 - Koordinační situační výkres a 03 - Prodloužení stávajícího propustku - Podélný a příčný řez propustkem</t>
  </si>
  <si>
    <t>Celkem: 9,84*0,15=1,476 [A] 
Celkem: 19*0,15-9,84*0,15=1,374 [B] 
Celkem: A+B=2,850 [C]</t>
  </si>
  <si>
    <t>ZEMNÍ PRÁCE - Výkop zeminy pro stavební jámu v zemině tř. I včetně pažení a odvozu zeminy na skládku do 20km 
=17,540m3*2,000t/m3=35,080t 
Viz C.3 - Koordinační situační výkres a 03 - Prodloužení stávajícího propustku - Podélný a příčný řez propustkem</t>
  </si>
  <si>
    <t>Celkem: 17,54=17,540 [A]</t>
  </si>
  <si>
    <t>DOPRAVA - Příplatek za dopravu - Výkop zeminy pro stavební jámu v zemině tř. I včetně pažení a odvozu zeminy na skládku do 10km 
Viz C.3 - Koordinační situační výkres a 03 - Prodloužení stávajícího propustku - Podélný a příčný řez propustkem</t>
  </si>
  <si>
    <t>Celkem: 17,54*10=175,400 [A]</t>
  </si>
  <si>
    <t>Celkem: 4,83=4,830 [A]</t>
  </si>
  <si>
    <t>ZEMNÍ PRÁCE - Úprava a zhutnění základové spáry 
=1,160*2,200+8,540m2=11,092m2 
VOZOVKA - Úprava a zhutnění zemní pláně 
=20,250m2 
Viz C.3 - Koordinační situační výkres a 03 - Prodloužení stávajícího propustku - Podélný a příčný řez propustkem</t>
  </si>
  <si>
    <t>Celkem: 1,16*2,2+8,54=11,092 [A] 
Celkem: 20,25=20,250 [B] 
Celkem: A+B=31,342 [C]</t>
  </si>
  <si>
    <t>Celkem: 9,84=9,840 [A]</t>
  </si>
  <si>
    <t>Celkem: 7,51*0,15=1,127 [A]</t>
  </si>
  <si>
    <t>Celkem: 7,51*0,25=1,878 [A]</t>
  </si>
  <si>
    <t>Celkem: 3,3*0,5*0,2=0,330 [A]</t>
  </si>
  <si>
    <t>Celkem: 20,25=20,250 [A]</t>
  </si>
  <si>
    <t>VOZOVKA - Spojovací postřik z kationaktivní emulze, zbytkové množství pojiva 0,40kg/m2 (po odštěpení) 
=16,650m2 
VOZOVKA - Spojovací postřik z kationaktivní emulze, zbytkové množství pojiva 0,40kg/m2 (po odštěpení) 
=20,250m2 
Viz C.3 - Koordinační situační výkres a 03 - Prodloužení stávajícího propustku - Podélný a příčný řez propustkem</t>
  </si>
  <si>
    <t>Celkem: 20,25=20,250 [A] 
Celkem: 20,25=20,250 [B] 
Celkem: A+B=40,500 [C]</t>
  </si>
  <si>
    <t>Celkem: 7,225+9,2=16,425 [A]</t>
  </si>
  <si>
    <t>BOURACÍ PRÁCE - Odstranění betonových prefabrikovaných podkladků a podkladního betonu včetně odvozu na skládku do 20km 
=0,400m3*2,300t/m3=0,920t 
Viz C.3 - Koordinační situační výkres a 03 - Prodloužení stávajícího propustku - Podélný a příčný řez propustkem</t>
  </si>
  <si>
    <t>Celkem: 0,2*2=0,400 [A]</t>
  </si>
  <si>
    <t>Celkem: 0,4*2,3*10=9,200 [A]</t>
  </si>
  <si>
    <t>Celkem: 2*0,32*30=19,200 [A]</t>
  </si>
  <si>
    <t>BOURACÍ PRÁCE - Odstranění ŽB hrdlových trubek DN=400mm 
=2,000*0,320t/m=0,640t 
Viz C.3 - Koordinační situační výkres a 03 - Prodloužení stávajícího propustku - Podélný a příčný řez propustkem</t>
  </si>
  <si>
    <t>SO 103.41</t>
  </si>
  <si>
    <t>KM 6,02521 (PVNDČP)</t>
  </si>
  <si>
    <t>Celkem: 125,644=125,644 [A]</t>
  </si>
  <si>
    <t>BOURACÍ PRÁCE - Odfrézování asfaltových vrstev v tl. 100mm (asfalt) včetně odvozu a uložení na skládku KSÚS PK - Cestmistrovství Polička do 15km 
=3,852m3*2,400t/m3=9,245t 
Viz C.3 - Koordinační situační výkres a 04 - Výměna / Nový propustek - Podélný a příčný řez propustkem</t>
  </si>
  <si>
    <t>Celkem: 38,52*0,1=3,852 [A]</t>
  </si>
  <si>
    <t>Celkem: 5,8+16,56=22,360 [A]</t>
  </si>
  <si>
    <t>ZEMNÍ PRÁCE - Odhumusování plochy v tl. 150mm, která bude zasažena výkopovými pracemi a úpravou terénu včetně odvozu a uložení zeminy na deponii stavby do 20km (využití na zpětné ohumusování) 
=5,000m2*0,150=0,750m3 
=0,750m3*2,000t/m3=1,500t 
ZEMNÍ PRÁCE - Odhumusování plochy v tl. 150mm, která bude zasažena výkopovými pracemi a úpravou terénu včetně odvozu do 20km a likvidace v režii zhotovitele (nebude využita na zpětné ohumusování) 
=36,500m2*0,150-5,000m2*0,150=4,725m3 
=4,725m3*2,000t/m3=9,450t 
Viz C.3 - Koordinační situační výkres a 04 - Výměna / Nový propustek - Podélný a příčný řez propustkem</t>
  </si>
  <si>
    <t>Celkem: 5*0,15=0,750 [A] 
Celkem: 36,5*0,15-5*0,15=4,725 [B] 
Celkem: A+B=5,475 [C]</t>
  </si>
  <si>
    <t>ZEMNÍ PRÁCE - Výkop zeminy pro stavební jámu v zemině tř. I včetně pažení a odvozu zeminy na skládku do 20km 
=62,822m3*2,000t/m3=125,644t 
Viz C.3 - Koordinační situační výkres a 04 - Výměna / Nový propustek - Podélný a příčný řez propustkem</t>
  </si>
  <si>
    <t>Celkem: 62,822=62,822 [A]</t>
  </si>
  <si>
    <t>Celkem: 62,822*10=628,220 [A]</t>
  </si>
  <si>
    <t>Celkem: 23,3=23,300 [A]</t>
  </si>
  <si>
    <t>ZEMNÍ PRÁCE - Úprava a zhutnění základové spáry 
=1,160*10,500+30,260m2=42,440m2 
VOZOVKA - Úprava a zhutnění zemní pláně 
=41,820m2 
Viz C.3 - Koordinační situační výkres a 04 - Výměna / Nový propustek - Podélný a příčný řez propustkem</t>
  </si>
  <si>
    <t>Celkem: 1,16*10,5+30,26=42,440 [A] 
Celkem: 41,82=41,820 [B] 
Celkem: A+B=84,260 [C]</t>
  </si>
  <si>
    <t>Celkem: 30,26*0,15=4,539 [A]</t>
  </si>
  <si>
    <t>ŽB ZÁKLADOVÁ DESKA - Beton C25/30-XF3+XA2 + hutnění včetně dopravy materiálu 
ŽB ZÁKLADOVÁ DESKA - Bednění + odbedňovací nátěr 
=1,160*0,300*2+10,500*0,300*2=6,996m2 
Viz C.3 - Koordinační situační výkres a 04 - Výměna / Nový propustek - Podélný a příčný řez propustkem</t>
  </si>
  <si>
    <t>Celkem: 1,16*10,5*0,3=3,654 [A]</t>
  </si>
  <si>
    <t>Celkem: 0,02*3,654*7,85=0,574 [A]</t>
  </si>
  <si>
    <t>Celkem: 0,624*10,9=6,802 [A]</t>
  </si>
  <si>
    <t>Celkem: 30,26*0,25=7,565 [A]</t>
  </si>
  <si>
    <t>Celkem: 9,38*0,5*0,2=0,938 [A]</t>
  </si>
  <si>
    <t>Celkem: 41,82=41,820 [A]</t>
  </si>
  <si>
    <t>VOZOVKA - Spojovací postřik z kationaktivní emulze, zbytkové množství pojiva 0,40kg/m2 (po odštěpení) 
=41,820m2 
VOZOVKA - Spojovací postřik z kationaktivní emulze, zbytkové množství pojiva 0,40kg/m2 (po odštěpení) 
=41,820m2 
Viz C.3 - Koordinační situační výkres a 04 - Výměna / Nový propustek - Podélný a příčný řez propustkem</t>
  </si>
  <si>
    <t>Celkem: 41,82=41,820 [A] 
Celkem: 41,82=41,820 [B] 
Celkem: A+B=83,640 [C]</t>
  </si>
  <si>
    <t>ŽB ZÁKLADOVÁ DESKA - Nátěry Np+2xNa na styku se zeminou 
=10,500*0,300*2=6,300m2 
ŽB OBETONOVÁNÍ - Nátěry Np+2xNa na styku se zeminou 
=2,244*9,700=21,767m2 
Viz C.3 - Koordinační situační výkres a 04 - Výměna / Nový propustek - Podélný a příčný řez propustkem</t>
  </si>
  <si>
    <t>Celkem: 10,5*0,3*2=6,300 [A] 
Celkem: 2,244*9,7=21,767 [B] 
Celkem: A+B=28,067 [C]</t>
  </si>
  <si>
    <t>Celkem: 10,5=10,500 [A]</t>
  </si>
  <si>
    <t>ŽB OBETONOVÁNÍ - Beton C25/30-XF3+XA2 + hutnění 
ŽB OBETONOVÁNÍ - Bednění + odbedňovací nátěr 
=0,904*9,700*2+0,562m2*2=18,662m2 
ŽB OBETONOVÁNÍ - Betonářská výztuž B500B - KARI síť pr. 8mm, rozměr oka 100x100mm, včetně dopravy materiálu 
=0,020*4,540m3*7,850t/m3=0,713m3 
Viz C.3 - Koordinační situační výkres a 04 - Výměna / Nový propustek - Podélný a příčný řez propustkem</t>
  </si>
  <si>
    <t>Celkem: 0,468*9,7=4,540 [A]</t>
  </si>
  <si>
    <t>Celkem: 6,2+8,7=14,900 [A]</t>
  </si>
  <si>
    <t>SO 103.42</t>
  </si>
  <si>
    <t>KM 6,19494 (PVNDČP)</t>
  </si>
  <si>
    <t>Celkem: 98,7=98,700 [A]</t>
  </si>
  <si>
    <t>ZEMNÍ PRÁCE - Odhumusování plochy v tl. 150mm, která bude zasažena výkopovými pracemi a úpravou terénu včetně odvozu a uložení zeminy na deponii stavby do 20km (využití na zpětné ohumusování) 
=5,500m2*0,150=0,825m3 
=0,825m3*2,000t/m3=1,650t 
ZEMNÍ PRÁCE - Odhumusování plochy v tl. 150mm, která bude zasažena výkopovými pracemi a úpravou terénu včetně odvozu do 20km a likvidace v režii zhotovitele (nebude využita na zpětné ohumusování) 
=24,980m2*0,150-5,500m2*0,150=2,922m3 
=2,922m3*2,000t/m3=5,844t 
Viz C.3 - Koordinační situační výkres a 04 - Výměna / Nový propustek - Podélný a příčný řez propustkem</t>
  </si>
  <si>
    <t>Celkem: 5,5*0,15=0,825 [A] 
Celkem: 24,98*0,15-5,5*0,15=2,922 [B] 
Celkem: A+B=3,747 [C]</t>
  </si>
  <si>
    <t>ZEMNÍ PRÁCE - Výkop zeminy pro stavební jámu v zemině tř. I včetně pažení a odvozu zeminy na skládku do 20km 
=49,350m3*2,000t/m3=98,700t 
Viz C.3 - Koordinační situační výkres a 04 - Výměna / Nový propustek - Podélný a příčný řez propustkem</t>
  </si>
  <si>
    <t>Celkem: 49,35=49,350 [A]</t>
  </si>
  <si>
    <t>Celkem: 49,35*10=493,500 [A]</t>
  </si>
  <si>
    <t>Celkem: 18,01=18,010 [A]</t>
  </si>
  <si>
    <t>ZEMNÍ PRÁCE - Úprava a zhutnění základové spáry 
=1,160*6,300+21,390m2=28,698m2 
VOZOVKA - Úprava a zhutnění zemní pláně 
=49,350m2 
Viz C.3 - Koordinační situační výkres a 04 - Výměna / Nový propustek - Podélný a příčný řez propustkem</t>
  </si>
  <si>
    <t>Celkem: 1,16*6,3+21,39=28,698 [A] 
Celkem: 49,35=49,350 [B] 
Celkem: A+B=78,048 [C]</t>
  </si>
  <si>
    <t>Celkem: 21,39*0,15=3,209 [A]</t>
  </si>
  <si>
    <t>ŽB ZÁKLADOVÁ DESKA - Beton C25/30-XF3+XA2 + hutnění včetně dopravy materiálu 
ŽB ZÁKLADOVÁ DESKA - Bednění + odbedňovací nátěr 
=1,160*0,300*2+6,300*0,300*2=4,476m2 
Viz C.3 - Koordinační situační výkres a 04 - Výměna / Nový propustek - Podélný a příčný řez propustkem</t>
  </si>
  <si>
    <t>Celkem: 1,16*6,3*0,3=2,192 [A]</t>
  </si>
  <si>
    <t>Celkem: 0,02*2,192*7,85=0,344 [A]</t>
  </si>
  <si>
    <t>Celkem: 0,624*6,7=4,181 [A]</t>
  </si>
  <si>
    <t>Celkem: 21,39*0,25=5,348 [A]</t>
  </si>
  <si>
    <t>Celkem: 6,27*0,5*0,2=0,627 [A]</t>
  </si>
  <si>
    <t>VOZOVKA - Spojovací postřik z kationaktivní emulze, zbytkové množství pojiva 0,40kg/m2 (po odštěpení) 
=49,350m2 
VOZOVKA - Spojovací postřik z kationaktivní emulze, zbytkové množství pojiva 0,40kg/m2 (po odštěpení) 
=49,350m2 
Viz C.3 - Koordinační situační výkres a 04 - Výměna / Nový propustek - Podélný a příčný řez propustkem</t>
  </si>
  <si>
    <t>Celkem: 49,35=49,350 [A] 
Celkem: 49,35=49,350 [B] 
Celkem: A+B=98,700 [C]</t>
  </si>
  <si>
    <t>ŽB ZÁKLADOVÁ DESKA - Nátěry Np+2xNa na styku se zeminou 
=6,300*0,300*2=3,780m2 
ŽB OBETONOVÁNÍ - Nátěry Np+2xNa na styku se zeminou 
=2,244*5,500=12,342m2 
Viz C.3 - Koordinační situační výkres a 04 - Výměna / Nový propustek - Podélný a příčný řez propustkem</t>
  </si>
  <si>
    <t>Celkem: 6,3*0,3*2=3,780 [A] 
Celkem: 2,244*5,5=12,342 [B] 
Celkem: A+B=16,122 [C]</t>
  </si>
  <si>
    <t>Celkem: 6,3=6,300 [A]</t>
  </si>
  <si>
    <t>ŽB OBETONOVÁNÍ - Beton C25/30-XF3+XA2 + hutnění 
ŽB OBETONOVÁNÍ - Bednění + odbedňovací nátěr 
=0,904*5,500*2+0,562m2*2=11,068m2 
ŽB OBETONOVÁNÍ - Betonářská výztuž B500B - KARI síť pr. 8mm, rozměr oka 100x100mm, včetně dopravy materiálu 
=0,020*2,574m3*7,850t/m3=0,404m3 
Viz C.3 - Koordinační situační výkres a 04 - Výměna / Nový propustek - Podélný a příčný řez propustkem</t>
  </si>
  <si>
    <t>Celkem: 0,468*5,5=2,574 [A]</t>
  </si>
  <si>
    <t>SO 103.43</t>
  </si>
  <si>
    <t>KM 6,19894 (PVNDČP)</t>
  </si>
  <si>
    <t>Celkem: 13,1=13,100 [A]</t>
  </si>
  <si>
    <t>BOURACÍ PRÁCE - Odfrézování asfaltových vrstev v tl. 100mm (asfalt) včetně odvozu a uložení na skládku KSÚS PK - Cestmistrovství Polička do 15km 
=0,968m3*2,400t/m3=2,323t 
Viz C.3 - Koordinační situační výkres a 01 - Technická zpráva</t>
  </si>
  <si>
    <t>Celkem: 9,68*0,1=0,968 [A]</t>
  </si>
  <si>
    <t>Celkem: 3,62+5,62=9,240 [A]</t>
  </si>
  <si>
    <t>ZEMNÍ PRÁCE - Výkop zeminy pro stavební jámu v zemině tř. I včetně pažení a odvozu zeminy na skládku do 20km 
=6,550m3*2,000t/m3=13,100t 
Viz C.3 - Koordinační situační výkres a 01 - Technická zpráva</t>
  </si>
  <si>
    <t>Celkem: 6,55*10=65,500 [A]</t>
  </si>
  <si>
    <t>Celkem: 14,55=14,550 [A]</t>
  </si>
  <si>
    <t>VOZOVKA - Spojovací postřik z kationaktivní emulze, zbytkové množství pojiva 0,40kg/m2 (po odštěpení) 
=14,550m2 
VOZOVKA - Spojovací postřik z kationaktivní emulze, zbytkové množství pojiva 0,40kg/m2 (po odštěpení) 
=14,550m2 
Viz C.3 - Koordinační situační výkres a 01 - Technická zpráva</t>
  </si>
  <si>
    <t>Celkem: 14,55=14,550 [A] 
Celkem: 14,55=14,550 [B] 
Celkem: A+B=29,100 [C]</t>
  </si>
  <si>
    <t>Celkem: 3,94+3,62=7,560 [A]</t>
  </si>
  <si>
    <t>SO 103.44</t>
  </si>
  <si>
    <t>KM 6,63357 (PVNDČP)</t>
  </si>
  <si>
    <t>Celkem: 84,12=84,120 [A]</t>
  </si>
  <si>
    <t>Celkem: 5,36=5,360 [A]</t>
  </si>
  <si>
    <t>ZEMNÍ PRÁCE - Odhumusování plochy v tl. 150mm, která bude zasažena výkopovými pracemi a úpravou terénu včetně odvozu a uložení zeminy na deponii stavby do 20km (využití na zpětné ohumusování) 
=5,340m2*0,150=0,801m3 
=0,801m3*2,000t/m3=1,602t 
ZEMNÍ PRÁCE - Odhumusování plochy v tl. 150mm, která bude zasažena výkopovými pracemi a úpravou terénu včetně odvozu do 20km a likvidace v režii zhotovitele (nebude využita na zpětné ohumusování) 
=38,270m2*0,150-5,340m2*0,150=4,940m3 
=4,940m3*2,000t/m3=9,880t 
Viz C.3 - Koordinační situační výkres a 04 - Výměna / Nový propustek - Podélný a příčný řez propustkem</t>
  </si>
  <si>
    <t>Celkem: 5,34*0,15=0,801 [A] 
Celkem: 38,27*0,15-5,34*0,15=4,940 [B] 
Celkem: A+B=5,741 [C]</t>
  </si>
  <si>
    <t>ZEMNÍ PRÁCE - Výkop zeminy pro stavební jámu v zemině tř. I včetně pažení a odvozu zeminy na skládku do 20km 
=42,060m3*2,000t/m3=84,120t 
Viz C.3 - Koordinační situační výkres a 04 - Výměna / Nový propustek - Podélný a příčný řez propustkem</t>
  </si>
  <si>
    <t>Celkem: 42,06=42,060 [A]</t>
  </si>
  <si>
    <t>Celkem: 42,06*10=420,600 [A]</t>
  </si>
  <si>
    <t>Celkem: 11,59=11,590 [A]</t>
  </si>
  <si>
    <t>ZEMNÍ PRÁCE - Úprava a zhutnění základové spáry 
=1,160*5,800+21,000m2=27,728m2 
VOZOVKA - Úprava a zhutnění zemní pláně 
=42,060m2 
Viz C.3 - Koordinační situační výkres a 04 - Výměna / Nový propustek - Podélný a příčný řez propustkem</t>
  </si>
  <si>
    <t>Celkem: 1,16*5,8+21=27,728 [A] 
Celkem: 42,06=42,060 [B] 
Celkem: A+B=69,788 [C]</t>
  </si>
  <si>
    <t>Celkem: 5,34=5,340 [A]</t>
  </si>
  <si>
    <t>Celkem: 21*0,15=3,150 [A]</t>
  </si>
  <si>
    <t>ŽB ZÁKLADOVÁ DESKA - Beton C25/30-XF3+XA2 + hutnění včetně dopravy materiálu 
ŽB ZÁKLADOVÁ DESKA - Bednění + odbedňovací nátěr 
=1,160*0,300*2+5,800*0,300*2=4,176m2 
Viz C.3 - Koordinační situační výkres a 04 - Výměna / Nový propustek - Podélný a příčný řez propustkem</t>
  </si>
  <si>
    <t>Celkem: 1,16*5,8*0,3=2,018 [A]</t>
  </si>
  <si>
    <t>Celkem: 0,02*2,018*7,85=0,317 [A]</t>
  </si>
  <si>
    <t>Celkem: 0,624*6,2=3,869 [A]</t>
  </si>
  <si>
    <t>Celkem: 21*0,25=5,250 [A]</t>
  </si>
  <si>
    <t>Celkem: 5,88*0,5*0,2=0,588 [A]</t>
  </si>
  <si>
    <t>VOZOVKA - Spojovací postřik z kationaktivní emulze, zbytkové množství pojiva 0,40kg/m2 (po odštěpení) 
=42,060m2 
VOZOVKA - Spojovací postřik z kationaktivní emulze, zbytkové množství pojiva 0,40kg/m2 (po odštěpení) 
=42,060m2 
Viz C.3 - Koordinační situační výkres a 04 - Výměna / Nový propustek - Podélný a příčný řez propustkem</t>
  </si>
  <si>
    <t>Celkem: 42,06=42,060 [A] 
Celkem: 42,06=42,060 [B] 
Celkem: A+B=84,120 [C]</t>
  </si>
  <si>
    <t>ŽB ZÁKLADOVÁ DESKA - Nátěry Np+2xNa na styku se zeminou 
=5,800*0,300*2=3,480m2 
ŽB OBETONOVÁNÍ - Nátěry Np+2xNa na styku se zeminou 
=2,244*5,000=11,220m2 
Viz C.3 - Koordinační situační výkres a 04 - Výměna / Nový propustek - Podélný a příčný řez propustkem</t>
  </si>
  <si>
    <t>Celkem: 5,8*0,3*2=3,480 [A] 
Celkem: 2,244*5=11,220 [B] 
Celkem: A+B=14,700 [C]</t>
  </si>
  <si>
    <t>Celkem: 5,8=5,800 [A]</t>
  </si>
  <si>
    <t>ŽB OBETONOVÁNÍ - Beton C25/30-XF3+XA2 + hutnění 
ŽB OBETONOVÁNÍ - Bednění + odbedňovací nátěr 
=0,904*5,000*2+0,562m2*2=10,164m2 
ŽB OBETONOVÁNÍ - Betonářská výztuž B500B - KARI síť pr. 8mm, rozměr oka 100x100mm, včetně dopravy materiálu 
=0,020*2,340m3*7,850t/m3=0,367m3 
Viz C.3 - Koordinační situační výkres a 04 - Výměna / Nový propustek - Podélný a příčný řez propustkem</t>
  </si>
  <si>
    <t>Celkem: 0,468*5=2,340 [A]</t>
  </si>
  <si>
    <t>SO 103.45</t>
  </si>
  <si>
    <t>KM 7,04509 (PVNDČP)</t>
  </si>
  <si>
    <t>Celkem: 31,5=31,500 [A]</t>
  </si>
  <si>
    <t>ZEMNÍ PRÁCE - Výkop zeminy pro stavební jámu v zemině tř. I včetně pažení a odvozu zeminy na skládku do 20km 
=15,750m3*2,000t/m3=31,500t 
Viz C.3 - Koordinační situační výkres a 01 - Technická zpráva</t>
  </si>
  <si>
    <t>Celkem: 15,75=15,750 [A]</t>
  </si>
  <si>
    <t>Celkem: 15,75*10=157,500 [A]</t>
  </si>
  <si>
    <t>Celkem: 28,63=28,630 [A]</t>
  </si>
  <si>
    <t>VOZOVKA - Spojovací postřik z kationaktivní emulze, zbytkové množství pojiva 0,40kg/m2 (po odštěpení) 
=28,630m2 
VOZOVKA - Spojovací postřik z kationaktivní emulze, zbytkové množství pojiva 0,40kg/m2 (po odštěpení) 
=28,630m2 
Viz C.3 - Koordinační situační výkres a 01 - Technická zpráva</t>
  </si>
  <si>
    <t>Celkem: 28,63=28,630 [A] 
Celkem: 28,63=28,630 [B] 
Celkem: A+B=57,260 [C]</t>
  </si>
  <si>
    <t>SO 301</t>
  </si>
  <si>
    <t>KANALIZACE - BYSTRÉ (38%) (PVNDČP)</t>
  </si>
  <si>
    <t>115001104R00</t>
  </si>
  <si>
    <t>Převedení vody potrubím o průměru do DN 300mm</t>
  </si>
  <si>
    <t>Celkem: 10*0,38=3,800 [A]</t>
  </si>
  <si>
    <t>Platí i pro výtlačné potrubí nebo žlab o rozvinutém obvodu do 1,00m</t>
  </si>
  <si>
    <t>115100001RAA</t>
  </si>
  <si>
    <t>Čerpání vody na výšku 10m, do 500l</t>
  </si>
  <si>
    <t>Včetně pohotovosti čerpací soustavy</t>
  </si>
  <si>
    <t>Celkem: 200*0,38=76,000 [A]</t>
  </si>
  <si>
    <t>119001401R00</t>
  </si>
  <si>
    <t>Dočasné zajištění ocelového potrubí do DN 200mm</t>
  </si>
  <si>
    <t>Celkem: 6*0,38=2,280 [A]</t>
  </si>
  <si>
    <t>Položku lze použít i pro potrubí litinové.</t>
  </si>
  <si>
    <t>119001412R00</t>
  </si>
  <si>
    <t>Dočasné zajištění beton. a plast. potrubí DN 200 - 500mm</t>
  </si>
  <si>
    <t>Celkem: 1,1*0,38=0,418 [A]</t>
  </si>
  <si>
    <t>Položku lze použít i pro potrubí kameninové nebo železobetonové.</t>
  </si>
  <si>
    <t>120001101R00</t>
  </si>
  <si>
    <t>Příplatek za ztížení vykopávky v blízkosti vedení</t>
  </si>
  <si>
    <t>Celkem: 3*1,1*3,17=10,461 [A] 
Celkem: 2*3*1,1*1,6=10,560 [B] 
Celkem: 3*1,4*1,6=6,720 [C] 
Celkem: (A+B+C)*0,38=10,542 [D]</t>
  </si>
  <si>
    <t>Položka se používá i pro ztížení vykopávky v blízkosti výbušnin.</t>
  </si>
  <si>
    <t>131201201R00</t>
  </si>
  <si>
    <t>Hloubení zapažených jam v hor. 3 do 100m3</t>
  </si>
  <si>
    <t>Celkem: 3,3*4,3*4,4*0,33*0,38=7,829 [A]</t>
  </si>
  <si>
    <t>131201202R00</t>
  </si>
  <si>
    <t>Hloubení zapažených jam v hor. 3 do 1000m3</t>
  </si>
  <si>
    <t>VO</t>
  </si>
  <si>
    <t>Celkem: 204,16*3,5*0,33*0,38=89,606 [A]</t>
  </si>
  <si>
    <t>131201209R00</t>
  </si>
  <si>
    <t>Příplatek za lepivost - hloubení zapaž. jam v hor. 3</t>
  </si>
  <si>
    <t>30% - OLK 
30% - VO</t>
  </si>
  <si>
    <t>Celkem: 3,3*4,3*4,4*0,33*0,3=6,181 [A] 
Celkem: 235,8*0,3=70,740 [B] 
Celkem: (A+B)*0,38=29,230 [C]</t>
  </si>
  <si>
    <t>Do měrných jednotek se udává poměrné množství zeminy, které ulpí v nářadí a o které je snížen celkový výkon stroje.</t>
  </si>
  <si>
    <t>131301201R00</t>
  </si>
  <si>
    <t>Hloubení zapažených jam v hor. 4 do 100m3</t>
  </si>
  <si>
    <t>OLK</t>
  </si>
  <si>
    <t>131301202R00</t>
  </si>
  <si>
    <t>Hloubení zapažených jam v hor. 4 do 1000m3</t>
  </si>
  <si>
    <t>131301209r00</t>
  </si>
  <si>
    <t>Příplatek za lepivost - hloubení zapaž. jam v hor. 4</t>
  </si>
  <si>
    <t>Do měrných jednotek se udává poměrné množství zeminy, které ulpí v nářadí a o které je snížen celkovýc výkon stroje.</t>
  </si>
  <si>
    <t>131501201R00</t>
  </si>
  <si>
    <t>Hloubení zapažených jam v hor. 6 do 100m3</t>
  </si>
  <si>
    <t>131501202R00</t>
  </si>
  <si>
    <t>Hloubení zapažených jam v hor. 6 do 1000m3</t>
  </si>
  <si>
    <t>132201212R00</t>
  </si>
  <si>
    <t>Hloubení rýh š. do 200cm hor. 3 do 1000m3, strojně</t>
  </si>
  <si>
    <t>50% - D1 
50% - D1-1</t>
  </si>
  <si>
    <t>Celkem: 62*1,1*2,3*0,5=78,430 [A] 
Celkem: 19*1,1*1,78*0,5=18,601 [B] 
Celkem: (A+B)*0,38=36,872 [C]</t>
  </si>
  <si>
    <t>Položka obsahuje hloubení rýh traktorbagrem, naložení výkopku na dopravní prostředek pro svislé, nebo vodovorovné přemístění, popř. přemístění výkopku do 3m (po povrchu území), případně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</si>
  <si>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132201219R00</t>
  </si>
  <si>
    <t>Příplatek za lepivost, hloubení rýh 200cm, hor. 3, strojně</t>
  </si>
  <si>
    <t>30% - D1; D1-1</t>
  </si>
  <si>
    <t>Celkem: 97,03*0,3*0,38=11,061 [A]</t>
  </si>
  <si>
    <t>Do měrných jednotek se udává poměrné množství zeminy, které upí v nářadí a o které je snížen celkový výkon stroje.</t>
  </si>
  <si>
    <t>132301212R00</t>
  </si>
  <si>
    <t>Hloubení rýh š. do 200cm hor. 4 do 1000m3, storjně</t>
  </si>
  <si>
    <t>D1 
D1-1 
D2 
S1 
Přípojka S1</t>
  </si>
  <si>
    <t>Celkem: 62*1,1*2,3*0,5=78,430 [A] 
Celkem: 19*1,1*1,78*0,5=18,601 [B] 
Celkem: 4*1,4*1,6*0,66=5,914 [C] 
Celkem: 19*1,2*2,32*0,66=34,911 [D] 
Celkem: 3*2*2,07*0,66=8,197 [E] 
Celkem: 24*1,1*3,17*0,66=55,234 [F] 
Celkem: 6*1*2,06*0,66=8,158 [G] 
Celkem: (A+B+C+D+E+F+G)*0,38=79,589 [H]</t>
  </si>
  <si>
    <t>132301219R00</t>
  </si>
  <si>
    <t>Příplatek za lepivost, hloubení rýh 200cm, hor. 4, strojně</t>
  </si>
  <si>
    <t>Celkem: 209,44*0,3*0,38=23,876 [A]</t>
  </si>
  <si>
    <t>132501211R00</t>
  </si>
  <si>
    <t>Hloubení rýh šířky do 200cm v hor. 6, strojně</t>
  </si>
  <si>
    <t>D1 
S1 
Přípojka S1</t>
  </si>
  <si>
    <t>Celkem: 4*1,4*1,6*0,33=2,957 [A] 
Celkem: 19*1,2*2,32*0,33=17,456 [B] 
Celkem: 3*2*2,07*0,33=4,099 [C] 
Celkem: 24*1,1*3,17*0,33=27,617 [D] 
Celkem: 6*1*2,06*0,33=4,079 [E] 
Celkem: (A+B+C+D+E)*0,38=21,359 [F]</t>
  </si>
  <si>
    <t>Položka se používá bez ohledu na těžené množství.</t>
  </si>
  <si>
    <t>151101101R00</t>
  </si>
  <si>
    <t>Pažení a rezepření stěn rýh - příložné - hl. do 2m</t>
  </si>
  <si>
    <t>D1-1 
D2</t>
  </si>
  <si>
    <t>Celkem: 19*1,78*2=67,640 [A] 
Celkem: 2,5*1,05*2=5,250 [B] 
Celkem: (A+B)*0,38=27,698 [C]</t>
  </si>
  <si>
    <t>Odstranění pažení a rozepření s eoceňuje samostatně.</t>
  </si>
  <si>
    <t>151101102R00</t>
  </si>
  <si>
    <t>Pažení a rozepření stěn rýh - příložné - hl. do 4m</t>
  </si>
  <si>
    <t>D1 
D2 
S1 
Přípojka S1</t>
  </si>
  <si>
    <t>Celkem: 62*2,3*2=285,200 [A] 
Celkem: 2,5*2,34*2=11,700 [B] 
Celkem: 19*2,32*2=88,160 [C] 
Celkem: 3*2,07*2=12,420 [D] 
Celkem: 24*3,17*2=152,160 [E] 
Celkem: 6*2,06*2=24,720 [F] 
Celkem: (A+B+C+D+E+F)*0,38=218,257 [G]</t>
  </si>
  <si>
    <t>151101111R00</t>
  </si>
  <si>
    <t>Odstranění pažení stěn rýh - příložné - hl. do 2m</t>
  </si>
  <si>
    <t>Celkem: 72,89*0,38=27,698 [A]</t>
  </si>
  <si>
    <t>151101112R00</t>
  </si>
  <si>
    <t>Odstranění pažení rýh - příložné - hl. do 4m</t>
  </si>
  <si>
    <t>Celkem: 574,36*0,38=218,257 [A]</t>
  </si>
  <si>
    <t>151101201R00</t>
  </si>
  <si>
    <t>Pažení stěn výkopu - příložné - hl. do 4m</t>
  </si>
  <si>
    <t>Celkem: (2*23,2+2*8,8)*3,5*0,38=85,120 [A]</t>
  </si>
  <si>
    <t>Položka neobsahuje rozepření ani vzepření pažení. Odstranění pažení s eocěňuje samostatně.</t>
  </si>
  <si>
    <t>151101202R00</t>
  </si>
  <si>
    <t>Pažení stěn výkopu - příložné - hl. do 8m</t>
  </si>
  <si>
    <t>Celkem: (2*3,3+4,3)*4,4*0,38=18,225 [A]</t>
  </si>
  <si>
    <t>151101211R00</t>
  </si>
  <si>
    <t>Odstranění pažení stěn - příložné - hl. do 4m</t>
  </si>
  <si>
    <t>Celkem: 224*0,38=85,120 [A]</t>
  </si>
  <si>
    <t>151101212R00</t>
  </si>
  <si>
    <t>Odstranění pažení stěn - příložné - hl. do 8m</t>
  </si>
  <si>
    <t>Celkem: 47,96*0,38=18,225 [A]</t>
  </si>
  <si>
    <t>151101301R00</t>
  </si>
  <si>
    <t>Rozepření stěn pažení - příložné - hl. do 4m</t>
  </si>
  <si>
    <t>Celkem: 714,56*0,38=271,533 [A]</t>
  </si>
  <si>
    <t>151101302R00</t>
  </si>
  <si>
    <t>Rozepření stěn pažení - příložné - hl. do 8m</t>
  </si>
  <si>
    <t>Celkem: 62,44*0,38=23,727 [A]</t>
  </si>
  <si>
    <t>151101311R00</t>
  </si>
  <si>
    <t>Odstranění rozepření stěn - příložné - hl. do 4m</t>
  </si>
  <si>
    <t>151101312R00</t>
  </si>
  <si>
    <t>Odstranění rozepření stěn - příložné - hl. do 8m</t>
  </si>
  <si>
    <t>Celkem: 62,74*0,38=23,841 [A]</t>
  </si>
  <si>
    <t>151101401R00</t>
  </si>
  <si>
    <t>Vzepření stěn pažení - příložné - hl. do 4m</t>
  </si>
  <si>
    <t>V položce je zakalkulováno i potřebné přepažování. Odstranění vzepření se oceňuje samostatně.</t>
  </si>
  <si>
    <t>151101402R00</t>
  </si>
  <si>
    <t>Vzepření stěn pažení - příložné - hl. do 8m</t>
  </si>
  <si>
    <t>151101411R00</t>
  </si>
  <si>
    <t>Odstranění vzepření stěn - příložné - hl. do 4m</t>
  </si>
  <si>
    <t>151101412R00</t>
  </si>
  <si>
    <t>Odstranění vzepření stěn - příložné - hl. do 8m</t>
  </si>
  <si>
    <t>161101101R00</t>
  </si>
  <si>
    <t>Svislé přemístění výkopku z hor. 1 - 4 do 2,5m</t>
  </si>
  <si>
    <t>Celkem: 125,62*0,38=47,736 [A]</t>
  </si>
  <si>
    <t>Tabulka pro určení podílu svislého přemístění výkopku. Číselná hodnota uvedená v tabulce udává procento z celkového objemu vykopávky, pro něž se oceňuje svislé přemístění výkopku. Platí pro hloubky výkopu od 1 do 2,5m. Při hloubce do 1m se svislé přemístění neoceňuje. a) hloubení jam objemu 100m3 100% objemu do 1000m3 8% objemu do 10000m3 3% objemu nad 10000m3 2% b) hloubení rýh š. do 60cm bez ohledu na objem 100% c) hloubení rýh š. do 200cm objemu do 100m3 100% objemu nad 100m3 50% d) hloubení zářezů objemu do 1000m3 neoceňuje se objemu do 1000m3 neoceňuje se objemu nad 10000m3 neoceňuje se.</t>
  </si>
  <si>
    <t>161101102R00</t>
  </si>
  <si>
    <t>Svislé přemístění výkopku z hor. 1 - 4 do 4m</t>
  </si>
  <si>
    <t>Celkem: 55,23*0,5=27,615 [A] 
Celkem: 41,2=41,200 [B] 
Celkem: 471,6*0,16=75,456 [C] 
Celkem: (A+B+C)*0,38=54,823 [D]</t>
  </si>
  <si>
    <t>Tabulka pro určení podílu svislého přemístění výkopku. Číselná hodnota uvedená v tabulce udává procento z celkového objemu vykopávky, pro něž se oceňuje svislé přemístění výkopku. Platí pro hloubky výkopu 2,5 - 4m. a) hloubení jam objemu 100m3 100% objemu do 1000m3 16% objemu do 10000m3 7% objemu nad 10000m3 3% b) hloubení rýh š. do 60cm bez ohledu na objem nepředpokládá se c) hloubení rýh š. do 200cm objemu do 100m3 100% objemu nad 100m3 55% d) hloubení zářezů objemu do 1000m3 neoceňuje se objemu do 1000m3 neoceňuje se objemu nad 10000m3 neoceňuje se.</t>
  </si>
  <si>
    <t>161101151R00</t>
  </si>
  <si>
    <t>Svislé přemístění výkopku z hor. 5 - 7 do 2,5m</t>
  </si>
  <si>
    <t>Celkem: 56,22*0,5*0,38=10,682 [A]</t>
  </si>
  <si>
    <t>Tabulka pro určení podílu svislého přemístění výkopku. Číselná hodnota uvedená v tabulce udává procento z celkového objemu vykopávky, pro něž se oceňuje svislé přemístění výkopku. Platí pro hloubky výkopu 1 - 2,5m. a) hloubení jam objemu 100m3 100% objemu do 1000m3 8% objemu do 10000m3 3% objemu nad 10000m3 3% b) hloubení rýh š. do 60cm bez ohledu na objem 100% c) hloubení rýh š. do 200cm objemu do 100m3 100% objemu nad 100m3 50% d) hloubení zářezů objemu do 1000m3 neoceňuje se objemu do 1000m3 neoceňuje se objemu nad 10000m3 neoceňuje se.</t>
  </si>
  <si>
    <t>161101152R00</t>
  </si>
  <si>
    <t>Svislé přemístění výkopku z hor. 5 - 7 do 4m</t>
  </si>
  <si>
    <t>Celkem: 20,6=20,600 [A] 
Celkem: 235,8*0,16=37,728 [B] 
Celkem: (A+B)*0,38=22,165 [C]</t>
  </si>
  <si>
    <t>162100010RA0</t>
  </si>
  <si>
    <t>Vodorovné přemístění recyklátu</t>
  </si>
  <si>
    <t>Celkem: (105,71+21,53+37,94+63,84+7,02+42,91)*0,38=106,001 [A]</t>
  </si>
  <si>
    <t>Vodorovné přemístění výkopku</t>
  </si>
  <si>
    <t>Rýhy 
Jámy</t>
  </si>
  <si>
    <t>Celkem: 156,86+37,2+74,28+83,69+12,36=364,390 [A] 
Celkem: 714,56+62,44=777,000 [B] 
Celkem: (A+B)*0,38=433,728 [C]</t>
  </si>
  <si>
    <t>162100010RAC</t>
  </si>
  <si>
    <t>Příplatek za každých dalších 10km</t>
  </si>
  <si>
    <t>Celkem: 278,95*2,9*0,38=307,403 [A]</t>
  </si>
  <si>
    <t>Celkem: 1141,39*2,9*0,38=1 257,812 [A]</t>
  </si>
  <si>
    <t>174100010RAD</t>
  </si>
  <si>
    <t>Zásyp jam, rýh a šachet sypaninou</t>
  </si>
  <si>
    <t>Dovoz sypaniny ze vzdálenosti 5km 
VO</t>
  </si>
  <si>
    <t>Celkem: (408,32-205,3)*0,38=77,148 [A]</t>
  </si>
  <si>
    <t>174101101R00</t>
  </si>
  <si>
    <t>Zásyp jam, rýh, šachet se zhutněním</t>
  </si>
  <si>
    <t>Recyklátem 
D1 
D1-1 
D2 
S1 
Přípojka S1 
OLK</t>
  </si>
  <si>
    <t>Celkem: 105,71=105,710 [A] 
Celkem: 21,53=21,530 [B] 
Celkem: 2,76+31,24+3,96=37,960 [C] 
Celkem: 63,84=63,840 [D] 
Celkem: 7,02=7,020 [E] 
Celkem: 42,91=42,910 [F] 
Celkem: (A+B+C+D+E+F)*0,38=106,009 [G]</t>
  </si>
  <si>
    <t>Položka obsahuje strojní přemístění materiálu pro zásyp ze vszdálenosti do 10m od okraje zásypu.</t>
  </si>
  <si>
    <t>175101101RT2</t>
  </si>
  <si>
    <t>Obsyp potrubí bez prohození sypaniny</t>
  </si>
  <si>
    <t>S dodáním štěrkopísku frakce 0/22mm 
D1 
D1-1 
D2 
S1 
Přípojka S1</t>
  </si>
  <si>
    <t>Celkem: 62*1,1*0,6=40,920 [A] 
Celkem: 19*1,1*0,6=12,540 [B] 
Celkem: 4*1,4*0,6=3,360 [C] 
Celkem: 19*1,2*0,8=18,240 [D] 
Celkem: 3*2*0,9=5,400 [E] 
Celkem: 24*1,1*0,6=15,840 [F] 
Celkem: 6*1*0,45=2,700 [G] 
Celkem: (A+B+C+D+E+F+G)*0,38=37,620 [H]</t>
  </si>
  <si>
    <t>Včetně dodávky kameniva.</t>
  </si>
  <si>
    <t>181300012RAD</t>
  </si>
  <si>
    <t>Rozprostření ornice v rovině tloušťka 20cm</t>
  </si>
  <si>
    <t>Dovoz ornice ze vzdálenosti 10km, osetí trávou</t>
  </si>
  <si>
    <t>Celkem: 205*0,38=77,900 [A]</t>
  </si>
  <si>
    <t>199000002R00</t>
  </si>
  <si>
    <t>Poplatek za skládky horniny 1 - 4</t>
  </si>
  <si>
    <t>Celkem: 753,32*2*0,38=572,523 [A]</t>
  </si>
  <si>
    <t>199000003R00</t>
  </si>
  <si>
    <t>Poplatek za skládky horniny 5 - 7</t>
  </si>
  <si>
    <t>Celkem: 388,1*2*0,38=294,956 [A]</t>
  </si>
  <si>
    <t>212810010RAC</t>
  </si>
  <si>
    <t>Trativody z PVC drenážních flexibilních trubek</t>
  </si>
  <si>
    <t>Lože štěrkopísek a obsyp kamenivo, trubky D100mm</t>
  </si>
  <si>
    <t>Celkem: (68+19+26+24+6)*0,38=54,340 [A]</t>
  </si>
  <si>
    <t>213151111R00</t>
  </si>
  <si>
    <t>Montáž vsakovacího bloku nebo tunelu</t>
  </si>
  <si>
    <t>Celkem: 410*0,38=155,800 [A]</t>
  </si>
  <si>
    <t>213151121R00</t>
  </si>
  <si>
    <t>Obalení vsakovacích bloků geotextílií</t>
  </si>
  <si>
    <t>Celkem: 100*0,38=38,000 [A]</t>
  </si>
  <si>
    <t>28308VD</t>
  </si>
  <si>
    <t>Vsakovací objekt (galerie), vč. dopravy</t>
  </si>
  <si>
    <t>Celkem: 1*0,38=0,380 [A]</t>
  </si>
  <si>
    <t>Vč. šachet. geotextílie a příslušenství.</t>
  </si>
  <si>
    <t>283hobVD</t>
  </si>
  <si>
    <t>Trouba sklolaminátová DN 150mm</t>
  </si>
  <si>
    <t>+ ztratné 10%</t>
  </si>
  <si>
    <t>Celkem: (6+6*0,1)*0,38=2,508 [A]</t>
  </si>
  <si>
    <t>286144866</t>
  </si>
  <si>
    <t>Trubka kanalizační ULTRA-SOLID PP SN 16 315x3000mm</t>
  </si>
  <si>
    <t>Celkem: (7+7*0,1)*0,38=2,926 [A]</t>
  </si>
  <si>
    <t>Potrubí z  PP v kruhové tuhosti SN 8, 10, 12 a 16kN/m2, v De 160-800 mm s plnostěnnou konstrukcí stěny vyráběné dle ČSN EN 1852-1. Ultra Solid PP je svými parametry zejména určen pro splaškové a dešťové kanalizace, kde je vyžadována co nejvyšší síla stěny. Potrubí Ultra Solid PP využívá řadu PP  tvarovek v odpovídající síle stěny. Potrubí je oranžové barvy a je spojováno pomocí hrdel a gumového těsnění jištěné plastovým kroužkem.</t>
  </si>
  <si>
    <t>28614529</t>
  </si>
  <si>
    <t>Trubka kanalizační PP MASTER SN 12  DN 300/1000mm</t>
  </si>
  <si>
    <t>Propoj 
+ ztratné 10%</t>
  </si>
  <si>
    <t>Celkem: (3+3*0,1)*0,38=1,254 [A]</t>
  </si>
  <si>
    <t>M-300/1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</si>
  <si>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28614531</t>
  </si>
  <si>
    <t>Trubka kanalizační PP MASTER SN 12  DN 300/6000mm</t>
  </si>
  <si>
    <t>D1 
+ztratné 10%</t>
  </si>
  <si>
    <t>Celkem: 12=12,000 [A] 
Celkem: 4=4,000 [B] 
Celkem: (12+4)*0,1=1,600 [C] 
Celkem: (A+B+C)*0,38=6,688 [D]</t>
  </si>
  <si>
    <t>M-300/6  Plnostěnná trubka zvenčí i zevnitř hladká, přičemž stěna má třívrstvou stavbu, která sází na výhodné vlastnosti sendvičových konstrukcí – využívá kombinace tuhosti a pružnosti vrstev. Těsnění zajišťuje vysoce elastický jazýčkový kroužek.  Povrchová vrstva je tvořena polypropylenem s velkým E-modulem a vysokou povrchovou tvrdostí. Její barva je červenohnědá.  Střední vrstvu tvoří černý polypropylen, který propůjčuje trubkám hodnotné mechanické vlastnosti, především pevnost a rázuvzdornost.  Vnitřní vrstva trubky je ze speciálního druhu PP, který zaručuje nejvyšší možnou odolnost vůči otěru a výtečnou chemickou odolnost. Její světlá barva usnadňuje kamerové prohlídky kanalizace.  C3 - hořlavý materiál.</t>
  </si>
  <si>
    <t>2865447106</t>
  </si>
  <si>
    <t>Odbočka kanal.PP ULTRA-SOLID SN12-16 D 315/160mm 45°</t>
  </si>
  <si>
    <t>Celkem: 2*0,38=0,760 [A]</t>
  </si>
  <si>
    <t>28654574</t>
  </si>
  <si>
    <t>Odbočka kanalizační PP MASTER DN 300/150mm 45°</t>
  </si>
  <si>
    <t>Pro SN 8 i SN 12  M-KGEA300/150mm.</t>
  </si>
  <si>
    <t>388129320R00</t>
  </si>
  <si>
    <t>Montáž prefa. kanálů za ŽB uzabřený profil do 4t</t>
  </si>
  <si>
    <t>388129330R00</t>
  </si>
  <si>
    <t>Montáž prefa. kanálů ze ŽB uzavřený profil do 6,5t</t>
  </si>
  <si>
    <t>388129730R00</t>
  </si>
  <si>
    <t>Montáž prefa. kanálů ze ŽB, krycích desek do 2t</t>
  </si>
  <si>
    <t>451572111R00</t>
  </si>
  <si>
    <t>Lože pod potrubí z kameniva těženého 0/4mm</t>
  </si>
  <si>
    <t>D1 
D1-1 
D2 
S1 
Ppřípojka S1 
VO 
OLK</t>
  </si>
  <si>
    <t>Celkem: 62*1,1*0,15=10,230 [A] 
Celkem: 19*1,1*0,15=3,135 [B] 
Celkem: 4*0,16=0,640 [C] 
Celkem: 19*1,2*0,15=3,420 [D] 
Celkem: 3*0,215=0,645 [E] 
Celkem: 24*1,1*0,15=3,960 [F] 
Celkem: 6*1*0,15=0,900 [G] 
Celkem: 23,2*8,8*0,05+23,2*8,8*0,1=30,624 [H] 
Celkem: 4,3*4,3*0,15=2,774 [I] 
Celkem: (A+B+C+D+E+F+G+H+I)*0,38=21,405 [J]</t>
  </si>
  <si>
    <t>Položka je určena pro práce v otevrřeném výkopu, pro práce ve štole se k položce používá příplatek 45154-1192.</t>
  </si>
  <si>
    <t>451575111R00</t>
  </si>
  <si>
    <t>Podkladnín vrstva tl. 25cm ze štěrkopísku</t>
  </si>
  <si>
    <t>Fr. 816mm 
Lože u VO tl. 1x350mm 1x1000mm</t>
  </si>
  <si>
    <t>Celkem: (23,2*8,8)*1,35*0,38=104,734 [A]</t>
  </si>
  <si>
    <t>452311131R00</t>
  </si>
  <si>
    <t>Desky podkladní pod potrubí z betonu C 12/15</t>
  </si>
  <si>
    <t>D2 
OLK</t>
  </si>
  <si>
    <t>Celkem: 4*0,128=0,512 [A] 
Celkem: 3*0,172=0,516 [B] 
Celkem: 4,3*4,3*0,1=1,849 [C] 
Celkem: (A+B+C)*0,38=1,093 [D]</t>
  </si>
  <si>
    <t>Položka je určena pro práce v otevrřeném výkopu, pro práce ve štole se k položce používá příplatek 45154-1192. Položka je určena i pro ochrannou vrstvu pod železobetonové konstrukce.</t>
  </si>
  <si>
    <t>452312131R00</t>
  </si>
  <si>
    <t>Sedlové lože pod potrubí z betonu C 12/15</t>
  </si>
  <si>
    <t>D2</t>
  </si>
  <si>
    <t>Celkem: 4*0,615=2,460 [A] 
Celkem: 3*0,987=2,961 [B] 
Celkem: (A+B)*0,38=2,060 [C]</t>
  </si>
  <si>
    <t>Položka je určena pro práce v otevrřeném výkopu, pro práce ve štole se k položce používá příplatek 45154-1192. Položka je určena pro jakékoliv úkosy sedel.</t>
  </si>
  <si>
    <t>452384111R00</t>
  </si>
  <si>
    <t>Podkladní pražce z betonu C-/7,5 do 25000mm2</t>
  </si>
  <si>
    <t>Celkem: 7*0,38=2,660 [A]</t>
  </si>
  <si>
    <t>Položka je určena pro práce v otevrřeném výkopu, pro práce ve štole se k položce používá příplatek 45154-1192. V položkách jsou zakalkulovány i náklady na bednění, odbednění a nátěr bednění proti přilnavosti betonu. Množství podkladní konstrukce z pražců se určuje v m součtem jednotlivých délek pražců. Pro volbu položky je rozhodující průřezová plocha pražce.</t>
  </si>
  <si>
    <t>55346960vd</t>
  </si>
  <si>
    <t>Sloupek orientační,  1800mm pozinkovaný</t>
  </si>
  <si>
    <t>Celkem: 5*0,38=1,900 [A]</t>
  </si>
  <si>
    <t>Vč. bet patky, ochr. protikorozního nátěru a barevného nátěru hnědá/bílá, orientační tabule velká, vč. kompletní montáže.</t>
  </si>
  <si>
    <t>58380120.A</t>
  </si>
  <si>
    <t>Kostka dlažební drobná 8/10 tř. 1  1t = 5m2</t>
  </si>
  <si>
    <t>59124111R00</t>
  </si>
  <si>
    <t>Kladení dlažby drobné kostky, lože z MC tl. 5cm</t>
  </si>
  <si>
    <t>V položce jsou zakalkulovány i náklady na dodání hmot pro lože a na dodání téhož materiálu na výplň spár. V položce nejsou zakalkulovány náklady na dodání dlažebních kostek, které se oceňuje ve specifikaci, ztratné se doporučuje ve výši 2%.</t>
  </si>
  <si>
    <t>5922405395</t>
  </si>
  <si>
    <t>Skruž přechodová SH-M 1000/625mm x 670 PS+K/DEHA</t>
  </si>
  <si>
    <t>DEHA  - kotvy pro snadnou manipulaci pomocí kulové spojky DEHA PS  - ocelové stupadlo s PE povlakem K  - kapsové stupadlo.</t>
  </si>
  <si>
    <t>59224063</t>
  </si>
  <si>
    <t>Prstenec krytu šachty AR-V 625/100mm 62,5x10x12cm</t>
  </si>
  <si>
    <t>KŠ</t>
  </si>
  <si>
    <t>59224349</t>
  </si>
  <si>
    <t>Prstenec vyrovnávací šachetní TBW-Q.1 63/12</t>
  </si>
  <si>
    <t>Rozměr 625/120/120mm.</t>
  </si>
  <si>
    <t>592243501</t>
  </si>
  <si>
    <t>Deska přechodová zákrytová TZK-Q.1 120-100/25</t>
  </si>
  <si>
    <t>Rozměr 1200/1000/250mm Kanalizační šachty DN 1200mm dle DIN 4034.1.</t>
  </si>
  <si>
    <t>59224353.A</t>
  </si>
  <si>
    <t>Konus šachetní TBR-Q.1 100-63/58/12 KPS</t>
  </si>
  <si>
    <t>Rozměr 1000/625/580 mm, síla stěny 120 mm  Kanalizační šachty DN 1000mm dle DIN 4034.1  Q =  splnění kvalitativních podmínek sekce pro kanalizace PS - kramlové ocelové stupadlo s PE povlakem, LS - litinové vidlicové stupadlo, KPS - kapsové plastové stupadlo, V 15 - V 60 - průměr odtoku.</t>
  </si>
  <si>
    <t>592243722</t>
  </si>
  <si>
    <t>Dno šachetní přímé TBZ-Q.1 120/120 CV 180°, V60/90</t>
  </si>
  <si>
    <t>Rozměr 1200/1200/150 mm  Kanalizační šachty DN 1000mm dle DIN 4034.1  Q =  splnění kvalitativních podmínek sekce pro kanalizace PS - kramlové ocelové stupadlo s PE povlakem, LS - litinové vidlicové stupadlo, KPS - kapsové plastové stupadlo, V 15 - V 60 - průměr odtoku.</t>
  </si>
  <si>
    <t>59224373.A</t>
  </si>
  <si>
    <t>Těsnění elastom pro šach díly EMT - DN 1000mm</t>
  </si>
  <si>
    <t>Kanalizační šachty DN 1000mm dle DIN 4034.1  Q =  splnění kvalitativních podmínek sekce pro kanalizace PS - kramlové ocelové stupadlo s PE povlakem, LS - litinové vidlicové stupadlo, KPS - kapsové plastové stupadlo, V 15 - V 60 - průměr odtoku.</t>
  </si>
  <si>
    <t>592243732</t>
  </si>
  <si>
    <t>Těsnění elastom pro šach díly EMT - DN 1200mm</t>
  </si>
  <si>
    <t>Kanalizační šachty DN 1200mm dle DIN 4034.1  Q =  splnění kvalitativních podmínek sekce pro kanalizace PS - kramlové ocelové stupadlo s PE povlakem, LS - litinové vidlicové stupadlo, KPS - kapsové plastové stupadlo, V 15 - V 60 - průměr odtoku.</t>
  </si>
  <si>
    <t>59226107</t>
  </si>
  <si>
    <t>Dno nádrže PNK Q.1 200/200 BZP 6,283m3</t>
  </si>
  <si>
    <t>Základový dílec (báze) pojížděný  PNK - prefabrikovaná nádrž kruhová.</t>
  </si>
  <si>
    <t>592261091</t>
  </si>
  <si>
    <t>Skruž nádrže PNK Q.1 200/100 SKP 3,140m3</t>
  </si>
  <si>
    <t>Skruž pojížděná  PNK - prefabrikovaná nádrž kruhová.</t>
  </si>
  <si>
    <t>592261212</t>
  </si>
  <si>
    <t>Deska zákrytová PNK-Q.1 200/25 ZDP 1K 100 typ 0.1</t>
  </si>
  <si>
    <t>Zákrytová deska pojížděná  K - kruhový otvor  PNK - prefabrikovaná nádrž kruhová.</t>
  </si>
  <si>
    <t>59691002.A</t>
  </si>
  <si>
    <t>Recyklát betonový fr. 16/32mm</t>
  </si>
  <si>
    <t>Celkem: 278,95*2,2*0,38=233,202 [A]</t>
  </si>
  <si>
    <t>822422111RT2</t>
  </si>
  <si>
    <t>Montáž trub těs. pryžovými kroužky DN 500mm</t>
  </si>
  <si>
    <t>Včetně dodání trub TZH-Q 50/250</t>
  </si>
  <si>
    <t>Celkem: 4*0,38=1,520 [A]</t>
  </si>
  <si>
    <t>Položka je určena pro montáž potrubí z trub železobetonových v otevřeném výkopu ve sklonu do 20% těsněných pryžovými kroužky. V položce jsou zakalkulovány i náklady na dodání trub.</t>
  </si>
  <si>
    <t>822472111RT3</t>
  </si>
  <si>
    <t>Montáž trub ŽB těs. pryžovými kroužky DN 800mm</t>
  </si>
  <si>
    <t>Včetně dodávky trub TZH-Q 80x250x13 interg. spoj</t>
  </si>
  <si>
    <t>Celkem: 3*0,38=1,140 [A]</t>
  </si>
  <si>
    <t>870100009R00</t>
  </si>
  <si>
    <t>Montáž potrubí sklolaminátového ve výkopu, DN 150mm</t>
  </si>
  <si>
    <t>Položka je určena pro vodovody i kanalizace. V položce není zakalkulována dodávka trub, spojek a tvarovek. Cenu dodávky včetně dopravy stanoví výrobce na požádání dle konkrétní dokumentace. Montáž tlakových tvarovek sklolaminátových se oceňuje jako montáž tvarovek litinových hrdlových nebo přírubových, popřípadě individuální kalkulací.</t>
  </si>
  <si>
    <t>871373121R00</t>
  </si>
  <si>
    <t>Montáž trub z plastu, gumový kroužek, DN 300mm</t>
  </si>
  <si>
    <t>D1 
D1-1 
D2 
S1</t>
  </si>
  <si>
    <t>Celkem: 68=68,000 [A] 
Celkem: 19=19,000 [B] 
Celkem: 3=3,000 [C] 
Celkem: 24=24,000 [D] 
Celkem: (A+B+C+D)*0,38=43,320 [E]</t>
  </si>
  <si>
    <t>V položce je uvažováno s jedním spojem na 6m potrubí. Položka je určena pro montáž potrubí z kanalizačních trub z plastu těsněných gumovým kroužkem v otevřeném výkopu ve sklonu do 20%. V položce montáže potrubí nejsou zakalkulovány náklady na dodání trub; tyto náklady se oceňují ve specifikaci. Ztratnése doporučuje ve výši PVC 3%, PE 1,5%.</t>
  </si>
  <si>
    <t>871393121R00</t>
  </si>
  <si>
    <t>Montáž trub z plastu, gumový kroužek, DN 400mm</t>
  </si>
  <si>
    <t>871413121R00</t>
  </si>
  <si>
    <t>Montáž trub z plastu, gumový kroužek, DN 500mm</t>
  </si>
  <si>
    <t>Celkem: 13*0,38=4,940 [A]</t>
  </si>
  <si>
    <t>877373121R00</t>
  </si>
  <si>
    <t>Montáž tvarovek odboč. plast., gum. kroužek DN 300mm</t>
  </si>
  <si>
    <t>Položka je určena pro montáž tvarovek odbočných na potrubí z kanalizačních trub z plastu těsněných gumovým kroužkem v otevřeném výkopu. Napojení trubních řádů z trub z plastu na jiný druh potrubí se oceňuje induividuálně. V položce montáže tvarovek nejsou zakalkulovány náklady na dodání tvarovek; tyto náklady se oceňují ve specifikaci. Ztratné se doporučuje ve výši 1,5%.</t>
  </si>
  <si>
    <t>892571111R00</t>
  </si>
  <si>
    <t>Zkouška těsnosti kanalizace DN do 200mm, vodou</t>
  </si>
  <si>
    <t>Přípojka S1</t>
  </si>
  <si>
    <t>V položce jsou zakalkulovány náklady na napuštění vodou a dodání vody pro zkoušku těsnosti.</t>
  </si>
  <si>
    <t>892581111R00</t>
  </si>
  <si>
    <t>Zkouška těsnosti kanalizace DN do 300mm, vodou</t>
  </si>
  <si>
    <t>892585111R00</t>
  </si>
  <si>
    <t>Zabezpečení konců a zkouška vzduch. kan. DN do 300mm</t>
  </si>
  <si>
    <t>ÚSEK</t>
  </si>
  <si>
    <t>D1 
D1-1 
S1</t>
  </si>
  <si>
    <t>Celkem: 4=4,000 [A] 
Celkem: 1=1,000 [B] 
Celkem: 2=2,000 [C] 
Celkem: (A+B+C)*0,38=2,660 [D]</t>
  </si>
  <si>
    <t>Položka je určena pro zabezpečení jakéhokoliv druhu potrubí v úseku mezi dvěma šachtami pro zkoušku těsnosti vzduchem. V položce jsou zakalkulovány náklady na osazení a odstranění dvou těsnicích uzávěrů, naplnění vzduchem, provedení zkoušky a vypuštění vzduchu.  Instalace vaku zahrnuje: ¦důkladné mechanické očištění pláště vaku ¦důkladné očištění vnitřku trubky v délce instalovaného vaku ¦nafouknutí vaku na provozní tlak (max. tlak uveden v ceníku) ¦opakovaná kontrola tlaku ve vaku pomocí manometru nebo pistolového tlakoměru ¦zajištění vaku proti vysunutí z potrubí (zaklínit trámkem) - zvláště průtočné vaky z kovovou výstuhou, hrozí svlečení a utržení vaku z tělesa! ¦přivázat vak lanem za oko armatury vaku a šachetní stupačku (zajištění proti odplutí) ¦ odzkoušení a vypuštění potrubí ¦ vypuštění vaku (mírně zmáčknout vnitřek rychlospojky šroubovákem) ¦ opatrné vytažení vyfouknutého vaku z potrubí.</t>
  </si>
  <si>
    <t>892591111R00</t>
  </si>
  <si>
    <t>Zkouška těsnosti kanalizace DN do 400mm, vodou</t>
  </si>
  <si>
    <t>892661111R00</t>
  </si>
  <si>
    <t>Zkouška těsnosti kanalizace DN do 600mm, vodou</t>
  </si>
  <si>
    <t>892665111R00</t>
  </si>
  <si>
    <t>Zabezpečení konců a zkouška vzduch. kan. DN do 600mm</t>
  </si>
  <si>
    <t>892671111R00</t>
  </si>
  <si>
    <t>Zkouška těsnosti kanalizace DN do 800mm, vodou</t>
  </si>
  <si>
    <t>892855112R00</t>
  </si>
  <si>
    <t>Kontrola kanalizace TV kamerou do 50m</t>
  </si>
  <si>
    <t>D1-1 
S1 
D2</t>
  </si>
  <si>
    <t>Celkem: 18=18,000 [A] 
Celkem: 24=24,000 [B] 
Celkem: 21=21,000 [C] 
Celkem: (A+B+C)*0,38=23,940 [D]</t>
  </si>
  <si>
    <t>892855113R00</t>
  </si>
  <si>
    <t>Kontrola kanalizace TV kamerou do 100m</t>
  </si>
  <si>
    <t>D1</t>
  </si>
  <si>
    <t>Celkem: 68*0,38=25,840 [A]</t>
  </si>
  <si>
    <t>892916111R00</t>
  </si>
  <si>
    <t>Utěsnění přípojek do DN 200mm při zkoušce kanal.</t>
  </si>
  <si>
    <t>SADA</t>
  </si>
  <si>
    <t>Položka je určena pro utěsnění přípojek z jakéholiv druhu potrubí při zkoušce těsnosti vzduchem nebo vodou. V položce jsou zakalkulovány náklady na osazení a odstranění těsnicích uzávěrů, naplnění vzduchem a po provedení zkoušky vypuštění vzduchu.</t>
  </si>
  <si>
    <t>894118001RT3</t>
  </si>
  <si>
    <t>Příplatek za dalších 0,60m výšky vstupu, šachty na potr.</t>
  </si>
  <si>
    <t>Včetně 2ks skruže TBS-Q 100/25 PS 100/250/90</t>
  </si>
  <si>
    <t>Celkem: (6+4+6)*0,38=6,080 [A]</t>
  </si>
  <si>
    <t>Příplatek je určen k položce šachet na potrubí za každých dalších 0,60 m výšky vstupu.</t>
  </si>
  <si>
    <t>894402211R00</t>
  </si>
  <si>
    <t>Osazení beton. skruží přechodových 60/100</t>
  </si>
  <si>
    <t>OLK 
RŠ1500</t>
  </si>
  <si>
    <t>Celkem: 2=2,000 [A] 
Celkem: 1=1,000 [B] 
Celkem: (A+B)*0,38=1,140 [C]</t>
  </si>
  <si>
    <t>V položce nejsou zakalkulovány náklady na dodání betonových dílců; dílce se oceňují ve specifikaci. Ztratné se doporučuje 1 %.</t>
  </si>
  <si>
    <t>8944022XXR00</t>
  </si>
  <si>
    <t>Osazení OLK KL40 s II (&lt; 0,1mg/l NEL) vnější rozměř 3300*2200*1500mm+strop</t>
  </si>
  <si>
    <t>Celkem:1*0,38=0,380 [A]</t>
  </si>
  <si>
    <t>V položce jsou zakalkulovány doprava výrobku, spojovací a těsnící materiál, kompletace výrobku a jeřáb pro kompletaci nosnosti do 50t.</t>
  </si>
  <si>
    <t>894411121RT2</t>
  </si>
  <si>
    <t>Zřízení šachet z dílců, dno C25/30, potrubí DN 300mm</t>
  </si>
  <si>
    <t>Celkem: 3=3,000 [A] 
Celkem: 1=1,000 [B] 
Celkem: 2=2,000 [C] 
Celkem: 2=2,000 [D] 
Celkem: (A+B+C+D)*0,38=3,040 [E]</t>
  </si>
  <si>
    <t>Položka je určena pro zřízení šachet kanalizačních z betonových dílců na potrubí výšky vstupu do 1,5 m s obložením dna betonem C25/30 z cementu portlandského nebo struskoportlandského. Příplatek k položce šachet z betonových dílců za ka ždých dalších i započatých 0,60 m výšky vstupu se oceňuje položkou 894 11-8001 části A 03 tohoto sborníku. V položce jsou zakalkulovány i náklady na podkladní desku z betonu C -/7,5. V položce nejsou zakalkulovány náklady na: a) litinové poklopy; osazení litinových poklopů se oceňuje položkami souboru 899 10 Osazení poklopů litinových a ocelových části A 01 tohoto sborníku; dodání poklopů se oceňuje ve specifikaci b) podkladní prstence; podkladní prstence se oceňují položkami 452 38 Podkladní a vyrovnávací konstrukce z betonu části A 01 tohoto sborníku c) dodání betonových dílců; tyto náklady se oceňují ve specifikaci. Ztratné se doporučuje ve výši 1 %.</t>
  </si>
  <si>
    <t>899104111RT2</t>
  </si>
  <si>
    <t>Osazení poklopu s rámem nad 150kg</t>
  </si>
  <si>
    <t>D1 
D1-1 
D2 
S1 
OLK 
RŠ1500</t>
  </si>
  <si>
    <t>Celkem: 3=3,000 [A] 
Celkem: 1=1,000 [B] 
Celkem: 2=2,000 [C] 
Celkem: 2=2,000 [D] 
Celkem: 2=2,000 [E] 
Celkem: 1=1,000 [F] 
Celkem: (A+B+C+D+E+F)*0,38=4,180 [G]</t>
  </si>
  <si>
    <t>Položka je určena pro osazení poklopů litinových a ocelových včetně rámů a platí i pro osazení rektifikačních kroužků nebo rámečků. V položkách jsou zakalkulovány náklady na dodání poklopu litinového šachtového D 650. V položce jsou zakalkulovány i náklady na cementovou maltu.</t>
  </si>
  <si>
    <t>899331111R00</t>
  </si>
  <si>
    <t>Výšková úprava vstupu do 20 cm, zvýšení poklopu</t>
  </si>
  <si>
    <t>Celkem: 9*0,38=3,420 [A]</t>
  </si>
  <si>
    <t>899623141R00</t>
  </si>
  <si>
    <t>Obetonování potrubí nebo zdiva stok betonem C12/15</t>
  </si>
  <si>
    <t>Obet. SLM</t>
  </si>
  <si>
    <t>Celkem: 6*0,29*0,38=0,661 [A]</t>
  </si>
  <si>
    <t>Položka je určena pro obetonování potrubí v otevřeném výkopu, pro práce ve štole se k položce používá příplatek 89962-3192. Obetonování zdiva stok ve štole se oceňuje položkami 35931 Výplň za rubem cihelného zdiva stok části A 03 tohoto sborníku.</t>
  </si>
  <si>
    <t>899711122R00</t>
  </si>
  <si>
    <t>Fólie výstražná z PVC šedá, šířka 30cm</t>
  </si>
  <si>
    <t>Celkem: (68+19+25+24+6)*0,38=53,960 [A]</t>
  </si>
  <si>
    <t>909      R00</t>
  </si>
  <si>
    <t>Hzs - nezmeritelne stavebni prace</t>
  </si>
  <si>
    <t>Celkem: 30*0,38=11,400 [A]</t>
  </si>
  <si>
    <t>Platnost hodinových zúčtovacích sazeb  Hodinovými zúčtovacími sazbami (HZS) se oceňují: a) předběžné obhlídky pracoviště vyžádané objednatelem, b) průzkumné práce na kulturních památkách, sloužící pro získání podkladů k rekonstrukci kulturní památky, c) revize stavebních objektů nebo jejich části, jejichž oprava se oceňuje podle stavebních ceníků, d) práce při havarijních a živelních pohromách prováděné bez projektové dokumentace nebo na základě zjednodušené projektové dokumentace bez rozpočtu, e) práce v rozsahu vymezeném v jednotlivých cenících f) práce prováděné výškovými specialisty a potápěči, g) práce zařazované do hlavy IV souhrnného rozpočtu staveb, prováděné jako součást stavebních objektů, pokud je nelze ocenit položkami stavebních ceníků.  Na základě písemné dohody mezi zhotovitele a objednatelem je možno ocenit stavební práce pomocí HZS jde-li o: a) stavební práce prováděné bez projektové dokumentace, b) práce, pro které není ve stavebních cenících položka.  Pří použití hodinových zúčtovacích sazeb se oceňuje: a) počet skutečně odpracovaných hodin všech pracovníků včetně času vynaloženého na předběžnou obhlídku pracoviště za účelem zjištění rozsahu prací, objednatelem potvrzených ve stavebním deníku, nebo samostatném dokladu, pokud se stavební deník nevede, b) přímý materiál,  c) náklady na provoz stavebních strojů, d) ostatní přímé náklady.  Počet odpracovaných hodin jednotlivých pracovníků se zaokrouhlí: a) na půlhodinu, trvá-li práce 30 minut nebo méně, b) na celou hodinu, trvá-li práce více než 30 minut.</t>
  </si>
  <si>
    <t>969021131R00</t>
  </si>
  <si>
    <t>Vybourání kanalizačního potrubí DN do 300mm</t>
  </si>
  <si>
    <t>St. kanalizace vč. RŠ</t>
  </si>
  <si>
    <t>Celkem: 37*0,38=14,060 [A]</t>
  </si>
  <si>
    <t>V položce není kalkulována manipulace se sutí, která se oceňuje samostatně položkami souboru 979.</t>
  </si>
  <si>
    <t>979100012RA0</t>
  </si>
  <si>
    <t>Odvoz suti a vyb. hmot do 10km, vnitrost. 25m</t>
  </si>
  <si>
    <t>Celkem: 15*3*0,38=17,100 [A]</t>
  </si>
  <si>
    <t>979990001R00</t>
  </si>
  <si>
    <t>Poplatek za skládku stavební suti</t>
  </si>
  <si>
    <t>Celkem: 15*0,38=5,700 [A]</t>
  </si>
  <si>
    <t>SO 302</t>
  </si>
  <si>
    <t>PŘELOŽKA VODOVODU - BYSTRÉ (PVNDČP)</t>
  </si>
  <si>
    <t>Platí i pro výtlačné potrubí nebo žlab o rozvinutém obvodu do 1,00m.</t>
  </si>
  <si>
    <t>Včetně pohotovosti čerpací soustavy.</t>
  </si>
  <si>
    <t>Celkem: 50=50,000 [A]</t>
  </si>
  <si>
    <t>Dočasné zajištění beton.a plast.potrubí DN 200-500mm</t>
  </si>
  <si>
    <t>Celkem: 3*1,1*4,18=13,794 [A] 
Celkem: 3*1,1*1,79=5,907 [B] 
Celkem: A+B=19,701 [C]</t>
  </si>
  <si>
    <t>Hloubení rýh š. do 200cm hor. 4 do 1000m3, strojně</t>
  </si>
  <si>
    <t>Celkem: 19*1,1*1,79=37,411 [A] 
Celkem: 4*1,1*3,02=13,288 [B] 
Celkem: 13*1,1*4,18=59,774 [C] 
Celkem: 4*1,1*2,98=13,112 [D] 
Celkem: 12,5*1,1*1,6=22,000 [E] 
Celkem: A+B+C+D+E=145,585 [F]</t>
  </si>
  <si>
    <t>Položka obsahuje hloubení rýh traktorbagrem, naložení výkopku na dopravní prostředek pro svislé, nebo vodorovné přemístění, popř. přemístění výkopku do 3 m (po povrchu území), případné zajištění rypadel polštáři, udržování pracoviště a ochranu výkopiště proti stékání srážkové vody z okolního terénu i s jejím odvodněním, nebo odvedením, přesekání a odstranění kořenů ve výkopišti, odstranění napadávek, urovnání dna výkopu.</t>
  </si>
  <si>
    <t>Přípl. za lepivost, hloubení rýh 200cm, hor. 4,strojně</t>
  </si>
  <si>
    <t>30%</t>
  </si>
  <si>
    <t>Celkem: 145,58*0,3=43,674 [A]</t>
  </si>
  <si>
    <t>Pažení a rozepření stěn rýh - příložné - hl.do 2m</t>
  </si>
  <si>
    <t>V1 
Přípojka</t>
  </si>
  <si>
    <t>Celkem: 19*1,79*2=68,020 [A] 
Celkem: 12,5*1,6*2=40,000 [B] 
Celkem: A+B=108,020 [C]</t>
  </si>
  <si>
    <t>Odstranění pažení a rozepření se oceňuje samostatně.</t>
  </si>
  <si>
    <t>Pažení a rozepření stěn rýh - příložné - hl.do 4m</t>
  </si>
  <si>
    <t>V1</t>
  </si>
  <si>
    <t>Celkem: 4*2,98*2=23,840 [A] 
Celkem: 4*3,02*2=24,160 [B] 
Celkem: A+B=48,000 [C]</t>
  </si>
  <si>
    <t>151101103R00</t>
  </si>
  <si>
    <t>Pažení a rozepření stěn rýh - příložné - hl.do 8m</t>
  </si>
  <si>
    <t>Celkem: 13*4,18*2=108,680 [A]</t>
  </si>
  <si>
    <t>Celkem: 108,02=108,020 [A]</t>
  </si>
  <si>
    <t>Odstranění pažení stěn rýh - příložné - hl. do 4m</t>
  </si>
  <si>
    <t>Celkem: 48=48,000 [A]</t>
  </si>
  <si>
    <t>151101113R00</t>
  </si>
  <si>
    <t>Odstranění pažení stěn rýh - příložné - hl. do 8m</t>
  </si>
  <si>
    <t>Celkem: 108,68=108,680 [A]</t>
  </si>
  <si>
    <t>Svislé přemístění výkopku z hor. 1 - 4 do 2,5 m</t>
  </si>
  <si>
    <t>Celkem: 37,41+22=59,410 [A]</t>
  </si>
  <si>
    <t>Platí pro hloubky výkopu od 1 do 2,5 m. Při hloubce do 1 m se svislé přemístění neoceňuje.  Tabulka pro určení podílu svislého přemístění výkopku. Číselná hodnota uvedená v tabulce udává procento z celkového objemu výkopávky, pro něž se oceňuje svislé přemístění výkopku.  a) hloubení jam objemu do 100 m3  100 %  objemu do 1000 m3  8 % objemu do 10000 m3  3 %  objemu nad 10000 m3  2 %  b) hloubení rýh š. do 60 cm bez ohledu na objem  100 %  c) hloubení rýh š. do 200 cm objemu do 100 m3  100 % objemu nad 100 m3  50 %  d) hloubení zářezů objemu do 1000 m3  neoceňuje se objemu do 10000 m3  neoceňuje se objemu nad 10000 m3  neoceňuje se.</t>
  </si>
  <si>
    <t>Svislé přemístění výkopku z hor.1 - 4 do 4,0m</t>
  </si>
  <si>
    <t>Celkem: 13,29+13,11=26,400 [A]</t>
  </si>
  <si>
    <t>Tabulka pro určení podílu svislého přemístění výkopku. Číselná hodnota uvedená v tabulce udává procento z celkového objemu vykopávky, pro něž se oceňuje svislé přemístění výkopku. Platí pro hloubky výkopu 2,5 - 4 m.  a) hloubení jam objemu do 100 m3  100 %  objemu do 1000 m3  16 % objemu do 10000 m3  7 %  objemu nad 10000 m3  3 %  b) hloubení rýh š. do 60 cm bez ohledu na objem  nepředpokládá se  c) hloubení rýh š. do 200 cm objemu do 100 m3  100 % objemu nad 100 m3  55 %  d) hloubení zářezů objemu do 1000 m3  neoceňuje se objemu do 10000 m3  neoceňuje se objemu nad 10000 m3  neoceňuje se.</t>
  </si>
  <si>
    <t>161101103R00</t>
  </si>
  <si>
    <t>Svislé přemístění výkopku z hor. 1 - 4 do 6,0m</t>
  </si>
  <si>
    <t>Celkem: 59,77=59,770 [A]</t>
  </si>
  <si>
    <t>Tabulka pro určení podílu svislého přemístění výkopku.  Číselná hodnota uvedená v tabulce udává procento z celkového objemu vykopávky, pro něž se oceňuje svislé přemístění výkopku.  Platí pro hloubky výkopu 4 - 6 m.  a) hloubení jam objemu do 100 m3  100 %  objemu do 1000 m3  24 % objemu do 10000 m3  12 %  objemu nad 10000 m3  4 %  b) hloubení rýh š. do 60 cm bez ohledu na objem  nepředpokládá se  c) hloubení rýh š. do 200 cm objemu do 100 m3  100 % objemu nad 100 m3  60 %  d) hloubení zářezů objemu do 1000 m3  12 % objemu do 10000 m3  7 % objemu nad 10000 m3  4 %.</t>
  </si>
  <si>
    <t>162701105R00</t>
  </si>
  <si>
    <t>Vodorovné přemístění recyklátu do 10000m</t>
  </si>
  <si>
    <t>Celkem: 101,58+15,81=117,390 [A]</t>
  </si>
  <si>
    <t>Vodorovné přemístění výkopku z hor. 1 - 4 do 10000m</t>
  </si>
  <si>
    <t>Celkem: 123,58+22=145,580 [A]</t>
  </si>
  <si>
    <t>162701109R00</t>
  </si>
  <si>
    <t>Příplatek k vod. přemístění recyklátu za další 1km</t>
  </si>
  <si>
    <t>Celkem: 117,39*20=2 347,800 [A]</t>
  </si>
  <si>
    <t>Příplatek k ceně se používá za každý další i započatý 1 km nad 10 km.</t>
  </si>
  <si>
    <t>Příplatek k vod. přemístění hor. 1 - 4 za další 1km</t>
  </si>
  <si>
    <t>Celkem: 145,58*20=2 911,600 [A]</t>
  </si>
  <si>
    <t>171201201R00</t>
  </si>
  <si>
    <t>Uložení sypaniny na skl.-sypanina na výšku přes 2m</t>
  </si>
  <si>
    <t>Celkem: 145,58=145,580 [A]</t>
  </si>
  <si>
    <t>Položka se nepoužívá pro prosté vysypání zeminy na skládku. To je zahrnuto v ceně odvozu. Položka neobsahuje náklady na získání skládek ani na poplatky za skládku.</t>
  </si>
  <si>
    <t>Celkem: 123,58-4,4-17,6=101,580 [A] 
Celkem: 12,5*1,1*1,15=15,813 [B] 
Celkem: A+B=117,393 [C]</t>
  </si>
  <si>
    <t>Položka obsahuje strojní přemístění materiálu pro zásyp ze vzdálenosti do 10 m od okraje zásypu.</t>
  </si>
  <si>
    <t>V1 
Přípojka 
S dodáním štěrkopísku frakce 0/22 mm</t>
  </si>
  <si>
    <t>Celkem: 40*1,1*0,4=17,600 [A] 
Celkem: 12,5*1,1*0,35=4,813 [B] 
Celkem: A+B=22,413 [C]</t>
  </si>
  <si>
    <t>Poplatek za skládku horniny 1- 4</t>
  </si>
  <si>
    <t>Celkem: 145,58*2=291,160 [A]</t>
  </si>
  <si>
    <t>2830011VD</t>
  </si>
  <si>
    <t>Plastové objímky pro zasunutí potrubí do chráničky na potrubí DN 100mm A/B výška 50mm</t>
  </si>
  <si>
    <t>2830012VD</t>
  </si>
  <si>
    <t>Manžeta na potrubí - chránička DN 200mm</t>
  </si>
  <si>
    <t>283hob2VD</t>
  </si>
  <si>
    <t>Trouba sklolaminátová DN 300mm</t>
  </si>
  <si>
    <t>286134601</t>
  </si>
  <si>
    <t>Trubka vodovodní PE RC Protect SDR 11  32x2,9mm</t>
  </si>
  <si>
    <t>Celkem: 13+13*0,1=14,300 [A]</t>
  </si>
  <si>
    <t>Trubky RCprotect® jsou koextrudované plnostěnné trubky z PE 100-RC (resistance to crack) s rozměrově integrovanou barevnou vnější vrstvou. Trubky RCprotect® odolávají zejména vlivům při pokládce do výkopu bez pískového lože a dlouhodobým bodovým zatížením. Cílené využití nově vyvinutých vlastností trubek, jakým je například odolnost proti pomalému šíření trhlin, poskytuje jistotu, že trubky vyhoví veškerým požadavkům na moderní a hospodárnou pokládku. RCprotect ® trubky odpovídají typu 2 klasifikace PAS 1075 a na základě PAS 1075 jsou certifikovány DIN CERTCO.  Černá trubka s rozměrově integrovanou vnější modrou vrstvou pro rozvody pitné vody Kotouč 100 m  SDR 11 PN 16.</t>
  </si>
  <si>
    <t>4059099900001</t>
  </si>
  <si>
    <t>Marker pro vyhledání PE, litinových tras</t>
  </si>
  <si>
    <t>42200750</t>
  </si>
  <si>
    <t>Poklop uliční šoupátkový  - voda</t>
  </si>
  <si>
    <t>Materiál: šedá litina GG 200 bitumenovaná.</t>
  </si>
  <si>
    <t>42200760</t>
  </si>
  <si>
    <t>Poklop k podz. hydrantu 1950 - voda</t>
  </si>
  <si>
    <t>Vodárenské armatury Model pro: podzemní hydranty materiál: šedá litina GG 200 bitumenovaná.</t>
  </si>
  <si>
    <t>42224952</t>
  </si>
  <si>
    <t>Šoupátko PN16  DN 80mm</t>
  </si>
  <si>
    <t>S obrobeným vedením, těsnicí plochy nerez - nerez, základní provedení Šoupátko třmenové s přesným vedením klínu-ČSN  PN 16  POUŽITÍ  V základním provedení jako uzavírací orgán pro vodu a páru, na zvláštní požadavek i pro jiné neagresvní kapaliny, páry a plyny, pro pracovní tlaky a teploty:  Šoupátko není vhodné pro regulaci.  TECHNICKÝ POPIS  Šoupátko je třmenové, se stoupajícím netočivým vřetenem, opatřeným funkčním závitem, který je vně šoupátkové komory. Při ovládání se otáčí vřetenová matice, která unáší vřeteno s tuhým klínem. Těleso a klín mají navařeny těsnící plochy z korozivzdorné oceli. Vřeteno je ve třmenu utěsněno ucpávkou. Pro jmenovité světlosti DN 200 4-DN 250 a provozní přetlak vyšší jak 1,0 MPa může být Šoupátko vybaveno obtokem.  MATERIÁL  Těleso, klín uhlíková ocel na odlitky  Třmenové víko uhlíková ocel na odlitky  Vřeteno korozivzdorná ocel  Těsnící plochy sedel(těleso/klín) nerez/nerez (navař)  Těsnění vřetene ucpávky volí se dle druhu pracovní látky  Těsnění tělesa a víka bezazbestový materiál  ZKOUŠENÍ  Šoupátko je zkoušeno podle ČSN 13 3060, část 2.  MONTÁŽ  Šoupátko je možno montovat do vodorovného i svislého potrubí.  OVLÁDÁNÍ  Šoupátko je možno ovládat ručním kolem (ON 13 3111) nebo řetězovým pohonem (ON 13 3131) nebo ze stojanu (ON 13 3140 a ON 13 3142).</t>
  </si>
  <si>
    <t>42224953</t>
  </si>
  <si>
    <t>Šoupátko PN16  DN 100mm</t>
  </si>
  <si>
    <t>S obrobeným vedením, těsnicí plochy nerez - nerez, základní provedení Šoupátko třmenové s přesným vedením klínu S30111516ČSN  PN 16  POUŽITÍ  V základním provedení jako uzavírací orgán pro vodu a páru, na zvláštní požadavek i pro jiné neagresvní kapaliny, páry a plyny, pro pracovní tlaky a teploty:  Šoupátko není vhodné pro regulaci.  TECHNICKÝ POPIS  Šoupátko je třmenové, se stoupajícím netočivým vřetenem, opatřeným funkčním závitem, který je vně šoupátkové komory. Při ovládání se otáčí vřetenová matice, která unáší vřeteno s tuhým klínem. Těleso a klín mají navařeny těsnící plochy z korozivzdorné oceli. Vřeteno je ve třmenu utěsněno ucpávkou. Pro jmenovité světlosti DN 200 4-DN 250 a provozní přetlak vyšší jak 1,0 MPa může být Šoupátko vybaveno obtokem.  MATERIÁL  Těleso, klín uhlíková ocel na odlitky  Třmenové víko uhlíková ocel na odlitky  Vřeteno korozivzdorná ocel  Těsnící plochy sedel(těleso/klín) nerez/nerez (navař)  Těsnění vřetene ucpávky volí se dle druhu pracovní látky  Těsnění tělesa a víka bezazbestový materiál  ZKOUŠENÍ  Šoupátko je zkoušeno podle ČSN 13 3060, část 2.  MONTÁŽ  Šoupátko je možno montovat do vodorovného i svislého potrubí.  OVLÁDÁNÍ  Šoupátko je možno ovládat ručním kolem (ON 13 3111) nebo řetězovým pohonem (ON 13 3131) nebo ze stojanu (ON 13 3140 a ON 13 3142).  í</t>
  </si>
  <si>
    <t>42273602</t>
  </si>
  <si>
    <t>Hydrant podzemní PN 16 DN 80mm krycí hloubka 1500mm</t>
  </si>
  <si>
    <t>Podzemní hydrant PN 16 DN 80, hl. 1500 mm, připojení přírubové  se smaltovaným vnitřkem a sedlem z mosazi  Určení  Pro trvalý styk s pitnou a surovou vodou při dovolené pracovní teplotě do 50°C a dovoleném pracovním přetlaku max. 1,6 MPa.  Použití  K požárním (hasícím) účelům, odvzdušnění a propláchnutí potrubní sítě, nouzovému odběru vody… Provedení AD umožňuje výměnu vnitřní výbavy bez přerušení provozu v potrubí.  Materiály hlavních dílů  Sloup, kuželka a výtokové hrdlo s ozuby tvárná litina. Nástavec slitina hliníku, na požádání tvárná litina. Táhlo a vřeteno nerez CrNi, koule polyamid, vřetenová matice je mosazná. Hydranty uvnitř smaltované mají sedlo kuželky mosazné. U hydrantů s epoxidovým nástřikem je sedlo kuželky část sloupu.  Ovládání  Šoupátkovým klíčem nebo hydrantovým klíčem A nebo B DIN 3223. Uzávěr zavírá, otáčíme-li ovládacím koncem doprava.  Ochrana proti korozi  Litinové díly uvnitř smalt nebo epoxidový nástřik, vně epoxidový nástřik – odstín modrý.  Zkoušení  Zkoušeno vodou dle DIN 3230 díl 4.  Minimální průtočné množství vody Při rozdílu tlaku před a za hydrantem 0,1 MPa je 110 m3/h.</t>
  </si>
  <si>
    <t>42293139</t>
  </si>
  <si>
    <t>HAWLE souprava zemní č. 9601 - voda, L = 1,0-1,6m</t>
  </si>
  <si>
    <t>Souprava zemní  Pro domovní přípojky se šroubovým napojením DN 3/4" - 2"  obj.č. 9601 Provedení teleskopické  Krytí potrubí  1,0 - 1,60 m  - všechny zemní soupravy (tuhé i teleskopické) veškerých typů a rozměrů jsou chráněny proti vniknutí nečistot a povrchové vody  · teleskopická zemní souprava umožňuje plynulé vyrovnání do úrovně vozovky a to prostřednictvím nastavení teleskopické trubky a tyče pro  nasazení klíče  · všechny vertikální tlaky jsou pohlcovány působením teleskopu a tím je zabráněno poškození trubky a armatury  · standardní dodávka bez uličního poklopu a podkladovou deskou.</t>
  </si>
  <si>
    <t>42293250</t>
  </si>
  <si>
    <t>HAWLE souprava zemní 9500E2 DN50 - 100mm, 1,3 - 1,8m</t>
  </si>
  <si>
    <t>Souprava zemní 9500E2  Zemní soupravy  tuhé nebo teleskopické pro šoupátka E2 a E2 Combi-armatury DN 50 - 200  9500E2 teleskopické 1,30-1,80 m • •  jmenovitá světlost 50 - 100mm krytí potrubí 1,3 - 1,8 m  1 zemní souprava pro více dimenzí šoupat  Chránička s integrovaným spojovacím mechanismem  Žádné další upevňovní (šroubem, kolíčkem) není již třeba  Všechny zemní soupravy (tuhé i teleskopické) jsou chráněny před vniknutím nečistot a povrchové vody.  Teleskopická zemní souprava umožňuje plynulé přizpůsobování uličnímu povrchu.  Toto se provádí roztahováním nebo zasouváním teleskopické trubky a klíčové tyče.  Veškeré svislé tlaky se zachycují teleskopickým účinkem, čímž se zamezí poškození potrubí a armatury.  Dodává se s uličním poklopem a základní deskou nebo bez.</t>
  </si>
  <si>
    <t>Celkem: 40*1,1*0,1=4,400 [A] 
Celkem: 12,5*1,1*0,1=1,375 [B] 
Celkem: A+B=5,775 [C]</t>
  </si>
  <si>
    <t>Položka je určena pro práce v otevřeném výkopu, pro práce ve štole se k položce používá příplatek 45154-1192.</t>
  </si>
  <si>
    <t>452313131R00</t>
  </si>
  <si>
    <t>Bloky pro potrubí z betonu C 12/15</t>
  </si>
  <si>
    <t>Celkem: 3*0,096+6*0,035+4*0,08+3*0,106+1*0,08=1,216 [A]</t>
  </si>
  <si>
    <t>Položka je určena pro práce v otevřeném výkopu, pro práce ve štole se k položce používá příplatek 45231-3192.</t>
  </si>
  <si>
    <t>452353101R00</t>
  </si>
  <si>
    <t>Bednění bloků pod potrubí</t>
  </si>
  <si>
    <t>Celkem: 3*0,69+6*0,56+4*0,65+3*0,73+1*0,4=10,620 [A]</t>
  </si>
  <si>
    <t>Položka je určena pro práce v otevřeném výkopu, pro práce ve štole se k položce používá příplatek 45235-1192. V položkách jsou zakalkulovány i náklady na odbednění a nátěr proti přilnavosti betonu.</t>
  </si>
  <si>
    <t>452361111R00</t>
  </si>
  <si>
    <t>Výztuž podklad. desek z betonářské oceli 10216(E)</t>
  </si>
  <si>
    <t>Celkem: 0,01=0,010 [A]</t>
  </si>
  <si>
    <t>Položka je určena pro práce v otevřeném výkopu, pro práce ve štole se k položce používá příplatek 45236-1192. Položka je určena i pro výztuž bloků nebo pražců. V položce jsou zakalkulovány náklady na dodání nastříhané a naohýbané výztuže, podložek, distančních vložek, drátu, skob apod., dále náklady na uložení výztuže a její vyvázání nebo přivaření bodovými svary.</t>
  </si>
  <si>
    <t>5525112821</t>
  </si>
  <si>
    <t>Trouba vod. lit. tlak. Duktus DN 100mm spoj BLS</t>
  </si>
  <si>
    <t>+ ztratné 2%</t>
  </si>
  <si>
    <t>Celkem: 40+4+(40+4)*0,02=44,880 [A]</t>
  </si>
  <si>
    <t>Hrdlová trouba z tvárné litiny s hladkým koncem dle ČSN EN 545 Kombinace těsnění Tyton se zajišťovacími segmenty BLS Volný konec trouby opatřen roznášecím návarkem  Duktus standard - vně vrstva pozinkování 200 g/m2 s krycí modrou epoxidovou vrstvou uvnitř vyložení z cementové malty z vysokopecního cementu hrdla trub jsou zevnitř pozinkována a pokryta epoxidovým povlakem  Možnost dodatečného dokoupení jistícího svěracího kroužku pro krácené trouby bez návarku.</t>
  </si>
  <si>
    <t>55251214</t>
  </si>
  <si>
    <t>Trouba přír. litin. Duktus FF DN 80 mm EWS - dl. 300mm</t>
  </si>
  <si>
    <t>Trouba přírubová z tvárné litiny, tlakovodní, vnitřní a vnější protikorózní ochrana práškovým epoxidem EWS.</t>
  </si>
  <si>
    <t>55251215</t>
  </si>
  <si>
    <t>Trouba přír. litin. Duktus FF DN 80mm EWS - dl. 400mm</t>
  </si>
  <si>
    <t>55251223</t>
  </si>
  <si>
    <t>Trouba přír. litin. Duktus FF DN 80mm EWS - dl. 1000mm</t>
  </si>
  <si>
    <t>5525852704</t>
  </si>
  <si>
    <t>Tvarovka přír. litin. s hlad.koncem Duktus F DN 100mm</t>
  </si>
  <si>
    <t>Tvárná litina.</t>
  </si>
  <si>
    <t>55258534</t>
  </si>
  <si>
    <t>Tvar. hrdl. s přír. odb. Duktus MMA DN100/ 80mm EWS VP</t>
  </si>
  <si>
    <t>55259452</t>
  </si>
  <si>
    <t>Koleno hrdlové Duktus MMK DN100/30° EWS</t>
  </si>
  <si>
    <t>55259471</t>
  </si>
  <si>
    <t>Koleno hrdlové Duktus MMK DN100/45° EWS</t>
  </si>
  <si>
    <t>55259731</t>
  </si>
  <si>
    <t>Tvar. přír. s hrdlem Duktus EU DN 100mm EWS</t>
  </si>
  <si>
    <t>55259982</t>
  </si>
  <si>
    <t>Koleno přírubové Duktus Q DN 80-90° EWS</t>
  </si>
  <si>
    <t>552599943</t>
  </si>
  <si>
    <t>Tvarovka přír. s přír. odb. Duktus T DN 100/80mm</t>
  </si>
  <si>
    <t>552599944</t>
  </si>
  <si>
    <t>Tvarovka přír. s přír. odb. Duktus T DN 100/100mm</t>
  </si>
  <si>
    <t>5526009702</t>
  </si>
  <si>
    <t>Koleno přír. s patkou Duktus N DN 80mm</t>
  </si>
  <si>
    <t>Sloupek orientační, 1800mm pozinkovaný</t>
  </si>
  <si>
    <t>Vč. bet patky, ochr. protikorozního nátěru a barevného nátěru modrá/bílá, orientační tabule velká, vč. kompletní montáže.</t>
  </si>
  <si>
    <t>Celkem: 258,26=258,260 [A]</t>
  </si>
  <si>
    <t>673909991034</t>
  </si>
  <si>
    <t>Fólie výstražná šířka 34cm modrá síťovina</t>
  </si>
  <si>
    <t>Celkem: 53=53,000 [A]</t>
  </si>
  <si>
    <t>POLYNET typ 300/5 PP, balení á 100 m.</t>
  </si>
  <si>
    <t>820002VD</t>
  </si>
  <si>
    <t>Vypustění vody ze st. řadu + napuštění a dezinfekce</t>
  </si>
  <si>
    <t>851601121R00</t>
  </si>
  <si>
    <t>Příplatek za práci ve štole DN 80 - 250mm</t>
  </si>
  <si>
    <t>V chráničce</t>
  </si>
  <si>
    <t>Položka je určena pro montáž potrubí z trub litinových tlakových hrdlových z tvárné litiny s pružnými spoji (zámky) ve štole, v uzavřeném kanálu nebo v objektech.</t>
  </si>
  <si>
    <t>851651102R00</t>
  </si>
  <si>
    <t>Montáž potrubí litinového,jištěný spoj BLS, DN 100mm</t>
  </si>
  <si>
    <t>Celkem: 40+4=44,000 [A]</t>
  </si>
  <si>
    <t>857242121R00</t>
  </si>
  <si>
    <t>Montáž tvarovek litin. jednoos. přír. výkop DN 80mm</t>
  </si>
  <si>
    <t>Položka je určena pro montáž litinových tvarovek na potrubí litinovém tlakovém přírubovém jednoosých v otevřeném výkopu, v otevřeném kanálu nebo v šachtě.  V položce nejsou zakalkulovány náklady na dodávku tvarovek; tyto tvarovky se oceňují ve speciifikaci. Ztratné se doporučuje ve výši 1 %.</t>
  </si>
  <si>
    <t>857262121R00</t>
  </si>
  <si>
    <t>Montáž tvarovek litin. jednoos. přír. výkop DN 100mm</t>
  </si>
  <si>
    <t>857264121R00</t>
  </si>
  <si>
    <t>Montáž tvarovek litin. odboč. přír. výkop DN 100mm</t>
  </si>
  <si>
    <t>Položka je určena pro montáž litinových tvarovek na potrubí litinovém tlakovém přírubovém, odbočných, v otevřeném výkopu, v otevřeném kanálu nebo v šachtě.  V položce nejsou zakalkulovány náklady na dodávku tvarovek; tyto tvarovky se oceňují ve speciifikaci. Ztratné se doporučuje ve výši 1 %.</t>
  </si>
  <si>
    <t>857601102R00</t>
  </si>
  <si>
    <t>Montáž tvarovek jednoosých, tvárná litina DN 100mm</t>
  </si>
  <si>
    <t>Položka je určena pro montáž tvarovek jednoosých s pružnými spoji ve výkopu. Pro blokované spoje se cena zvýší o 15 - 20 %. V položce nejsou zakalkulovány náklady na dodávku tvarovek; tyto tvarovky se oceňují ve speciifikaci. Ztratné se doporučuje ve výši 1 %.</t>
  </si>
  <si>
    <t>857701102R00</t>
  </si>
  <si>
    <t>Montáž tvarovek odbočných, tvárná litina DN 100mm</t>
  </si>
  <si>
    <t>Položka je určena pro montáž tvarovek odbočných s pružnými spoji ve výkopu. Pro blokované spoje se cena zvýší o 15 - 20 %. V položce nejsou zakalkulovány náklady na dodávku tvarovek; tyto tvarovky se oceňují ve speciifikaci. Ztratné se doporučuje ve výši 1 %.</t>
  </si>
  <si>
    <t>870100012R00</t>
  </si>
  <si>
    <t>Montáž potrubí sklolaminátového ve výkopu, DN 300mm</t>
  </si>
  <si>
    <t>Položka je určena pro vodovody i kanalizace. V položce není zakalkulována dodávka trub, spojek a tvarovek. Cenu dodávky včetně dopravy stanoví výrobce na požádání dle konkretní dokumentace. Montáž tlakových tvarovek sklolaminátových se oceňuje jako montáž tvarovek litinových hrdlových nebo přírubových, popřípadě individuální kalkulací.</t>
  </si>
  <si>
    <t>871161121R00</t>
  </si>
  <si>
    <t>Montáž trubek polyetylenových ve výkopu D 32mm</t>
  </si>
  <si>
    <t>V položce je uvažováno použití svitku. Případné spoje se dorozpočtují přirážkou za spoj pol. 877 ..-2121 V položce není zakalkulována dodávka trub, spojek a tvarovek. Jejich dodávka se oceňuje ve specifikaci. Montáž elektrotvarovek se oceňuje pol. č. 877 ..-2121  podle množství a průměru potřebných spojů.</t>
  </si>
  <si>
    <t>891241111R00</t>
  </si>
  <si>
    <t>Montáž vodovodních šoupátek ve výkopu DN 80mm</t>
  </si>
  <si>
    <t>Položka je určena pro montáž vodovodních šoupátek v otevřeném výkopu nebo v šachtách s osazením zemní soupravy (bez poklopů). V položce jsou zakalkulovány i náklady na vytvoření otvorů ve stropech šachet pro prostup zemních souprav šoupátek.  V položce nejsou zakalkulovány náklady na: - dodání šoupátek, zemních souprav a šoupátkových klíčů; tyto armatury se oceňují ve specifikaci; ztratné se doporučuje ve výši 1 %.  - podkladní bloky pod armatury, které se oceňují příslušnými položkami souborů 452 Podkladní a zajišťovací konstrukce včetně bednění části A01 tohoto sborníku - osazení šoupátkových poklopů, které se oceňuje položkami souboru 89940 Osazení poklopů litinových části A01 tohoto sborníku.</t>
  </si>
  <si>
    <t>891247111R00</t>
  </si>
  <si>
    <t>Montáž hydrantů podzemních DN 80mm</t>
  </si>
  <si>
    <t>Položka je určena pro montáž hydrantů podzemních (bez osazení poklopů) na potrubí. V položce nejsou zakalkulovány náklady na: - dodání hydrantů a hydrantových klíčů; tyto armatury se oceňují ve specifikaci; ztratné se doporučuje ve výši 1 % - podkladní bloky pod armatury, které se oceňují příslušnými položkami souborů 452 Podkladní a zajišťovací konstrukce včetně bednění části A01 tohoto sborníku - obsyp odvodňovacího zařízení hydrantů ze štěrku nebo štěrkopísku; obsyp se oceňuje příslušnými položkami souboru 451 Lože pod potrubí, stoky a drobné objekty části A01 tohoto sborníku. - osazení hydrantových poklopů; osazení poklopů se oceňuje příslušnými položkami souboru 89940 Osazení poklopů litinových části A01 tohoto sborníku.</t>
  </si>
  <si>
    <t>891261111R00</t>
  </si>
  <si>
    <t>Montáž vodovodních šoupátek ve výkopu DN 100mm</t>
  </si>
  <si>
    <t>891269111vd</t>
  </si>
  <si>
    <t>Montáž navrtávacích pasů DN 100mm</t>
  </si>
  <si>
    <t>Včetně dodávky pasu, ventilu a ISO tvarovky</t>
  </si>
  <si>
    <t>Položka je určena pro montáž navrtávacích pasů s ventilem Jt 1 MPa na potrubí z trub osinkocementových, litinových, ocelových nebo plastckých hmot. V položce jsou zakalkulovány i náklady na jejich montáž a výkop montážních jamek; na opravu izolace ocelových trubek a na osazení zemních souprav. Osazení ventilových poklopů se oceňuje příslušnými položkami souboru 89940 Osazení poklopů litinových části A01 tohoto sborníku.</t>
  </si>
  <si>
    <t>892271111R00</t>
  </si>
  <si>
    <t>Tlaková zkouška vodovodního potrubí DN 125mm</t>
  </si>
  <si>
    <t>V položce jsou započteny náklady na přísun, montáž, demontáž a odsun zkoušecího čerpadla, napuštění tlakovou vodou a dodání vody pro tlakovou zkoušku.</t>
  </si>
  <si>
    <t>892273111R00</t>
  </si>
  <si>
    <t>Desinfekce vodovodního potrubí DN 125mm</t>
  </si>
  <si>
    <t>V položce jsou zakalkulovány náklady na napuštění a vypuštění vody, dodání vody a desinfekčního prostředku a na bakteriologický rozbor vody.</t>
  </si>
  <si>
    <t>899401112R00</t>
  </si>
  <si>
    <t>Osazení poklopů litinových šoupátkových</t>
  </si>
  <si>
    <t>V položkách osazení poklopů jsou zakalkulovány i náklady na jejich podezdění.  V položkách nejsou zakalkulovány náklady na dodání poklopů; Tyto náklady se oceňují ve specifikaci. Ztratné se nestanoví.</t>
  </si>
  <si>
    <t>899401113R00</t>
  </si>
  <si>
    <t>Osazení poklopů litinových hydrantových</t>
  </si>
  <si>
    <t>899431111R00</t>
  </si>
  <si>
    <t>Výšková úprava do 20cm, zvýšení krytu šoupěte</t>
  </si>
  <si>
    <t>899731114R00</t>
  </si>
  <si>
    <t>Vodič signalizační CYY 6mm2</t>
  </si>
  <si>
    <t>Celkem: 65 
=65,000 [A]</t>
  </si>
  <si>
    <t>969011131R00</t>
  </si>
  <si>
    <t>Vybourání vodovod., plynového vedení DN do 125mm</t>
  </si>
  <si>
    <t>Celkem: 36=36,000 [A]</t>
  </si>
  <si>
    <t>Celkem: 1,3457*3=4,037 [A]</t>
  </si>
  <si>
    <t>Celkem: 1,346=1,346 [A]</t>
  </si>
  <si>
    <t>998273101R00</t>
  </si>
  <si>
    <t>Přesun hmot, trubní vedení litinové, otevř. výkop</t>
  </si>
  <si>
    <t>Celkem: 4,172=4,172 [A]</t>
  </si>
  <si>
    <t>Položka je určena pro trubní vedení (vodovod nebo kanalizace) hloubené nebo ražené z trub litinových včetně drobných objektů. Platnost položky je vymezena pro nejmenší skladovací plochu 100 m2 + 0,24 m2/t, pro největší dopravní vzdálenost 15 m od hrany výkopu na povrchu nebo 15 m od okraje šachty k těžišti skládek na povrchu. V případech, kdy nejsou splněny tyto podmínky použije se příplatek - 3115 až - 3119.</t>
  </si>
  <si>
    <t>1.1.3</t>
  </si>
  <si>
    <t>NEPŘÍMÉ NÁKLADY (NN)</t>
  </si>
  <si>
    <t>SO 000.2</t>
  </si>
  <si>
    <t>VED. A OST. NÁKL. - VŠEOB. KCE A PRÁCE (NN)</t>
  </si>
  <si>
    <t>SO 000.2.1</t>
  </si>
  <si>
    <t>STAVEBNÍ VÝDAJE - OBJÍZDNÁ TRASA (NN)</t>
  </si>
  <si>
    <t>OBJÍZDNÁ TRASA - Odfrézování asfaltových vrstev v tl. max. 50mm, včetně odvozu a uložení na skládku KSÚS PK - Cestmistrovství Polička do 15km 
=159,000m3*2,400t/m3=381,600t 
Viz D.1.1.2.1-Situace pozemní komunikace a D.1.1.2.4-Charakteristické příčné řezy</t>
  </si>
  <si>
    <t>Celkem: 3180*0,05=159,000 [A]</t>
  </si>
  <si>
    <t>OBJÍZDNÁ TRASA - Prořezání drážky v pracovní spáře (silnice) 
Viz D.1.1.2.1-Situace pozemní komunikace</t>
  </si>
  <si>
    <t>Celkem: 1000=1 000,000 [A]</t>
  </si>
  <si>
    <t>OBJÍZDNÁ TRASA - Spojovací postřik (pod ACO) z kationaktivní emulze, zbytkové množství pojiva 0,40kg/m2 (po odštěpení) 
Viz D.1.1.2.1-Situace pozemní komunikace</t>
  </si>
  <si>
    <t>Celkem: 3180=3 180,000 [A]</t>
  </si>
  <si>
    <t>- dodání všech předepsaných materiálů pro postřiky v předepsaném množství 
- provedení dle předepsaného technologického předpisu 
- zřízení vrstvy bez rozlišení šířky, pokládání vrstvy po etapách 
- úpravu napojení, ukončení</t>
  </si>
  <si>
    <t>574B44</t>
  </si>
  <si>
    <t>ASFALTOVÝ BETON PRO OBRUSNÉ VRSTVY MODIFIK ACO 11+ TL. 50MM</t>
  </si>
  <si>
    <t>OBJÍZDNÁ TRASA - Asfaltový beton pro obrusné vrstvy ACO 11+, tl. 50mm + hutnění 
Viz D.1.1.2.1-Situace pozemní komunikace</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</si>
  <si>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</si>
  <si>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OBJÍZDNÁ TRASA - Asfaltová zálivka (silnice) 
Viz D.1.1.2.1-Situace pozemní komunikace</t>
  </si>
  <si>
    <t>položka zahrnuje: 
- dodávku předepsaného materiálu 
- vyčištění a výplň spar tímto materiálem</t>
  </si>
  <si>
    <t>OBJÍZDNÁ TRASA - Řezání asfaltového krytu v tl. 50mm pro odfrézování asfaltových vrstev v prostoru silnice 
Viz D.1.1.2.1-Situace pozemní komunikace</t>
  </si>
  <si>
    <t>93818</t>
  </si>
  <si>
    <t>OČIŠTĚNÍ ASFALT VOZOVEK ZAMETENÍM</t>
  </si>
  <si>
    <t>OBJÍZDNÁ TRASA - Očištění frézovaného povrchu zametením, odklizení a uložení vzniklého odpadu v režii zhotovitele 
Viz D.1.1.2.1-Situace pozemní komunikace</t>
  </si>
  <si>
    <t>SO 000.2.2</t>
  </si>
  <si>
    <t>NESTAVEBNÍ VÝDAJE (NN)</t>
  </si>
  <si>
    <t>02911</t>
  </si>
  <si>
    <t>OSTATNÍ POŽADAVKY - GEODETICKÉ ZAMĚŘENÍ</t>
  </si>
  <si>
    <t>Vytyčení hranic pozemků a obvodu stavby</t>
  </si>
  <si>
    <t>Vytyčení průběhu inženýrských sítí (dešťová kanalizace - Jedlová; dešťová a jednotná kanalizace - Bystré; dešťová kanalizace zaolejovaná - ČEPRO; a.s.; splašková kanalizace - ČEPRO, a.s.; úkapy - ČEPRO, a.s.; vodovod - Jedlová; vodovod - Bystré; STL a VTL plynovod; silové vedení NN, VN A VVN; silové vedení NN - ČEPRO, a.s.; silové vedení veřejného osvětlení - Jedlová; silové vedení veřejného osvětlení a rozhlasu - Bystré; silové vedení veřejného osvětlení - ČEPRO, a.s.; optické a metalické sdělovací vedení a technologie - ČEPRO, a.s.)</t>
  </si>
  <si>
    <t>Geodetické zaměření během stavby</t>
  </si>
  <si>
    <t>Geodetické zaměření po výstavbě</t>
  </si>
  <si>
    <t>Geometrické zaměření pro zřízení služebnosti (viz SoD)</t>
  </si>
  <si>
    <t>06</t>
  </si>
  <si>
    <t>Geometrický plán potvrzený katastrálním úřadem po dokončení stavby (viz SoD). Navržený geometrický plán zaslat před podáním na Katastrální úřad ke kontrole investorovi. V navrženém geometrickém plánu musí být respektovány požadavky vlastníků pozemků předaných zhotoviteli jako příloha Protokolu o předání/převzetí staveniště.</t>
  </si>
  <si>
    <t>02920</t>
  </si>
  <si>
    <t>OSTATNÍ POŽADAVKY - OCHRANA ŽIVOTNÍHO PROSTŘEDÍ</t>
  </si>
  <si>
    <t>Hluková studie před zahájením stavby a po dokončení stavby měřená ve stejných referenčním místech jako před realizací stavby včetně vyhodnocení dopadu stavby na hlukovou zátěž ze silniční dopravy</t>
  </si>
  <si>
    <t>Pasportizace okolních objektů včetně záznamu</t>
  </si>
  <si>
    <t>Průběžné provádění fotodokumentace během provádění stavby (hlavně zakrývaných konstrukcí) a jejich předávání s fakturami na CD</t>
  </si>
  <si>
    <t>Realizační dokumentace stavby (dle potřeby a uvážení zhotovitele)</t>
  </si>
  <si>
    <t>Dokumentace skutečného provedení stavby na podkladu KN včetně závěrečné zprávy dle SoD. Součástí dokladů při předání dokončeného díla budou rovněž veškeré atesty, prohlášení o shodě, certifikáty na použité materiály a výrobky a protokoly o výsledcích provedených zkoušek - viz specifikace v SoD.</t>
  </si>
  <si>
    <t>Výrobně technická dokumentace ocelového zábradlí - SO 201, 202, 203, 204 A 205</t>
  </si>
  <si>
    <t>02950</t>
  </si>
  <si>
    <t>OSTATNÍ POŽADAVKY - POSUDKY, KONTROLY, REVIZNÍ ZPRÁVY</t>
  </si>
  <si>
    <t>Provedení zkoušek (zajištění všech testů potřebných pro zjištění kvality zemin náspů, výkopů) a dalších zkoušek požadovaných objednatelem. Nezahrnuje náklady na povinné průkazní zkoušky.</t>
  </si>
  <si>
    <t>02971</t>
  </si>
  <si>
    <t>OSTAT POŽADAVKY - GEOTECHNICKÝ MONITORING NA POVRCHU</t>
  </si>
  <si>
    <t>Geotechnický monitoring na povrchu - Čerpáno se souhlasem investora</t>
  </si>
  <si>
    <t>02991</t>
  </si>
  <si>
    <t>OSTATNÍ POŽADAVKY - INFORMAČNÍ TABULE</t>
  </si>
  <si>
    <t>Pamětní deska IROP rozměrů 0,300x0,400m dle požadavků investora s životností min. 5let</t>
  </si>
  <si>
    <t>položka zahrnuje: 
- dodání a osazení informačních tabulí v předepsaném provedení a množství s obsahem předepsaným zadavatelem 
- včetně nutných zemních prací</t>
  </si>
  <si>
    <t>03100</t>
  </si>
  <si>
    <t>ZAŘÍZENÍ STAVENIŠTĚ - ZŘÍZENÍ, PROVOZ, DEMONTÁŽ</t>
  </si>
  <si>
    <t>Kompletní zařízení staveniště pro celou stavbu včetně zajištění potřebných povolení a rozhodnutí. Položka zahrnuje náklady spojené se staveništními komunikacemi, oplocením staveniště,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Poplatky a náklady spojené se záborem veřejného prostranství a s tím související dopravní značení a zabezpečení pracoviště. Poplatky a náklady za spotřebované energie, plyn a vodu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 Položka zahrnuje stavbu jako celek.</t>
  </si>
  <si>
    <t>zahrnuje objednatelem povolené náklady na pořízení (event. pronájem), provozování, udržování a likvidaci zhotovitelova zařízení</t>
  </si>
  <si>
    <t>DOPRAV ZNAČKY 510X240CM OCEL NEREFLEX - MONTÁŽ S PŘESUNEM</t>
  </si>
  <si>
    <t>Přechodné dopravní značení - Svislá dopravní značka ocelová normální velikosti (stojan k dopravním silničním značkám jednoduchý) - pronajaté značení - montáž s přemístěním 
1xinformační tabule IROP rozměrů 5,100x2,400m s obsahem dle požadavku investora 
Životnost informační tabule po dobu trvání stavby</t>
  </si>
  <si>
    <t>DOPRAV ZNAČKY 510X240CM OCEL NEREFLEX - DEMONTÁŽ</t>
  </si>
  <si>
    <t>Přechodné dopravní značení - Svislá dopravní značka ocelová normální velikosti (stojan k dopravním silničním značkám jednoduchý) - pronajaté značení - demontáž 
1xinformační tabule IROP rozměrů 5,100x2,400m s obsahem dle požadavku investora</t>
  </si>
  <si>
    <t>DOPRAV ZNAČKY 510X240CM OCEL NEREFLEX - NÁJEMNÉ</t>
  </si>
  <si>
    <t>Přechodné dopravní značení - Svislá dopravní značka ocelová normální velikosti (stojan k dopravním silničním značkám jednoduchý) - pronajaté značení - nájem 
1xinformační tabule IROP rozměrů 5,100x2,400m s obsahem dle požadavku investora</t>
  </si>
  <si>
    <t>Celkem: 1*245*2=490,000 [A]</t>
  </si>
  <si>
    <t>SO 101.2</t>
  </si>
  <si>
    <t>SILNICE II/362 (NN)</t>
  </si>
  <si>
    <t>SKLÁDKA - Uložení zeminy na skládku 
Viz položka č. 11</t>
  </si>
  <si>
    <t>Celkem: 377,410=377,410 [A]</t>
  </si>
  <si>
    <t>SKLÁDKA - Uložení stavební suti na skládku 
Viz položka č. 3, 5, 37 a 39</t>
  </si>
  <si>
    <t>Celkem: 2,973+11,448+45,792+2,5=62,713 [A]</t>
  </si>
  <si>
    <t>BOURACÍ PRÁCE - Odstranění stávající cementobetonové dlažby, včetně odvozu na skládku do 20km 
Délka vypočtena pomocí grafického softwaru AutoCad (z grafického výkresu) 
=1,292m3*2,300t/m3=2,585t 
Viz D.1.1.2.1-Situace pozemní komunikace a D.1.1.2.4-Charakteristické příčné řezy</t>
  </si>
  <si>
    <t>Celkem: 21,541*0,06=1,292 [A]</t>
  </si>
  <si>
    <t>DOPRAVA - Příplatek za dopravu - Odstranění stávající cementobetonové dlažby, včetně odvozu na skládku do 10km 
Položka vypočtena na základě umístění stavby vůči skládce</t>
  </si>
  <si>
    <t>Celkem: 21,541*0,06*2,0*10=25,849 [A]</t>
  </si>
  <si>
    <t>BOURACÍ PRÁCE - Odstranění betonových chodníkových obrubníků, včetně odvozu na skládku do 5km 
=199,095*0,025m2*2,300t/m3=11,448t 
Viz D.1.1.2.1-Situace pozemní komunikace</t>
  </si>
  <si>
    <t>Celkem: 199,095=199,095 [A]</t>
  </si>
  <si>
    <t>DOPRAVA - Příplatek za dopravu - Odstranění betonových chodníkových obrubníků, včetně odvozu na skládku do 25km 
Položka vypočtena na základě umístění stavby vůči skládce</t>
  </si>
  <si>
    <t>Celkem: 199,095*0,025*2,3*25=286,199 [A]</t>
  </si>
  <si>
    <t>BOURACÍ PRÁCE - Odfrézování asfaltových vrstev v tl. 100mm, včetně odvozu a uložení na skládku KSÚS PK - Cestmistrovství Polička do 15km 
=236,819m2*0,100=23,682m3 
=23,682*2,400t/m3=56,838t 
BOURACÍ PRÁCE - Odfrézování asfaltových vrstev v tl. 166mm (vozovka sjezdu), včetně odvozu a uložení na skládku KSÚS PK - Cestmistrovství Polička do 15km 
=38,799m2*0,166=6,441m3 
=6,441m3*2,400t/m3=15,458t 
Viz D.1.1.2.1-Situace pozemní komunikace a D.1.1.2.4-Charakteristické příčné řezy</t>
  </si>
  <si>
    <t>Celkem: 236,819*0,1=23,682 [A] 
Celkem: 6,441=6,441 [B] 
Celkem: A+B=30,123 [C]</t>
  </si>
  <si>
    <t>ÚPRAVA Č.4 - Prořezání drážky v pracovní spáře 
Viz D.1.1.2.1-Situace pozemní komunikace</t>
  </si>
  <si>
    <t>Celkem: 4,2=4,200 [A]</t>
  </si>
  <si>
    <t>ZEMNÍ PRÁCE - Odhumusování plochy v tl. 150mm, která bude zasažena výkopovými pracemi a úpravou terénu, včetně odvozu a uložení zeminy na deponii stavby do 20km (využití na zpětné ohumusování) 
=121,124m2*0,150=18,169m3 
=18,169m3*2,000t/m3=109,887t 
ZEMNÍ PRÁCE - Odhumusování plochy v tl. 150mm, která bude zasažena výkopovými pracemi a úpravou terénu včetně odvozu do 20km a likvidace v režii zhotovitele (nebude využita na zpětné ohumusování) 
=366,291m2*0,150-121,124m2*0,150=36,775m3 
=36,775m3*2,000t/m3=73,550t 
Viz D.1.1.2.1-Situace pozemní komunikace a D.1.1.2.4-Charakteristické příčné řezy</t>
  </si>
  <si>
    <t>Celkem: 121,124*0,15=18,169 [A] 
Celkem: 36,775=36,775 [B] 
Celkem: A+B=54,944 [C]</t>
  </si>
  <si>
    <t>ZEMNÍ PRÁCE - Vykopávka a doprava zeminy z deponie stavby do 20km na místo zpětného ohumusování 
=36,775m3*2,000t/m3=73,550t 
Viz D.1.1.2.1-Situace pozemní komunikace a D.1.1.2.4-Charakteristické příčné řezy</t>
  </si>
  <si>
    <t>Celkem: 245,167*0,15=36,775 [A]</t>
  </si>
  <si>
    <t>ZEMNÍ PRÁCE - Výkop zeminy pro stavební jámu v zemině tř. 1, včetně pažení a odvozu zeminy na skládku do 20km 
=188,705*2,000t/m3=377,410 
Viz D.1.1.2.1-Situace pozemní komunikace a D.1.1.2.4-Charakteristické příčné řezy</t>
  </si>
  <si>
    <t>Celkem: 188,705=188,705 [A]</t>
  </si>
  <si>
    <t>DOPRAVA - Příplatek za dopravu - Výkop zeminy pro stavební jámu v zemině tř. I včetně pažení a odvozu zeminy na skládku do 10km 
=188,705*10km 
Položka vypočtena na základě umístění stavby vůči skládce</t>
  </si>
  <si>
    <t>Celkem: 188,705*10=1 887,050 [A]</t>
  </si>
  <si>
    <t>Celkem: 228,139=228,139 [A]</t>
  </si>
  <si>
    <t>ZEMNÍ PRÁCE - Úprava a zhutnění základové spáry 
=450,162m2 
ÚPRAVA Č.3 - Úprava a zhutnění zemní pláně 
=328,536m2 
ÚPRAVA Č.4 - Úprava a zhutnění zemní pláně 
=27,502m2 
ÚPRAVA Č.5 - Úprava a zhutnění zemní pláně 
=60,162m2 
ÚPRAVA Č.6 - Úprava a zhutnění zemní pláně 
=4,127m2 
Viz D.1.1.2.1-Situace pozemní komunikace</t>
  </si>
  <si>
    <t>Celkem: 450,162=450,162 [A] 
Celkem: 328,536=328,536 [B] 
Celkem: 27,502=27,502 [C] 
Celkem: 60,162=60,162 [D] 
Celkem: 4,127=4,127 [E] 
Celkem: A+B+C+D+E=870,489 [F]</t>
  </si>
  <si>
    <t>Celkem: 245,167=245,167 [A]</t>
  </si>
  <si>
    <t>ÚPRAVA Č.5 - Podkladní vrstva - Štěrkodrť ŠDB 0/32mm tl. 150mm + hutnění 
=60,162m2 
ÚPRAVA Č.6 - Podkladní vrstva - Štěrkodrť ŠDB 0/32mm tl. 150mm + hutnění 
=4,127m2 
ÚPRAVA Č.6 - Podkladní vrstva - Štěrkodrť ŠDB 0/32mm tl. 150mm + hutnění 
=4,127m2 
Viz D.1.1.2.1-Situace pozemní komunikace</t>
  </si>
  <si>
    <t>Celkem: 60,162=60,162 [A] 
Celkem: 4,127=4,127 [B] 
Celkem: 4,127=4,127 [C] 
Celkem: A+B+C=68,416 [D]</t>
  </si>
  <si>
    <t>Celkem: 328,536=328,536 [A]</t>
  </si>
  <si>
    <t>Celkem: 27,502=27,502 [A]</t>
  </si>
  <si>
    <t>ÚPRAVA Č.3 - Štěrkodrť z recyklovaného kameniva z vozovek ŠDA-R 0/16mm, tl. 60mm + hutnění 
=328,536m2*0,060=19,712m3 
ÚPRAVA Č.4 - Štěrkodrť z recyklovaného kameniva z vozovek ŠDA-R 0/16mm, tl. 60mm + hutnění 
=27,502m2*0,060=1,650m3 
Viz D.1.1.2.1-Situace pozemní komunikace a D.1.1.2.4-Charakteristické příčné řezy</t>
  </si>
  <si>
    <t>Celkem: 328,536*0,06=19,712 [A] 
Celkem: 27,502*0,06=1,650 [B] 
Celkem: A+B=21,362 [C]</t>
  </si>
  <si>
    <t>ÚPRAVA Č.3 - Infiltrační postřik z kationaktivní emulze, zbytkové množství pojiva 1,00kg/m2 (po odštěpení) 
=328,536m2 
ÚPRAVA Č.4 - Infiltrační postřik z kationaktivní emulze, zbytkové množství pojiva 1,00kg/m2 (po odštěpení) 
=27,502m2 
Viz D.1.1.2.1-Situace pozemní komunikace</t>
  </si>
  <si>
    <t>Celkem: 328,536=328,536 [A] 
Celkem: 27,502=27,502 [B] 
Celkem: A+B=356,038 [C]</t>
  </si>
  <si>
    <t>ÚPRAVA Č.3 - Asfaltový beton pro obrusné vrstvy ACO 8, tl. 40mm + hutnění 
=328,536m2 
ÚPRAVA Č.4 - Asfaltový beton pro obrusné vrstvy ACO 8, tl. 40mm + hutnění 
=27,502m2 
Viz D.1.1.2.1-Situace pozemní komunikace</t>
  </si>
  <si>
    <t>ÚPRAVA Č.5 - Cementobetonová dlažba tl. 60mm, odstín šedá 
Lože z hrubého drceného kameniva frakce 6/8mm tl. 30mm 
=24,003m2*0,030=0,720m3 
Viz D.1.1.2.1-Situace pozemní komunikace</t>
  </si>
  <si>
    <t>Celkem: 24,003=24,003 [A]</t>
  </si>
  <si>
    <t>582614</t>
  </si>
  <si>
    <t>KRYTY Z BETON DLAŽDIC SE ZÁMKEM BAREV TL 60MM DO LOŽE Z KAM</t>
  </si>
  <si>
    <t>ÚPRAVA Č.5 - Cementobetonová dlažba tl. 60mm, odstín červená, hladká 
Lože z hrubého drceného kameniva frakce 6/8mm tl. 30mm 
=24,659m2*0,030=0,740m3 
Viz D.1.1.2.1-Situace pozemní komunikace</t>
  </si>
  <si>
    <t>Celkem: 24,659=24,659 [A]</t>
  </si>
  <si>
    <t>ÚPRAVA Č.5 - Cementobetonová dlažba tl. 60mm, odstín červená, reliefní 
Lože z hrubého drceného kameniva frakce 6/8mm tl. 30mm 
=11,500m2*0,030=0,345m3 
Viz D.1.1.2.1-Situace pozemní komunikace</t>
  </si>
  <si>
    <t>Celkem: 11,500=11,500 [A]</t>
  </si>
  <si>
    <t>ÚPRAVA Č.6 - Cementobetonová dlažba tl. 80mm, odstín červená, reliefní 
Lože z hrubého drceného kameniva frakce 6/8mm tl. 30mm 
=4,127m2*0,030=0,165m3 
Viz D.1.1.2.1-Situace pozemní komunikace</t>
  </si>
  <si>
    <t>Celkem: 4,127=4,127 [A]</t>
  </si>
  <si>
    <t>ÚPRAVA Č.4 - Asfaltová zálivka 
Viz D.1.1.2.1-Situace pozemní komunikace</t>
  </si>
  <si>
    <t>TROUBA - ŽB prefabrikovaná hrdlová trouba DN=500mm (1kus) z betonu C35/45-XF4, včetně dopravy materiálu - obnovení dešťové kanalizace po demolici uliční vpusti 
Viz D.1.1.2.1-Situace pozemní komunikace</t>
  </si>
  <si>
    <t>BOURACÍ PRÁCE - Odstranění stávajícího svislého dopravního značení, včetně odvozu a uložení na skládku KSÚS PK - Cestmistrovství Polička do 15km 
3xIJ4b - Zastávka 
Viz D.1.1.2.7-Dopravní značky, dopravní zařízení</t>
  </si>
  <si>
    <t>DOPRAVNÍ ZNAČENÍ - Svislé dopravní značení - Dodávka a montáž (veškeré prvky svislého dopravního značení budou opatřeny pozinkováním) 
3xIJ4b - Zastávka 
Viz D.1.1.2.1-Situace pozemní komunikace</t>
  </si>
  <si>
    <t>OBRUBNÍKY - Chodníkové obrubníky 100x250x1000mm 
Betonové lože C20/25-XF3 pod betonové chodníkové obrubníky 100x250x1000mm 
=253,757*0,080m2=20,301m3 
Viz D.1.1.2.1-Situace pozemní komunikace</t>
  </si>
  <si>
    <t>Celkem: 253,757=253,757 [A]</t>
  </si>
  <si>
    <t>BOURACÍ PRÁCE - Řezání asfaltového krytu pro odfrézování asfaltových vrstev 
Viz D.1.1.2.1-Situace pozemní komunikace</t>
  </si>
  <si>
    <t>93753</t>
  </si>
  <si>
    <t>MOBILIÁŘ - KOVOVÉ KOŠE NA ODPADKY</t>
  </si>
  <si>
    <t>MOBILIÁŘ - Demontáž, přesun a opětovná montáž stávajících košů na odpadky 
Viz D.1.1.2.1-Situace pozemní komunikace</t>
  </si>
  <si>
    <t>Položka zahrnuje:  
- montáž, osazení a dodávku kompletního zařízení, předepsaného zadávací dokumentací  
- mimostavništní a vnitrostaveništní dopravu  
- nezbytné zemní práce a základové konstrukce  
- předepsanou povrchovou úpravu (nátěry a pod.)  
Pozn.: materiál uvedený v textu představuje rozhodující podíl ve výrobku</t>
  </si>
  <si>
    <t>93767</t>
  </si>
  <si>
    <t>MOBILIÁŘ - PŘÍSTŘEŠKY PRO ZASTÁVKY VEŘEJNÉ DOPRAVY</t>
  </si>
  <si>
    <t>MOBILIÁŘ - Demontáž, přesun a opětovná montáž stávajících zastávkových přístřešků 
Viz D.1.1.2.1-Situace pozemní komunikace</t>
  </si>
  <si>
    <t>BOURACÍ PRÁCE - Odstranění betonového lože betonových chodníkových obrubníků, včetně odvozu na skládku do 20-ti km 
=19,910m3*2,300t/m3=45,792t 
Viz D.1.1.2.1-Situace pozemní komunikace a D.1.1.2.4-Charakteristické příčné řezy</t>
  </si>
  <si>
    <t>Celkem: 199,095*0,1=19,910 [A]</t>
  </si>
  <si>
    <t>DOPRAVA - Příplatek za dopravu - Odstranění betonového lože betonových chodníkových obrubníků, včetně odvozu na skládku do 10-ti km 
=19,910m3*2,300t/m3*10km 
Položka vypočtena na základě umístění stavby vůči skládce</t>
  </si>
  <si>
    <t>Celkem: 19,91*2,3*10=457,930 [B]</t>
  </si>
  <si>
    <t>BOURACÍ PRÁCE - Odstranění kompletních konstrukcí uličních vpustí, včetně odvozu a uložení na skládku do 30km 
=1kus*1,000m3/kus*2,500t/m3=2,500t 
Viz D.1.1.2.1-Situace pozemní komunikace</t>
  </si>
  <si>
    <t>SO 701</t>
  </si>
  <si>
    <t>DEM. A STAV. ÚPRAVY - NERUDOVA 245, BYSTRÉ (NN)</t>
  </si>
  <si>
    <t>Celkem: 213,608=213,608 [A]</t>
  </si>
  <si>
    <t>SKLÁDKA - Uložení stavební suti na skládku 
Viz položky č. 65, 67, 69 a 76</t>
  </si>
  <si>
    <t>Celkem: 71,07+64,203+198,178+44,763=378,214 [A]</t>
  </si>
  <si>
    <t>BOURACÍ PRÁCE - Vyklizení a přemístění naštípaného dřeva z kůlny a přístřešku na místo určené majitelem dotčených parcel včetně zabezpečení proti povětrnostním vlivům (zaplachtování, apod.) 
=40,000m2 
Viz C.3 - Koordinační situační výkres, D.1.7.2.1 - Stávající stav a D.1.7.2.2 - Bourací práce</t>
  </si>
  <si>
    <t>Celkem: 40=40,000 [A]</t>
  </si>
  <si>
    <t>PŘÍSTŘEŠEK + KŮLNA + ZAHRADA - Opětovné naskladnění naštípaného dřeva dle požadavků majitelem dotčených parcel včetně zabezpečení proti povětrnostním vlivům (zaplachtování, apod.) 
=40,000m2*2,000*0,600t/m3=48,000t 
Viz C.3 - Koordinační situační výkres a D.1.7.2.3 - Navržený stav</t>
  </si>
  <si>
    <t>ZEMNÍ PRÁCE - Odhumusování plochy v tl. 150mm, která bude zasažena výkopovými pracemi a úpravou terénu včetně odvozu a uložení zeminy na deponii stavby do 20km (využití na zpětné ohumusování) 
=8,250m3*2,000t/m3=6,500t 
Viz C.3 - Koordinační situační výkres, D.1.7.2.1 - Stávající stav a D.1.7.2.2 - Bourací práce</t>
  </si>
  <si>
    <t>Celkem: (47+8)*0,15=8,250 [A]</t>
  </si>
  <si>
    <t>ZEMNÍ PRÁCE - Výkop zeminy pro stavební jámu v zemině tř. I včetně pažení a odvozu zeminy na skládku do 20km 
=106,804m3*2,000t/m3=213,608t 
Viz C.3 - Koordinační situační výkres, D.1.7.2.1 - Stávající stav a D.1.7.2.2 - Bourací práce</t>
  </si>
  <si>
    <t>Celkem: (0,504+2,587)*14,1+(0,504+2,887+0,8)*(6,65+7,068)+7,638*0,75=106,804 [A]</t>
  </si>
  <si>
    <t>Celkem: 106,804*10=1 068,040 [A]</t>
  </si>
  <si>
    <t>ZEMNÍ PRÁCE - Dodání ornice tl. 150mm 
Viz C.3 - Koordinační situační výkres a D.1.7.2.3 - Navržený stav</t>
  </si>
  <si>
    <t>Celkem: (67-55)*0,15=1,800 [A]</t>
  </si>
  <si>
    <t>ZEMNÍ PRÁCE - Zásyp ze štěrkodrti fr. 0/32 mm + hutnění po vrstvách max. 300mm,  Id=0,85, 100% PS včetně dopravy materiálu 
Viz C.3 - Koordinační situační výkres a D.1.7.2.3 - Navržený stav</t>
  </si>
  <si>
    <t>Celkem: 101,407=101,407 [A]</t>
  </si>
  <si>
    <t>ZEMNÍ PRÁCE - Úprava a zhutnění základové spáry 
Viz C.3 - Koordinační situační výkres a D.1.7.2.3 - Navržený stav</t>
  </si>
  <si>
    <t>Celkem: 168,753=168,753 [A]</t>
  </si>
  <si>
    <t>ZELEŇ - Svahové úpravy 
Viz C.3 - Koordinační situační výkres a D.1.7.2.3 - Navržený stav</t>
  </si>
  <si>
    <t>Celkem: 47+20=67,000 [A]</t>
  </si>
  <si>
    <t>ZELEŇ - Ohumusování svahů v  tl. 150mm 
Viz C.3 - Koordinační situační výkres a D.1.7.2.3 - Navržený stav</t>
  </si>
  <si>
    <t>ZELEŇ - Osetí svahů travním semenem 
Viz C.3 - Koordinační situační výkres a D.1.7.2.3 - Navržený stav</t>
  </si>
  <si>
    <t>ZELEŇ - Údržba založeného travního porostu 
Viz C.3 - Koordinační situační výkres a D.1.7.2.3 - Navržený stav</t>
  </si>
  <si>
    <t>ŽB ZÁKLAD - Vrty DN=20mm pro kotevní prvky kamenného líce opěrné zdi délky 300mm 
Viz C.3 - Koordinační situační výkres a D.1.7.2.3 - Navržený stav</t>
  </si>
  <si>
    <t>Celkem: 56,25*4*0,3=67,500 [A]</t>
  </si>
  <si>
    <t>PB ZÁKLAD PLOŠNÝ + PATKY - Beton C25/30-XA1+XC2+XD1+XF2 + hutnění 
PB ZÁKLAD - Bednění + odbedňovací nátěr 
=0,800*(2,250+4,369+3,937)*2+0,500*0,800*4*4=23,290m2 
Viz C.3 - Koordinační situační výkres a D.1.7.2.3 - Navržený stav</t>
  </si>
  <si>
    <t>Celkem: 0,8*0,8*(2,25+4,369+3,937)+0,5*0,5*0,8*4=7,556 [A]</t>
  </si>
  <si>
    <t>ŽB ZÁKLAD - Základ - Beton C25/30-XA1+XC2+XD1+XF2 + hutnění 
ŽB ZÁKLAD - Základ - Bednění + odbedňovací nátěr 
=22,000m2*2+1,200m2*2=46,400m2 
Viz C.3 - Koordinační situační výkres a D.1.7.2.3 - Navržený stav</t>
  </si>
  <si>
    <t>Celkem: 1,5*0,8*27,423=32,908 [A]</t>
  </si>
  <si>
    <t>272366</t>
  </si>
  <si>
    <t>VÝZTUŽ ZÁKLADŮ Z KARI SÍTÍ</t>
  </si>
  <si>
    <t>ŽB ZÁKLAD - Základ - Betonářská výztuž B500B  - KARI síť pr. 8mm, rozměr oka 100x100mm včetně dopravy materiálu včetně dopravy materiálu 
Viz C.3 - Koordinační situační výkres a D.1.7.2.3 - Navržený stav</t>
  </si>
  <si>
    <t>Celkem: 0,02*32,908*7,85=5,167 [A]</t>
  </si>
  <si>
    <t>31111</t>
  </si>
  <si>
    <t>ZDI A STĚNY PODPĚR A VOLNÉ Z DÍLCŮ BETON</t>
  </si>
  <si>
    <t>OBVODOVÁ ZEĎ - Zdivo ze ztraceného bednění 
Viz C.3 - Koordinační situační výkres a D.1.7.2.3 - Navržený stav</t>
  </si>
  <si>
    <t>Celkem: (6,71*0,4*3+7*0,4*2,7+2,5*0,4*2,75+6,423*0,4*1,61)*0,5=11,249 [A]</t>
  </si>
  <si>
    <t>- dodání dílce požadovaného  tvaru a vlastností, jeho skladování, doprava a osazení do definitivní polohy, včetně komplexní technologie výroby a montáže dílců, ošetření a ochrana dílců,  
- u dílců železobetonových a předpjatých veškerá výztuž, případně i tuhé kovové prvky a závěsná oka,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prefabrik. dílci (úprava pohledových ploch, příp. rubových ploch, osazení měřících zařízení, zkoušení a měření dílců a pod.)</t>
  </si>
  <si>
    <t>31127</t>
  </si>
  <si>
    <t>ZDI A STĚNY PODPĚR A VOLNÉ Z CIHEL A TVÁRNIC</t>
  </si>
  <si>
    <t>KŮLNA - Zdivo z cihelných tvárnic na zdící pěnu 
Viz C.3 - Koordinační situační výkres a D.1.7.2.3 - Navržený stav</t>
  </si>
  <si>
    <t>Celkem: 3*0,45*(4,375+6,641+3,969)-1*2,25*0,45-1,25*2,25*0,45-1*1,25*0,45+0,5*0,25*(4,375+6,641+3,969)=19,262 [A]</t>
  </si>
  <si>
    <t>Položka zahrnuje veškerý materiál, výrobky a polotovary, včetně mimostaveništní a vnitrostaveništní dopravy (rovněž přesuny), včetně naložení a složení, případně s uložením.</t>
  </si>
  <si>
    <t>311314</t>
  </si>
  <si>
    <t>ZDI A STĚNY PODP A VOL Z PROST BET DO C25/30</t>
  </si>
  <si>
    <t>ZAHRADA - Dobetonování šachty - Beton C25/30 + hutnění 
=1,250m2*0,500=0,625m3 
ZAHRADA - Dobetonování šachty - Bednění + odbedňovací nátěr 
=(1,000+1,500)*0,750*4=7,500m2 
ZAHRADA - Stěny ohraničení chodníků a záhonů z PB - Beton C25/30 + hutnění 
=3,850*1,500+(2,300+2,300+2,600+0,600+5,050+5,370+4,750)*1,300=35,636m3 
ZAHRADA - Stěny ohraničení chodníků a záhonů z PB - Bednění + odbedňovací nátěr 
=3,850*1,500*2+(2,300+2,300+2,600+0,600+5,050+5,370+4,750)*1,300*2+0,300*1,300*2=72,052m2 
Viz C.3 - Koordinační situační výkres a D.1.7.2.3 - Navržený stav</t>
  </si>
  <si>
    <t>Celkem: 1,25*0,5=0,625 [A] 
Celkem: 3,85*1,5+(2,3+2,3+2,6+0,6+5,05+5,37+4,75)*1,3=35,636 [B] 
Celkem: A+B=36,261 [C]</t>
  </si>
  <si>
    <t>31817A</t>
  </si>
  <si>
    <t>SLOUPKY ZDÍ ODDĚL A OHRAD Z DÍLCŮ KOVOVÝCH S 235</t>
  </si>
  <si>
    <t>PŘÍSTŘEŠEK - Ocelové jäklové sloupy 120/120/4mm výšky 2650mm včetně patek, desek, spojovacího materiálu a PKO dle požadavků majitele dotčených parcel 
Viz C.3 - Koordinační situační výkres a D.1.7.2.3 - Navržený stav</t>
  </si>
  <si>
    <t>Celkem: 2,65*4*13,781/1000=0,146 [A]</t>
  </si>
  <si>
    <t>318213</t>
  </si>
  <si>
    <t>OBKLAD ZDÍ ODDĚL A OHRAD Z LOM KAMENE</t>
  </si>
  <si>
    <t>ŽB ZÁKLAD - Vyzdění líce ŽB základu z kamenicky opracované české žuly (řádkové zdivo) tl. 250mm na cementovou maltou MC 20, spáry budou zatřeny cementovou maltou a budou mít šířku 20mm a hloubku 30mm za lícem 
Viz C.3 - Koordinační situační výkres a D.1.7.2.3 - Navržený stav</t>
  </si>
  <si>
    <t>Celkem: 56,25*0,25=14,063 [A]</t>
  </si>
  <si>
    <t>ŽB ZÁKLAD - Dřík - Beton C25/30-XA1+XC2+XD1+XF2 + hutnění 
Spojovací můstek 
=30,500m2 
ŽB ZÁKLAD - Dřík - Bednění + odbedňovací nátěr 
=51,250m2+56,250m2+2,300m2+1,100m2=110,900m2 
Viz C.3 - Koordinační situační výkres a D.1.7.2.3 - Navržený stav</t>
  </si>
  <si>
    <t>Celkem: 1,785*7+1,416*(6,695+6,655)+0,847*7,072=37,389 [A]</t>
  </si>
  <si>
    <t>ŽB ZÁKLAD - Dřík - Betonářská výztuž B500B včetně dopravy materiálu 
=0,020*37,389m3*7,850t/m3=5,870t 
ŽB ZÁKLAD - Kotevní prvky O16mm délky 600mm z betonářské výztuže 
=(56,250m2*4ks/m2)*(3,140*0,008*0,008*0,600)*7,850t/m3=0,213t 
Viz C.3 - Koordinační situační výkres a D.1.7.2.3 - Navržený stav</t>
  </si>
  <si>
    <t>Celkem: 0,02*37,389*7,85=5,870 [A] 
Celkem: (56,25*4)*(3,14*0,008*0,008*0,6)*7,85=0,213 [B] 
Celkem: A+B=6,083 [C]</t>
  </si>
  <si>
    <t>411324</t>
  </si>
  <si>
    <t>STROPY ZE ŽELEZOBETONU DO C25/30</t>
  </si>
  <si>
    <t>KŮLNA - Strop včetně věnce - Beton C25/30-XA1+XC2+XD1+XF2 + hutnění 
KŮLNA - Strop včetně věnce - Bednění + odbedňovací nátěr 
=24,000m2+0,400*(4,375+6,641+3,969)=29,994m2 
Viz C.3 - Koordinační situační výkres a D.1.7.2.3 - Navržený stav</t>
  </si>
  <si>
    <t>Celkem: 30,66*0,25+0,15*0,35*(4,375+6,641+3,969)=8,452 [A]</t>
  </si>
  <si>
    <t>411365</t>
  </si>
  <si>
    <t>VÝZTUŽ STROPŮ Z BETONÁŘSKÉ OCELI 10505, B500B</t>
  </si>
  <si>
    <t>KŮLNA - Betonářská výztuž B500B včetně dopravy materiálu 
Viz C.3 - Koordinační situační výkres a D.1.7.2.3 - Navržený stav</t>
  </si>
  <si>
    <t>Celkem: 0,02*8,452*7,85=1,327 [A]</t>
  </si>
  <si>
    <t>417124</t>
  </si>
  <si>
    <t>ZTUŽ PÁSY A PŘEKLADY Z DÍLCŮ ŽELEZOBET DO C25/30</t>
  </si>
  <si>
    <t>KŮLNA - Překlady stavebních otvorů 
Viz C.3 - Koordinační situační výkres a D.1.7.2.3 - Navržený stav</t>
  </si>
  <si>
    <t>Celkem: (1,5+1,75+1,5)*0,45*0,25=0,534 [A]</t>
  </si>
  <si>
    <t>431314</t>
  </si>
  <si>
    <t>SCHODIŠŤ KONSTR Z PROST BETONU DO C25/30</t>
  </si>
  <si>
    <t>DVŮR - Schodišťové stupně - Beton C25/30 + hutnění 
DVŮR - Schodišťové stupně - Bednění + odbedňovací nátěr 
=0,250*1,000*3+0,450m2*2+(0,900+1,000+0,900+0,600+0,500+0,600)*0,800=5,250m2 
Viz C.3 - Koordinační situační výkres a D.1.7.2.3 - Navržený stav</t>
  </si>
  <si>
    <t>Celkem: 0,45*1+0,55*0,8=0,890 [A]</t>
  </si>
  <si>
    <t>OBYT. + PŘÍSTŘEŠEK - Dřevěné prvky střešní konstrukce 
Viz C.3 - Koordinační situační výkres a D.1.7.2.3 - Navržený stav</t>
  </si>
  <si>
    <t>Celkem: 0,15*0,2*4*8+19,4*0,05+0,16*0,22*14,8+0,12*0,2*2,45*15+2*0,018*39,1=4,741 [A]</t>
  </si>
  <si>
    <t>- dodání dílce požadovaného tvaru a vlastností, jeho skladování, doprava a osazení do definitivní polohy, včetně komplexní technologie výroby a montáže dílců, ošetření a ochrana dílců,  
- úpravy a zařízení pro uložení a transport dílce,  
- veškeré požadované úpravy dílců, včetně doplňkových konstrukcí a vybavení,  
- sestavení dílce na stavbě včetně montážních zařízení, plošin a prahů a pod.,  
- výplň, těsnění a tmelení spár a spojů,  
- očištění a ošetření úložných ploch,  
- zednické výpomoce pro montáž dílců,  
- označení dílce výrobním štítkem nebo jiným způsobem,  
- úpravy dílce pro dodržení požadované přesnosti jeho osazení, včetně případných měření,  
- veškerá zařízení pro zajištění stability v každém okamžiku,  
- další práce dané případně specifikací k příslušnému dílci (úprava pohledových ploch, příp. rubových ploch, osazení měřících zařízení, zkoušení a měření dílců a pod.).  
- dílenská dokumentace, včetně technologického předpisu spojování,  
- dodání dřeva v požadované kvalitě a výroba konstrukce (vč. pomůcek,  přípravků a prostředků pro výrobu) bez ohledu na náročnost a její objem, dílenská montáž, montážní dokumentace,  
- dodání spojovacího materiálu,  
- zřízení  montážních  a  dilatačních  spojů,  spar, včetně potřebných úprav, vložek, opracování, očištění a ošetření,  
- podpěr. konstr. a lešení všech druhů pro montáž konstrukcí i doplňkových, včetně  požadovaných  otvorů, ochranných a bezpečnostních opatření a základů pro tyto konstrukce a lešení,  
- jakákoliv doprava a manipulace dílců a montážních sestav, včetně dopravy konstrukce z výrobny na stavbu,  
- montáž konstrukce na stavbě, včetně montážních prostředků a pomůcek a zednických výpomocí,  
- výplň, těsnění a tmelení spar a spojů,  
- čištění konstrukce a odstranění všech vrubů (vrypy, otlačeniny a pod.),  
- veškeré druhy opracování povrchů, včetně úprav pod nátěry a pod izolaci,  
- veškeré druhy dílenských základů a základních nátěrů a povlaků,  
- všechny druhy ocelového kotvení,  
- dílenskou přejímku a montážní prohlídku, včetně požadovaných dokladů,  
- zřízení kotevních otvorů nebo jam, nejsou-li částí jiné konstrukce, jejich úpravy, očištění a ošetření,  
- osazení kotvení nebo přímo částí konstrukce do podpůrné konstrukce nebo do zeminy,  
- výplň  kotevních  otvorů (případně podlití patních desek) maltou, betonem nebo jinou speciální hmotou, vyplnění jam zeminou,  
- ošetření kotevní oblasti proti vzniku trhlin, vlivu povětrnosti a pod.,  
- osazení značek, včetně jejich zaměření.  
Dokumentace pro zadání stavby může dále předepsat, že cena položky ještě obsahuje např.:  
- veškeré úpravy dřeva pro zlepšení jeho užitných vlastností (impregnace, zpevňování a pod.),  
- veškeré druhy povrchových úprav,  
- zvláštní spojové prostředky, rozebíratelnost konstrukce,  
- osazení měřících zařízení a úprav pro ně.</t>
  </si>
  <si>
    <t>ŽB ZÁKLAD - Podkladní beton C12/15-X0, tl. 150mm 
=1,500*27,423*0,150=6,170m3 
DRENÁŽ - Podkladní vrstva drenáže z prostého betonu C 12/15 šířky 300mm 
=0,300m2*27,423=8,227m2 
Viz C.3 - Koordinační situační výkres a D.1.7.2.3 - Navržený stav</t>
  </si>
  <si>
    <t>Celkem: 1,5*27,4233*0,15=6,170 [A] 
Celkem: 0,3*27,423=8,227 [B] 
Celkem: A+B=14,397 [C]</t>
  </si>
  <si>
    <t>ODVODŇOVACÍ ŽLABY - Betonové lože C20/25 
Viz C.3 - Koordinační situační výkres a D.1.7.2.3 - Navržený stav</t>
  </si>
  <si>
    <t>Celkem: 0,1*(4+4)=0,800 [A]</t>
  </si>
  <si>
    <t>OBVODOVÁ ZEĎ – Výplň zdiva ze ztraceného bednění vyztuženým betonem C25/30 včetně věnce + hutnění 
Viz C.3 - Koordinační situační výkres a D.1.7.2.3 - Navržený stav</t>
  </si>
  <si>
    <t>451365</t>
  </si>
  <si>
    <t>VÝZTUŽ PODKL VRSTEV Z OCELI 10505, B500B</t>
  </si>
  <si>
    <t>OBVODOVÁ ZEĎ - Betonářská výztuž B500B včetně dopravy materiálu 
Viz C.3 - Koordinační situační výkres a D.1.7.2.3 - Navržený stav</t>
  </si>
  <si>
    <t>Celkem: 0,01*11,249*7,85=0,883 [A]</t>
  </si>
  <si>
    <t>PŘÍPOJKY - Pískové lože frakce 0/4mm přípojek, tl. 200mm 
Viz C.3 - Koordinační situační výkres a D.1.7.2.3 - Navržený stav</t>
  </si>
  <si>
    <t>Celkem: 0,15*(7,75+5,5)=1,988 [A]</t>
  </si>
  <si>
    <t>DRENÁŽ - Obsyp drenážních trubek mezerovitým betonem tl. min. 300mm 
Viz C.3 - Koordinační situační výkres a D.1.7.1 - Technická zpráva</t>
  </si>
  <si>
    <t>Celkem: 0,3*27,423=8,227 [A]</t>
  </si>
  <si>
    <t>465314</t>
  </si>
  <si>
    <t>DLAŽBY Z PROST BETONU DO C25/30</t>
  </si>
  <si>
    <t>ZAHRADA - Dlažba chodníků z PB - Beton C25/30 + hutnění 
Viz C.3 - Koordinační situační výkres a D.1.7.2.3 - Navržený stav</t>
  </si>
  <si>
    <t>Celkem: 15*0,2=3,000 [A]</t>
  </si>
  <si>
    <t>položka zahrnuje:  
- nutné zemní práce (svahování, úpravu pláně a pod.)  
- dodání  čerstvého  betonu  (betonové  směsi)  požadované  kvality,  jeho  uložení  do požadovaného tvaru při jakékoliv hustotě výztuže, konzistenci čerstvého betonu a způsobu hutnění, ošetření a ochranu betonu,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podpěrné  konstr. (skruže) a lešení všech druhů pro bednění, uložení čerstvého betonu, výztuže a doplňkových konstr., vč. požadovaných otvorů, ochranných a bezpečnostních opatření a základů těchto konstrukcí a lešení,  
- vytvoření kotevních čel, kapes, nálitků, a sedel,  
- zřízení  všech  požadovaných  otvorů, kapes, výklenků, prostupů, dutin, drážek a pod., vč. ztížení práce a úprav  kolem nich,  
- úpravy pro osazení doplňkových konstrukcí a vybavení,  
- úpravy povrchu pro položení požadované izolace, povlaků a nátěrů, případně vyspravení,  
- ztížení práce u kabelových a injektážních trubek a ostatních zařízení osazovaných do betonu,  
- upevnění kotevních prvků a doplňkových konstrukcí,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  
- nezahrnuje podklad pod dlažbu, vykazuje se samostatně položkami SD 45</t>
  </si>
  <si>
    <t>VRSTVY ZE ŠTĚRKODRTI TL. DO 150MM</t>
  </si>
  <si>
    <t>DVŮR - Podkladní vrstva - Štěrkodrť ŠDB 0/32 tl. 150mm + hutnění 
Viz C.3 - Koordinační situační výkres a D.1.7.2.3 - Navržený stav</t>
  </si>
  <si>
    <t>Celkem: 65,5=65,500 [A]</t>
  </si>
  <si>
    <t>DVŮR - Cementobetonová dlažba tl. 60mm, odstín šedá 
DVŮR - Lože z hrubého drceného kameniva frakce 6/8 tl. 30mm 
=65,500m2*0,030=1,965m3 
Viz C.3 - Koordinační situační výkres a D.1.7.2.3 - Navržený stav</t>
  </si>
  <si>
    <t>61144</t>
  </si>
  <si>
    <t>ÚPRAVY POVRCHŮ VNITŘ STROPŮ OMÍTKOU ŠTUKOVOU</t>
  </si>
  <si>
    <t>VNITŘNÍ OMÍTKA STROPU - Dvouvrstvé - jádrová vápenocementová omítka a vrchní jemný vápenný štuk 
Viz C.3 - Koordinační situační výkres a D.1.7.2.3 - Navržený stav</t>
  </si>
  <si>
    <t>Celkem: 24=24,000 [A]</t>
  </si>
  <si>
    <t>61444</t>
  </si>
  <si>
    <t>ÚPRAVY POVRCHŮ VNITŘ KONSTR ZDĚNÝCH OMÍTKOU ŠTUKOVOU</t>
  </si>
  <si>
    <t>VNITŘNÍ OMÍTKA STĚN - Dvouvrstvé - jádrová vápenocementová omítka a vrchní jemný vápenný štuk 
Viz C.3 - Koordinační situační výkres a D.1.7.2.3 - Navržený stav</t>
  </si>
  <si>
    <t>Celkem: 2,8*(4,375+5,754+3,969+5,75)+6,65*3,37=77,985 [A]</t>
  </si>
  <si>
    <t>62444</t>
  </si>
  <si>
    <t>ÚPRAVA POVRCHŮ VNĚJŠ KONSTR ZDĚNÝCH OMÍTKOU ŠTUKOVOU</t>
  </si>
  <si>
    <t>VNĚJŠÍ OMÍTKA STĚN - Nezateplená ve skladbě:  
- vnější silikátová omítka tl. 2mm (bílá barva) 
- penetrační nátěr 
- lepicí hmota se síťovinou tl. 3mm 
- tepelně izolační omítka tl. 30Mm 
- fasáda - vícevrstvé probarvované omítky- vnější silikátová omítka etics 2mm, základní vrstva pro etics 4mm, zrno 1,5 mm (odstín šedé a bílé) 
Viz C.3 - Koordinační situační výkres a D.1.7.2.3 - Navržený stav</t>
  </si>
  <si>
    <t>Celkem: 2,539*13,33+2,455*2*2,25+64,071+17,68+12,94+2,51*0,45+7,072*0,45+3*(4,4+3,937)=168,906 [A]</t>
  </si>
  <si>
    <t>ŽB ZÁKLAD - Chemické kotvy pro zainjektování kotevních prvků obkladu 
Viz C.3 - Koordinační situační výkres a D.1.7.2.3 - Navržený stav</t>
  </si>
  <si>
    <t>631394</t>
  </si>
  <si>
    <t>PODLAHY ZE ŽELBET DO C25/30 S ROZPTÝL VÝZTUŽÍ + KER. DLAŽBA</t>
  </si>
  <si>
    <t>KŮLNA - Podlaha z keramické dlažby 
Viz C.3 - Koordinační situační výkres a D.1.7.2.3 - Navržený stav</t>
  </si>
  <si>
    <t>Celkem: 24*0,19=4,560 [A]</t>
  </si>
  <si>
    <t>- dodání  čerstvého  betonu  (betonové  směsi)  požadované  kvality,  jeho  uložení  do požadovaného tvaru při jakékoliv hustotě výztuže, konzistenci čerstvého betonu a způsobu hutnění, ošetření a ochranu betonu  
- dodání rozptýlené výztuže (bez ohledu na materiál)  
- zhotovení nepropustného, mrazuvzdorného betonu a betonu požadované trvanlivosti a vlastností  
- užití potřebných přísad a technologií výroby betonu  
- zřízení pracovních a dilatačních spar, včetně potřebných úprav, výplně, vložek, opracování, očištění a ošetření  
- bednění  požadovaných  konstr. (i ztracené) s úpravou  dle požadované  kvality povrchu betonu, včetně odbedňovacích a odskružovacích prostředků  
- zřízení  všech  požadovaných  otvorů, kapes, výklenků, prostupů, dutin, drážek a pod., vč. ztížení práce a úprav  kolem nich  
- úpravy pro osazení výztuže, doplňkových konstrukcí a vybavení  
- úpravy povrchu pro položení požadované izolace, povlaků a nátěrů, případně vyspravení  
- nátěry zabraňující soudržnost betonu a bednění  
- výplň, těsnění  a tmelení spar a spojů  
- opatření  povrchů  betonu  izolací  proti zemní vlhkosti v částech, kde přijdou do styku se zeminou nebo kamenivem  
- případné zřízení spojovací vrstvy u základů  
- úpravy pro osazení zařízení ochrany konstrukce proti vlivu bludných proudů</t>
  </si>
  <si>
    <t>642111</t>
  </si>
  <si>
    <t>DVEŘE KOMPLETNÍ JEDNOKŘÍDLÉ</t>
  </si>
  <si>
    <t>KŮLNA - Dřevěné dveře jednokřídlé rozměrů 1000x2250mm 
Viz C.3 - Koordinační situační výkres a D.1.7.2.3 - Navržený stav</t>
  </si>
  <si>
    <t>Celkem: 1*2,25=2,250 [A]</t>
  </si>
  <si>
    <t>položka zahrnuje:  
- dodávka dveří dle specifikace objednatele  
- montáž nových dveří do připravených otvorů (tj. zakotvení do ostění a zapěnění spáry PUR pěnou)  
- seřízení výrobků k jejich plné funkčnosti  
- případné zapravení venkovního i vnitřního ostění  
- zajištění prováděných prací tak, aby nebyly znečištěny a poškozeny vnitřní prostory   
- případná výmalba vnitřních ostění dveří   
- pokud se jedná o finální stavební práci, zahrnuje i zajištění úklidu vnitřních i vnějších prostor</t>
  </si>
  <si>
    <t>642112</t>
  </si>
  <si>
    <t>DVEŘE KOMPLETNÍ DVOUKŘÍDLÉ</t>
  </si>
  <si>
    <t>KŮLNA - Dřevěné dveře dvoukřídlé rozměrů 1250x2250mm 
Viz C.3 - Koordinační situační výkres a D.1.7.2.3 - Navržený stav</t>
  </si>
  <si>
    <t>Celkem: 1,25*2,25=2,813 [A]</t>
  </si>
  <si>
    <t>64711</t>
  </si>
  <si>
    <t>OKNO KOMPLETNÍ</t>
  </si>
  <si>
    <t>KŮLNA - Dřevěné okno rozměrů 1000x1250mm 
Viz C.3 - Koordinační situační výkres a D.1.7.2.3 - Navržený stav</t>
  </si>
  <si>
    <t>Celkem: 1*1,25=1,250 [A]</t>
  </si>
  <si>
    <t>položka zahrnuje: 
- dodávka oken dle specifikace objednatele 
- montáž nových oken do připravených otvorů (tj. zakotvení do ostění a zapěnění spáry PUR pěnou) 
- seřízení výrobků k jejich plné funkčnosti 
- zapravení venkovního i vnitřního ostění 
- zajištění prováděných prací tak, aby nebyly znečištěny a poškozeny vnitřní prostory  
- výmalba vnitřních ostění oken  
- zajištění úklidu vnitřních i vnějších prostor</t>
  </si>
  <si>
    <t>SVI - Proti zemní vlhkosti - Nátěry Np+2xNa - na styku se zeminou - dřík a základ opěrné zdi 
=115,000m2 
PB ZÁKLAD PLOŠNÝ + PATKY - Proti zemní vlhkosti - Nátěry Np+2xNa - na styku se zeminou 
=1,250*(2,250+4,369+3,937)*2+0,500*0,800*4*4+0,250m2*4=33,790m2 
Viz C.3 - Koordinační situační výkres a D.1.7.1 - Technická zpráva</t>
  </si>
  <si>
    <t>Celkem: 115=115,000 [A] 
Celkem: 1,25*(2,25+4,369+3,937)*2+0,5*0,8*4*4+0,25*4=33,790 [B] 
Celkem: A+B=148,790 [C]</t>
  </si>
  <si>
    <t>SVI - Proti zemní vlhkosti – Natavené asfaltové izolační pásy s kovovou vložkou - na styku se zeminou - dřík a základ opěrné zdi 
Viz C.3 - Koordinační situační výkres a D.1.7.2.3 - Navržený stav</t>
  </si>
  <si>
    <t>Celkem: 45=45,000 [A]</t>
  </si>
  <si>
    <t>SVI - Ochranná geotextílie 900g/m2, tkaná na asfaltové nátěry + filtrační geotextílie na mezerovitý beton 
Viz C.3 - Koordinační situační výkres a D.1.7.1 - Technická zpráva</t>
  </si>
  <si>
    <t>Celkem: 75,5=75,500 [A]</t>
  </si>
  <si>
    <t>71212</t>
  </si>
  <si>
    <t>POVLAKOVÉ KRYTINY STŘECH DVOUVRST ASF IZOL PÁSY</t>
  </si>
  <si>
    <t>KŮLNA - Krytina jednoplášťové neodvětrávané ploché střechy včetně veškerého příslušenství 
=30,730m2 
PŘÍSTŘEŠEK - Krytina ploché střechy včetně veškerého příslušenství 
=39,100m2 
OBYT. -  Krytina šikmé střechy včetně veškerého příslušenství 
=19,400m2 
Viz C.3 - Koordinační situační výkres a D.1.7.2.3 - Navržený stav</t>
  </si>
  <si>
    <t>Celkem: 30,73=30,730 [A] 
Celkem: 39,1=39,100 [B] 
Celkem: 19,4=19,400 [C] 
Celkem: A+B+C=89,230 [D]</t>
  </si>
  <si>
    <t>položka zahrnuje:  
- dodání  předepsaného materiálu  
- očištění a ošetření podkladu, zadávací dokumentace může zahrnout i případné vyspravení  
- zřízení povlakové krytiny jako kompletního povlaku, případně komplet. soustavy nebo systému podle příslušného  technolog. předpisu  
- zřízení povlakové krytiny po etapách, včetně pracovních spár a spojů  
- úprava u okrajů, rohů, hran, dilatačních i pracovních spojů, odvodnění, otvorů, a pod.  
- zajištění odvodnění povrchu  
- úprava, očištění a ošetření prostoru kolem krytiny</t>
  </si>
  <si>
    <t>72124</t>
  </si>
  <si>
    <t>LAPAČE STŘEŠNÍCH SPLAVENIN</t>
  </si>
  <si>
    <t>KŮLNA + PŘÍSTŘEŠEK - Lapač střešních splavenin 
Viz C.3 - Koordinační situační výkres a D.1.7.2.3 - Navržený stav</t>
  </si>
  <si>
    <t>- výrobní dokumentaci (včetně technologického předpisu)  
- dodání veškerého instalačního a  pomocného  materiálu  (trouby,  trubky,  armatury,  tvarové  kusy,  spojovací a těsnící materiál a pod.), podpěrných, závěsných, upevňovacích prvků, včetně potřebných úprav  
- zednické výpomoci, jako je vysekávání kapes a rýh, jejich vyplnění a začištění  
- úprava podkladu a osazení podpěr, osazení a očištění podkladu a podpěr  
- zřízení plně funkční instalace, kompletní soustavy, podle příslušného technologického předpisu  
- zřízení instalace i jednotlivých částí po etapách, včetně pracovních spar a spojů  
- úprava a příprava prostupů, okolí podpěr, zaústění a napojení a upevnění odpadních výustek  
- úprava, očištění a ošetření prostoru kolem instalace</t>
  </si>
  <si>
    <t>76411</t>
  </si>
  <si>
    <t>KRYTINA STŘECH Z POZINK PLECHU</t>
  </si>
  <si>
    <t>OBYT. -  Krytina šikmé střechy včetně veškerého příslušenství 
Viz C.3 - Koordinační situační výkres a D.1.7.2.3 - Navržený stav</t>
  </si>
  <si>
    <t>Celkem: 7,05=7,050 [A]</t>
  </si>
  <si>
    <t>- položky klempířských konstrukcí zahrnují zejména kompletní konstrukci včetně úprav plechů (i povrchové úpravy a pod.), spojovací a ochranné prostředky, podkladovou lepenku, upevňovací prvky, lemování, spárování, úpravy u okapů, prostupů, výčnělků, rohů, spojů, dilatací a pod. a není-li zahrnut v samostatných položkách (SD 78), i nátěr konstrukcí, včetně úprav povrchu před nátěrem.  
- Položka zahrnuje veškerý materiál, výrobky a polotovary, včetně mimostaveništní a vnitrostaveništní dopravy (rovněž přesuny), včetně naložení a složení,případně s uložením.</t>
  </si>
  <si>
    <t>76416-R</t>
  </si>
  <si>
    <t>Celkem: 12,35=12,350 [A]</t>
  </si>
  <si>
    <t>ŽB ZÁKLAD - Nátěr čirým hydrofobním nátěrem - dvě vrstvy 
Viz C.3 - Koordinační situační výkres a D.1.7.1 - Technická zpráva</t>
  </si>
  <si>
    <t>PŘÍPOJKY- HDPE trubka DN=110mm 
Viz C.3 - Koordinační situační výkres a D.1.7.2.3 - Navržený stav</t>
  </si>
  <si>
    <t>Celkem: 7,75+5,5=13,250 [A]</t>
  </si>
  <si>
    <t>DRENÁŽ - Drenážní PE trouba DN=150mm perforovaná v horní polovině, vhodná do dynamicky namáhaných oblastí, včetně 5x T-kus pro napojení do vyústek a zavíčkování konců 
Viz C.3 - Koordinační situační výkres a D.1.7.1 - Technická zpráva</t>
  </si>
  <si>
    <t>Celkem: 27,423=27,423 [A]</t>
  </si>
  <si>
    <t>89911I</t>
  </si>
  <si>
    <t>OCELOVÝ POKLOP B125</t>
  </si>
  <si>
    <t>ZAHRADA - Poklop šachty z oceli včetně rámu 
Viz C.3 - Koordinační situační výkres a D.1.7.2.3 - Navržený stav</t>
  </si>
  <si>
    <t>ZEMNÍ PRÁCE - Dodávka, montáž, demontáž a odvoz betonové prefabrikované skruže DN=800mm 
Viz C.3 - Koordinační situační výkres a D.1.7.2.3 - Navržený stav</t>
  </si>
  <si>
    <t>DILATACE - Výplň dilatačních spár opěrné zdi pěnovým polystyrenem EPS tl. 20mm 
Viz C.3 - Koordinační situační výkres a D.1.7.1 - Technická zpráva</t>
  </si>
  <si>
    <t>Celkem: 1,5*0,8*3+1,416*2+0,847=7,279 [A]</t>
  </si>
  <si>
    <t>DILATACE - Trvale pružný těsnící tmel šedý 20x20mm na dilatační spáře líce dříku a podél prostupu drenáže 
Viz C.3 - Koordinační situační výkres a D.1.7.1 - Technická zpráva</t>
  </si>
  <si>
    <t>Celkem: (1,95*2+1,25)*2=10,300 [A]</t>
  </si>
  <si>
    <t>93542</t>
  </si>
  <si>
    <t>ŽLABY Z DÍLCŮ Z PP SVĚTLÉ ŠÍŘKY DO 150MM VČETNĚ MŘÍŽÍ</t>
  </si>
  <si>
    <t>ODVODŇOVACÍ ŽLABY - Odvodňovací žlab z polymerbetonu světlé šířky 100mm a hloubky 230mm s kanalizační přípojkou DN=110mm 
Viz C.3 - Koordinační situační výkres a D.1.7.2.3 - Navržený stav</t>
  </si>
  <si>
    <t>Celkem: 4+4=8,000 [A]</t>
  </si>
  <si>
    <t>položka zahrnuje:  
-dodávku a uložení dílců žlabu z předepsaného materiálu předepsaných rozměrů včetně mříže  
- spárování, úpravy vtoku a výtoku  
- nezahrnuje nutné zemní práce, předepsané lože, obetonování  
- měří se v metrech běžných délky osy žlabu, odečítají se čistící kusy a vpustě</t>
  </si>
  <si>
    <t>ŽB ZÁKLAD - Nerezové vyústky s přivařenou přírubou osazené přímo do bednění, tř. oceli A4 
Viz C.3 - Koordinační situační výkres a D.1.7.1 - Technická zpráva</t>
  </si>
  <si>
    <t>Celkem: ((0,3*0,3*0,004*8000)+(20,2*1))*6=138,480 [A]</t>
  </si>
  <si>
    <t>BOURACÍ PRÁCE - Odstranění kamenné obvodové zdi a základu včetně odvozu na skládku do 20km 
=7,778m3*2,800t/m3=198,178t 
Viz C.3 - Koordinační situační výkres, D.1.7.2.1 - Stávající stav a D.1.7.2.2 - Bourací práce</t>
  </si>
  <si>
    <t>Celkem: 1,747*4+0,6*1+2,3*3*1+1,1*1*(2,175+13,387+3,952)+1,2*1*3,5+0,8*1*12,593+1*2,5*7,068+0,9*3,2*0,5*2=70,778 [A]</t>
  </si>
  <si>
    <t>DOPRAVA - Příplatek za dopravu -  Odstranění kamenné obvodové zdi a základu včetně odvozu na skládku do 10km 
Položka vypočtena na základě umístění stavby vůči skládce</t>
  </si>
  <si>
    <t>Celkem: 70,778*2,8*10=1 981,784 [A]</t>
  </si>
  <si>
    <t>966148</t>
  </si>
  <si>
    <t>BOURÁNÍ KONSTRUKCÍ Z CIHEL, TVÁRNIC A SMÍŠ S ODVOZEM DO 20KM</t>
  </si>
  <si>
    <t>BOURACÍ PRÁCE - Odstranění cihelné  a smíšené (kámen+cihla) obvodové zdi včetně odvozu na skládku do 20km 
=30,095m3*1/3*1,800t/m3+30,095m3*2/3*2,300t/m3=64,203t 
Viz C.3 - Koordinační situační výkres, D.1.7.2.1 - Stávající stav a D.1.7.2.2 - Bourací práce</t>
  </si>
  <si>
    <t>Celkem: 0,646*11,67+1,641*2,652+7,915*2,3=30,095 [A]</t>
  </si>
  <si>
    <t>96614B</t>
  </si>
  <si>
    <t>BOURÁNÍ KONSTRUKCÍ Z CIHEL A TVÁRNIC - DOPRAVA</t>
  </si>
  <si>
    <t>DOPRAVA - Příplatek za dopravu - Odstranění cihelné  a smíšené (kámen+cihla) obvodové zdi včetně odvozu na skládku do 10km 
Položka vypočtena na základě umístění stavby vůči skládce</t>
  </si>
  <si>
    <t>Celkem: (30,095*1/3*1,8+30,095*2/3*2,3)*10=642,027 [A]</t>
  </si>
  <si>
    <t>BOURACÍ PRÁCE - Odstranění konstrukcí z PB včetně odvozu na skládku do 20km 
=19,462m3*2,300t/m3=44,763t 
Viz C.3 - Koordinační situační výkres, D.1.7.2.1 - Stávající stav a D.1.7.2.2 - Bourací práce</t>
  </si>
  <si>
    <t>Celkem: 8,034*0,2+1,81*1,5+7,7*0,18*1,5+(18,204+9,864+29,074+19,814)*0,15+0,2*0,3+0,29*0,25+0,135*5,7*1,8=19,462 [A]</t>
  </si>
  <si>
    <t>Celkem: 19,462*2,3*10=447,626 [A]</t>
  </si>
  <si>
    <t>BOURACÍ PRÁCE - Odstranění dřevěných částí střešních a stropních konstrukcí kůlny a přístřešku včetně odvozu a likvidace v režii zhotovitele 
=6,133m3*0,600t/m3=3,680t 
Viz C.3 - Koordinační situační výkres, D.1.7.2.1 - Stávající stav a D.1.7.2.2 - Bourací práce</t>
  </si>
  <si>
    <t>Celkem: 0,15*0,15*11,663+0,2*0,2*11,613+0,113*11,663+0,15*0,12*3,162*10+0,2*0,2*6,876+0,143*7,048+0,15*0,12*7+0,2*0,2*4*7+19,811*0,05=6,133 [A]</t>
  </si>
  <si>
    <t>BOURACÍ PRÁCE - Odstranění střešní krytiny z pozinkovaného plechu včetně izolace, odvozu a likvidace v režii zhotovitele 
Viz C.3 - Koordinační situační výkres, D.1.7.2.1 - Stávající stav a D.1.7.2.2 - Bourací práce</t>
  </si>
  <si>
    <t>Celkem: 42,8*0,001*7,85=0,336 [A]</t>
  </si>
  <si>
    <t>966198-R</t>
  </si>
  <si>
    <t>DEMONTÁŽ KONSTRUKCÍ Z ETERNITU S ODVOZEM DO 20KM</t>
  </si>
  <si>
    <t>BOURACÍ PRÁCE - Odstranění střešní krytiny z eternitu včetně odvozu a uložení na deponii stavby do 20km (využití na zpětné osazení) 
=12,350m2*0,012t/m2=0,148t 
Viz C.3 - Koordinační situační výkres, D.1.7.2.1 - Stávající stav a D.1.7.2.2 - Bourací práce</t>
  </si>
  <si>
    <t>966842</t>
  </si>
  <si>
    <t>ODSTRANĚNÍ OPLOCENÍ Z DRÁT PLETIVA</t>
  </si>
  <si>
    <t>BOURACÍ PRÁCE - Odstranění pletovového oplocení včetně odvozu a likvidace v režii zhotovitele 
=1,371*0,020t/m=0,027t 
Viz C.3 - Koordinační situační výkres, D.1.7.2.1 - Stávající stav a D.1.7.2.2 - Bourací práce</t>
  </si>
  <si>
    <t>Celkem: 1,371=1,371 [A]</t>
  </si>
  <si>
    <t>položka zahrnuje:  
- kompletní bourací práce včetně odstranění základových konstrukcí a nezbytného rozsahu zemních prací,  
- veškerou manipulaci s vybouranou sutí a hmotami včetně uložení na skládku,  
- veškeré další práce plynoucí z technologického předpisu a z platných předpisů,  
- odstranění sloupků z jiného materiálu, odstranění vrat a vrátek  
nezahrnuje poplatek za skládku, který se vykazuje v položce 0141** (s výjimkou malého množství bouraného materiálu, kde je možné poplatek zahrnout do jednotkové ceny bourání – tento fakt musí být uveden v doplňujícím textu k položce)</t>
  </si>
  <si>
    <t>966898</t>
  </si>
  <si>
    <t>ODSTRANĚNÍ ASFALTOVÝCH IZOLAČNÍCH PÁSŮ</t>
  </si>
  <si>
    <t>BOURACÍ PRÁCE - Odstranění střešní krytiny z asfaltových izolačních pásů včetně odvozu a likvidace v režii zhotovitele 
=36,800m2*0,003t/m2=0,110t 
Viz C.3 - Koordinační situační výkres, D.1.7.2.1 - Stávající stav a D.1.7.2.2 - Bourací práce</t>
  </si>
  <si>
    <t>Celkem: 36,8=36,800 [A]</t>
  </si>
  <si>
    <t>položka zahrnuje: 
- kompletní bourací práce, 
- veškerou manipulaci s vybouranou sutí a hmotami včetně uložení na skládku, 
- veškeré další práce plynoucí z technologického předpisu a z platných předpisů, 
nezahrnuje poplatek za skládku, který se vykazuje v položce 0141** (s výjimkou malého množství bouraného materiálu, kde je možné poplatek zahrnout do jednotkové ceny bourání – tento fakt musí být uveden v doplňujícím textu k položce)</t>
  </si>
  <si>
    <t>BOURACÍ PRÁCE - Odstranění kůlny včetně veškerého vybavení a odvozu na skládku do 20km 
=103,000m3op*0,3*2,300t/m3=71,070t 
Viz C.3 - Koordinační situační výkres, D.1.7.2.1 - Stávající stav a D.1.7.2.2 - Bourací práce</t>
  </si>
  <si>
    <t>Celkem: 103=103,000 [A]</t>
  </si>
  <si>
    <t>DOPRAVA - Příplatek za dopravu - Odstranění kůlny včetně veškerého vybavení a odvozu na skládku do 10km 
Položka vypočtena na základě umístění stavby vůči skládce</t>
  </si>
  <si>
    <t>Celkem: 103*0,3*2,3*10=710,700 [A]</t>
  </si>
  <si>
    <t>OBEC JEDLOVÁ</t>
  </si>
  <si>
    <t>SO 000.3</t>
  </si>
  <si>
    <t>VED. A OST. NÁKL. - VŠEOB. KCE A PRÁCE</t>
  </si>
  <si>
    <t>SO 104</t>
  </si>
  <si>
    <t>VEŘEJNÝ PROSTOR - JEDLOVÁ (OBEC JEDLOVÁ)</t>
  </si>
  <si>
    <t>SKLÁDKA - Uložení vyfrézovaného materiálu na skládku  
Viz položka č. 10</t>
  </si>
  <si>
    <t>Celkem: 147,047=147,047 [A]</t>
  </si>
  <si>
    <t>SKLÁDKA - Uložení zeminy na skládku 
Viz položka č. 15</t>
  </si>
  <si>
    <t>Celkem: 386,056=386,056 [A]</t>
  </si>
  <si>
    <t>SKLÁDKA - Uložení stavební suti na skládku 
Viz položka č. 4, 6, 8 a 46</t>
  </si>
  <si>
    <t>Celkem: 2,535+3,522+10,035+32,111=48,203 [A]</t>
  </si>
  <si>
    <t>BOURACÍ PRÁCE - Odstranění stávající cementobetonové dlažby (zámková), včetně odvozu na skládku do 20km 
=1,267m3*2,000t/m3=2,535t 
Viz D.1.1.2.1-Situace pozemní komunikace a D.1.1.2.4-Charakteristické příčné řezy</t>
  </si>
  <si>
    <t>Celkem: 21,121*0,06=1,267 [A]</t>
  </si>
  <si>
    <t>DOPRAVA - Příplatek za dopravu - Odstranění stávající cementobetonové dlažby (zámková), včetně odvozu na skládku do 10km 
Položka vypočtena na základě umístění stavby vůči skládce</t>
  </si>
  <si>
    <t>Celkem: 21,121*0,06*2*10=25,345 [A]</t>
  </si>
  <si>
    <t>113488</t>
  </si>
  <si>
    <t>ODSTRANĚNÍ KRYTU ZPEVNĚNÝCH PLOCH Z DLAŽDIC VČETNĚ PODKLADU, ODVOZ DO 20KM</t>
  </si>
  <si>
    <t>BOURACÍ PRÁCE - Odstranění stávající cementobetonové dlažby (dlaždice 30x30cm), včetně odvozu na skládku do 20km 
=1,761m3*2,000t/m3=3,522t 
Viz D.1.1.2.1-Situace pozemní komunikace a D.1.1.2.4-Charakteristické příčné řezy</t>
  </si>
  <si>
    <t>Celkem: 44,015*0,04=1,761 [A]</t>
  </si>
  <si>
    <t>11348B</t>
  </si>
  <si>
    <t>ODSTRANĚNÍ KRYTU ZPEVNĚNÝCH PLOCH Z DLAŽDIC VČETNĚ PODKLADU - DOPRAVA</t>
  </si>
  <si>
    <t>DOPRAVA - Příplatek za dopravu - Odstranění stávající cementobetonové dlažby (dlaždice 30x30cm), včetně odvozu na skládku do 10km 
Položka vypočtena na základě umístění stavby vůči skládce</t>
  </si>
  <si>
    <t>Celkem: 44,015*0,04*2*10=35,212 [A]</t>
  </si>
  <si>
    <t>BOURACÍ PRÁCE - Odstranění betonových chodníkových obrubníků, včetně odvozu na skládku do 5km 
=174,519*0,025m2*2,300t/m3=10,035t 
Viz D.1.1.2.1-Situace pozemní komunikace</t>
  </si>
  <si>
    <t>Celkem: 174,519=174,519 [A]</t>
  </si>
  <si>
    <t>Celkem: 174,519*0,025*2,3*25=250,871 [A]</t>
  </si>
  <si>
    <t>113728</t>
  </si>
  <si>
    <t>FRÉZOVÁNÍ ZPEVNĚNÝCH PLOCH ASFALTOVÝCH, ODVOZ DO 20KM</t>
  </si>
  <si>
    <t>BOURACÍ PRÁCE - Odfrézování asfaltových vrstev v tl. 100mm, včetně odvozu a uložení na skládku do 20km 
=61,270m3*2,400t/m3=147,047t 
Viz D.1.1.2.1-Situace pozemní komunikace a D.1.1.2.4-Charakteristické příčné řezy</t>
  </si>
  <si>
    <t>Celkem: 612,695*0,1=61,270 [A]</t>
  </si>
  <si>
    <t>11372B</t>
  </si>
  <si>
    <t>FRÉZOVÁNÍ ZPEVNĚNÝCH PLOCH ASFALTOVÝCH - DOPRAVA</t>
  </si>
  <si>
    <t>DOPRAVA - Příplatek za dopravu - Odfrézování asfaltových vrstev v tl. 100mm, včetně odvozu a uložení na skládku do 10km 
Položka vypočtena na základě umístění stavby vůči skládce</t>
  </si>
  <si>
    <t>Celkem: 61,27*2,4*10=1 470,480 [A]</t>
  </si>
  <si>
    <t>ÚPRAVA Č.3 a Č.4 - Prořezání drážky v pracovní spáře 
Viz D.1.1.2.1-Situace pozemní komunikace</t>
  </si>
  <si>
    <t>ZEMNÍ PRÁCE - Odhumusování plochy v tl. 150mm, která bude zasažena výkopovými pracemi a úpravou terénu, včetně odvozu a uložení zeminy na deponii stavby do 20km (využití na zpětné ohumusování) 
=151,362m2*0,150=22,704m3 
=22,704m3*2,000t/m3=45,409t 
ZEMNÍ PRÁCE - Odhumusování plochy v tl. 150mm, která bude zasažena výkopovými pracemi a úpravou terénu, včetně odvozu do 20km a likvidace v režii zhotovitele (nebude využita na zpětné ohumusování) 
=196,104m2*0,150-151,362m2*0,150=6,711m3 
=6,711m3*2,000t/m3=13,423t 
Viz D.1.1.2.1-Situace pozemní komunikace a D.1.1.2.4-Charakteristické příčné řezy</t>
  </si>
  <si>
    <t>Celkem: 151,362*0,15=22,704 [A] 
Celkem: 196,104*0,15-151,362*0,15=6,711 [B] 
Celkem: A+B=29,415 [C]</t>
  </si>
  <si>
    <t>ZEMNÍ PRÁCE - Vykopávka a doprava zeminy z deponie stavby vzdálené do 20km na místo zpětného ohumusování 
=22,689m3*2,000t/m3=45,379t 
Viz D.1.1.2.1-Situace pozemní komunikace a D.1.1.2.4-Charakteristické příčné řezy</t>
  </si>
  <si>
    <t>Celkem: 151,362*0,15=22,704 [A]</t>
  </si>
  <si>
    <t>ZEMNÍ PRÁCE - Výkop zeminy pro stavební jámu v zemině tř. 1, včetně pažení a odvozu zeminy na skládku do 20km 
=193,028m3*2,000t/m3=386,056t 
Viz D.1.1.2.1-Situace pozemní komunikace a D.1.1.2.4-Charakteristické příčné řezy</t>
  </si>
  <si>
    <t>Celkem: 193,028=193,028 [A]</t>
  </si>
  <si>
    <t>Celkem: 193,028*10=1 930,280 [A]</t>
  </si>
  <si>
    <t>Celkem: 71,697=71,697 [A]</t>
  </si>
  <si>
    <t>ZEMNÍ PRÁCE - Úprava a zhutnění základové spáry 
=345,990m2 
ÚPRAVA Č.3 - Úprava a zhutnění zemní pláně 
=562,813m2 
ÚPRAVA Č.4 - Úprava a zhutnění zemní pláně 
=94,801m2 
ÚPRAVA Č.5 - Úprava a zhutnění zemní pláně 
=73,628m2 
ÚPRAVA Č.6 - Úprava a zhutnění zemní pláně 
=21,921m2 
Viz D.1.1.2.1-Situace pozemní komunikace</t>
  </si>
  <si>
    <t>Celkem: 345,990=345,990 [A] 
Celkem: 562,813=562,813 [B] 
Celkem: 94,801=94,801 [C] 
Celkem: 73,628=73,628 [D] 
Celkem: 21,921=21,921 [E] 
Celkem: A+B+C+D+E=1 099,153 [F]</t>
  </si>
  <si>
    <t>Celkem: 151,362=151,362 [A]</t>
  </si>
  <si>
    <t>CHODNÍKY - Nová Podkladní vrstva - Štěrkodrť ŠDB 0/32mm tl. 150mm + hutnění 
=8,261m2 
ÚPRAVA Č.5 - Podkladní vrstva - Štěrkodrť ŠDB 0/32mm tl. 150mm + hutnění 
=73,628m2 
ÚPRAVA Č.6 - Podkladní vrstva - Štěrkodrť ŠDB 0/32mm tl. 150mm + hutnění 
=21,921m2 
ÚPRAVA Č.6 - Podkladní vrstva - Štěrkodrť ŠDB 0/32mm tl. 150mm + hutnění 
=21,921m2 
Viz D.1.1.2.1-Situace pozemní komunikace</t>
  </si>
  <si>
    <t>Celkem: 8,261=8,261 [A] 
Celkem: 73,628=73,628 [B] 
Celkem: 21,921=21,921 [C] 
Celkem: 21,921=21,921 [D] 
Celkem: A+B+C+D=125,731 [E]</t>
  </si>
  <si>
    <t>Celkem: 562,813=562,813 [A]</t>
  </si>
  <si>
    <t>Celkem: 94,801=94,801 [A]</t>
  </si>
  <si>
    <t>ÚPRAVA Č.3 - Štěrkodrť z recyklovaného kameniva z vozovek ŠDA-R 0/16mm, tl. 60mm + hutnění 
=562,813m2*0,060=33,769m3 
ÚPRAVA Č.4 - Štěrkodrť z recyklovaného kameniva z vozovek ŠDA-R 0/16mm, tl. 60mm + hutnění 
=94,801m2*0,060=5,688m3 
Viz D.1.1.2.1-Situace pozemní komunikace a D.1.1.2.4-Charakteristické příčné řezy</t>
  </si>
  <si>
    <t>Celkem: 562,813*0,06=33,769 [A] 
Celkem: 94,801*0,06=5,688 [B] 
Celkem: A+B=39,457 [C]</t>
  </si>
  <si>
    <t>ÚPRAVA Č.3 - Infiltrační postřik z kationaktivní emulze, zbytkové množství pojiva 1,00kg/m2 (po odštěpení) 
=562,813m2 
ÚPRAVA Č.4 - Infiltrační postřik z kationaktivní emulze, zbytkové množství pojiva 1,00kg/m2 (po odštěpení) 
=94,801m2 
Viz D.1.1.2.1-Situace pozemní komunikace</t>
  </si>
  <si>
    <t>Celkem: 572,121=572,121 [A] 
Celkem: 94,801=94,801 [B] 
Celkem: A+B=666,922 [C]</t>
  </si>
  <si>
    <t>ÚPRAVA Č.3 - Asfaltový beton pro obrusné vrstvy ACO 8, tl. 40mm + hutnění 
=562,813m2 
ÚPRAVA Č.4 - Asfaltový beton pro obrusné vrstvy ACO 8, tl. 40mm + hutnění 
=94,801m2 
Viz D.1.1.2.1-Situace pozemní komunikace</t>
  </si>
  <si>
    <t>Celkem: 562,813=562,813 [A] 
Celkem: 94,801=94,801 [B] 
Celkem: A+B=657,614 [C]</t>
  </si>
  <si>
    <t>ÚPRAVA Č.5 - Cementobetonová dlažba tl. 60mm, odstín šedá 
Lože z hrubého drceného kameniva frakce 6/8mm tl. 30mm 
=24,003m2*0,030=1,208m3 
Viz D.1.1.2.1-Situace pozemní komunikace</t>
  </si>
  <si>
    <t>Celkem: 40,256=40,256 [A]</t>
  </si>
  <si>
    <t>ÚPRAVA Č.5 - Cementobetonová dlažba tl. 60mm, odstín červená, hladká 
Lože z hrubého drceného kameniva frakce 6/8mm tl. 30mm 
=12,020m2*0,030=0,361m3 
Viz D.1.1.2.1-Situace pozemní komunikace</t>
  </si>
  <si>
    <t>Celkem: 12,02=12,020 [A]</t>
  </si>
  <si>
    <t>582617</t>
  </si>
  <si>
    <t>KRYTY Z BETON DLAŽDIC SE ZÁMKEM ŠEDÝCH RELIÉF TL 60MM DO LOŽE Z KAM</t>
  </si>
  <si>
    <t>ÚPRAVA Č.5 - Cementobetonová dlažba tl. 60mm, odstín šedá, s drážkou 
Lože z hrubého drceného kameniva frakce 6/8mm tl. 30mm 
=3,592m2*0,030=0,108m3 
Viz D.1.1.2.1-Situace pozemní komunikace</t>
  </si>
  <si>
    <t>Celkem: 3,592=3,592 [A]</t>
  </si>
  <si>
    <t>ÚPRAVA Č.6 - Cementobetonová dlažba tl. 80mm, odstín šedá, s drážkou 
Lože z hrubého drceného kameniva frakce 6/8mm tl. 40mm 
=2,676m2*0,040=0,107m3 
Viz D.1.1.2.1-Situace pozemní komunikace</t>
  </si>
  <si>
    <t>Celkem: 2,676=2,676 [A]</t>
  </si>
  <si>
    <t>ÚPRAVA Č.5 - Cementobetonová dlažba tl. 60mm, odstín červená, reliefní 
Lože z hrubého drceného kameniva frakce 6/8mm tl. 30mm 
=17,490m2*0,030=0,525m3 
Viz D.1.1.2.1-Situace pozemní komunikace</t>
  </si>
  <si>
    <t>Celkem: 17,490=17,490 [A]</t>
  </si>
  <si>
    <t>ÚPRAVA Č.6 - Cementobetonová dlažba tl. 80mm, odstín červená, reliefní 
Lože z hrubého drceného kameniva frakce 6/8mm tl. 40mm 
=19,245m2*0,040=0,770m3 
Viz D.1.1.2.1-Situace pozemní komunikace</t>
  </si>
  <si>
    <t>Celkem: 19,245=19,245 [A]</t>
  </si>
  <si>
    <t>CHODNÍKY - Přeskládání stávající cementobetonové dlažby tl. 60mm, včetně nového lože 
Lože z hrubého drceného kameniva frakce 6/8mm tl. 30mm 
=8,261m2*0,030=0,248m3 
Viz D.1.1.2.1-Situace pozemní komunikace</t>
  </si>
  <si>
    <t>Celkem: 8,261=8,261 [A]</t>
  </si>
  <si>
    <t>ÚPRAVA Č.3 a Č.4 - Asfaltová zálivka 
Viz D.1.1.2.1-Situace pozemní komunikace</t>
  </si>
  <si>
    <t>STŘEŠNÍ SVODY - Nová plastová svodová jímka (geiger) se stávající kanalizační přípojkou 
Viz D.1.1.2.1-Situace pozemní komunikace</t>
  </si>
  <si>
    <t>916A1</t>
  </si>
  <si>
    <t>PARKOVACÍ SLOUPKY A ZÁBRANY KOVOVÉ</t>
  </si>
  <si>
    <t>SLOUPKY - Ocelové sloupky 70x70x1280mm (1100mm nad terénem mezi dva sousedící sjezdy)</t>
  </si>
  <si>
    <t>položka zahrnuje dodání zařízení v předepsaném provedení včetně jeho osazení</t>
  </si>
  <si>
    <t>OBRUBNÍKY - Chodníkové obrubníky 100x250x1000mm 
Betonové lože C20/25-XF3 pod betonové chodníkové obrubníky 100x250x1000mm 
=157,738*0,08m2=12,619m2 
Viz D.1.1.2.1-Situace pozemní komunikace</t>
  </si>
  <si>
    <t>Celkem: 157,738=157,738 [A]</t>
  </si>
  <si>
    <t>BOURACÍ PRÁCE - Řezání asfaltového krytu v tl. 100mm pro odfrézování asfaltových vrstev v prostoru stávajícího chodníku 
Viz D.1.1.2.1-Situace pozemní komunikace</t>
  </si>
  <si>
    <t>93711</t>
  </si>
  <si>
    <t>MOBILIÁŘ - DŘEVĚNÉ LAVIČKY</t>
  </si>
  <si>
    <t>MOBILIÁŘ - Demontáž, přesun a opětovná montáž stávajících laviček 
Viz D.1.1.2.1-Situace pozemní komunikace</t>
  </si>
  <si>
    <t>93723</t>
  </si>
  <si>
    <t>MOBILIÁŘ - KOŠE NA ODPADKY Z BETONOVÝCH DÍLCŮ</t>
  </si>
  <si>
    <t>MOBILIÁŘ - Demontáž, přesun a opětovná montáž stávajících košů na odpadky z betonových dílců 
Viz D.1.1.2.1-Situace pozemní komunikace</t>
  </si>
  <si>
    <t>MOBILIÁŘ - Demontáž, přesun a opětovná montáž stávajících košů na odpadky kovových 
Viz D.1.1.2.1-Situace pozemní komunikace</t>
  </si>
  <si>
    <t>93754</t>
  </si>
  <si>
    <t>MOBILIÁŘ - KOVOVÉ STOJANY NA KOLA</t>
  </si>
  <si>
    <t>MOBILIÁŘ - Demontáž, přesun a opětovná montáž stávajících stojanů na kola 
Viz D.1.1.2.1-Situace pozemní komunikace</t>
  </si>
  <si>
    <t>BOURACÍ PRÁCE - Odstranění betonového lože betonových chodníkových obrubníků, včetně odvozu na skládku do 20km 
=13,962m3*2,300t/m3=32,111t 
Viz D.1.1.2.1-Situace pozemní komunikace a D.1.1.2.4-Charakteristické příčné řezy</t>
  </si>
  <si>
    <t>Celkem: 174,519*0,08=13,962 [A]</t>
  </si>
  <si>
    <t>DOPRAVA - Příplatek za dopravu - Odstranění betonového lože betonových chodníkových obrubníků, včetně odvozu na skládku do 10km 
Položka vypočtena na základě umístění stavby vůči skládce</t>
  </si>
  <si>
    <t>Celkem: 13,962*2,3*10=321,126 [A]</t>
  </si>
  <si>
    <t>BOURACÍ PRÁCE - Odstranění stávajících litinových svodových jímek (geiger), včetně odvozu a likvidace v režii zhotovitele 
Viz D.1.1.2.1-Situace pozemní komunikace</t>
  </si>
  <si>
    <t>Celkem: 3*0,02=0,060 [A]</t>
  </si>
  <si>
    <t>SO 401</t>
  </si>
  <si>
    <t>VEŘEJNÉ OSVĚTLENÍ - JEDLOVÁ</t>
  </si>
  <si>
    <t>POPLATKY ZA LIKVIDACŮ ODPADŮ NEKONTAMINOVANÝCH - 17 05 04  VYTĚŽENÉ ZEMINY A HORNINY -  I. TŘÍDA TĚŽITELNOSTI</t>
  </si>
  <si>
    <t>Viz. projektová dokumentace</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</si>
  <si>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</si>
  <si>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015150</t>
  </si>
  <si>
    <t>POPLATKY ZA LIKVIDACŮ ODPADŮ NEKONTAMINOVANÝCH - 17 05 08  ŠTĚRK (ODPAD PO RECYKLACI)</t>
  </si>
  <si>
    <t>015240</t>
  </si>
  <si>
    <t>POPLATKY ZA LIKVIDACŮ ODPADŮ NEKONTAMINOVANÝCH - 20 03 99  ODPAD PODOBNÝ KOMUNÁLNÍMU ODPADU</t>
  </si>
  <si>
    <t>11090</t>
  </si>
  <si>
    <t>VŠEOBECNÉ VYKLIZENÍ OSTATNÍCH PLOCH</t>
  </si>
  <si>
    <t>11110</t>
  </si>
  <si>
    <t>ODSTRANĚNÍ TRAVIN</t>
  </si>
  <si>
    <t>odstranění travin bez ohledu na způsob provedení  
přemístění travin s uložením na hromady</t>
  </si>
  <si>
    <t>13173</t>
  </si>
  <si>
    <t>HLOUBENÍ JAM ZAPAŽ I NEPAŽ TŘ. I</t>
  </si>
  <si>
    <t>18090</t>
  </si>
  <si>
    <t>VŠEOBECNÉ ÚPRAVY OSTATNÍCH PLOCH</t>
  </si>
  <si>
    <t>Všeobecné úpravy musí zahrnovat úpravu území po uskutečnění stavby, tak jak je požadováno v zadávací dokumentaci s výjimkou těch prací, pro které jsou uvedeny samostatné položky.</t>
  </si>
  <si>
    <t>132</t>
  </si>
  <si>
    <t>rýh</t>
  </si>
  <si>
    <t>13273</t>
  </si>
  <si>
    <t>HLOUBENÍ RÝH ŠÍŘ DO 2M PAŽ I NEPAŽ TŘ. I</t>
  </si>
  <si>
    <t>13273B</t>
  </si>
  <si>
    <t>HLOUBENÍ RÝH ŠÍŘ DO 2M PAŽ I NEPAŽ TŘ. I - DOPRAVA</t>
  </si>
  <si>
    <t>ZÁKLADY Z PROSTÉHO BETONU DO C25/30 (B30)</t>
  </si>
  <si>
    <t>56324</t>
  </si>
  <si>
    <t>VOZOVKOVÉ VRSTVY Z VIBROVANÉHO ŠTĚRKU TL. DO 200MM</t>
  </si>
  <si>
    <t>702211</t>
  </si>
  <si>
    <t>KABELOVÁ CHRÁNIČKA ZEMNÍ DN DO 100 MM</t>
  </si>
  <si>
    <t>1. Položka obsahuje: 
 – přípravu podkladu pro osazení 
2. Položka neobsahuje: 
 X 
3. Způsob měření: 
Měří se metr délkový.</t>
  </si>
  <si>
    <t>702312</t>
  </si>
  <si>
    <t>ZAKRYTÍ KABELŮ VÝSTRAŽNOU FÓLIÍ ŠÍŘKY PŘES 20 DO 40 CM</t>
  </si>
  <si>
    <t>709210</t>
  </si>
  <si>
    <t>KŘIŽOVATKA KABELOVÝCH VEDENÍ SE STÁVAJÍCÍ INŽENÝRSKOU SÍTÍ (KABELEM, POTRUBÍM APOD.)</t>
  </si>
  <si>
    <t>1. Položka obsahuje: 
 – úprava dna výkopu 
 – položení betonového žlabu / chráničky včetně zakrytí 
 – pomocné mechanismy 
2. Položka neobsahuje: 
 X 
3. Způsob měření: 
Udává se počet kusů kompletní konstrukce nebo práce.</t>
  </si>
  <si>
    <t>742F12</t>
  </si>
  <si>
    <t>KABEL NN NEBO VODIČ JEDNOŽÍLOVÝ CU S PLASTOVOU IZOLACÍ OD 4 DO 16 MM2</t>
  </si>
  <si>
    <t>1. Položka obsahuje: 
 – manipulace a uložení kabelu (do země, chráničky, kanálu, na rošty, na TV a pod.) 
2. Položka neobsahuje: 
 – příchytky, spojky, koncovky, chráničky apod. 
3. Způsob měření: 
Měří se metr délkový.</t>
  </si>
  <si>
    <t>742H22</t>
  </si>
  <si>
    <t>KABEL NN ČTYŘ- A PĚTIŽÍLOVÝ AL S PLASTOVOU IZOLACÍ OD 4 DO 16 MM2</t>
  </si>
  <si>
    <t>1. Položka obsahuje:  
 – manipulace a uložení kabelu (do země, chráničky, kanálu, na rošty, na TV a pod.)  
2. Položka neobsahuje:  
 – příchytky, spojky, koncovky, chráničky apod.  
3. Způsob měření:  
Měří se metr délkový.</t>
  </si>
  <si>
    <t>743141</t>
  </si>
  <si>
    <t>OSVĚTLOVACÍ STOŽÁR  PŘECHODOVÝ DÉLKY DO 8 M</t>
  </si>
  <si>
    <t>1. Položka obsahuje: 
 – základovou konstrukci a veškeré příslušenství 
 – připojovací svorkovnici ve třídě izolace II ( pro 2x svítidlo ) a kabelové vedení ke svítidlům 
 – uzavírací nátěr, technický popis viz. projektová dokumentace 
2. Položka neobsahuje: 
 – zemní práce,  betonový základ, svítidlo, výložník 
3. Způsob měření: 
Udává se počet kusů kompletní konstrukce nebo práce.</t>
  </si>
  <si>
    <t>743142</t>
  </si>
  <si>
    <t>OSVĚTLOVACÍ STOŽÁR  PŘECHODOVÝ - VÝLOŽNÍK S DÉLKOU VYLOŽENÍ DO 3 M</t>
  </si>
  <si>
    <t>1. Položka obsahuje: 
 – veškeré příslušenství a uzavírací nátěr, technický popis viz. projektová dokumentace 
2. Položka neobsahuje: 
 X 
3. Způsob měření: 
Udává se počet kusů kompletní konstrukce nebo práce.</t>
  </si>
  <si>
    <t>743151</t>
  </si>
  <si>
    <t>OSVĚTLOVACÍ STOŽÁR - STOŽÁROVÁ ROZVODNICE S 1-2 JISTÍCÍMI PRVKY</t>
  </si>
  <si>
    <t>1. Položka obsahuje:  
 – veškeré příslušenství, technický popis viz. projektová dokumentace  
2. Položka neobsahuje:  
 X  
3. Způsob měření:  
Udává se počet kusů kompletní konstrukce nebo práce.</t>
  </si>
  <si>
    <t>743531</t>
  </si>
  <si>
    <t>SVÍTIDLO VENKOVNÍ LED PRO OSVĚTLENÍ PŘECHODU PRO CHODCE DO 100 W</t>
  </si>
  <si>
    <t>1. Položka obsahuje: 
 – zdroj a veškeré příslušenství 
 – technický popis viz. projektová dokumentace 
2. Položka neobsahuje: 
 X 
3. Způsob měření: 
Udává se počet kusů kompletní konstrukce nebo práce.</t>
  </si>
  <si>
    <t>743Z31</t>
  </si>
  <si>
    <t>DEMONTÁŽ ELEKTROVÝZBROJE OSVĚTLOVACÍHO STOŽÁRU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</si>
  <si>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</si>
  <si>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743Z35</t>
  </si>
  <si>
    <t>DEMONTÁŽ SVÍTIDLA a VÝLOŽNÍKU Z OSVĚTLOVACÍHO STOŽÁRU VÝŠKY DO 15 M</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</si>
  <si>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Udává se počet kusů kompletní konstrukce nebo práce.</t>
  </si>
  <si>
    <t>747212</t>
  </si>
  <si>
    <t>CELKOVÁ PROHLÍDKA, ZKOUŠENÍ, MĚŘENÍ A VYHOTOVENÍ VÝCHOZÍ REVIZNÍ ZPRÁVY, PRO OBJEM IN PŘES 100 DO 500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</si>
  <si>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</si>
  <si>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Elektroinstalace - silnoproud</t>
  </si>
  <si>
    <t>741911</t>
  </si>
  <si>
    <t>UZEMŇOVACÍ VODIČ V ZEMI FEZN DO 120 MM2</t>
  </si>
  <si>
    <t>1. Položka obsahuje: 
 – přípravu podkladu pro osazení 
 – měření, dělení, spojování, tvarování 
 – ochranný nátěr spojů a při průchodu vodiče nad terén apod. dle příslušných norem 
2. Položka neobsahuje: 
 – zemní práce 
 – ochranu vodiče - chráničky apod. 
3. Způsob měření: 
Měří se metr délkový.</t>
  </si>
  <si>
    <t>741C05</t>
  </si>
  <si>
    <t>SPOJOVÁNÍ UZEMŇOVACÍCH VODIČŮ</t>
  </si>
  <si>
    <t>1. Položka obsahuje: 
 – tvarování, přípravu spojů 
 – svařování 
 – ochranný nátěr spoje dle příslušných norem 
2. Položka neobsahuje: 
 X 
3. Způsob měření: 
Udává se počet kusů kompletní konstrukce nebo práce.</t>
  </si>
  <si>
    <t>741C06</t>
  </si>
  <si>
    <t>VYVEDENÍ UZEMŇOVACÍCH VODIČŮ NA POVRCH/KONSTRUKCI</t>
  </si>
  <si>
    <t>1. Položka obsahuje: 
 – vodivé připojení vodiče na konstrukci 
 – dělení, tvarování, spojování 
 – ochranný i barevný nátěr spoje dle příslušných norem 
2. Položka neobsahuje: 
 X 
3. Způsob měření: 
Udává se počet kusů kompletní konstrukce nebo práce.</t>
  </si>
  <si>
    <t>742G11</t>
  </si>
  <si>
    <t>KABEL NN DVOU- A TŘÍŽÍLOVÝ CU S PLASTOVOU IZOLACÍ DO 2,5 MM2</t>
  </si>
  <si>
    <t>742K11</t>
  </si>
  <si>
    <t>UKONČENÍ DVOU AŽ PĚTIŽÍLOVÉHO KABELU V ROZVADĚČI NEBO NA PŘÍSTROJI DO 2,5 MM2</t>
  </si>
  <si>
    <t>1. Položka obsahuje: 
 – všechny práce spojené s úpravou kabelů pro montáž včetně veškerého příslušentsví 
2. Položka neobsahuje: 
 X 
3. Způsob měření: 
Udává se počet kusů kompletní konstrukce nebo práce.</t>
  </si>
  <si>
    <t>742K12</t>
  </si>
  <si>
    <t>UKONČENÍ DVOU AŽ PĚTIŽÍLOVÉHO KABELU V ROZVADĚČI NEBO NA PŘÍSTROJI OD 4 DO 16 MM2</t>
  </si>
  <si>
    <t>742O13</t>
  </si>
  <si>
    <t>ZATAŽENÍ KABELU DO CHRÁNIČKY - KABEL DO 4 KG/M</t>
  </si>
  <si>
    <t>1. Položka obsahuje: 
 – montáž kabelu o váze do 4 kg/m do chráničky/ kolektoru 
2. Položka neobsahuje: 
 X 
3. Způsob měření: 
Měří se metr délkový.</t>
  </si>
  <si>
    <t>742O15</t>
  </si>
  <si>
    <t>OZNAČOVACÍ ŠTÍTEK NA KABEL</t>
  </si>
  <si>
    <t>1. Položka obsahuje: 
 – veškeré příslušentsví 
2. Položka neobsahuje: 
 X 
3. Způsob měření: 
Udává se počet kusů kompletní konstrukce nebo práce.</t>
  </si>
  <si>
    <t>743Z92</t>
  </si>
  <si>
    <t>DEMONTÁŽ - ODVOZ (NA LIKVIDACI ODPADŮ NEBO JINÉ URČENÉ MÍSTO)</t>
  </si>
  <si>
    <t>T.KM</t>
  </si>
  <si>
    <t>1. Položka obsahuje: 
 – odvoz jakýmkoliv dopravním prostředkem a složení 
 – případné překládky na trase 
2. Položka neobsahuje: 
 – naložení vybouraného materiálu na dopravní prostředek (je zahrnuto ve zdrojové položce) 
 – poplatky za likvidaci odpadů, nacení se položkami ze ssd 0 
3. Způsob měření: 
Výměra je součtem součinů metrů krychlových tun vybouraného materiálu v původním stavu a jednotlivých vzdáleností v kilometrech.</t>
  </si>
  <si>
    <t>747511</t>
  </si>
  <si>
    <t>ZKOUŠKY VODIČŮ A KABELŮ NN PRŮŘEZU ŽÍLY DO 5X25 MM2</t>
  </si>
  <si>
    <t>1. Položka obsahuje: 
 – cenu za provedení měření kabelu/ vodiče vč. vyhotovení protokolu 
2. Položka neobsahuje: 
 X 
3. Způsob měření: 
Udává se počet kusů kompletní konstrukce nebo práce.</t>
  </si>
  <si>
    <t>747541</t>
  </si>
  <si>
    <t>MĚŘENÍ INTENZITY OSVĚTLENÍ INSTALOVANÉHO V ROZSAHU TOHOTO SO/PS</t>
  </si>
  <si>
    <t>1. Položka obsahuje: 
 – cenu za měření dle příslušných norem a předpisů, včetně vystavení protokolu 
2. Položka neobsahuje: 
 X 
3. Způsob měření: 
Udává se počet kusů kompletní konstrukce nebo práce.</t>
  </si>
  <si>
    <t>747701</t>
  </si>
  <si>
    <t>DOKONČOVACÍ MONTÁŽNÍ PRÁCE NA ELEKTRICKÉM ZAŘÍZENÍ</t>
  </si>
  <si>
    <t>1. Položka obsahuje: 
 – cenu za práce spojené s uváděním zařízení do provozu, drobné montážní práce v rozvaděčích, koordinaci se zhotoviteli souvisejících zařízení apod. 
2. Položka neobsahuje: 
 X 
3. Způsob měření: 
Udává se čas v hodinách.</t>
  </si>
  <si>
    <t>748242</t>
  </si>
  <si>
    <t>PÍSMENA A ČÍSLICE VÝŠKY PŘES 40 DO 100 MM</t>
  </si>
  <si>
    <t>1. Položka obsahuje: 
 – zhotovení nápisu barvou pomocí šablon vč. podružného materiálu, rozměření, dodání barvy 
a ředidla 
2. Položka neobsahuje: 
 X 
3. Způsob měření: 
Udává se počet kusů kompletní konstrukce nebo práce.</t>
  </si>
  <si>
    <t>87646</t>
  </si>
  <si>
    <t>CHRÁNIČKY Z TRUB PLASTOVÝCH DN DO 400MM</t>
  </si>
  <si>
    <t>MĚSTO BYSTRÉ</t>
  </si>
  <si>
    <t>SO 000.4</t>
  </si>
  <si>
    <t>SO 105</t>
  </si>
  <si>
    <t>VEŘEJNÝ PROSTOR - BYSTRÉ (MĚSTO BYSTRÉ)</t>
  </si>
  <si>
    <t>SKLÁDKA - Uložení vyfrézovaného materiálu na skládku 
Viz položka č. 12</t>
  </si>
  <si>
    <t>Celkem: 27,490=27,490 [A]</t>
  </si>
  <si>
    <t>SKLÁDKA - Uložení zeminy na skládku 
Viz položka č. 16</t>
  </si>
  <si>
    <t>Celkem: 341,704=341,704 [A]</t>
  </si>
  <si>
    <t>SKLÁDKA - Uložení stavební suti na skládku 
Viz položka č. 4, 6, 8, 10 a 43</t>
  </si>
  <si>
    <t>Celkem: 11,191+1,142+2,025+6,479+4,992+4,416=30,245 [A]</t>
  </si>
  <si>
    <t>BOURACÍ PRÁCE - Odstranění stávající cementobetonové dlažby, včetně odvozu na skládku do 20km 
Délka vypočtena pomocí grafického softwaru AutoCad (z grafického výkresu) 
=5,595m3*2,000t/m3=11,191t 
Viz D.1.1.2.1-Situace pozemní komunikace a D.1.1.2.4-Charakteristické příčné řezy</t>
  </si>
  <si>
    <t>Celkem: 93,255*0,06=5,595 [A]</t>
  </si>
  <si>
    <t>Celkem: 93,255*0,06*2*10=111,906 [A]</t>
  </si>
  <si>
    <t>BOURACÍ PRÁCE - Odstranění stávající cementobetonové dlažby (dlaždice 30x30cm), včetně odvozu na skládku do 20km 
Délka vypočtena pomocí grafického softwaru AutoCad (z grafického výkresu) 
=0,571m3*2,000t/m3=1,142t 
Viz D.1.1.2.1-Situace pozemní komunikace a D.1.1.2.4-Charakteristické příčné řezy</t>
  </si>
  <si>
    <t>Celkem: 14,281*0,04=0,571 [A]</t>
  </si>
  <si>
    <t>Celkem: 14,281*0,04*2*10=11,425 [A]</t>
  </si>
  <si>
    <t>BOURACÍ PRÁCE - Odstranění betonových chodníkových obrubníků, včetně odvozu na skládku do 5km 
=35,210*0,025m2*2,300t/m3=4,049t 
Viz D.1.1.2.1-Situace pozemní komunikace</t>
  </si>
  <si>
    <t>Celkem: 35,210=35,210 [A]</t>
  </si>
  <si>
    <t>Celkem: 35,210*0,025*2,3*25=50,614 [A]</t>
  </si>
  <si>
    <t>BOURACÍ PRÁCE - Odstranění kamenných silničních obrubníků, včetně odvozu a uložení na skládku do 5km 
=16,000*0,120m2*2,600t/m3=115,785t 
Viz D.1.1.2.1-Situace pozemní komunikace</t>
  </si>
  <si>
    <t>Celkem: 16*0,12*2,6*25=124,800 [A]</t>
  </si>
  <si>
    <t>BOURACÍ PRÁCE - Odfrézování asfaltových vrstev v tl. 183mm, včetně odvozu a uložení na skládku do 20km 
=11,454m3*2,400t/m3=27,490t 
Viz D.1.1.2.1-Situace pozemní komunikace a D.1.1.2.4-Charakteristické příčné řezy</t>
  </si>
  <si>
    <t>Celkem: 11,454=11,454 [A]</t>
  </si>
  <si>
    <t>DOPRAVA - Příplatek za dopravu - Odfrézování asfaltových vrstev v tl. 183mm, včetně odvozu a uložení na skládku do 10km 
Položka vypočtena na základě umístění stavby vůči skládce</t>
  </si>
  <si>
    <t>Celkem: 11,454*2,4*10=274,896 [A]</t>
  </si>
  <si>
    <t>ZEMNÍ PRÁCE - Odhumusování plochy v tl. 150mm, která bude zasažena výkopovými pracemi a úpravou terénu, včetně odvozu a uložení zeminy na deponii stavby do 20km (využití na zpětné ohumusování) 
=71,011m2*0,150=10,652m3 
=10,652m3*2,000t/m3=21,303t 
ZEMNÍ PRÁCE - Odhumusování plochy v tl. 150mm, která bude zasažena výkopovými pracemi a úpravou terénu, včetně odvozu do 20km a likvidace v režii zhotovitele (nebude využita na zpětné ohumusování) 
=71,011m2*0,150-11,391m2*0,150=8,943m3 
=8,943m3*2,000t/m3=17,886t 
Viz D.1.1.2.1-Situace pozemní komunikace a D.1.1.2.4-Charakteristické příčné řezy</t>
  </si>
  <si>
    <t>Celkem: 71,011*0,15=10,652 [A] 
Celkem: 71,011*0,15-11,391*0,15=8,943 [B] 
Celkem: A+B=19,595 [C]</t>
  </si>
  <si>
    <t>ZEMNÍ PRÁCE - Vykopávka a doprava zeminy z deponie stavby do 20km na místo zpětného ohumusování 
=1,709m3*2,000t/m3=3,417t 
Viz D.1.1.2.1-Situace pozemní komunikace a D.1.1.2.4-Charakteristické příčné řezy</t>
  </si>
  <si>
    <t>Celkem: 11,391*0,15=1,709 [A]</t>
  </si>
  <si>
    <t>ZEMNÍ PRÁCE - Výkop zeminy pro stavební jámu v zemině tř. 1, včetně pažení a odvozu zeminy na skládku do 20km 
=170,852m3*2,000t/m3=341,704t 
Viz D.1.1.2.1-Situace pozemní komunikace a D.1.1.2.4-Charakteristické příčné řezy</t>
  </si>
  <si>
    <t>Celkem: 170,852=170,852 [A]</t>
  </si>
  <si>
    <t>DOPRAVA - Příplatek za dopravu - Výkop zeminy pro stavební jámu v zemině tř. I,včetně pažení a odvozu zeminy na skládku do 10km 
Položka vypočtena na základě umístění stavby vůči skládce</t>
  </si>
  <si>
    <t>Celkem: 170,852*10=1 708,520 [A]</t>
  </si>
  <si>
    <t>Celkem: 15,151=15,151 [A]</t>
  </si>
  <si>
    <t>ZEMNÍ PRÁCE - Úprava a zhutnění základové spáry 
=48,161m2 
ÚPRAVA Č.5 - Úprava a zhutnění zemní pláně 
=191,397m2 
SANACE PODLOŽÍ - Úprava a zhutnění parapláně 
=123,740m2 
ÚPRAVA Č.6 - Úprava a zhutnění zemní pláně 
=123,740m2 
Viz D.1.1.2.1-Situace pozemní komunikace</t>
  </si>
  <si>
    <t>Celkem: 48,161=48,161 [A] 
Celkem: 191,397=191,397 [B] 
Celkem: 123,74=123,740 [C] 
Celkem: 123,74=123,740 [D] 
Celkem: A+B+C+D=487,038 [E]</t>
  </si>
  <si>
    <t>Celkem: 11,391=11,391 [A]</t>
  </si>
  <si>
    <t>ZELEŇ - Osetí svahů travním semenem 
Viz D.1.1.2.1-Situace pozemní komunikaceZELEŇ - Osetí svahů travním semenem</t>
  </si>
  <si>
    <t>184D15</t>
  </si>
  <si>
    <t>VYSAZOVÁNÍ STROMŮ JEHLIČNATÝCH S BALEM VÝŠKY KMENE DO 1,75M</t>
  </si>
  <si>
    <t>OBNOVA PROSTORU PŘED Č.P. 82 - Nová výsadba - Borovice kleč (Pinus mugo „gnom“), včetně ochrany proti prorůstání kořenů 
Viz D.1.1.2.1-Situace pozemní komunikace</t>
  </si>
  <si>
    <t>Položka vysazování stromů dodávku projektem předepsaných  stromů, hloubení jamek (min. rozměry pro stromy min. 1,5 násobek balu výpěstku) s event. výměnou půdy, s hnojením anorganickým hnojivem a přídavkem organického hnojiva min. 5kg pro stromy, zálivku, kůly, chráničky ke stromům nebo ochrana stromů nátěrem a pod.  
položka zahrnuje veškerý materiál, výrobky a polotovary, včetně mimostaveništní a vnitrostaveništní dopravy (rovněž přesuny), včetně naložení a složení, případně s uložením</t>
  </si>
  <si>
    <t>SANACE PODLOŽÍ - Zemina (sypanina) vhodná do aktivní zóny tl. 2X250mm, včetně hutnění 
Viz D.1.1.2.1-Situace pozemní komunikace a D.1.1.2.4-Charakteristické příčné řezy</t>
  </si>
  <si>
    <t>Celkem: 123,74*0,5=61,870 [A]</t>
  </si>
  <si>
    <t>OBNOVA PROSTORU PŘED Č.P. 82 - Betonová podezdívka nového oplocení 
Viz D.1.1.2.1-Situace pozemní komunikace a D.1.1.2.4-Charakteristické příčné řezy</t>
  </si>
  <si>
    <t>Celkem: 0,5*0,3*15=2,250 [A]</t>
  </si>
  <si>
    <t>CHODNÍKY - Nová Podkladní vrstva - Štěrkodrť ŠDB 0/32mm tl. 150mm + hutnění (pod přeskládanou dlažbu) 
=55,914m2 
ÚPRAVA Č. 5 - Podkladní vrstva - Štěrkodrť ŠDB 0/32mm tl. 150mm + hutnění 
=191,397m2 
ÚPRAVA Č. 6 - Podkladní vrstva - Štěrkodrť ŠDB 0/32mm tl. 150mm + hutnění 
=123,740m2 
ÚPRAVA Č. 6 - Podkladní vrstva - Štěrkodrť ŠDB 0/32mm tl. 150mm + hutnění 
=123,740m2 
Viz D.1.1.2.1-Situace pozemní komunikace</t>
  </si>
  <si>
    <t>Celkem: 55,914=55,914 [A] 
Celkem: 191,397=191,397 [B] 
Celkem: 123,740=123,740 [C] 
Celkem: 123,740=123,740 [D] 
Celkem: A+B+C+D=494,791 [E]</t>
  </si>
  <si>
    <t>SANACE PODLOŽÍ - Netkaná separační geotextilie - plošná hmotnost 1000g/m2, odolnost proti protržení CBR - 10kN 
Viz D.1.1.2.1-Situace pozemní komunikace</t>
  </si>
  <si>
    <t>Celkem: 123,74=123,740 [A]</t>
  </si>
  <si>
    <t>- dodání textilie v požadované kvalitě a v množství včetně přesahů (přesahy započteny v jednotkové ceně) 
- očištění podkladu 
- pokládka textilie dle předepsaného technologického předpisu</t>
  </si>
  <si>
    <t>ÚPRAVA Č. 5 - Cementobetonová dlažba tl. 60mm, odstín šedá 
Lože z hrubého drceného kameniva frakce 6/8mm tl. 30mm 
=177,540m2*0,030=5,326m3 
Viz D.1.1.2.1-Situace pozemní komunikace</t>
  </si>
  <si>
    <t>Celkem: 177,54=177,540 [A]</t>
  </si>
  <si>
    <t>ÚPRAVA Č. 5 - Cementobetonová dlažba tl. 60mm, odstín červená, reliefní 
Lože z hrubého drceného kameniva frakce 6/8mm tl. 30mm 
=13,857m2*0,030=0,416m3 
Viz D.1.1.2.1-Situace pozemní komunikace</t>
  </si>
  <si>
    <t>Celkem: 13,857=13,857 [A]</t>
  </si>
  <si>
    <t>ÚPRAVA Č. 6 - Cementobetonová dlažba tl. 80mm, odstín šedá 
Lože z hrubého drceného kameniva frakce 6/8mm tl. 40mm 
=123,740m2*0,040=4,950m3 
Viz D.1.1.2.1-Situace pozemní komunikace</t>
  </si>
  <si>
    <t>587205</t>
  </si>
  <si>
    <t>PŘEDLÁŽDĚNÍ KRYTU Z BETONOVÝCH DLAŽDIC</t>
  </si>
  <si>
    <t>CHODNÍKY - Přeskládání stávající cementobetonové dlažby tl. 60mm, včetně nového lože 
Lože z hrubého drceného kameniva frakce 6/8mm tl. 30mm 
=1453,069m2*0,030=1,677m3 
Viz D.1.1.2.1-Situace pozemní komunikace</t>
  </si>
  <si>
    <t>Celkem: 55,914=55,914 [A]</t>
  </si>
  <si>
    <t>767911</t>
  </si>
  <si>
    <t>OPLOCENÍ Z DRÁTĚNÉHO PLETIVA POZINKOVANÉHO STANDARDNÍHO</t>
  </si>
  <si>
    <t>OBNOVA PROSTORU PŘED Č.P. 82 - Nový plot s pletivovou výplní, včetně povrchového ošetření materiálu 
Viz D.1.1.2.1-Situace pozemní komunikace</t>
  </si>
  <si>
    <t>Celkem: 15*1,2=18,000 [A]</t>
  </si>
  <si>
    <t>- položka zahrnuje vedle vlastního pletiva i rámy, rošty, lišty, kování, podpěrné, závěsné, upevňovací prvky, spojovací a těsnící materiál, pomocný materiál, kompletní povrchovou úpravu.  
- nejsou zahrnuty sloupky a vzpěry, které se vykazují v samostatných položkách 338**, není zahrnuta podezdívka (272**)  
- součástí položky je  případně i ostnatý drát, uvažovaná plocha se pak vypočítává po horní hranu drátu.</t>
  </si>
  <si>
    <t>OBNOVA PROSTORU PŘED Č.P. 82 - Dělená plastová chránička se zámky a hrdlem DN=110mm, včetně BALL Markerů na koncích (nové veřejné osvětlení, stávající veřejné osvětlení, rezervní chránička) 
Viz D.1.1.2.1-Situace pozemní komunikace</t>
  </si>
  <si>
    <t>DOPRAVNÍ ZNAČENÍ - Svislé dopravní značení - Dodávka a montáž (veškeré prvky svislého dopravního značení budou opatřeny pozinkováním) 
IP11b-Parkoviště (kolmé nebo šikmé stání) 
IP11c-Parkoviště (podélné stání) 
IP12+O1-Vyhrazené parkoviště pro invalidu 
Viz D.1.1.2.7-Dopravní značky, dopravní zařízení</t>
  </si>
  <si>
    <t>BOURACÍ PRÁCE - Odstranění stávajícího svislého dopravního značení, včetně odvozu a uložení na skládku města Bystré 
IP11a-Parkoviště 
E12-Text 
Viz D.1.1.2.1-Situace pozemní komunikace</t>
  </si>
  <si>
    <t>DOPRAVNÍ ZNAČENÍ - Vodorovné dopravní značení – Vyhrazené parkoviště pro vozidlo přepravující OTP nebo OTPP - V10f - 0,125 - 1. značení barvou 
Viz D.1.1.2.7-Dopravní značky, dopravní zařízení</t>
  </si>
  <si>
    <t>Celkem: 1,35=1,350 [A]</t>
  </si>
  <si>
    <t>DOPRAVNÍ ZNAČENÍ - Vodorovné dopravní značení - Vyhrazené parkoviště pro vozidlo přepravující OTP nebo OTPP - V10f - 2. strukturovaným plastem 
Viz D.1.1.2.7-Dopravní značky, dopravní zařízení</t>
  </si>
  <si>
    <t>PALISÁDY - Betonové palisády 120x180x400mm 
=16,000*0,120*0,400=0,768m3 
Betonové lože C20/25-XF3 pod betonové palisády 120x180x400mm 
=16,000*0,150m2=2,400m3 
PALISÁDY - Betonové palisády 120x180x800mm 
=19,600*0,120*0,800=1,882m3 
Betonové lože C20/25-XF3 pod betonové palisády 120x180x800mm 
=19,600*0,150m2=2,940m3 
Viz D.1.1.2.1-Situace pozemní komunikace</t>
  </si>
  <si>
    <t>Celkem: 16*0,12*0,4=0,768 [A] 
Celkem: 19,6*0,12*0,8=1,882 [B] 
Celkem: A+B=2,650 [C]</t>
  </si>
  <si>
    <t>OBRUBNÍKY - Betonové silniční obrubníky 150x250x1000mm, včetně náběhových 150x150/250x1000mm 
=33,089m 
Betonové lože C20/25-XF3 pod betonové silniční obrubníky 150x250x1000mm 
=33,089*0,100m2=3,309m3 
OBRUBNÍKY - Betonové silniční obrubníky nájezdové 150x250x1000mm 
=5,200m 
Betonové lože C20/25-XF3 pod betonové silniční obrubníky nájezdové 150x150x1000mm 
=5,200*0,100m2=0,520m3 
OBRUBNÍKY - Chodníkové obrubníky 100x250x1000mm 
=13,500m 
Betonové lože C20/25-XF3 pod betonové chodníkové obrubníky 100x250x1000mm 
=13,500*0,080m2=1,080m3 
Viz D.1.1.2.*1-Situace pozemní komunikace</t>
  </si>
  <si>
    <t>Celkem: 33,089=33,089 [A] 
Celkem: 5,2=5,200 [B] 
Celkem: 13,5=13,500 [C] 
Celkem: A+B+C=51,789 [D]</t>
  </si>
  <si>
    <t>BOURACÍ PRÁCE - Odstranění betonového lože betonových chodníkových obrubníků, včetně odvozu na skládku do 20-ti km 
=35,210*0,080m2=2,817m3 
=2,817m3*2,300t/m3=6,479t 
BOURACÍ PRÁCE - Odstranění betonového lože kamenných silničních obrubníků, včetně odvozu a uložení na skládku do 20km 
=16,000*0,120m2=1,920m3 
=1,920m3*2,300t/m3=4,416t 
Viz D.1.1.2.1-Situace pozemní komunikace a D.1.1.2.4-Charakteristické příčné řezy</t>
  </si>
  <si>
    <t>Celkem: 35,210*0,08=2,817 [A] 
Celkem: 16*0,12=1,920 [B] 
Celkem: A+B=4,737 [C]</t>
  </si>
  <si>
    <t>DOPRAVA - Příplatek za dopravu - Odstranění betonového lože betonových chodníkových obrubníků, včetně odvozu na skládku do 10km 
=2,817m3*2,300t/m3*10km=161,978tkm 
DOPRAVA - Příplatek za dopravu - Odstranění betonového lože kamenných silničních obrubníků, včetně odvozu a uložení na skládku do 10km 
=1,920*0,120m2*2,300t/m3*10km=5,299tkm 
Položka vypočtena na základě umístění stavby vůči skládce</t>
  </si>
  <si>
    <t>Celkem: 2,817*2,3*10=64,791 [A] 
Celkem: 1,92*0,12*2,3*10=5,299 [B] 
Celkem: A+B=70,090 [C]</t>
  </si>
  <si>
    <t>Celkem: 4*0,03=0,120 [A]</t>
  </si>
  <si>
    <t>BOURACÍ PRÁCE - Odstranění stávajícího plotu s pletivovou výplní u č.p. 82, včetně odvozu a uložení na skládku do 30km 
Viz D.1.1.2.1-Situace pozemní komunikace</t>
  </si>
  <si>
    <t>KANALIZACE - BYSTRÉ (62%)</t>
  </si>
  <si>
    <t>Celkem: 10*0,62=6,200 [A]</t>
  </si>
  <si>
    <t>Celkem: 200*0,62=124,000 [A]</t>
  </si>
  <si>
    <t>Celkem: 6*0,62=3,720 [A]</t>
  </si>
  <si>
    <t>Celkem: 1,1*0,62=0,682 [A]</t>
  </si>
  <si>
    <t>Celkem: 3*1,1*3,17=10,461 [A] 
Celkem: 2*3*1,1*1,6=10,560 [B] 
Celkem: 3*1,4*1,6=6,720 [C] 
Celkem: (A+B+C)*0,62=17,199 [D]</t>
  </si>
  <si>
    <t>Celkem: 3,3*4,3*4,4*0,33*0,62=12,774 [A]</t>
  </si>
  <si>
    <t>Celkem: 204,16*3,5*0,33*0,62=146,199 [A]</t>
  </si>
  <si>
    <t>Celkem: 3,3*4,3*4,4*0,33*0,3=6,181 [A] 
Celkem: 235,8*0,3=70,740 [B] 
Celkem: (A+B)*0,62=47,691 [C]</t>
  </si>
  <si>
    <t>Celkem: 62*1,1*2,3*0,5=78,430 [A] 
Celkem: 19*1,1*1,78*0,5=18,601 [B] 
Celkem: (A+B)*0,62=60,159 [C]</t>
  </si>
  <si>
    <t>Celkem: 97,03*0,3*0,62=18,048 [A]</t>
  </si>
  <si>
    <t>Celkem: 62*1,1*2,3*0,5=78,430 [A] 
Celkem: 19*1,1*1,78*0,5=18,601 [B] 
Celkem: 4*1,4*1,6*0,66=5,914 [C] 
Celkem: 19*1,2*2,32*0,66=34,911 [D] 
Celkem: 3*2*2,07*0,66=8,197 [E] 
Celkem: 24*1,1*3,17*0,66=55,234 [F] 
Celkem: 6*1*2,06*0,66=8,158 [G] 
Celkem: (A+B+C+D+E+F+G)*0,62=129,856 [H]</t>
  </si>
  <si>
    <t>Celkem: 209,44*0,3*0,62=38,956 [A]</t>
  </si>
  <si>
    <t>Celkem: 4*1,4*1,6*0,33=2,957 [A] 
Celkem: 19*1,2*2,32*0,33=17,456 [B] 
Celkem: 3*2*2,07*0,33=4,099 [C] 
Celkem: 24*1,1*3,17*0,33=27,617 [D] 
Celkem: 6*1*2,06*0,33=4,079 [E] 
Celkem: (A+B+C+D+E)*0,62=34,849 [F]</t>
  </si>
  <si>
    <t>Celkem: 19*1,78*2=67,640 [A] 
Celkem: 2,5*1,05*2=5,250 [B] 
Celkem: (A+B)*0,62=45,192 [C]</t>
  </si>
  <si>
    <t>Celkem: 62*2,3*2=285,200 [A] 
Celkem: 2,5*2,34*2=11,700 [B] 
Celkem: 19*2,32*2=88,160 [C] 
Celkem: 3*2,07*2=12,420 [D] 
Celkem: 24*3,17*2=152,160 [E] 
Celkem: 6*2,06*2=24,720 [F] 
Celkem: (A+B+C+D+E+F)*0,62=356,103 [G]</t>
  </si>
  <si>
    <t>Celkem: 72,89*0,62=45,192 [A]</t>
  </si>
  <si>
    <t>Celkem: 574,36*0,62=356,103 [A]</t>
  </si>
  <si>
    <t>Celkem: (2*23,2+2*8,8)*3,5*0,62=138,880 [A]</t>
  </si>
  <si>
    <t>Celkem: (2*3,3+4,3)*4,4*0,62=29,735 [A]</t>
  </si>
  <si>
    <t>Celkem: 224*0,62=138,880 [A]</t>
  </si>
  <si>
    <t>Celkem: 47,96*0,62=29,735 [A]</t>
  </si>
  <si>
    <t>Celkem: 714,56*0,62=443,027 [A]</t>
  </si>
  <si>
    <t>Celkem: 62,44*0,62=38,713 [A]</t>
  </si>
  <si>
    <t>Celkem: 62,74*0,62=38,899 [A]</t>
  </si>
  <si>
    <t>Celkem: 125,62*0,62=77,884 [A]</t>
  </si>
  <si>
    <t>Celkem: 55,23*0,5=27,615 [A] 
Celkem: 41,2=41,200 [B] 
Celkem: 471,6*0,16=75,456 [C] 
Celkem: (A+B+C)*0,62=89,448 [D]</t>
  </si>
  <si>
    <t>Celkem: 56,22*0,5*0,62=17,428 [A]</t>
  </si>
  <si>
    <t>Celkem: 20,6=20,600 [A] 
Celkem: 235,8*0,16=37,728 [B] 
Celkem: (A+B)*0,62=36,163 [C]</t>
  </si>
  <si>
    <t>Celkem: (105,71+21,53+37,94+63,84+7,02+42,91)*0,62=172,949 [A]</t>
  </si>
  <si>
    <t>Celkem: 156,86+37,2+74,28+83,69+12,36=364,390 [A] 
Celkem: 714,56+62,44=777,000 [B] 
Celkem: (A+B)*0,62=707,662 [C]</t>
  </si>
  <si>
    <t>Celkem: 278,95*2,9*0,62=501,552 [A]</t>
  </si>
  <si>
    <t>Celkem: 1141,39*2,9*0,62=2 052,219 [A]</t>
  </si>
  <si>
    <t>Celkem: (408,32-205,3)*0,62=125,872 [A]</t>
  </si>
  <si>
    <t>Celkem: 105,71=105,710 [A] 
Celkem: 21,53=21,530 [B] 
Celkem: 2,76+31,24+3,96=37,960 [C] 
Celkem: 63,84=63,840 [D] 
Celkem: 7,02=7,020 [E] 
Celkem: 42,91=42,910 [F] 
Celkem: (A+B+C+D+E+F)*0,62=172,961 [G]</t>
  </si>
  <si>
    <t>Celkem: 62*1,1*0,6=40,920 [A] 
Celkem: 19*1,1*0,6=12,540 [B] 
Celkem: 4*1,4*0,6=3,360 [C] 
Celkem: 19*1,2*0,8=18,240 [D] 
Celkem: 3*2*0,9=5,400 [E] 
Celkem: 24*1,1*0,6=15,840 [F] 
Celkem: 6*1*0,45=2,700 [G] 
Celkem: (A+B+C+D+E+F+G)*0,62=61,380 [H]</t>
  </si>
  <si>
    <t>Celkem: 205*0,62=127,100 [A]</t>
  </si>
  <si>
    <t>Celkem: 753,32*2*0,62=934,117 [A]</t>
  </si>
  <si>
    <t>Celkem: 388,1*2*0,62=481,244 [A]</t>
  </si>
  <si>
    <t>Celkem: (68+19+26+24+6)*0,62=88,660 [A]</t>
  </si>
  <si>
    <t>Celkem: 410*0,62=254,200 [A]</t>
  </si>
  <si>
    <t>Celkem: 100*0,62=62,000 [A]</t>
  </si>
  <si>
    <t>Celkem: 1*0,62=0,620 [A]</t>
  </si>
  <si>
    <t>Celkem: (6+6*0,1)*0,62=4,092 [A]</t>
  </si>
  <si>
    <t>Celkem: (7+7*0,1)*0,62=4,774 [A]</t>
  </si>
  <si>
    <t>Celkem: (3+3*0,1)*0,62=2,046 [A]</t>
  </si>
  <si>
    <t>Celkem: 12=12,000 [A] 
Celkem: 4=4,000 [B] 
Celkem: (12+4)*0,1=1,600 [C] 
Celkem: (A+B+C)*0,62=10,912 [D]</t>
  </si>
  <si>
    <t>Celkem: 2*0,62=1,240 [A]</t>
  </si>
  <si>
    <t>Celkem: 62*1,1*0,15=10,230 [A] 
Celkem: 19*1,1*0,15=3,135 [B] 
Celkem: 4*0,16=0,640 [C] 
Celkem: 19*1,2*0,15=3,420 [D] 
Celkem: 3*0,215=0,645 [E] 
Celkem: 24*1,1*0,15=3,960 [F] 
Celkem: 6*1*0,15=0,900 [G] 
Celkem: 23,2*8,8*0,05+23,2*8,8*0,1=30,624 [H] 
Celkem: 4,3*4,3*0,15=2,774 [I] 
Celkem: (A+B+C+D+E+F+G+H+I)*0,62=34,923 [J]</t>
  </si>
  <si>
    <t>Celkem: (23,2*8,8)*1,35*0,62=170,882 [A]</t>
  </si>
  <si>
    <t>Celkem: 4*0,128=0,512 [A] 
Celkem: 3*0,172=0,516 [B] 
Celkem: 4,3*4,3*0,1=1,849 [C] 
Celkem: (A+B+C)*0,62=1,784 [D]</t>
  </si>
  <si>
    <t>Celkem: 4*0,615=2,460 [A] 
Celkem: 3*0,987=2,961 [B] 
Celkem: (A+B)*0,62=3,361 [C]</t>
  </si>
  <si>
    <t>Celkem: 7*0,62=4,340 [A]</t>
  </si>
  <si>
    <t>Celkem: 5*0,62=3,100 [A]</t>
  </si>
  <si>
    <t>Celkem: 278,95*2,2*0,62=380,488 [A]</t>
  </si>
  <si>
    <t>Celkem: 4*0,62=2,480 [A]</t>
  </si>
  <si>
    <t>Celkem: 3*0,62=1,860 [A]</t>
  </si>
  <si>
    <t>Celkem: 68=68,000 [A] 
Celkem: 19=19,000 [B] 
Celkem: 3=3,000 [C] 
Celkem: 24=24,000 [D] 
Celkem: (A+B+C+D)*0,62=70,680 [E]</t>
  </si>
  <si>
    <t>Celkem: 13*0,62=8,060 [A]</t>
  </si>
  <si>
    <t>Celkem: 4=4,000 [A] 
Celkem: 1=1,000 [B] 
Celkem: 2=2,000 [C] 
Celkem: (A+B+C)*0,62=4,340 [D]</t>
  </si>
  <si>
    <t>Celkem: 18=18,000 [A] 
Celkem: 24=24,000 [B] 
Celkem: 21=21,000 [C] 
Celkem: (A+B+C)*0,62=39,060 [D]</t>
  </si>
  <si>
    <t>Celkem: 68*0,62=42,160 [A]</t>
  </si>
  <si>
    <t>Celkem: (6+4+6)*0,62=9,920 [A]</t>
  </si>
  <si>
    <t>Celkem: 2=2,000 [A] 
Celkem: 1=1,000 [B] 
Celkem: (A+B)*0,62=1,860 [C]</t>
  </si>
  <si>
    <t>Celkem: 3=3,000 [A] 
Celkem: 1=1,000 [B] 
Celkem: 2=2,000 [C] 
Celkem: 2=2,000 [D] 
Celkem: (A+B+C+D)*0,62=4,960 [E]</t>
  </si>
  <si>
    <t>Celkem: 3=3,000 [A] 
Celkem: 1=1,000 [B] 
Celkem: 2=2,000 [C] 
Celkem: 2=2,000 [D] 
Celkem: 2=2,000 [E] 
Celkem: 1=1,000 [F] 
Celkem: (A+B+C+D+E+F)*0,62=6,820 [G]</t>
  </si>
  <si>
    <t>Celkem: 9*0,62=5,580 [A]</t>
  </si>
  <si>
    <t>Celkem: 6*0,29*0,62=1,079 [A]</t>
  </si>
  <si>
    <t>Celkem: (68+19+25+24+6)*0,62=88,040 [A]</t>
  </si>
  <si>
    <t>Celkem: 30*0,62=18,600 [A]</t>
  </si>
  <si>
    <t>Celkem: 37*0,62=22,940 [A]</t>
  </si>
  <si>
    <t>Celkem: 15*3*0,62=27,900 [A]</t>
  </si>
  <si>
    <t>Celkem: 15*0,62=9,300 [A]</t>
  </si>
  <si>
    <t>SO 402</t>
  </si>
  <si>
    <t>VEŘEJNÉ OSVĚTLENÍ - BYSTRÉ</t>
  </si>
  <si>
    <t>015140</t>
  </si>
  <si>
    <t>POPLATKY ZA LIKVIDACŮ ODPADŮ NEKONTAMINOVANÝCH - 17 01 01  BETON Z DEMOLIC OBJEKTŮ, ZÁKLADŮ TV</t>
  </si>
  <si>
    <t>015310</t>
  </si>
  <si>
    <t>POPLATKY ZA LIKVIDACŮ ODPADŮ NEKONTAMINOVANÝCH - 16 02 14  ELEKTROŠROT (VYŘAZENÁ EL. ZAŘÍZENÍ A PŘÍSTR. - AL, CU A VZ. KOVY)</t>
  </si>
  <si>
    <t>702212</t>
  </si>
  <si>
    <t>KABELOVÁ CHRÁNIČKA ZEMNÍ DN PŘES 100 DO 200 MM</t>
  </si>
  <si>
    <t>742Z23</t>
  </si>
  <si>
    <t>DEMONTÁŽ KABELOVÉHO VEDENÍ NN</t>
  </si>
  <si>
    <t>1. Položka obsahuje:  
 – všechny náklady na demontáž stávajícího zařízení se všemi pomocnými doplňujícími úpravami pro jeho likvidaci  
 – naložení vybouraného materiálu na dopravní prostředek  
2. Položka neobsahuje:  
 – odvoz vybouraného materiálu  
 – poplatek za likvidaci odpadů (nacení se dle SSD 0)  
3. Způsob měření:  
Měří se metr délkový.</t>
  </si>
  <si>
    <t>743143</t>
  </si>
  <si>
    <t>OSVĚTLOVACÍ STOŽÁR  PŘECHODOVÝ - VÝLOŽNÍK S DÉLKOU VYLOŽENÍ PŘES 3 M</t>
  </si>
  <si>
    <t>743Z11</t>
  </si>
  <si>
    <t>DEMONTÁŽ OSVĚTLOVACÍHO STOŽÁRU ULIČNÍHO VÝŠKY DO 15 M</t>
  </si>
  <si>
    <t>742H12</t>
  </si>
  <si>
    <t>KABEL NN ČTYŘ- A PĚTIŽÍLOVÝ CU S PLASTOVOU IZOLACÍ OD 4 DO 16 MM2</t>
  </si>
  <si>
    <t>742K22</t>
  </si>
  <si>
    <t>UKONČENÍ DVOU AŽ PĚTIŽÍLOVÉHO KABELU KABELOVOU SPOJKOU OD 4 DO 16 MM2</t>
  </si>
  <si>
    <t>747213</t>
  </si>
  <si>
    <t>CELKOVÁ PROHLÍDKA, ZKOUŠENÍ, MĚŘENÍ A VYHOTOVENÍ VÝCHOZÍ REVIZNÍ ZPRÁVY, PRO OBJEM IN PŘES 500 DO 1000 TIS. KČ</t>
  </si>
  <si>
    <t>1. Položka obsahuje: 
 – cenu za celkovou prohlídku zařízení PS/SO, vč. měření, komplexních zkoušek a revizi zařízení tohoto PS/SO autorizovaným revizním technikem na silnoproudá zařízení podle požadavku ČSN, včetně hodnocení a vyhotovení celkové revizní zprávy 
2. Položka neobsahuje: 
 X 
3. Způsob měření: 
Udává se počet kusů kompletní konstrukce nebo práce.</t>
  </si>
  <si>
    <t>747702</t>
  </si>
  <si>
    <t>ÚPRAVA ZAPOJENÍ STÁVAJÍCÍCH KABELOVÝCH SKŘÍNÍ/ROZVADĚČŮ</t>
  </si>
  <si>
    <t>1. Položka obsahuje: 
 – cenu za veškeré náklady na provedení provizorních úprav zapojení stávajících kabelových skříní / rozvaděčů v průběhu výstavy ( pro montáž nových i provizorních kabelů, drobné úpravy výstroje apod. ) 
2. Položka neobsahuje: 
 X 
3. Způsob měření: 
Udává se čas v hodinách.</t>
  </si>
  <si>
    <t>Bourání konstrukcí</t>
  </si>
  <si>
    <r>
      <t>OBYT. -  Krytina šikmé střechy včetně veškerého příslušenství -</t>
    </r>
    <r>
      <rPr>
        <strike/>
        <sz val="10"/>
        <color rgb="FFFF0000"/>
        <rFont val="Arial"/>
        <family val="2"/>
        <charset val="238"/>
      </rPr>
      <t xml:space="preserve"> Opětovná montáž střešní krytiny z eternitu </t>
    </r>
    <r>
      <rPr>
        <sz val="10"/>
        <rFont val="Arial"/>
      </rPr>
      <t xml:space="preserve">
Viz C.3 - Koordinační situační výkres a D.1.7.2.3 - Navržený stav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</si>
</sst>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0\ &quot;Kč&quot;_-;\-* #,##0\ &quot;Kč&quot;_-;_-* &quot;-&quot;\ &quot;Kč&quot;_-;_-@_-"/>
    <numFmt numFmtId="41" formatCode="_-* #,##0_-;\-* #,##0_-;_-* &quot;-&quot;_-;_-@_-"/>
    <numFmt numFmtId="44" formatCode="_-* #,##0.00\ &quot;Kč&quot;_-;\-* #,##0.00\ &quot;Kč&quot;_-;_-* &quot;-&quot;??\ &quot;Kč&quot;_-;_-@_-"/>
    <numFmt numFmtId="43" formatCode="_-* #,##0.00_-;\-* #,##0.00_-;_-* &quot;-&quot;??_-;_-@_-"/>
    <numFmt numFmtId="164" formatCode="#,##0.000"/>
  </numFmts>
  <fonts count="10" x14ac:knownFonts="1">
    <font>
      <sz val="10"/>
      <name val="Arial"/>
    </font>
    <font>
      <b/>
      <sz val="16"/>
      <color rgb="FF000000"/>
      <name val="Arial"/>
    </font>
    <font>
      <b/>
      <sz val="16"/>
      <name val="Arial"/>
    </font>
    <font>
      <b/>
      <sz val="10"/>
      <name val="Arial"/>
    </font>
    <font>
      <sz val="10"/>
      <color rgb="FFFFFFFF"/>
      <name val="Arial"/>
    </font>
    <font>
      <b/>
      <sz val="11"/>
      <name val="Arial"/>
    </font>
    <font>
      <i/>
      <sz val="10"/>
      <name val="Arial"/>
    </font>
    <font>
      <sz val="10"/>
      <name val="Arial"/>
    </font>
    <font>
      <strike/>
      <sz val="10"/>
      <color rgb="FFFF0000"/>
      <name val="Arial"/>
      <family val="2"/>
      <charset val="238"/>
    </font>
    <font>
      <sz val="10"/>
      <name val="Arial"/>
      <family val="2"/>
      <charset val="238"/>
    </font>
  </fonts>
  <fills count="4">
    <fill>
      <patternFill patternType="none"/>
    </fill>
    <fill>
      <patternFill patternType="gray125"/>
    </fill>
    <fill>
      <patternFill patternType="solid">
        <fgColor rgb="FFD9D9D9"/>
        <bgColor indexed="64"/>
      </patternFill>
    </fill>
    <fill>
      <patternFill patternType="solid">
        <fgColor rgb="FFCB441A"/>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style="thin">
        <color auto="1"/>
      </right>
      <top/>
      <bottom/>
      <diagonal/>
    </border>
    <border>
      <left/>
      <right/>
      <top style="thin">
        <color auto="1"/>
      </top>
      <bottom/>
      <diagonal/>
    </border>
    <border>
      <left/>
      <right/>
      <top style="thin">
        <color auto="1"/>
      </top>
      <bottom style="thin">
        <color auto="1"/>
      </bottom>
      <diagonal/>
    </border>
  </borders>
  <cellStyleXfs count="7">
    <xf numFmtId="0" fontId="0" fillId="0" borderId="0"/>
    <xf numFmtId="9"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43" fontId="7" fillId="0" borderId="0" applyFont="0" applyFill="0" applyBorder="0" applyAlignment="0" applyProtection="0"/>
    <xf numFmtId="41" fontId="7" fillId="0" borderId="0" applyFont="0" applyFill="0" applyBorder="0" applyAlignment="0" applyProtection="0"/>
    <xf numFmtId="0" fontId="7" fillId="0" borderId="0"/>
  </cellStyleXfs>
  <cellXfs count="42">
    <xf numFmtId="0" fontId="0" fillId="0" borderId="0" xfId="0"/>
    <xf numFmtId="0" fontId="4" fillId="3" borderId="1" xfId="6" applyFont="1" applyFill="1" applyBorder="1" applyAlignment="1">
      <alignment horizontal="center" vertical="center" wrapText="1"/>
    </xf>
    <xf numFmtId="0" fontId="0" fillId="2" borderId="2" xfId="6" applyFont="1" applyFill="1" applyBorder="1"/>
    <xf numFmtId="0" fontId="5" fillId="2" borderId="2" xfId="6" applyFont="1" applyFill="1" applyBorder="1" applyAlignment="1">
      <alignment horizontal="right"/>
    </xf>
    <xf numFmtId="0" fontId="5" fillId="2" borderId="0" xfId="6" applyFont="1" applyFill="1" applyAlignment="1">
      <alignment horizontal="right"/>
    </xf>
    <xf numFmtId="0" fontId="2" fillId="2" borderId="0" xfId="6" applyFont="1" applyFill="1"/>
    <xf numFmtId="0" fontId="1" fillId="2" borderId="0" xfId="6" applyFont="1" applyFill="1" applyAlignment="1">
      <alignment horizontal="center" vertical="center"/>
    </xf>
    <xf numFmtId="0" fontId="0" fillId="2" borderId="0" xfId="6" applyFont="1" applyFill="1"/>
    <xf numFmtId="0" fontId="0" fillId="2" borderId="0" xfId="6" applyFont="1" applyFill="1"/>
    <xf numFmtId="0" fontId="1" fillId="2" borderId="0" xfId="6" applyFont="1" applyFill="1" applyAlignment="1">
      <alignment horizontal="center" vertical="center"/>
    </xf>
    <xf numFmtId="0" fontId="3" fillId="2" borderId="0" xfId="6" applyFont="1" applyFill="1" applyAlignment="1">
      <alignment horizontal="right"/>
    </xf>
    <xf numFmtId="0" fontId="4" fillId="3" borderId="1" xfId="6" applyFont="1" applyFill="1" applyBorder="1" applyAlignment="1">
      <alignment horizontal="center"/>
    </xf>
    <xf numFmtId="0" fontId="0" fillId="2" borderId="2" xfId="6" applyFont="1" applyFill="1" applyBorder="1"/>
    <xf numFmtId="4" fontId="3" fillId="2" borderId="0" xfId="6" applyNumberFormat="1" applyFont="1" applyFill="1" applyAlignment="1">
      <alignment horizontal="right"/>
    </xf>
    <xf numFmtId="0" fontId="0" fillId="2" borderId="1" xfId="6" applyFont="1" applyFill="1" applyBorder="1" applyAlignment="1">
      <alignment horizontal="center"/>
    </xf>
    <xf numFmtId="0" fontId="0" fillId="2" borderId="3" xfId="6" applyFont="1" applyFill="1" applyBorder="1"/>
    <xf numFmtId="0" fontId="0" fillId="2" borderId="4" xfId="6" applyFont="1" applyFill="1" applyBorder="1"/>
    <xf numFmtId="0" fontId="5" fillId="2" borderId="0" xfId="6" applyFont="1" applyFill="1"/>
    <xf numFmtId="0" fontId="5" fillId="2" borderId="0" xfId="6" applyFont="1" applyFill="1" applyAlignment="1">
      <alignment horizontal="left"/>
    </xf>
    <xf numFmtId="0" fontId="4" fillId="3" borderId="1" xfId="6" applyFont="1" applyFill="1" applyBorder="1" applyAlignment="1">
      <alignment horizontal="center" vertical="center" wrapText="1"/>
    </xf>
    <xf numFmtId="0" fontId="5" fillId="2" borderId="2" xfId="6" applyFont="1" applyFill="1" applyBorder="1"/>
    <xf numFmtId="0" fontId="5" fillId="2" borderId="2" xfId="6" applyFont="1" applyFill="1" applyBorder="1" applyAlignment="1">
      <alignment horizontal="left"/>
    </xf>
    <xf numFmtId="0" fontId="0" fillId="0" borderId="1" xfId="6" applyFont="1" applyBorder="1" applyAlignment="1">
      <alignment horizontal="left"/>
    </xf>
    <xf numFmtId="4" fontId="0" fillId="0" borderId="1" xfId="6" applyNumberFormat="1" applyFont="1" applyBorder="1" applyAlignment="1">
      <alignment horizontal="right"/>
    </xf>
    <xf numFmtId="0" fontId="0" fillId="0" borderId="1" xfId="6" applyFont="1" applyBorder="1"/>
    <xf numFmtId="0" fontId="0" fillId="2" borderId="5" xfId="6" applyFont="1" applyFill="1" applyBorder="1"/>
    <xf numFmtId="0" fontId="3" fillId="2" borderId="5" xfId="6" applyFont="1" applyFill="1" applyBorder="1" applyAlignment="1">
      <alignment horizontal="right"/>
    </xf>
    <xf numFmtId="0" fontId="3" fillId="2" borderId="5" xfId="6" applyFont="1" applyFill="1" applyBorder="1" applyAlignment="1">
      <alignment wrapText="1"/>
    </xf>
    <xf numFmtId="4" fontId="3" fillId="2" borderId="5" xfId="6" applyNumberFormat="1" applyFont="1" applyFill="1" applyBorder="1" applyAlignment="1">
      <alignment horizontal="center"/>
    </xf>
    <xf numFmtId="0" fontId="0" fillId="0" borderId="1" xfId="6" applyFont="1" applyBorder="1" applyAlignment="1">
      <alignment horizontal="right"/>
    </xf>
    <xf numFmtId="0" fontId="0" fillId="0" borderId="1" xfId="6" applyFont="1" applyBorder="1" applyAlignment="1">
      <alignment wrapText="1"/>
    </xf>
    <xf numFmtId="0" fontId="0" fillId="0" borderId="1" xfId="6" applyFont="1" applyBorder="1" applyAlignment="1">
      <alignment horizontal="center"/>
    </xf>
    <xf numFmtId="164" fontId="0" fillId="0" borderId="1" xfId="6" applyNumberFormat="1" applyFont="1" applyBorder="1" applyAlignment="1">
      <alignment horizontal="center"/>
    </xf>
    <xf numFmtId="4" fontId="0" fillId="0" borderId="1" xfId="6" applyNumberFormat="1" applyFont="1" applyBorder="1" applyAlignment="1">
      <alignment horizontal="center"/>
    </xf>
    <xf numFmtId="0" fontId="0" fillId="0" borderId="4" xfId="6" applyFont="1" applyBorder="1" applyAlignment="1">
      <alignment vertical="top"/>
    </xf>
    <xf numFmtId="0" fontId="0" fillId="0" borderId="1" xfId="6" applyFont="1" applyBorder="1" applyAlignment="1">
      <alignment horizontal="left" vertical="center" wrapText="1"/>
    </xf>
    <xf numFmtId="0" fontId="0" fillId="0" borderId="0" xfId="6" applyFont="1" applyAlignment="1">
      <alignment vertical="top"/>
    </xf>
    <xf numFmtId="0" fontId="6" fillId="0" borderId="1" xfId="6" applyFont="1" applyBorder="1" applyAlignment="1">
      <alignment horizontal="left" vertical="center" wrapText="1"/>
    </xf>
    <xf numFmtId="0" fontId="3" fillId="2" borderId="2" xfId="6" applyFont="1" applyFill="1" applyBorder="1" applyAlignment="1">
      <alignment horizontal="right"/>
    </xf>
    <xf numFmtId="4" fontId="3" fillId="2" borderId="2" xfId="6" applyNumberFormat="1" applyFont="1" applyFill="1" applyBorder="1" applyAlignment="1">
      <alignment horizontal="center"/>
    </xf>
    <xf numFmtId="4" fontId="0" fillId="2" borderId="1" xfId="6" applyNumberFormat="1" applyFont="1" applyFill="1" applyBorder="1" applyAlignment="1">
      <alignment horizontal="center"/>
    </xf>
    <xf numFmtId="0" fontId="9" fillId="0" borderId="1" xfId="6" applyFont="1" applyBorder="1" applyAlignment="1">
      <alignment horizontal="left" vertical="center" wrapText="1"/>
    </xf>
  </cellXfs>
  <cellStyles count="7">
    <cellStyle name="Comma" xfId="4"/>
    <cellStyle name="Comma [0]" xfId="5"/>
    <cellStyle name="Currency" xfId="2"/>
    <cellStyle name="Currency [0]" xfId="3"/>
    <cellStyle name="Normal" xfId="6"/>
    <cellStyle name="Normální"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theme" Target="theme/theme1.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_rels/drawing46.xml.rels><?xml version="1.0" encoding="UTF-8" standalone="yes"?>
<Relationships xmlns="http://schemas.openxmlformats.org/package/2006/relationships"><Relationship Id="rId1" Type="http://schemas.openxmlformats.org/officeDocument/2006/relationships/image" Target="../media/image1.png"/></Relationships>
</file>

<file path=xl/drawings/_rels/drawing47.xml.rels><?xml version="1.0" encoding="UTF-8" standalone="yes"?>
<Relationships xmlns="http://schemas.openxmlformats.org/package/2006/relationships"><Relationship Id="rId1" Type="http://schemas.openxmlformats.org/officeDocument/2006/relationships/image" Target="../media/image1.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5.xml.rels><?xml version="1.0" encoding="UTF-8" standalone="yes"?>
<Relationships xmlns="http://schemas.openxmlformats.org/package/2006/relationships"><Relationship Id="rId1" Type="http://schemas.openxmlformats.org/officeDocument/2006/relationships/image" Target="../media/image1.png"/></Relationships>
</file>

<file path=xl/drawings/_rels/drawing56.xml.rels><?xml version="1.0" encoding="UTF-8" standalone="yes"?>
<Relationships xmlns="http://schemas.openxmlformats.org/package/2006/relationships"><Relationship Id="rId1" Type="http://schemas.openxmlformats.org/officeDocument/2006/relationships/image" Target="../media/image1.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png"/></Relationships>
</file>

<file path=xl/drawings/_rels/drawing58.xml.rels><?xml version="1.0" encoding="UTF-8" standalone="yes"?>
<Relationships xmlns="http://schemas.openxmlformats.org/package/2006/relationships"><Relationship Id="rId1" Type="http://schemas.openxmlformats.org/officeDocument/2006/relationships/image" Target="../media/image1.png"/></Relationships>
</file>

<file path=xl/drawings/_rels/drawing59.xml.rels><?xml version="1.0" encoding="UTF-8" standalone="yes"?>
<Relationships xmlns="http://schemas.openxmlformats.org/package/2006/relationships"><Relationship Id="rId1" Type="http://schemas.openxmlformats.org/officeDocument/2006/relationships/image" Target="../media/image1.png"/></Relationships>
</file>

<file path=xl/drawings/_rels/drawing60.xml.rels><?xml version="1.0" encoding="UTF-8" standalone="yes"?>
<Relationships xmlns="http://schemas.openxmlformats.org/package/2006/relationships"><Relationship Id="rId1" Type="http://schemas.openxmlformats.org/officeDocument/2006/relationships/image" Target="../media/image1.png"/></Relationships>
</file>

<file path=xl/drawings/_rels/drawing61.xml.rels><?xml version="1.0" encoding="UTF-8" standalone="yes"?>
<Relationships xmlns="http://schemas.openxmlformats.org/package/2006/relationships"><Relationship Id="rId1" Type="http://schemas.openxmlformats.org/officeDocument/2006/relationships/image" Target="../media/image1.png"/></Relationships>
</file>

<file path=xl/drawings/_rels/drawing62.xml.rels><?xml version="1.0" encoding="UTF-8" standalone="yes"?>
<Relationships xmlns="http://schemas.openxmlformats.org/package/2006/relationships"><Relationship Id="rId1" Type="http://schemas.openxmlformats.org/officeDocument/2006/relationships/image" Target="../media/image1.png"/></Relationships>
</file>

<file path=xl/drawings/_rels/drawing63.xml.rels><?xml version="1.0" encoding="UTF-8" standalone="yes"?>
<Relationships xmlns="http://schemas.openxmlformats.org/package/2006/relationships"><Relationship Id="rId1" Type="http://schemas.openxmlformats.org/officeDocument/2006/relationships/image" Target="../media/image1.png"/></Relationships>
</file>

<file path=xl/drawings/_rels/drawing64.xml.rels><?xml version="1.0" encoding="UTF-8" standalone="yes"?>
<Relationships xmlns="http://schemas.openxmlformats.org/package/2006/relationships"><Relationship Id="rId1" Type="http://schemas.openxmlformats.org/officeDocument/2006/relationships/image" Target="../media/image1.png"/></Relationships>
</file>

<file path=xl/drawings/_rels/drawing6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6.xml.rels><?xml version="1.0" encoding="UTF-8" standalone="yes"?>
<Relationships xmlns="http://schemas.openxmlformats.org/package/2006/relationships"><Relationship Id="rId1" Type="http://schemas.openxmlformats.org/officeDocument/2006/relationships/image" Target="../media/image1.png"/></Relationships>
</file>

<file path=xl/drawings/_rels/drawing67.xml.rels><?xml version="1.0" encoding="UTF-8" standalone="yes"?>
<Relationships xmlns="http://schemas.openxmlformats.org/package/2006/relationships"><Relationship Id="rId1" Type="http://schemas.openxmlformats.org/officeDocument/2006/relationships/image" Target="../media/image1.png"/></Relationships>
</file>

<file path=xl/drawings/_rels/drawing68.xml.rels><?xml version="1.0" encoding="UTF-8" standalone="yes"?>
<Relationships xmlns="http://schemas.openxmlformats.org/package/2006/relationships"><Relationship Id="rId1" Type="http://schemas.openxmlformats.org/officeDocument/2006/relationships/image" Target="../media/image1.png"/></Relationships>
</file>

<file path=xl/drawings/_rels/drawing69.xml.rels><?xml version="1.0" encoding="UTF-8" standalone="yes"?>
<Relationships xmlns="http://schemas.openxmlformats.org/package/2006/relationships"><Relationship Id="rId1" Type="http://schemas.openxmlformats.org/officeDocument/2006/relationships/image" Target="../media/image1.png"/></Relationships>
</file>

<file path=xl/drawings/_rels/drawing70.xml.rels><?xml version="1.0" encoding="UTF-8" standalone="yes"?>
<Relationships xmlns="http://schemas.openxmlformats.org/package/2006/relationships"><Relationship Id="rId1" Type="http://schemas.openxmlformats.org/officeDocument/2006/relationships/image" Target="../media/image1.png"/></Relationships>
</file>

<file path=xl/drawings/_rels/drawing7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2.xml.rels><?xml version="1.0" encoding="UTF-8" standalone="yes"?>
<Relationships xmlns="http://schemas.openxmlformats.org/package/2006/relationships"><Relationship Id="rId1" Type="http://schemas.openxmlformats.org/officeDocument/2006/relationships/image" Target="../media/image1.png"/></Relationships>
</file>

<file path=xl/drawings/_rels/drawing73.xml.rels><?xml version="1.0" encoding="UTF-8" standalone="yes"?>
<Relationships xmlns="http://schemas.openxmlformats.org/package/2006/relationships"><Relationship Id="rId1" Type="http://schemas.openxmlformats.org/officeDocument/2006/relationships/image" Target="../media/image1.png"/></Relationships>
</file>

<file path=xl/drawings/_rels/drawing74.xml.rels><?xml version="1.0" encoding="UTF-8" standalone="yes"?>
<Relationships xmlns="http://schemas.openxmlformats.org/package/2006/relationships"><Relationship Id="rId1" Type="http://schemas.openxmlformats.org/officeDocument/2006/relationships/image" Target="../media/image1.png"/></Relationships>
</file>

<file path=xl/drawings/_rels/drawing7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7.xml.rels><?xml version="1.0" encoding="UTF-8" standalone="yes"?>
<Relationships xmlns="http://schemas.openxmlformats.org/package/2006/relationships"><Relationship Id="rId1" Type="http://schemas.openxmlformats.org/officeDocument/2006/relationships/image" Target="../media/image1.png"/></Relationships>
</file>

<file path=xl/drawings/_rels/drawing78.xml.rels><?xml version="1.0" encoding="UTF-8" standalone="yes"?>
<Relationships xmlns="http://schemas.openxmlformats.org/package/2006/relationships"><Relationship Id="rId1" Type="http://schemas.openxmlformats.org/officeDocument/2006/relationships/image" Target="../media/image1.png"/></Relationships>
</file>

<file path=xl/drawings/_rels/drawing79.xml.rels><?xml version="1.0" encoding="UTF-8" standalone="yes"?>
<Relationships xmlns="http://schemas.openxmlformats.org/package/2006/relationships"><Relationship Id="rId1" Type="http://schemas.openxmlformats.org/officeDocument/2006/relationships/image" Target="../media/image1.png"/></Relationships>
</file>

<file path=xl/drawings/_rels/drawing80.xml.rels><?xml version="1.0" encoding="UTF-8" standalone="yes"?>
<Relationships xmlns="http://schemas.openxmlformats.org/package/2006/relationships"><Relationship Id="rId1" Type="http://schemas.openxmlformats.org/officeDocument/2006/relationships/image" Target="../media/image1.png"/></Relationships>
</file>

<file path=xl/drawings/_rels/drawing8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2.xml.rels><?xml version="1.0" encoding="UTF-8" standalone="yes"?>
<Relationships xmlns="http://schemas.openxmlformats.org/package/2006/relationships"><Relationship Id="rId1" Type="http://schemas.openxmlformats.org/officeDocument/2006/relationships/image" Target="../media/image1.png"/></Relationships>
</file>

<file path=xl/drawings/_rels/drawing83.xml.rels><?xml version="1.0" encoding="UTF-8" standalone="yes"?>
<Relationships xmlns="http://schemas.openxmlformats.org/package/2006/relationships"><Relationship Id="rId1" Type="http://schemas.openxmlformats.org/officeDocument/2006/relationships/image" Target="../media/image1.png"/></Relationships>
</file>

<file path=xl/drawings/_rels/drawing84.xml.rels><?xml version="1.0" encoding="UTF-8" standalone="yes"?>
<Relationships xmlns="http://schemas.openxmlformats.org/package/2006/relationships"><Relationship Id="rId1" Type="http://schemas.openxmlformats.org/officeDocument/2006/relationships/image" Target="../media/image1.png"/></Relationships>
</file>

<file path=xl/drawings/_rels/drawing85.xml.rels><?xml version="1.0" encoding="UTF-8" standalone="yes"?>
<Relationships xmlns="http://schemas.openxmlformats.org/package/2006/relationships"><Relationship Id="rId1" Type="http://schemas.openxmlformats.org/officeDocument/2006/relationships/image" Target="../media/image1.png"/></Relationships>
</file>

<file path=xl/drawings/_rels/drawing86.xml.rels><?xml version="1.0" encoding="UTF-8" standalone="yes"?>
<Relationships xmlns="http://schemas.openxmlformats.org/package/2006/relationships"><Relationship Id="rId1" Type="http://schemas.openxmlformats.org/officeDocument/2006/relationships/image" Target="../media/image1.png"/></Relationships>
</file>

<file path=xl/drawings/_rels/drawing8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8.xml.rels><?xml version="1.0" encoding="UTF-8" standalone="yes"?>
<Relationships xmlns="http://schemas.openxmlformats.org/package/2006/relationships"><Relationship Id="rId1" Type="http://schemas.openxmlformats.org/officeDocument/2006/relationships/image" Target="../media/image1.png"/></Relationships>
</file>

<file path=xl/drawings/_rels/drawing89.xml.rels><?xml version="1.0" encoding="UTF-8" standalone="yes"?>
<Relationships xmlns="http://schemas.openxmlformats.org/package/2006/relationships"><Relationship Id="rId1" Type="http://schemas.openxmlformats.org/officeDocument/2006/relationships/image" Target="../media/image1.png"/></Relationships>
</file>

<file path=xl/drawings/_rels/drawing90.xml.rels><?xml version="1.0" encoding="UTF-8" standalone="yes"?>
<Relationships xmlns="http://schemas.openxmlformats.org/package/2006/relationships"><Relationship Id="rId1" Type="http://schemas.openxmlformats.org/officeDocument/2006/relationships/image" Target="../media/image1.png"/></Relationships>
</file>

<file path=xl/drawings/_rels/drawing91.xml.rels><?xml version="1.0" encoding="UTF-8" standalone="yes"?>
<Relationships xmlns="http://schemas.openxmlformats.org/package/2006/relationships"><Relationship Id="rId1" Type="http://schemas.openxmlformats.org/officeDocument/2006/relationships/image" Target="../media/image1.png"/></Relationships>
</file>

<file path=xl/drawings/_rels/drawing92.xml.rels><?xml version="1.0" encoding="UTF-8" standalone="yes"?>
<Relationships xmlns="http://schemas.openxmlformats.org/package/2006/relationships"><Relationship Id="rId1" Type="http://schemas.openxmlformats.org/officeDocument/2006/relationships/image" Target="../media/image1.png"/></Relationships>
</file>

<file path=xl/drawings/_rels/drawing93.xml.rels><?xml version="1.0" encoding="UTF-8" standalone="yes"?>
<Relationships xmlns="http://schemas.openxmlformats.org/package/2006/relationships"><Relationship Id="rId1" Type="http://schemas.openxmlformats.org/officeDocument/2006/relationships/image" Target="../media/image1.png"/></Relationships>
</file>

<file path=xl/drawings/_rels/drawing94.xml.rels><?xml version="1.0" encoding="UTF-8" standalone="yes"?>
<Relationships xmlns="http://schemas.openxmlformats.org/package/2006/relationships"><Relationship Id="rId1" Type="http://schemas.openxmlformats.org/officeDocument/2006/relationships/image" Target="../media/image1.png"/></Relationships>
</file>

<file path=xl/drawings/_rels/drawing95.xml.rels><?xml version="1.0" encoding="UTF-8" standalone="yes"?>
<Relationships xmlns="http://schemas.openxmlformats.org/package/2006/relationships"><Relationship Id="rId1" Type="http://schemas.openxmlformats.org/officeDocument/2006/relationships/image" Target="../media/image1.png"/></Relationships>
</file>

<file path=xl/drawings/_rels/drawing96.xml.rels><?xml version="1.0" encoding="UTF-8" standalone="yes"?>
<Relationships xmlns="http://schemas.openxmlformats.org/package/2006/relationships"><Relationship Id="rId1" Type="http://schemas.openxmlformats.org/officeDocument/2006/relationships/image" Target="../media/image1.png"/></Relationships>
</file>

<file path=xl/drawings/_rels/drawing97.xml.rels><?xml version="1.0" encoding="UTF-8" standalone="yes"?>
<Relationships xmlns="http://schemas.openxmlformats.org/package/2006/relationships"><Relationship Id="rId1" Type="http://schemas.openxmlformats.org/officeDocument/2006/relationships/image" Target="../media/image1.png"/></Relationships>
</file>

<file path=xl/drawings/_rels/drawing9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28575</xdr:rowOff>
    </xdr:from>
    <xdr:to>
      <xdr:col>0</xdr:col>
      <xdr:colOff>1390650</xdr:colOff>
      <xdr:row>3</xdr:row>
      <xdr:rowOff>28575</xdr:rowOff>
    </xdr:to>
    <xdr:pic>
      <xdr:nvPicPr>
        <xdr:cNvPr id="2" name="Picture 1"/>
        <xdr:cNvPicPr>
          <a:picLocks noChangeAspect="1"/>
        </xdr:cNvPicPr>
      </xdr:nvPicPr>
      <xdr:blipFill>
        <a:blip xmlns:r="http://schemas.openxmlformats.org/officeDocument/2006/relationships" r:embed="rId1"/>
        <a:stretch>
          <a:fillRect/>
        </a:stretch>
      </xdr:blipFill>
      <xdr:spPr>
        <a:xfrm>
          <a:off x="57150" y="28575"/>
          <a:ext cx="1343025" cy="581025"/>
        </a:xfrm>
        <a:prstGeom prst="rect">
          <a:avLst/>
        </a:prstGeom>
        <a:noFill/>
        <a:ln w="9525" cmpd="sng">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4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5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6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7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8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2.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3.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4.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5.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6.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7.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8.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99.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0.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drawings/drawing101.xml><?xml version="1.0" encoding="utf-8"?>
<xdr:wsDr xmlns:xdr="http://schemas.openxmlformats.org/drawingml/2006/spreadsheetDrawing" xmlns:a="http://schemas.openxmlformats.org/drawingml/2006/main">
  <xdr:twoCellAnchor>
    <xdr:from>
      <xdr:col>0</xdr:col>
      <xdr:colOff>571500</xdr:colOff>
      <xdr:row>0</xdr:row>
      <xdr:rowOff>9525</xdr:rowOff>
    </xdr:from>
    <xdr:to>
      <xdr:col>2</xdr:col>
      <xdr:colOff>495300</xdr:colOff>
      <xdr:row>2</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9525"/>
          <a:ext cx="1276350" cy="466725"/>
        </a:xfrm>
        <a:prstGeom prst="rect">
          <a:avLst/>
        </a:prstGeom>
        <a:noFill/>
        <a:ln w="9525" cmpd="sng">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2" Type="http://schemas.openxmlformats.org/officeDocument/2006/relationships/drawing" Target="../drawings/drawing94.xml"/><Relationship Id="rId1" Type="http://schemas.openxmlformats.org/officeDocument/2006/relationships/printerSettings" Target="../printerSettings/printerSettings1.bin"/></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9"/>
  <sheetViews>
    <sheetView workbookViewId="0">
      <selection sqref="A1:A3"/>
    </sheetView>
  </sheetViews>
  <sheetFormatPr defaultColWidth="9.140625" defaultRowHeight="12.75" customHeight="1" x14ac:dyDescent="0.2"/>
  <cols>
    <col min="1" max="1" width="25.7109375" customWidth="1"/>
    <col min="2" max="2" width="66.7109375" customWidth="1"/>
    <col min="3" max="5" width="20.7109375" customWidth="1"/>
  </cols>
  <sheetData>
    <row r="1" spans="1:5" ht="12.75" customHeight="1" x14ac:dyDescent="0.2">
      <c r="A1" s="7"/>
      <c r="B1" s="8"/>
      <c r="C1" s="8"/>
      <c r="D1" s="8"/>
      <c r="E1" s="8"/>
    </row>
    <row r="2" spans="1:5" ht="12.75" customHeight="1" x14ac:dyDescent="0.2">
      <c r="A2" s="7"/>
      <c r="B2" s="6" t="s">
        <v>0</v>
      </c>
      <c r="C2" s="8"/>
      <c r="D2" s="8"/>
      <c r="E2" s="8"/>
    </row>
    <row r="3" spans="1:5" ht="20.100000000000001" customHeight="1" x14ac:dyDescent="0.2">
      <c r="A3" s="7"/>
      <c r="B3" s="7"/>
      <c r="C3" s="8"/>
      <c r="D3" s="8"/>
      <c r="E3" s="8"/>
    </row>
    <row r="4" spans="1:5" ht="20.100000000000001" customHeight="1" x14ac:dyDescent="0.3">
      <c r="A4" s="8"/>
      <c r="B4" s="5" t="s">
        <v>1</v>
      </c>
      <c r="C4" s="7"/>
      <c r="D4" s="7"/>
      <c r="E4" s="8"/>
    </row>
    <row r="5" spans="1:5" ht="12.75" customHeight="1" x14ac:dyDescent="0.2">
      <c r="A5" s="8"/>
      <c r="B5" s="7" t="s">
        <v>2</v>
      </c>
      <c r="C5" s="7"/>
      <c r="D5" s="7"/>
      <c r="E5" s="8"/>
    </row>
    <row r="6" spans="1:5" ht="12.75" customHeight="1" x14ac:dyDescent="0.2">
      <c r="A6" s="8"/>
      <c r="B6" s="10" t="s">
        <v>3</v>
      </c>
      <c r="C6" s="13">
        <f>SUM(C10:C109)</f>
        <v>0</v>
      </c>
      <c r="D6" s="8"/>
      <c r="E6" s="8"/>
    </row>
    <row r="7" spans="1:5" ht="12.75" customHeight="1" x14ac:dyDescent="0.2">
      <c r="A7" s="8"/>
      <c r="B7" s="10" t="s">
        <v>4</v>
      </c>
      <c r="C7" s="13">
        <f>SUM(E10:E109)</f>
        <v>0</v>
      </c>
      <c r="D7" s="8"/>
      <c r="E7" s="8"/>
    </row>
    <row r="8" spans="1:5" ht="12.75" customHeight="1" x14ac:dyDescent="0.2">
      <c r="A8" s="12"/>
      <c r="B8" s="12"/>
      <c r="C8" s="12"/>
      <c r="D8" s="12"/>
      <c r="E8" s="12"/>
    </row>
    <row r="9" spans="1:5" ht="12.75" customHeight="1" x14ac:dyDescent="0.2">
      <c r="A9" s="11" t="s">
        <v>5</v>
      </c>
      <c r="B9" s="11" t="s">
        <v>6</v>
      </c>
      <c r="C9" s="11" t="s">
        <v>7</v>
      </c>
      <c r="D9" s="11" t="s">
        <v>8</v>
      </c>
      <c r="E9" s="11" t="s">
        <v>9</v>
      </c>
    </row>
    <row r="10" spans="1:5" ht="12.75" customHeight="1" x14ac:dyDescent="0.2">
      <c r="A10" s="22" t="s">
        <v>36</v>
      </c>
      <c r="B10" s="22" t="s">
        <v>28</v>
      </c>
      <c r="C10" s="23">
        <f>'1_1.1_1.1.1_SO 101_SO 101.1'!I3</f>
        <v>0</v>
      </c>
      <c r="D10" s="23">
        <f>'1_1.1_1.1.1_SO 101_SO 101.1'!O2</f>
        <v>0</v>
      </c>
      <c r="E10" s="23">
        <f t="shared" ref="E10:E41" si="0">C10+D10</f>
        <v>0</v>
      </c>
    </row>
    <row r="11" spans="1:5" ht="12.75" customHeight="1" x14ac:dyDescent="0.2">
      <c r="A11" s="22" t="s">
        <v>700</v>
      </c>
      <c r="B11" s="22" t="s">
        <v>701</v>
      </c>
      <c r="C11" s="23">
        <f>'1_1.1_1.1.1_SO 101_SO 101.3'!I3</f>
        <v>0</v>
      </c>
      <c r="D11" s="23">
        <f>'1_1.1_1.1.1_SO 101_SO 101.3'!O2</f>
        <v>0</v>
      </c>
      <c r="E11" s="23">
        <f t="shared" si="0"/>
        <v>0</v>
      </c>
    </row>
    <row r="12" spans="1:5" ht="12.75" customHeight="1" x14ac:dyDescent="0.2">
      <c r="A12" s="22" t="s">
        <v>724</v>
      </c>
      <c r="B12" s="22" t="s">
        <v>725</v>
      </c>
      <c r="C12" s="23">
        <f>'1_1.1_1.1.1_SO 101_SO 101.4'!I3</f>
        <v>0</v>
      </c>
      <c r="D12" s="23">
        <f>'1_1.1_1.1.1_SO 101_SO 101.4'!O2</f>
        <v>0</v>
      </c>
      <c r="E12" s="23">
        <f t="shared" si="0"/>
        <v>0</v>
      </c>
    </row>
    <row r="13" spans="1:5" ht="12.75" customHeight="1" x14ac:dyDescent="0.2">
      <c r="A13" s="22" t="s">
        <v>740</v>
      </c>
      <c r="B13" s="22" t="s">
        <v>741</v>
      </c>
      <c r="C13" s="23">
        <f>'1_1.1_1.1.1_SO 102_SO 102.01'!I3</f>
        <v>0</v>
      </c>
      <c r="D13" s="23">
        <f>'1_1.1_1.1.1_SO 102_SO 102.01'!O2</f>
        <v>0</v>
      </c>
      <c r="E13" s="23">
        <f t="shared" si="0"/>
        <v>0</v>
      </c>
    </row>
    <row r="14" spans="1:5" ht="12.75" customHeight="1" x14ac:dyDescent="0.2">
      <c r="A14" s="22" t="s">
        <v>853</v>
      </c>
      <c r="B14" s="22" t="s">
        <v>854</v>
      </c>
      <c r="C14" s="23">
        <f>'1_1.1_1.1.1_SO 102_SO 102.02'!I3</f>
        <v>0</v>
      </c>
      <c r="D14" s="23">
        <f>'1_1.1_1.1.1_SO 102_SO 102.02'!O2</f>
        <v>0</v>
      </c>
      <c r="E14" s="23">
        <f t="shared" si="0"/>
        <v>0</v>
      </c>
    </row>
    <row r="15" spans="1:5" ht="12.75" customHeight="1" x14ac:dyDescent="0.2">
      <c r="A15" s="22" t="s">
        <v>923</v>
      </c>
      <c r="B15" s="22" t="s">
        <v>924</v>
      </c>
      <c r="C15" s="23">
        <f>'1_1.1_1.1.1_SO 102_SO 102.03'!I3</f>
        <v>0</v>
      </c>
      <c r="D15" s="23">
        <f>'1_1.1_1.1.1_SO 102_SO 102.03'!O2</f>
        <v>0</v>
      </c>
      <c r="E15" s="23">
        <f t="shared" si="0"/>
        <v>0</v>
      </c>
    </row>
    <row r="16" spans="1:5" ht="12.75" customHeight="1" x14ac:dyDescent="0.2">
      <c r="A16" s="22" t="s">
        <v>1006</v>
      </c>
      <c r="B16" s="22" t="s">
        <v>1007</v>
      </c>
      <c r="C16" s="23">
        <f>'1_1.1_1.1.1_SO 102_SO 102.04'!I3</f>
        <v>0</v>
      </c>
      <c r="D16" s="23">
        <f>'1_1.1_1.1.1_SO 102_SO 102.04'!O2</f>
        <v>0</v>
      </c>
      <c r="E16" s="23">
        <f t="shared" si="0"/>
        <v>0</v>
      </c>
    </row>
    <row r="17" spans="1:5" ht="12.75" customHeight="1" x14ac:dyDescent="0.2">
      <c r="A17" s="22" t="s">
        <v>1041</v>
      </c>
      <c r="B17" s="22" t="s">
        <v>1042</v>
      </c>
      <c r="C17" s="23">
        <f>'1_1.1_1.1.1_SO 102_SO 102.05'!I3</f>
        <v>0</v>
      </c>
      <c r="D17" s="23">
        <f>'1_1.1_1.1.1_SO 102_SO 102.05'!O2</f>
        <v>0</v>
      </c>
      <c r="E17" s="23">
        <f t="shared" si="0"/>
        <v>0</v>
      </c>
    </row>
    <row r="18" spans="1:5" ht="12.75" customHeight="1" x14ac:dyDescent="0.2">
      <c r="A18" s="22" t="s">
        <v>1075</v>
      </c>
      <c r="B18" s="22" t="s">
        <v>1076</v>
      </c>
      <c r="C18" s="23">
        <f>'1_1.1_1.1.1_SO 102_SO 102.06'!I3</f>
        <v>0</v>
      </c>
      <c r="D18" s="23">
        <f>'1_1.1_1.1.1_SO 102_SO 102.06'!O2</f>
        <v>0</v>
      </c>
      <c r="E18" s="23">
        <f t="shared" si="0"/>
        <v>0</v>
      </c>
    </row>
    <row r="19" spans="1:5" ht="12.75" customHeight="1" x14ac:dyDescent="0.2">
      <c r="A19" s="22" t="s">
        <v>1146</v>
      </c>
      <c r="B19" s="22" t="s">
        <v>1147</v>
      </c>
      <c r="C19" s="23">
        <f>'1_1.1_1.1.1_SO 102_SO 102.07'!I3</f>
        <v>0</v>
      </c>
      <c r="D19" s="23">
        <f>'1_1.1_1.1.1_SO 102_SO 102.07'!O2</f>
        <v>0</v>
      </c>
      <c r="E19" s="23">
        <f t="shared" si="0"/>
        <v>0</v>
      </c>
    </row>
    <row r="20" spans="1:5" ht="12.75" customHeight="1" x14ac:dyDescent="0.2">
      <c r="A20" s="22" t="s">
        <v>1209</v>
      </c>
      <c r="B20" s="22" t="s">
        <v>1210</v>
      </c>
      <c r="C20" s="23">
        <f>'1_1.1_1.1.1_SO 102_SO 102.08'!I3</f>
        <v>0</v>
      </c>
      <c r="D20" s="23">
        <f>'1_1.1_1.1.1_SO 102_SO 102.08'!O2</f>
        <v>0</v>
      </c>
      <c r="E20" s="23">
        <f t="shared" si="0"/>
        <v>0</v>
      </c>
    </row>
    <row r="21" spans="1:5" ht="12.75" customHeight="1" x14ac:dyDescent="0.2">
      <c r="A21" s="22" t="s">
        <v>1266</v>
      </c>
      <c r="B21" s="22" t="s">
        <v>1267</v>
      </c>
      <c r="C21" s="23">
        <f>'1_1.1_1.1.1_SO 102_SO 102.09'!I3</f>
        <v>0</v>
      </c>
      <c r="D21" s="23">
        <f>'1_1.1_1.1.1_SO 102_SO 102.09'!O2</f>
        <v>0</v>
      </c>
      <c r="E21" s="23">
        <f t="shared" si="0"/>
        <v>0</v>
      </c>
    </row>
    <row r="22" spans="1:5" ht="12.75" customHeight="1" x14ac:dyDescent="0.2">
      <c r="A22" s="22" t="s">
        <v>1325</v>
      </c>
      <c r="B22" s="22" t="s">
        <v>1326</v>
      </c>
      <c r="C22" s="23">
        <f>'1_1.1_1.1.1_SO 102_SO 102.10'!I3</f>
        <v>0</v>
      </c>
      <c r="D22" s="23">
        <f>'1_1.1_1.1.1_SO 102_SO 102.10'!O2</f>
        <v>0</v>
      </c>
      <c r="E22" s="23">
        <f t="shared" si="0"/>
        <v>0</v>
      </c>
    </row>
    <row r="23" spans="1:5" ht="12.75" customHeight="1" x14ac:dyDescent="0.2">
      <c r="A23" s="22" t="s">
        <v>1380</v>
      </c>
      <c r="B23" s="22" t="s">
        <v>1381</v>
      </c>
      <c r="C23" s="23">
        <f>'1_1.1_1.1.1_SO 102_SO 102.11'!I3</f>
        <v>0</v>
      </c>
      <c r="D23" s="23">
        <f>'1_1.1_1.1.1_SO 102_SO 102.11'!O2</f>
        <v>0</v>
      </c>
      <c r="E23" s="23">
        <f t="shared" si="0"/>
        <v>0</v>
      </c>
    </row>
    <row r="24" spans="1:5" ht="12.75" customHeight="1" x14ac:dyDescent="0.2">
      <c r="A24" s="22" t="s">
        <v>1432</v>
      </c>
      <c r="B24" s="22" t="s">
        <v>1433</v>
      </c>
      <c r="C24" s="23">
        <f>'1_1.1_1.1.1_SO 102_SO 102.12'!I3</f>
        <v>0</v>
      </c>
      <c r="D24" s="23">
        <f>'1_1.1_1.1.1_SO 102_SO 102.12'!O2</f>
        <v>0</v>
      </c>
      <c r="E24" s="23">
        <f t="shared" si="0"/>
        <v>0</v>
      </c>
    </row>
    <row r="25" spans="1:5" ht="12.75" customHeight="1" x14ac:dyDescent="0.2">
      <c r="A25" s="22" t="s">
        <v>1478</v>
      </c>
      <c r="B25" s="22" t="s">
        <v>1479</v>
      </c>
      <c r="C25" s="23">
        <f>'1_1.1_1.1.1_SO 102_SO 102.13'!I3</f>
        <v>0</v>
      </c>
      <c r="D25" s="23">
        <f>'1_1.1_1.1.1_SO 102_SO 102.13'!O2</f>
        <v>0</v>
      </c>
      <c r="E25" s="23">
        <f t="shared" si="0"/>
        <v>0</v>
      </c>
    </row>
    <row r="26" spans="1:5" ht="12.75" customHeight="1" x14ac:dyDescent="0.2">
      <c r="A26" s="22" t="s">
        <v>1551</v>
      </c>
      <c r="B26" s="22" t="s">
        <v>1552</v>
      </c>
      <c r="C26" s="23">
        <f>'1_1.1_1.1.1_SO 102_SO 102.14'!I3</f>
        <v>0</v>
      </c>
      <c r="D26" s="23">
        <f>'1_1.1_1.1.1_SO 102_SO 102.14'!O2</f>
        <v>0</v>
      </c>
      <c r="E26" s="23">
        <f t="shared" si="0"/>
        <v>0</v>
      </c>
    </row>
    <row r="27" spans="1:5" ht="12.75" customHeight="1" x14ac:dyDescent="0.2">
      <c r="A27" s="22" t="s">
        <v>1586</v>
      </c>
      <c r="B27" s="22" t="s">
        <v>1587</v>
      </c>
      <c r="C27" s="23">
        <f>'1_1.1_1.1.1_SO 102_SO 102.15'!I3</f>
        <v>0</v>
      </c>
      <c r="D27" s="23">
        <f>'1_1.1_1.1.1_SO 102_SO 102.15'!O2</f>
        <v>0</v>
      </c>
      <c r="E27" s="23">
        <f t="shared" si="0"/>
        <v>0</v>
      </c>
    </row>
    <row r="28" spans="1:5" ht="12.75" customHeight="1" x14ac:dyDescent="0.2">
      <c r="A28" s="22" t="s">
        <v>1632</v>
      </c>
      <c r="B28" s="22" t="s">
        <v>1633</v>
      </c>
      <c r="C28" s="23">
        <f>'1_1.1_1.1.1_SO 102_SO 102.16'!I3</f>
        <v>0</v>
      </c>
      <c r="D28" s="23">
        <f>'1_1.1_1.1.1_SO 102_SO 102.16'!O2</f>
        <v>0</v>
      </c>
      <c r="E28" s="23">
        <f t="shared" si="0"/>
        <v>0</v>
      </c>
    </row>
    <row r="29" spans="1:5" ht="12.75" customHeight="1" x14ac:dyDescent="0.2">
      <c r="A29" s="22" t="s">
        <v>1676</v>
      </c>
      <c r="B29" s="22" t="s">
        <v>1677</v>
      </c>
      <c r="C29" s="23">
        <f>'1_1.1_1.1.1_SO 102_SO 102.17'!I3</f>
        <v>0</v>
      </c>
      <c r="D29" s="23">
        <f>'1_1.1_1.1.1_SO 102_SO 102.17'!O2</f>
        <v>0</v>
      </c>
      <c r="E29" s="23">
        <f t="shared" si="0"/>
        <v>0</v>
      </c>
    </row>
    <row r="30" spans="1:5" ht="12.75" customHeight="1" x14ac:dyDescent="0.2">
      <c r="A30" s="22" t="s">
        <v>1848</v>
      </c>
      <c r="B30" s="22" t="s">
        <v>1849</v>
      </c>
      <c r="C30" s="23">
        <f>'1_1.1_1.1.1_SO 102_SO 102.18'!I3</f>
        <v>0</v>
      </c>
      <c r="D30" s="23">
        <f>'1_1.1_1.1.1_SO 102_SO 102.18'!O2</f>
        <v>0</v>
      </c>
      <c r="E30" s="23">
        <f t="shared" si="0"/>
        <v>0</v>
      </c>
    </row>
    <row r="31" spans="1:5" ht="12.75" customHeight="1" x14ac:dyDescent="0.2">
      <c r="A31" s="22" t="s">
        <v>1893</v>
      </c>
      <c r="B31" s="22" t="s">
        <v>1894</v>
      </c>
      <c r="C31" s="23">
        <f>'1_1.1_1.1.1_SO 102_SO 102.19'!I3</f>
        <v>0</v>
      </c>
      <c r="D31" s="23">
        <f>'1_1.1_1.1.1_SO 102_SO 102.19'!O2</f>
        <v>0</v>
      </c>
      <c r="E31" s="23">
        <f t="shared" si="0"/>
        <v>0</v>
      </c>
    </row>
    <row r="32" spans="1:5" ht="12.75" customHeight="1" x14ac:dyDescent="0.2">
      <c r="A32" s="22" t="s">
        <v>1914</v>
      </c>
      <c r="B32" s="22" t="s">
        <v>1915</v>
      </c>
      <c r="C32" s="23">
        <f>'1_1.1_1.1.1_SO 102_SO 102.20'!I3</f>
        <v>0</v>
      </c>
      <c r="D32" s="23">
        <f>'1_1.1_1.1.1_SO 102_SO 102.20'!O2</f>
        <v>0</v>
      </c>
      <c r="E32" s="23">
        <f t="shared" si="0"/>
        <v>0</v>
      </c>
    </row>
    <row r="33" spans="1:5" ht="12.75" customHeight="1" x14ac:dyDescent="0.2">
      <c r="A33" s="22" t="s">
        <v>1942</v>
      </c>
      <c r="B33" s="22" t="s">
        <v>1943</v>
      </c>
      <c r="C33" s="23">
        <f>'1_1.1_1.1.1_SO 102_SO 102.21'!I3</f>
        <v>0</v>
      </c>
      <c r="D33" s="23">
        <f>'1_1.1_1.1.1_SO 102_SO 102.21'!O2</f>
        <v>0</v>
      </c>
      <c r="E33" s="23">
        <f t="shared" si="0"/>
        <v>0</v>
      </c>
    </row>
    <row r="34" spans="1:5" ht="12.75" customHeight="1" x14ac:dyDescent="0.2">
      <c r="A34" s="22" t="s">
        <v>1962</v>
      </c>
      <c r="B34" s="22" t="s">
        <v>1963</v>
      </c>
      <c r="C34" s="23">
        <f>'1_1.1_1.1.1_SO 102_SO 102.22'!I3</f>
        <v>0</v>
      </c>
      <c r="D34" s="23">
        <f>'1_1.1_1.1.1_SO 102_SO 102.22'!O2</f>
        <v>0</v>
      </c>
      <c r="E34" s="23">
        <f t="shared" si="0"/>
        <v>0</v>
      </c>
    </row>
    <row r="35" spans="1:5" ht="12.75" customHeight="1" x14ac:dyDescent="0.2">
      <c r="A35" s="22" t="s">
        <v>1985</v>
      </c>
      <c r="B35" s="22" t="s">
        <v>1986</v>
      </c>
      <c r="C35" s="23">
        <f>'1_1.1_1.1.1_SO 201'!I3</f>
        <v>0</v>
      </c>
      <c r="D35" s="23">
        <f>'1_1.1_1.1.1_SO 201'!O2</f>
        <v>0</v>
      </c>
      <c r="E35" s="23">
        <f t="shared" si="0"/>
        <v>0</v>
      </c>
    </row>
    <row r="36" spans="1:5" ht="12.75" customHeight="1" x14ac:dyDescent="0.2">
      <c r="A36" s="22" t="s">
        <v>2240</v>
      </c>
      <c r="B36" s="22" t="s">
        <v>2241</v>
      </c>
      <c r="C36" s="23">
        <f>'1_1.1_1.1.1_SO 202'!I3</f>
        <v>0</v>
      </c>
      <c r="D36" s="23">
        <f>'1_1.1_1.1.1_SO 202'!O2</f>
        <v>0</v>
      </c>
      <c r="E36" s="23">
        <f t="shared" si="0"/>
        <v>0</v>
      </c>
    </row>
    <row r="37" spans="1:5" ht="12.75" customHeight="1" x14ac:dyDescent="0.2">
      <c r="A37" s="22" t="s">
        <v>2426</v>
      </c>
      <c r="B37" s="22" t="s">
        <v>2427</v>
      </c>
      <c r="C37" s="23">
        <f>'1_1.1_1.1.1_SO 203'!I3</f>
        <v>0</v>
      </c>
      <c r="D37" s="23">
        <f>'1_1.1_1.1.1_SO 203'!O2</f>
        <v>0</v>
      </c>
      <c r="E37" s="23">
        <f t="shared" si="0"/>
        <v>0</v>
      </c>
    </row>
    <row r="38" spans="1:5" ht="12.75" customHeight="1" x14ac:dyDescent="0.2">
      <c r="A38" s="22" t="s">
        <v>2598</v>
      </c>
      <c r="B38" s="22" t="s">
        <v>2599</v>
      </c>
      <c r="C38" s="23">
        <f>'1_1.1_1.1.1_SO 204'!I3</f>
        <v>0</v>
      </c>
      <c r="D38" s="23">
        <f>'1_1.1_1.1.1_SO 204'!O2</f>
        <v>0</v>
      </c>
      <c r="E38" s="23">
        <f t="shared" si="0"/>
        <v>0</v>
      </c>
    </row>
    <row r="39" spans="1:5" ht="12.75" customHeight="1" x14ac:dyDescent="0.2">
      <c r="A39" s="22" t="s">
        <v>2734</v>
      </c>
      <c r="B39" s="22" t="s">
        <v>2735</v>
      </c>
      <c r="C39" s="23">
        <f>'1_1.1_1.1.1_SO 205'!I3</f>
        <v>0</v>
      </c>
      <c r="D39" s="23">
        <f>'1_1.1_1.1.1_SO 205'!O2</f>
        <v>0</v>
      </c>
      <c r="E39" s="23">
        <f t="shared" si="0"/>
        <v>0</v>
      </c>
    </row>
    <row r="40" spans="1:5" ht="12.75" customHeight="1" x14ac:dyDescent="0.2">
      <c r="A40" s="22" t="s">
        <v>2904</v>
      </c>
      <c r="B40" s="22" t="s">
        <v>2905</v>
      </c>
      <c r="C40" s="23">
        <f>'1_1.1_1.1.1_SO 702'!I3</f>
        <v>0</v>
      </c>
      <c r="D40" s="23">
        <f>'1_1.1_1.1.1_SO 702'!O2</f>
        <v>0</v>
      </c>
      <c r="E40" s="23">
        <f t="shared" si="0"/>
        <v>0</v>
      </c>
    </row>
    <row r="41" spans="1:5" ht="12.75" customHeight="1" x14ac:dyDescent="0.2">
      <c r="A41" s="22" t="s">
        <v>3110</v>
      </c>
      <c r="B41" s="22" t="s">
        <v>3111</v>
      </c>
      <c r="C41" s="23">
        <f>'1.1_SO 000.1.1.1_SO 000.1.1.1.1'!I3</f>
        <v>0</v>
      </c>
      <c r="D41" s="23">
        <f>'1.1_SO 000.1.1.1_SO 000.1.1.1.1'!O2</f>
        <v>0</v>
      </c>
      <c r="E41" s="23">
        <f t="shared" si="0"/>
        <v>0</v>
      </c>
    </row>
    <row r="42" spans="1:5" ht="12.75" customHeight="1" x14ac:dyDescent="0.2">
      <c r="A42" s="22" t="s">
        <v>3207</v>
      </c>
      <c r="B42" s="22" t="s">
        <v>3208</v>
      </c>
      <c r="C42" s="23">
        <f>'1.1_SO 000.1.1.1_SO 000.1.1.1.2'!I3</f>
        <v>0</v>
      </c>
      <c r="D42" s="23">
        <f>'1.1_SO 000.1.1.1_SO 000.1.1.1.2'!O2</f>
        <v>0</v>
      </c>
      <c r="E42" s="23">
        <f t="shared" ref="E42:E73" si="1">C42+D42</f>
        <v>0</v>
      </c>
    </row>
    <row r="43" spans="1:5" ht="12.75" customHeight="1" x14ac:dyDescent="0.2">
      <c r="A43" s="22" t="s">
        <v>3225</v>
      </c>
      <c r="B43" s="22" t="s">
        <v>3226</v>
      </c>
      <c r="C43" s="23">
        <f>'1.1_SO 000.1.1.1_SO 000.1.1.1.3'!I3</f>
        <v>0</v>
      </c>
      <c r="D43" s="23">
        <f>'1.1_SO 000.1.1.1_SO 000.1.1.1.3'!O2</f>
        <v>0</v>
      </c>
      <c r="E43" s="23">
        <f t="shared" si="1"/>
        <v>0</v>
      </c>
    </row>
    <row r="44" spans="1:5" ht="12.75" customHeight="1" x14ac:dyDescent="0.2">
      <c r="A44" s="22" t="s">
        <v>3237</v>
      </c>
      <c r="B44" s="22" t="s">
        <v>3238</v>
      </c>
      <c r="C44" s="23">
        <f>'1.1_SO 000.1.1.1_SO 000.1.1.1.4'!I3</f>
        <v>0</v>
      </c>
      <c r="D44" s="23">
        <f>'1.1_SO 000.1.1.1_SO 000.1.1.1.4'!O2</f>
        <v>0</v>
      </c>
      <c r="E44" s="23">
        <f t="shared" si="1"/>
        <v>0</v>
      </c>
    </row>
    <row r="45" spans="1:5" ht="12.75" customHeight="1" x14ac:dyDescent="0.2">
      <c r="A45" s="22" t="s">
        <v>3249</v>
      </c>
      <c r="B45" s="22" t="s">
        <v>3250</v>
      </c>
      <c r="C45" s="23">
        <f>'1.1_SO 000.1.1.1_SO 000.1.1.1.5'!I3</f>
        <v>0</v>
      </c>
      <c r="D45" s="23">
        <f>'1.1_SO 000.1.1.1_SO 000.1.1.1.5'!O2</f>
        <v>0</v>
      </c>
      <c r="E45" s="23">
        <f t="shared" si="1"/>
        <v>0</v>
      </c>
    </row>
    <row r="46" spans="1:5" ht="12.75" customHeight="1" x14ac:dyDescent="0.2">
      <c r="A46" s="22" t="s">
        <v>3263</v>
      </c>
      <c r="B46" s="22" t="s">
        <v>3264</v>
      </c>
      <c r="C46" s="23">
        <f>'1.1_SO 000.1.1.2_SO 000.1.1.2.1'!I3</f>
        <v>0</v>
      </c>
      <c r="D46" s="23">
        <f>'1.1_SO 000.1.1.2_SO 000.1.1.2.1'!O2</f>
        <v>0</v>
      </c>
      <c r="E46" s="23">
        <f t="shared" si="1"/>
        <v>0</v>
      </c>
    </row>
    <row r="47" spans="1:5" ht="12.75" customHeight="1" x14ac:dyDescent="0.2">
      <c r="A47" s="22" t="s">
        <v>3275</v>
      </c>
      <c r="B47" s="22" t="s">
        <v>3276</v>
      </c>
      <c r="C47" s="23">
        <f>'1.1_SO 000.1.1.2_SO 000.1.1.2.2'!I3</f>
        <v>0</v>
      </c>
      <c r="D47" s="23">
        <f>'1.1_SO 000.1.1.2_SO 000.1.1.2.2'!O2</f>
        <v>0</v>
      </c>
      <c r="E47" s="23">
        <f t="shared" si="1"/>
        <v>0</v>
      </c>
    </row>
    <row r="48" spans="1:5" ht="12.75" customHeight="1" x14ac:dyDescent="0.2">
      <c r="A48" s="22" t="s">
        <v>3288</v>
      </c>
      <c r="B48" s="22" t="s">
        <v>3289</v>
      </c>
      <c r="C48" s="23">
        <f>'1.1_SO 000.1.1.2_SO 000.1.1.2.3'!I3</f>
        <v>0</v>
      </c>
      <c r="D48" s="23">
        <f>'1.1_SO 000.1.1.2_SO 000.1.1.2.3'!O2</f>
        <v>0</v>
      </c>
      <c r="E48" s="23">
        <f t="shared" si="1"/>
        <v>0</v>
      </c>
    </row>
    <row r="49" spans="1:5" ht="12.75" customHeight="1" x14ac:dyDescent="0.2">
      <c r="A49" s="22" t="s">
        <v>3301</v>
      </c>
      <c r="B49" s="22" t="s">
        <v>3302</v>
      </c>
      <c r="C49" s="23">
        <f>'1.1_SO 000.1.1.2_SO 000.1.1.2.4'!I3</f>
        <v>0</v>
      </c>
      <c r="D49" s="23">
        <f>'1.1_SO 000.1.1.2_SO 000.1.1.2.4'!O2</f>
        <v>0</v>
      </c>
      <c r="E49" s="23">
        <f t="shared" si="1"/>
        <v>0</v>
      </c>
    </row>
    <row r="50" spans="1:5" ht="12.75" customHeight="1" x14ac:dyDescent="0.2">
      <c r="A50" s="22" t="s">
        <v>3303</v>
      </c>
      <c r="B50" s="22" t="s">
        <v>3304</v>
      </c>
      <c r="C50" s="23">
        <f>'1.1_SO 000.1.1.2_SO 000.1.1.2.5'!I3</f>
        <v>0</v>
      </c>
      <c r="D50" s="23">
        <f>'1.1_SO 000.1.1.2_SO 000.1.1.2.5'!O2</f>
        <v>0</v>
      </c>
      <c r="E50" s="23">
        <f t="shared" si="1"/>
        <v>0</v>
      </c>
    </row>
    <row r="51" spans="1:5" ht="12.75" customHeight="1" x14ac:dyDescent="0.2">
      <c r="A51" s="22" t="s">
        <v>3310</v>
      </c>
      <c r="B51" s="22" t="s">
        <v>3250</v>
      </c>
      <c r="C51" s="23">
        <f>'1.1_SO 000.1.1.2_SO 000.1.1.2.6'!I3</f>
        <v>0</v>
      </c>
      <c r="D51" s="23">
        <f>'1.1_SO 000.1.1.2_SO 000.1.1.2.6'!O2</f>
        <v>0</v>
      </c>
      <c r="E51" s="23">
        <f t="shared" si="1"/>
        <v>0</v>
      </c>
    </row>
    <row r="52" spans="1:5" ht="12.75" customHeight="1" x14ac:dyDescent="0.2">
      <c r="A52" s="22" t="s">
        <v>3323</v>
      </c>
      <c r="B52" s="22" t="s">
        <v>3324</v>
      </c>
      <c r="C52" s="23">
        <f>'1_1.1_1.1.2_SO 103_SO 103.01'!I3</f>
        <v>0</v>
      </c>
      <c r="D52" s="23">
        <f>'1_1.1_1.1.2_SO 103_SO 103.01'!O2</f>
        <v>0</v>
      </c>
      <c r="E52" s="23">
        <f t="shared" si="1"/>
        <v>0</v>
      </c>
    </row>
    <row r="53" spans="1:5" ht="12.75" customHeight="1" x14ac:dyDescent="0.2">
      <c r="A53" s="22" t="s">
        <v>3402</v>
      </c>
      <c r="B53" s="22" t="s">
        <v>3403</v>
      </c>
      <c r="C53" s="23">
        <f>'1_1.1_1.1.2_SO 103_SO 103.02'!I3</f>
        <v>0</v>
      </c>
      <c r="D53" s="23">
        <f>'1_1.1_1.1.2_SO 103_SO 103.02'!O2</f>
        <v>0</v>
      </c>
      <c r="E53" s="23">
        <f t="shared" si="1"/>
        <v>0</v>
      </c>
    </row>
    <row r="54" spans="1:5" ht="12.75" customHeight="1" x14ac:dyDescent="0.2">
      <c r="A54" s="22" t="s">
        <v>3457</v>
      </c>
      <c r="B54" s="22" t="s">
        <v>3458</v>
      </c>
      <c r="C54" s="23">
        <f>'1_1.1_1.1.2_SO 103_SO 103.03'!I3</f>
        <v>0</v>
      </c>
      <c r="D54" s="23">
        <f>'1_1.1_1.1.2_SO 103_SO 103.03'!O2</f>
        <v>0</v>
      </c>
      <c r="E54" s="23">
        <f t="shared" si="1"/>
        <v>0</v>
      </c>
    </row>
    <row r="55" spans="1:5" ht="12.75" customHeight="1" x14ac:dyDescent="0.2">
      <c r="A55" s="22" t="s">
        <v>3524</v>
      </c>
      <c r="B55" s="22" t="s">
        <v>3525</v>
      </c>
      <c r="C55" s="23">
        <f>'1_1.1_1.1.2_SO 103_SO 103.04'!I3</f>
        <v>0</v>
      </c>
      <c r="D55" s="23">
        <f>'1_1.1_1.1.2_SO 103_SO 103.04'!O2</f>
        <v>0</v>
      </c>
      <c r="E55" s="23">
        <f t="shared" si="1"/>
        <v>0</v>
      </c>
    </row>
    <row r="56" spans="1:5" ht="12.75" customHeight="1" x14ac:dyDescent="0.2">
      <c r="A56" s="22" t="s">
        <v>3580</v>
      </c>
      <c r="B56" s="22" t="s">
        <v>3581</v>
      </c>
      <c r="C56" s="23">
        <f>'1_1.1_1.1.2_SO 103_SO 103.05'!I3</f>
        <v>0</v>
      </c>
      <c r="D56" s="23">
        <f>'1_1.1_1.1.2_SO 103_SO 103.05'!O2</f>
        <v>0</v>
      </c>
      <c r="E56" s="23">
        <f t="shared" si="1"/>
        <v>0</v>
      </c>
    </row>
    <row r="57" spans="1:5" ht="12.75" customHeight="1" x14ac:dyDescent="0.2">
      <c r="A57" s="22" t="s">
        <v>3638</v>
      </c>
      <c r="B57" s="22" t="s">
        <v>3639</v>
      </c>
      <c r="C57" s="23">
        <f>'1_1.1_1.1.2_SO 103_SO 103.06'!I3</f>
        <v>0</v>
      </c>
      <c r="D57" s="23">
        <f>'1_1.1_1.1.2_SO 103_SO 103.06'!O2</f>
        <v>0</v>
      </c>
      <c r="E57" s="23">
        <f t="shared" si="1"/>
        <v>0</v>
      </c>
    </row>
    <row r="58" spans="1:5" ht="12.75" customHeight="1" x14ac:dyDescent="0.2">
      <c r="A58" s="22" t="s">
        <v>3683</v>
      </c>
      <c r="B58" s="22" t="s">
        <v>3684</v>
      </c>
      <c r="C58" s="23">
        <f>'1_1.1_1.1.2_SO 103_SO 103.07'!I3</f>
        <v>0</v>
      </c>
      <c r="D58" s="23">
        <f>'1_1.1_1.1.2_SO 103_SO 103.07'!O2</f>
        <v>0</v>
      </c>
      <c r="E58" s="23">
        <f t="shared" si="1"/>
        <v>0</v>
      </c>
    </row>
    <row r="59" spans="1:5" ht="12.75" customHeight="1" x14ac:dyDescent="0.2">
      <c r="A59" s="22" t="s">
        <v>3707</v>
      </c>
      <c r="B59" s="22" t="s">
        <v>3708</v>
      </c>
      <c r="C59" s="23">
        <f>'1_1.1_1.1.2_SO 103_SO 103.08'!I3</f>
        <v>0</v>
      </c>
      <c r="D59" s="23">
        <f>'1_1.1_1.1.2_SO 103_SO 103.08'!O2</f>
        <v>0</v>
      </c>
      <c r="E59" s="23">
        <f t="shared" si="1"/>
        <v>0</v>
      </c>
    </row>
    <row r="60" spans="1:5" ht="12.75" customHeight="1" x14ac:dyDescent="0.2">
      <c r="A60" s="22" t="s">
        <v>3761</v>
      </c>
      <c r="B60" s="22" t="s">
        <v>3762</v>
      </c>
      <c r="C60" s="23">
        <f>'1_1.1_1.1.2_SO 103_SO 103.09'!I3</f>
        <v>0</v>
      </c>
      <c r="D60" s="23">
        <f>'1_1.1_1.1.2_SO 103_SO 103.09'!O2</f>
        <v>0</v>
      </c>
      <c r="E60" s="23">
        <f t="shared" si="1"/>
        <v>0</v>
      </c>
    </row>
    <row r="61" spans="1:5" ht="12.75" customHeight="1" x14ac:dyDescent="0.2">
      <c r="A61" s="22" t="s">
        <v>3821</v>
      </c>
      <c r="B61" s="22" t="s">
        <v>3822</v>
      </c>
      <c r="C61" s="23">
        <f>'1_1.1_1.1.2_SO 103_SO 103.10'!I3</f>
        <v>0</v>
      </c>
      <c r="D61" s="23">
        <f>'1_1.1_1.1.2_SO 103_SO 103.10'!O2</f>
        <v>0</v>
      </c>
      <c r="E61" s="23">
        <f t="shared" si="1"/>
        <v>0</v>
      </c>
    </row>
    <row r="62" spans="1:5" ht="12.75" customHeight="1" x14ac:dyDescent="0.2">
      <c r="A62" s="22" t="s">
        <v>3868</v>
      </c>
      <c r="B62" s="22" t="s">
        <v>3869</v>
      </c>
      <c r="C62" s="23">
        <f>'1_1.1_1.1.2_SO 103_SO 103.11'!I3</f>
        <v>0</v>
      </c>
      <c r="D62" s="23">
        <f>'1_1.1_1.1.2_SO 103_SO 103.11'!O2</f>
        <v>0</v>
      </c>
      <c r="E62" s="23">
        <f t="shared" si="1"/>
        <v>0</v>
      </c>
    </row>
    <row r="63" spans="1:5" ht="12.75" customHeight="1" x14ac:dyDescent="0.2">
      <c r="A63" s="22" t="s">
        <v>3905</v>
      </c>
      <c r="B63" s="22" t="s">
        <v>3906</v>
      </c>
      <c r="C63" s="23">
        <f>'1_1.1_1.1.2_SO 103_SO 103.12'!I3</f>
        <v>0</v>
      </c>
      <c r="D63" s="23">
        <f>'1_1.1_1.1.2_SO 103_SO 103.12'!O2</f>
        <v>0</v>
      </c>
      <c r="E63" s="23">
        <f t="shared" si="1"/>
        <v>0</v>
      </c>
    </row>
    <row r="64" spans="1:5" ht="12.75" customHeight="1" x14ac:dyDescent="0.2">
      <c r="A64" s="22" t="s">
        <v>3966</v>
      </c>
      <c r="B64" s="22" t="s">
        <v>3967</v>
      </c>
      <c r="C64" s="23">
        <f>'1_1.1_1.1.2_SO 103_SO 103.13'!I3</f>
        <v>0</v>
      </c>
      <c r="D64" s="23">
        <f>'1_1.1_1.1.2_SO 103_SO 103.13'!O2</f>
        <v>0</v>
      </c>
      <c r="E64" s="23">
        <f t="shared" si="1"/>
        <v>0</v>
      </c>
    </row>
    <row r="65" spans="1:5" ht="12.75" customHeight="1" x14ac:dyDescent="0.2">
      <c r="A65" s="22" t="s">
        <v>3999</v>
      </c>
      <c r="B65" s="22" t="s">
        <v>4000</v>
      </c>
      <c r="C65" s="23">
        <f>'1_1.1_1.1.2_SO 103_SO 103.14'!I3</f>
        <v>0</v>
      </c>
      <c r="D65" s="23">
        <f>'1_1.1_1.1.2_SO 103_SO 103.14'!O2</f>
        <v>0</v>
      </c>
      <c r="E65" s="23">
        <f t="shared" si="1"/>
        <v>0</v>
      </c>
    </row>
    <row r="66" spans="1:5" ht="12.75" customHeight="1" x14ac:dyDescent="0.2">
      <c r="A66" s="22" t="s">
        <v>4043</v>
      </c>
      <c r="B66" s="22" t="s">
        <v>4044</v>
      </c>
      <c r="C66" s="23">
        <f>'1_1.1_1.1.2_SO 103_SO 103.15'!I3</f>
        <v>0</v>
      </c>
      <c r="D66" s="23">
        <f>'1_1.1_1.1.2_SO 103_SO 103.15'!O2</f>
        <v>0</v>
      </c>
      <c r="E66" s="23">
        <f t="shared" si="1"/>
        <v>0</v>
      </c>
    </row>
    <row r="67" spans="1:5" ht="12.75" customHeight="1" x14ac:dyDescent="0.2">
      <c r="A67" s="22" t="s">
        <v>4081</v>
      </c>
      <c r="B67" s="22" t="s">
        <v>4082</v>
      </c>
      <c r="C67" s="23">
        <f>'1_1.1_1.1.2_SO 103_SO 103.16'!I3</f>
        <v>0</v>
      </c>
      <c r="D67" s="23">
        <f>'1_1.1_1.1.2_SO 103_SO 103.16'!O2</f>
        <v>0</v>
      </c>
      <c r="E67" s="23">
        <f t="shared" si="1"/>
        <v>0</v>
      </c>
    </row>
    <row r="68" spans="1:5" ht="12.75" customHeight="1" x14ac:dyDescent="0.2">
      <c r="A68" s="22" t="s">
        <v>4120</v>
      </c>
      <c r="B68" s="22" t="s">
        <v>4121</v>
      </c>
      <c r="C68" s="23">
        <f>'1_1.1_1.1.2_SO 103_SO 103.17'!I3</f>
        <v>0</v>
      </c>
      <c r="D68" s="23">
        <f>'1_1.1_1.1.2_SO 103_SO 103.17'!O2</f>
        <v>0</v>
      </c>
      <c r="E68" s="23">
        <f t="shared" si="1"/>
        <v>0</v>
      </c>
    </row>
    <row r="69" spans="1:5" ht="12.75" customHeight="1" x14ac:dyDescent="0.2">
      <c r="A69" s="22" t="s">
        <v>4163</v>
      </c>
      <c r="B69" s="22" t="s">
        <v>4164</v>
      </c>
      <c r="C69" s="23">
        <f>'1_1.1_1.1.2_SO 103_SO 103.18'!I3</f>
        <v>0</v>
      </c>
      <c r="D69" s="23">
        <f>'1_1.1_1.1.2_SO 103_SO 103.18'!O2</f>
        <v>0</v>
      </c>
      <c r="E69" s="23">
        <f t="shared" si="1"/>
        <v>0</v>
      </c>
    </row>
    <row r="70" spans="1:5" ht="12.75" customHeight="1" x14ac:dyDescent="0.2">
      <c r="A70" s="22" t="s">
        <v>4201</v>
      </c>
      <c r="B70" s="22" t="s">
        <v>4202</v>
      </c>
      <c r="C70" s="23">
        <f>'1_1.1_1.1.2_SO 103_SO 103.19'!I3</f>
        <v>0</v>
      </c>
      <c r="D70" s="23">
        <f>'1_1.1_1.1.2_SO 103_SO 103.19'!O2</f>
        <v>0</v>
      </c>
      <c r="E70" s="23">
        <f t="shared" si="1"/>
        <v>0</v>
      </c>
    </row>
    <row r="71" spans="1:5" ht="12.75" customHeight="1" x14ac:dyDescent="0.2">
      <c r="A71" s="22" t="s">
        <v>4233</v>
      </c>
      <c r="B71" s="22" t="s">
        <v>4234</v>
      </c>
      <c r="C71" s="23">
        <f>'1_1.1_1.1.2_SO 103_SO 103.20'!I3</f>
        <v>0</v>
      </c>
      <c r="D71" s="23">
        <f>'1_1.1_1.1.2_SO 103_SO 103.20'!O2</f>
        <v>0</v>
      </c>
      <c r="E71" s="23">
        <f t="shared" si="1"/>
        <v>0</v>
      </c>
    </row>
    <row r="72" spans="1:5" ht="12.75" customHeight="1" x14ac:dyDescent="0.2">
      <c r="A72" s="22" t="s">
        <v>4272</v>
      </c>
      <c r="B72" s="22" t="s">
        <v>4273</v>
      </c>
      <c r="C72" s="23">
        <f>'1_1.1_1.1.2_SO 103_SO 103.21'!I3</f>
        <v>0</v>
      </c>
      <c r="D72" s="23">
        <f>'1_1.1_1.1.2_SO 103_SO 103.21'!O2</f>
        <v>0</v>
      </c>
      <c r="E72" s="23">
        <f t="shared" si="1"/>
        <v>0</v>
      </c>
    </row>
    <row r="73" spans="1:5" ht="12.75" customHeight="1" x14ac:dyDescent="0.2">
      <c r="A73" s="22" t="s">
        <v>4296</v>
      </c>
      <c r="B73" s="22" t="s">
        <v>4297</v>
      </c>
      <c r="C73" s="23">
        <f>'1_1.1_1.1.2_SO 103_SO 103.22'!I3</f>
        <v>0</v>
      </c>
      <c r="D73" s="23">
        <f>'1_1.1_1.1.2_SO 103_SO 103.22'!O2</f>
        <v>0</v>
      </c>
      <c r="E73" s="23">
        <f t="shared" si="1"/>
        <v>0</v>
      </c>
    </row>
    <row r="74" spans="1:5" ht="12.75" customHeight="1" x14ac:dyDescent="0.2">
      <c r="A74" s="22" t="s">
        <v>4339</v>
      </c>
      <c r="B74" s="22" t="s">
        <v>4340</v>
      </c>
      <c r="C74" s="23">
        <f>'1_1.1_1.1.2_SO 103_SO 103.23'!I3</f>
        <v>0</v>
      </c>
      <c r="D74" s="23">
        <f>'1_1.1_1.1.2_SO 103_SO 103.23'!O2</f>
        <v>0</v>
      </c>
      <c r="E74" s="23">
        <f t="shared" ref="E74:E105" si="2">C74+D74</f>
        <v>0</v>
      </c>
    </row>
    <row r="75" spans="1:5" ht="12.75" customHeight="1" x14ac:dyDescent="0.2">
      <c r="A75" s="22" t="s">
        <v>4379</v>
      </c>
      <c r="B75" s="22" t="s">
        <v>4380</v>
      </c>
      <c r="C75" s="23">
        <f>'1_1.1_1.1.2_SO 103_SO 103.24'!I3</f>
        <v>0</v>
      </c>
      <c r="D75" s="23">
        <f>'1_1.1_1.1.2_SO 103_SO 103.24'!O2</f>
        <v>0</v>
      </c>
      <c r="E75" s="23">
        <f t="shared" si="2"/>
        <v>0</v>
      </c>
    </row>
    <row r="76" spans="1:5" ht="12.75" customHeight="1" x14ac:dyDescent="0.2">
      <c r="A76" s="22" t="s">
        <v>4403</v>
      </c>
      <c r="B76" s="22" t="s">
        <v>4404</v>
      </c>
      <c r="C76" s="23">
        <f>'1_1.1_1.1.2_SO 103_SO 103.25'!I3</f>
        <v>0</v>
      </c>
      <c r="D76" s="23">
        <f>'1_1.1_1.1.2_SO 103_SO 103.25'!O2</f>
        <v>0</v>
      </c>
      <c r="E76" s="23">
        <f t="shared" si="2"/>
        <v>0</v>
      </c>
    </row>
    <row r="77" spans="1:5" ht="12.75" customHeight="1" x14ac:dyDescent="0.2">
      <c r="A77" s="22" t="s">
        <v>4415</v>
      </c>
      <c r="B77" s="22" t="s">
        <v>4416</v>
      </c>
      <c r="C77" s="23">
        <f>'1_1.1_1.1.2_SO 103_SO 103.26'!I3</f>
        <v>0</v>
      </c>
      <c r="D77" s="23">
        <f>'1_1.1_1.1.2_SO 103_SO 103.26'!O2</f>
        <v>0</v>
      </c>
      <c r="E77" s="23">
        <f t="shared" si="2"/>
        <v>0</v>
      </c>
    </row>
    <row r="78" spans="1:5" ht="12.75" customHeight="1" x14ac:dyDescent="0.2">
      <c r="A78" s="22" t="s">
        <v>4452</v>
      </c>
      <c r="B78" s="22" t="s">
        <v>4453</v>
      </c>
      <c r="C78" s="23">
        <f>'1_1.1_1.1.2_SO 103_SO 103.27'!I3</f>
        <v>0</v>
      </c>
      <c r="D78" s="23">
        <f>'1_1.1_1.1.2_SO 103_SO 103.27'!O2</f>
        <v>0</v>
      </c>
      <c r="E78" s="23">
        <f t="shared" si="2"/>
        <v>0</v>
      </c>
    </row>
    <row r="79" spans="1:5" ht="12.75" customHeight="1" x14ac:dyDescent="0.2">
      <c r="A79" s="22" t="s">
        <v>4464</v>
      </c>
      <c r="B79" s="22" t="s">
        <v>4465</v>
      </c>
      <c r="C79" s="23">
        <f>'1_1.1_1.1.2_SO 103_SO 103.28'!I3</f>
        <v>0</v>
      </c>
      <c r="D79" s="23">
        <f>'1_1.1_1.1.2_SO 103_SO 103.28'!O2</f>
        <v>0</v>
      </c>
      <c r="E79" s="23">
        <f t="shared" si="2"/>
        <v>0</v>
      </c>
    </row>
    <row r="80" spans="1:5" ht="12.75" customHeight="1" x14ac:dyDescent="0.2">
      <c r="A80" s="22" t="s">
        <v>4504</v>
      </c>
      <c r="B80" s="22" t="s">
        <v>4505</v>
      </c>
      <c r="C80" s="23">
        <f>'1_1.1_1.1.2_SO 103_SO 103.29'!I3</f>
        <v>0</v>
      </c>
      <c r="D80" s="23">
        <f>'1_1.1_1.1.2_SO 103_SO 103.29'!O2</f>
        <v>0</v>
      </c>
      <c r="E80" s="23">
        <f t="shared" si="2"/>
        <v>0</v>
      </c>
    </row>
    <row r="81" spans="1:5" ht="12.75" customHeight="1" x14ac:dyDescent="0.2">
      <c r="A81" s="22" t="s">
        <v>4516</v>
      </c>
      <c r="B81" s="22" t="s">
        <v>4517</v>
      </c>
      <c r="C81" s="23">
        <f>'1_1.1_1.1.2_SO 103_SO 103.30'!I3</f>
        <v>0</v>
      </c>
      <c r="D81" s="23">
        <f>'1_1.1_1.1.2_SO 103_SO 103.30'!O2</f>
        <v>0</v>
      </c>
      <c r="E81" s="23">
        <f t="shared" si="2"/>
        <v>0</v>
      </c>
    </row>
    <row r="82" spans="1:5" ht="12.75" customHeight="1" x14ac:dyDescent="0.2">
      <c r="A82" s="22" t="s">
        <v>4557</v>
      </c>
      <c r="B82" s="22" t="s">
        <v>4558</v>
      </c>
      <c r="C82" s="23">
        <f>'1_1.1_1.1.2_SO 103_SO 103.31'!I3</f>
        <v>0</v>
      </c>
      <c r="D82" s="23">
        <f>'1_1.1_1.1.2_SO 103_SO 103.31'!O2</f>
        <v>0</v>
      </c>
      <c r="E82" s="23">
        <f t="shared" si="2"/>
        <v>0</v>
      </c>
    </row>
    <row r="83" spans="1:5" ht="12.75" customHeight="1" x14ac:dyDescent="0.2">
      <c r="A83" s="22" t="s">
        <v>4585</v>
      </c>
      <c r="B83" s="22" t="s">
        <v>4586</v>
      </c>
      <c r="C83" s="23">
        <f>'1_1.1_1.1.2_SO 103_SO 103.32'!I3</f>
        <v>0</v>
      </c>
      <c r="D83" s="23">
        <f>'1_1.1_1.1.2_SO 103_SO 103.32'!O2</f>
        <v>0</v>
      </c>
      <c r="E83" s="23">
        <f t="shared" si="2"/>
        <v>0</v>
      </c>
    </row>
    <row r="84" spans="1:5" ht="12.75" customHeight="1" x14ac:dyDescent="0.2">
      <c r="A84" s="22" t="s">
        <v>4613</v>
      </c>
      <c r="B84" s="22" t="s">
        <v>4614</v>
      </c>
      <c r="C84" s="23">
        <f>'1_1.1_1.1.2_SO 103_SO 103.33'!I3</f>
        <v>0</v>
      </c>
      <c r="D84" s="23">
        <f>'1_1.1_1.1.2_SO 103_SO 103.33'!O2</f>
        <v>0</v>
      </c>
      <c r="E84" s="23">
        <f t="shared" si="2"/>
        <v>0</v>
      </c>
    </row>
    <row r="85" spans="1:5" ht="12.75" customHeight="1" x14ac:dyDescent="0.2">
      <c r="A85" s="22" t="s">
        <v>4646</v>
      </c>
      <c r="B85" s="22" t="s">
        <v>4647</v>
      </c>
      <c r="C85" s="23">
        <f>'1_1.1_1.1.2_SO 103_SO 103.34'!I3</f>
        <v>0</v>
      </c>
      <c r="D85" s="23">
        <f>'1_1.1_1.1.2_SO 103_SO 103.34'!O2</f>
        <v>0</v>
      </c>
      <c r="E85" s="23">
        <f t="shared" si="2"/>
        <v>0</v>
      </c>
    </row>
    <row r="86" spans="1:5" ht="12.75" customHeight="1" x14ac:dyDescent="0.2">
      <c r="A86" s="22" t="s">
        <v>4685</v>
      </c>
      <c r="B86" s="22" t="s">
        <v>4686</v>
      </c>
      <c r="C86" s="23">
        <f>'1_1.1_1.1.2_SO 103_SO 103.35'!I3</f>
        <v>0</v>
      </c>
      <c r="D86" s="23">
        <f>'1_1.1_1.1.2_SO 103_SO 103.35'!O2</f>
        <v>0</v>
      </c>
      <c r="E86" s="23">
        <f t="shared" si="2"/>
        <v>0</v>
      </c>
    </row>
    <row r="87" spans="1:5" ht="12.75" customHeight="1" x14ac:dyDescent="0.2">
      <c r="A87" s="22" t="s">
        <v>4725</v>
      </c>
      <c r="B87" s="22" t="s">
        <v>4726</v>
      </c>
      <c r="C87" s="23">
        <f>'1_1.1_1.1.2_SO 103_SO 103.36'!I3</f>
        <v>0</v>
      </c>
      <c r="D87" s="23">
        <f>'1_1.1_1.1.2_SO 103_SO 103.36'!O2</f>
        <v>0</v>
      </c>
      <c r="E87" s="23">
        <f t="shared" si="2"/>
        <v>0</v>
      </c>
    </row>
    <row r="88" spans="1:5" ht="12.75" customHeight="1" x14ac:dyDescent="0.2">
      <c r="A88" s="22" t="s">
        <v>4769</v>
      </c>
      <c r="B88" s="22" t="s">
        <v>4770</v>
      </c>
      <c r="C88" s="23">
        <f>'1_1.1_1.1.2_SO 103_SO 103.37'!I3</f>
        <v>0</v>
      </c>
      <c r="D88" s="23">
        <f>'1_1.1_1.1.2_SO 103_SO 103.37'!O2</f>
        <v>0</v>
      </c>
      <c r="E88" s="23">
        <f t="shared" si="2"/>
        <v>0</v>
      </c>
    </row>
    <row r="89" spans="1:5" ht="12.75" customHeight="1" x14ac:dyDescent="0.2">
      <c r="A89" s="22" t="s">
        <v>4787</v>
      </c>
      <c r="B89" s="22" t="s">
        <v>4788</v>
      </c>
      <c r="C89" s="23">
        <f>'1_1.1_1.1.2_SO 103_SO 103.38'!I3</f>
        <v>0</v>
      </c>
      <c r="D89" s="23">
        <f>'1_1.1_1.1.2_SO 103_SO 103.38'!O2</f>
        <v>0</v>
      </c>
      <c r="E89" s="23">
        <f t="shared" si="2"/>
        <v>0</v>
      </c>
    </row>
    <row r="90" spans="1:5" ht="12.75" customHeight="1" x14ac:dyDescent="0.2">
      <c r="A90" s="22" t="s">
        <v>4797</v>
      </c>
      <c r="B90" s="22" t="s">
        <v>4798</v>
      </c>
      <c r="C90" s="23">
        <f>'1_1.1_1.1.2_SO 103_SO 103.39'!I3</f>
        <v>0</v>
      </c>
      <c r="D90" s="23">
        <f>'1_1.1_1.1.2_SO 103_SO 103.39'!O2</f>
        <v>0</v>
      </c>
      <c r="E90" s="23">
        <f t="shared" si="2"/>
        <v>0</v>
      </c>
    </row>
    <row r="91" spans="1:5" ht="12.75" customHeight="1" x14ac:dyDescent="0.2">
      <c r="A91" s="22" t="s">
        <v>4835</v>
      </c>
      <c r="B91" s="22" t="s">
        <v>4836</v>
      </c>
      <c r="C91" s="23">
        <f>'1_1.1_1.1.2_SO 103_SO 103.40'!I3</f>
        <v>0</v>
      </c>
      <c r="D91" s="23">
        <f>'1_1.1_1.1.2_SO 103_SO 103.40'!O2</f>
        <v>0</v>
      </c>
      <c r="E91" s="23">
        <f t="shared" si="2"/>
        <v>0</v>
      </c>
    </row>
    <row r="92" spans="1:5" ht="12.75" customHeight="1" x14ac:dyDescent="0.2">
      <c r="A92" s="22" t="s">
        <v>4865</v>
      </c>
      <c r="B92" s="22" t="s">
        <v>4866</v>
      </c>
      <c r="C92" s="23">
        <f>'1_1.1_1.1.2_SO 103_SO 103.41'!I3</f>
        <v>0</v>
      </c>
      <c r="D92" s="23">
        <f>'1_1.1_1.1.2_SO 103_SO 103.41'!O2</f>
        <v>0</v>
      </c>
      <c r="E92" s="23">
        <f t="shared" si="2"/>
        <v>0</v>
      </c>
    </row>
    <row r="93" spans="1:5" ht="12.75" customHeight="1" x14ac:dyDescent="0.2">
      <c r="A93" s="22" t="s">
        <v>4895</v>
      </c>
      <c r="B93" s="22" t="s">
        <v>4896</v>
      </c>
      <c r="C93" s="23">
        <f>'1_1.1_1.1.2_SO 103_SO 103.42'!I3</f>
        <v>0</v>
      </c>
      <c r="D93" s="23">
        <f>'1_1.1_1.1.2_SO 103_SO 103.42'!O2</f>
        <v>0</v>
      </c>
      <c r="E93" s="23">
        <f t="shared" si="2"/>
        <v>0</v>
      </c>
    </row>
    <row r="94" spans="1:5" ht="12.75" customHeight="1" x14ac:dyDescent="0.2">
      <c r="A94" s="22" t="s">
        <v>4920</v>
      </c>
      <c r="B94" s="22" t="s">
        <v>4921</v>
      </c>
      <c r="C94" s="23">
        <f>'1_1.1_1.1.2_SO 103_SO 103.43'!I3</f>
        <v>0</v>
      </c>
      <c r="D94" s="23">
        <f>'1_1.1_1.1.2_SO 103_SO 103.43'!O2</f>
        <v>0</v>
      </c>
      <c r="E94" s="23">
        <f t="shared" si="2"/>
        <v>0</v>
      </c>
    </row>
    <row r="95" spans="1:5" ht="12.75" customHeight="1" x14ac:dyDescent="0.2">
      <c r="A95" s="22" t="s">
        <v>4932</v>
      </c>
      <c r="B95" s="22" t="s">
        <v>4933</v>
      </c>
      <c r="C95" s="23">
        <f>'1_1.1_1.1.2_SO 103_SO 103.44'!I3</f>
        <v>0</v>
      </c>
      <c r="D95" s="23">
        <f>'1_1.1_1.1.2_SO 103_SO 103.44'!O2</f>
        <v>0</v>
      </c>
      <c r="E95" s="23">
        <f t="shared" si="2"/>
        <v>0</v>
      </c>
    </row>
    <row r="96" spans="1:5" ht="12.75" customHeight="1" x14ac:dyDescent="0.2">
      <c r="A96" s="22" t="s">
        <v>4959</v>
      </c>
      <c r="B96" s="22" t="s">
        <v>4960</v>
      </c>
      <c r="C96" s="23">
        <f>'1_1.1_1.1.2_SO 103_SO 103.45'!I3</f>
        <v>0</v>
      </c>
      <c r="D96" s="23">
        <f>'1_1.1_1.1.2_SO 103_SO 103.45'!O2</f>
        <v>0</v>
      </c>
      <c r="E96" s="23">
        <f t="shared" si="2"/>
        <v>0</v>
      </c>
    </row>
    <row r="97" spans="1:5" ht="12.75" customHeight="1" x14ac:dyDescent="0.2">
      <c r="A97" s="22" t="s">
        <v>4968</v>
      </c>
      <c r="B97" s="22" t="s">
        <v>4969</v>
      </c>
      <c r="C97" s="23">
        <f>'1_1.1_1.1.2_SO 301'!I3</f>
        <v>0</v>
      </c>
      <c r="D97" s="23">
        <f>'1_1.1_1.1.2_SO 301'!O2</f>
        <v>0</v>
      </c>
      <c r="E97" s="23">
        <f t="shared" si="2"/>
        <v>0</v>
      </c>
    </row>
    <row r="98" spans="1:5" ht="12.75" customHeight="1" x14ac:dyDescent="0.2">
      <c r="A98" s="22" t="s">
        <v>5351</v>
      </c>
      <c r="B98" s="22" t="s">
        <v>5352</v>
      </c>
      <c r="C98" s="23">
        <f>'1_1.1_1.1.2_SO 302'!I3</f>
        <v>0</v>
      </c>
      <c r="D98" s="23">
        <f>'1_1.1_1.1.2_SO 302'!O2</f>
        <v>0</v>
      </c>
      <c r="E98" s="23">
        <f t="shared" si="2"/>
        <v>0</v>
      </c>
    </row>
    <row r="99" spans="1:5" ht="12.75" customHeight="1" x14ac:dyDescent="0.2">
      <c r="A99" s="22" t="s">
        <v>5566</v>
      </c>
      <c r="B99" s="22" t="s">
        <v>5567</v>
      </c>
      <c r="C99" s="23">
        <f>'1_1.1_1.1.3_SO 000.2_SO 000.2.1'!I3</f>
        <v>0</v>
      </c>
      <c r="D99" s="23">
        <f>'1_1.1_1.1.3_SO 000.2_SO 000.2.1'!O2</f>
        <v>0</v>
      </c>
      <c r="E99" s="23">
        <f t="shared" si="2"/>
        <v>0</v>
      </c>
    </row>
    <row r="100" spans="1:5" ht="12.75" customHeight="1" x14ac:dyDescent="0.2">
      <c r="A100" s="22" t="s">
        <v>5585</v>
      </c>
      <c r="B100" s="22" t="s">
        <v>5586</v>
      </c>
      <c r="C100" s="23">
        <f>'1_1.1_1.1.3_SO 000.2_SO 000.2.2'!I3</f>
        <v>0</v>
      </c>
      <c r="D100" s="23">
        <f>'1_1.1_1.1.3_SO 000.2_SO 000.2.2'!O2</f>
        <v>0</v>
      </c>
      <c r="E100" s="23">
        <f t="shared" si="2"/>
        <v>0</v>
      </c>
    </row>
    <row r="101" spans="1:5" ht="12.75" customHeight="1" x14ac:dyDescent="0.2">
      <c r="A101" s="22" t="s">
        <v>5625</v>
      </c>
      <c r="B101" s="22" t="s">
        <v>5626</v>
      </c>
      <c r="C101" s="23">
        <f>'1_1.1_1.1.3_SO 101.2'!I3</f>
        <v>0</v>
      </c>
      <c r="D101" s="23">
        <f>'1_1.1_1.1.3_SO 101.2'!O2</f>
        <v>0</v>
      </c>
      <c r="E101" s="23">
        <f t="shared" si="2"/>
        <v>0</v>
      </c>
    </row>
    <row r="102" spans="1:5" ht="12.75" customHeight="1" x14ac:dyDescent="0.2">
      <c r="A102" s="22" t="s">
        <v>5693</v>
      </c>
      <c r="B102" s="22" t="s">
        <v>5694</v>
      </c>
      <c r="C102" s="23">
        <f>'1_1.1_1.1.3_SO 701'!I3</f>
        <v>0</v>
      </c>
      <c r="D102" s="23">
        <f>'1_1.1_1.1.3_SO 701'!O2</f>
        <v>0</v>
      </c>
      <c r="E102" s="23">
        <f t="shared" si="2"/>
        <v>0</v>
      </c>
    </row>
    <row r="103" spans="1:5" ht="12.75" customHeight="1" x14ac:dyDescent="0.2">
      <c r="A103" s="22" t="s">
        <v>5905</v>
      </c>
      <c r="B103" s="22" t="s">
        <v>5906</v>
      </c>
      <c r="C103" s="23">
        <f>'2_SO 000.3'!I3</f>
        <v>0</v>
      </c>
      <c r="D103" s="23">
        <f>'2_SO 000.3'!O2</f>
        <v>0</v>
      </c>
      <c r="E103" s="23">
        <f t="shared" si="2"/>
        <v>0</v>
      </c>
    </row>
    <row r="104" spans="1:5" ht="12.75" customHeight="1" x14ac:dyDescent="0.2">
      <c r="A104" s="22" t="s">
        <v>5907</v>
      </c>
      <c r="B104" s="22" t="s">
        <v>5908</v>
      </c>
      <c r="C104" s="23">
        <f>'2_SO 104'!I3</f>
        <v>0</v>
      </c>
      <c r="D104" s="23">
        <f>'2_SO 104'!O2</f>
        <v>0</v>
      </c>
      <c r="E104" s="23">
        <f t="shared" si="2"/>
        <v>0</v>
      </c>
    </row>
    <row r="105" spans="1:5" ht="12.75" customHeight="1" x14ac:dyDescent="0.2">
      <c r="A105" s="22" t="s">
        <v>6001</v>
      </c>
      <c r="B105" s="22" t="s">
        <v>6002</v>
      </c>
      <c r="C105" s="23">
        <f>'2_SO 401'!I3</f>
        <v>0</v>
      </c>
      <c r="D105" s="23">
        <f>'2_SO 401'!O2</f>
        <v>0</v>
      </c>
      <c r="E105" s="23">
        <f t="shared" si="2"/>
        <v>0</v>
      </c>
    </row>
    <row r="106" spans="1:5" ht="12.75" customHeight="1" x14ac:dyDescent="0.2">
      <c r="A106" s="22" t="s">
        <v>6106</v>
      </c>
      <c r="B106" s="22" t="s">
        <v>5906</v>
      </c>
      <c r="C106" s="23">
        <f>'3_SO 000.4'!I3</f>
        <v>0</v>
      </c>
      <c r="D106" s="23">
        <f>'3_SO 000.4'!O2</f>
        <v>0</v>
      </c>
      <c r="E106" s="23">
        <f t="shared" ref="E106:E137" si="3">C106+D106</f>
        <v>0</v>
      </c>
    </row>
    <row r="107" spans="1:5" ht="12.75" customHeight="1" x14ac:dyDescent="0.2">
      <c r="A107" s="22" t="s">
        <v>6107</v>
      </c>
      <c r="B107" s="22" t="s">
        <v>6108</v>
      </c>
      <c r="C107" s="23">
        <f>'3_SO 105'!I3</f>
        <v>0</v>
      </c>
      <c r="D107" s="23">
        <f>'3_SO 105'!O2</f>
        <v>0</v>
      </c>
      <c r="E107" s="23">
        <f t="shared" si="3"/>
        <v>0</v>
      </c>
    </row>
    <row r="108" spans="1:5" ht="12.75" customHeight="1" x14ac:dyDescent="0.2">
      <c r="A108" s="22" t="s">
        <v>4968</v>
      </c>
      <c r="B108" s="22" t="s">
        <v>6186</v>
      </c>
      <c r="C108" s="23">
        <f>'3_SO 301'!I3</f>
        <v>0</v>
      </c>
      <c r="D108" s="23">
        <f>'3_SO 301'!O2</f>
        <v>0</v>
      </c>
      <c r="E108" s="23">
        <f t="shared" si="3"/>
        <v>0</v>
      </c>
    </row>
    <row r="109" spans="1:5" ht="12.75" customHeight="1" x14ac:dyDescent="0.2">
      <c r="A109" s="22" t="s">
        <v>6259</v>
      </c>
      <c r="B109" s="22" t="s">
        <v>6260</v>
      </c>
      <c r="C109" s="23">
        <f>'3_SO 402'!I3</f>
        <v>0</v>
      </c>
      <c r="D109" s="23">
        <f>'3_SO 402'!O2</f>
        <v>0</v>
      </c>
      <c r="E109" s="23">
        <f t="shared" si="3"/>
        <v>0</v>
      </c>
    </row>
  </sheetData>
  <mergeCells count="4">
    <mergeCell ref="A1:A3"/>
    <mergeCell ref="B2:B3"/>
    <mergeCell ref="B4:D4"/>
    <mergeCell ref="B5:D5"/>
  </mergeCells>
  <pageMargins left="0.75" right="0.75" top="1" bottom="1" header="0.5" footer="0.5"/>
  <pageSetup paperSize="9" fitToHeight="0" orientation="portrait" horizontalDpi="300" verticalDpi="30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76"/>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0+O12+O21+O146+O159+O172+O197+O318+O327+O364</f>
        <v>0</v>
      </c>
      <c r="P2" t="s">
        <v>34</v>
      </c>
    </row>
    <row r="3" spans="1:18" ht="15" customHeight="1" x14ac:dyDescent="0.25">
      <c r="A3" t="s">
        <v>11</v>
      </c>
      <c r="B3" s="17" t="s">
        <v>13</v>
      </c>
      <c r="C3" s="4" t="s">
        <v>14</v>
      </c>
      <c r="D3" s="7"/>
      <c r="E3" s="18" t="s">
        <v>15</v>
      </c>
      <c r="F3" s="8"/>
      <c r="G3" s="15"/>
      <c r="H3" s="14" t="s">
        <v>36</v>
      </c>
      <c r="I3" s="40">
        <f>0+I12+I21+I146+I159+I172+I197+I318+I327+I364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27</v>
      </c>
      <c r="D7" s="7"/>
      <c r="E7" s="18" t="s">
        <v>28</v>
      </c>
      <c r="F7" s="8"/>
      <c r="G7" s="8"/>
      <c r="H7" s="8"/>
      <c r="I7" s="8"/>
    </row>
    <row r="8" spans="1:18" ht="12.75" customHeight="1" x14ac:dyDescent="0.25">
      <c r="A8" t="s">
        <v>29</v>
      </c>
      <c r="B8" s="20" t="s">
        <v>30</v>
      </c>
      <c r="C8" s="3" t="s">
        <v>36</v>
      </c>
      <c r="D8" s="2"/>
      <c r="E8" s="21" t="s">
        <v>28</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18</v>
      </c>
      <c r="E13" s="30" t="s">
        <v>57</v>
      </c>
      <c r="F13" s="31" t="s">
        <v>58</v>
      </c>
      <c r="G13" s="32">
        <v>13421.523999999999</v>
      </c>
      <c r="H13" s="33">
        <v>0</v>
      </c>
      <c r="I13" s="33">
        <f>ROUND(ROUND(H13,2)*ROUND(G13,3),2)</f>
        <v>0</v>
      </c>
      <c r="O13">
        <f>(I13*21)/100</f>
        <v>0</v>
      </c>
      <c r="P13" t="s">
        <v>35</v>
      </c>
    </row>
    <row r="14" spans="1:18" ht="25.5" x14ac:dyDescent="0.2">
      <c r="A14" s="34" t="s">
        <v>59</v>
      </c>
      <c r="E14" s="35" t="s">
        <v>60</v>
      </c>
    </row>
    <row r="15" spans="1:18" ht="38.25" x14ac:dyDescent="0.2">
      <c r="A15" s="36" t="s">
        <v>61</v>
      </c>
      <c r="E15" s="37" t="s">
        <v>62</v>
      </c>
    </row>
    <row r="16" spans="1:18" ht="25.5" x14ac:dyDescent="0.2">
      <c r="A16" t="s">
        <v>63</v>
      </c>
      <c r="E16" s="35" t="s">
        <v>64</v>
      </c>
    </row>
    <row r="17" spans="1:18" x14ac:dyDescent="0.2">
      <c r="A17" s="24" t="s">
        <v>55</v>
      </c>
      <c r="B17" s="29" t="s">
        <v>35</v>
      </c>
      <c r="C17" s="29" t="s">
        <v>56</v>
      </c>
      <c r="D17" s="24" t="s">
        <v>35</v>
      </c>
      <c r="E17" s="30" t="s">
        <v>57</v>
      </c>
      <c r="F17" s="31" t="s">
        <v>58</v>
      </c>
      <c r="G17" s="32">
        <v>138005.47200000001</v>
      </c>
      <c r="H17" s="33">
        <v>0</v>
      </c>
      <c r="I17" s="33">
        <f>ROUND(ROUND(H17,2)*ROUND(G17,3),2)</f>
        <v>0</v>
      </c>
      <c r="O17">
        <f>(I17*21)/100</f>
        <v>0</v>
      </c>
      <c r="P17" t="s">
        <v>35</v>
      </c>
    </row>
    <row r="18" spans="1:18" ht="25.5" x14ac:dyDescent="0.2">
      <c r="A18" s="34" t="s">
        <v>59</v>
      </c>
      <c r="E18" s="35" t="s">
        <v>65</v>
      </c>
    </row>
    <row r="19" spans="1:18" x14ac:dyDescent="0.2">
      <c r="A19" s="36" t="s">
        <v>61</v>
      </c>
      <c r="E19" s="37" t="s">
        <v>66</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0+I22+I26+I30+I34+I38+I42+I46+I50+I54+I58+I62+I66+I70+I74+I78+I82+I86+I90+I94+I98+I102+I106+I110+I114+I118+I122+I126+I130+I134+I138+I142</f>
        <v>0</v>
      </c>
      <c r="R21">
        <f>0+O22+O26+O30+O34+O38+O42+O46+O50+O54+O58+O62+O66+O70+O74+O78+O82+O86+O90+O94+O98+O102+O106+O110+O114+O118+O122+O126+O130+O134+O138+O142</f>
        <v>0</v>
      </c>
    </row>
    <row r="22" spans="1:18" ht="25.5" x14ac:dyDescent="0.2">
      <c r="A22" s="24" t="s">
        <v>55</v>
      </c>
      <c r="B22" s="29" t="s">
        <v>34</v>
      </c>
      <c r="C22" s="29" t="s">
        <v>68</v>
      </c>
      <c r="D22" s="24" t="s">
        <v>69</v>
      </c>
      <c r="E22" s="30" t="s">
        <v>70</v>
      </c>
      <c r="F22" s="31" t="s">
        <v>71</v>
      </c>
      <c r="G22" s="32">
        <v>261.238</v>
      </c>
      <c r="H22" s="33">
        <v>0</v>
      </c>
      <c r="I22" s="33">
        <f>ROUND(ROUND(H22,2)*ROUND(G22,3),2)</f>
        <v>0</v>
      </c>
      <c r="O22">
        <f>(I22*21)/100</f>
        <v>0</v>
      </c>
      <c r="P22" t="s">
        <v>35</v>
      </c>
    </row>
    <row r="23" spans="1:18" ht="63.75" x14ac:dyDescent="0.2">
      <c r="A23" s="34" t="s">
        <v>59</v>
      </c>
      <c r="E23" s="35" t="s">
        <v>72</v>
      </c>
    </row>
    <row r="24" spans="1:18" x14ac:dyDescent="0.2">
      <c r="A24" s="36" t="s">
        <v>61</v>
      </c>
      <c r="E24" s="37" t="s">
        <v>73</v>
      </c>
    </row>
    <row r="25" spans="1:18" ht="63.75" x14ac:dyDescent="0.2">
      <c r="A25" t="s">
        <v>63</v>
      </c>
      <c r="E25" s="35" t="s">
        <v>74</v>
      </c>
    </row>
    <row r="26" spans="1:18" ht="25.5" x14ac:dyDescent="0.2">
      <c r="A26" s="24" t="s">
        <v>55</v>
      </c>
      <c r="B26" s="29" t="s">
        <v>43</v>
      </c>
      <c r="C26" s="29" t="s">
        <v>75</v>
      </c>
      <c r="D26" s="24" t="s">
        <v>69</v>
      </c>
      <c r="E26" s="30" t="s">
        <v>76</v>
      </c>
      <c r="F26" s="31" t="s">
        <v>77</v>
      </c>
      <c r="G26" s="32">
        <v>5747.2359999999999</v>
      </c>
      <c r="H26" s="33">
        <v>0</v>
      </c>
      <c r="I26" s="33">
        <f>ROUND(ROUND(H26,2)*ROUND(G26,3),2)</f>
        <v>0</v>
      </c>
      <c r="O26">
        <f>(I26*21)/100</f>
        <v>0</v>
      </c>
      <c r="P26" t="s">
        <v>35</v>
      </c>
    </row>
    <row r="27" spans="1:18" ht="51" x14ac:dyDescent="0.2">
      <c r="A27" s="34" t="s">
        <v>59</v>
      </c>
      <c r="E27" s="35" t="s">
        <v>78</v>
      </c>
    </row>
    <row r="28" spans="1:18" x14ac:dyDescent="0.2">
      <c r="A28" s="36" t="s">
        <v>61</v>
      </c>
      <c r="E28" s="37" t="s">
        <v>79</v>
      </c>
    </row>
    <row r="29" spans="1:18" ht="25.5" x14ac:dyDescent="0.2">
      <c r="A29" t="s">
        <v>63</v>
      </c>
      <c r="E29" s="35" t="s">
        <v>80</v>
      </c>
    </row>
    <row r="30" spans="1:18" ht="25.5" x14ac:dyDescent="0.2">
      <c r="A30" s="24" t="s">
        <v>55</v>
      </c>
      <c r="B30" s="29" t="s">
        <v>45</v>
      </c>
      <c r="C30" s="29" t="s">
        <v>81</v>
      </c>
      <c r="D30" s="24" t="s">
        <v>69</v>
      </c>
      <c r="E30" s="30" t="s">
        <v>82</v>
      </c>
      <c r="F30" s="31" t="s">
        <v>71</v>
      </c>
      <c r="G30" s="32">
        <v>919.56</v>
      </c>
      <c r="H30" s="33">
        <v>0</v>
      </c>
      <c r="I30" s="33">
        <f>ROUND(ROUND(H30,2)*ROUND(G30,3),2)</f>
        <v>0</v>
      </c>
      <c r="O30">
        <f>(I30*21)/100</f>
        <v>0</v>
      </c>
      <c r="P30" t="s">
        <v>35</v>
      </c>
    </row>
    <row r="31" spans="1:18" ht="153" x14ac:dyDescent="0.2">
      <c r="A31" s="34" t="s">
        <v>59</v>
      </c>
      <c r="E31" s="35" t="s">
        <v>83</v>
      </c>
    </row>
    <row r="32" spans="1:18" ht="38.25" x14ac:dyDescent="0.2">
      <c r="A32" s="36" t="s">
        <v>61</v>
      </c>
      <c r="E32" s="37" t="s">
        <v>84</v>
      </c>
    </row>
    <row r="33" spans="1:16" ht="63.75" x14ac:dyDescent="0.2">
      <c r="A33" t="s">
        <v>63</v>
      </c>
      <c r="E33" s="35" t="s">
        <v>74</v>
      </c>
    </row>
    <row r="34" spans="1:16" ht="25.5" x14ac:dyDescent="0.2">
      <c r="A34" s="24" t="s">
        <v>55</v>
      </c>
      <c r="B34" s="29" t="s">
        <v>47</v>
      </c>
      <c r="C34" s="29" t="s">
        <v>85</v>
      </c>
      <c r="D34" s="24" t="s">
        <v>69</v>
      </c>
      <c r="E34" s="30" t="s">
        <v>86</v>
      </c>
      <c r="F34" s="31" t="s">
        <v>71</v>
      </c>
      <c r="G34" s="32">
        <v>789.86</v>
      </c>
      <c r="H34" s="33">
        <v>0</v>
      </c>
      <c r="I34" s="33">
        <f>ROUND(ROUND(H34,2)*ROUND(G34,3),2)</f>
        <v>0</v>
      </c>
      <c r="O34">
        <f>(I34*21)/100</f>
        <v>0</v>
      </c>
      <c r="P34" t="s">
        <v>35</v>
      </c>
    </row>
    <row r="35" spans="1:16" ht="76.5" x14ac:dyDescent="0.2">
      <c r="A35" s="34" t="s">
        <v>59</v>
      </c>
      <c r="E35" s="35" t="s">
        <v>87</v>
      </c>
    </row>
    <row r="36" spans="1:16" x14ac:dyDescent="0.2">
      <c r="A36" s="36" t="s">
        <v>61</v>
      </c>
      <c r="E36" s="37" t="s">
        <v>88</v>
      </c>
    </row>
    <row r="37" spans="1:16" ht="63.75" x14ac:dyDescent="0.2">
      <c r="A37" t="s">
        <v>63</v>
      </c>
      <c r="E37" s="35" t="s">
        <v>74</v>
      </c>
    </row>
    <row r="38" spans="1:16" ht="25.5" x14ac:dyDescent="0.2">
      <c r="A38" s="24" t="s">
        <v>55</v>
      </c>
      <c r="B38" s="29" t="s">
        <v>89</v>
      </c>
      <c r="C38" s="29" t="s">
        <v>90</v>
      </c>
      <c r="D38" s="24" t="s">
        <v>69</v>
      </c>
      <c r="E38" s="30" t="s">
        <v>91</v>
      </c>
      <c r="F38" s="31" t="s">
        <v>71</v>
      </c>
      <c r="G38" s="32">
        <v>13.725</v>
      </c>
      <c r="H38" s="33">
        <v>0</v>
      </c>
      <c r="I38" s="33">
        <f>ROUND(ROUND(H38,2)*ROUND(G38,3),2)</f>
        <v>0</v>
      </c>
      <c r="O38">
        <f>(I38*21)/100</f>
        <v>0</v>
      </c>
      <c r="P38" t="s">
        <v>35</v>
      </c>
    </row>
    <row r="39" spans="1:16" ht="127.5" x14ac:dyDescent="0.2">
      <c r="A39" s="34" t="s">
        <v>59</v>
      </c>
      <c r="E39" s="35" t="s">
        <v>92</v>
      </c>
    </row>
    <row r="40" spans="1:16" ht="38.25" x14ac:dyDescent="0.2">
      <c r="A40" s="36" t="s">
        <v>61</v>
      </c>
      <c r="E40" s="37" t="s">
        <v>93</v>
      </c>
    </row>
    <row r="41" spans="1:16" ht="63.75" x14ac:dyDescent="0.2">
      <c r="A41" t="s">
        <v>63</v>
      </c>
      <c r="E41" s="35" t="s">
        <v>74</v>
      </c>
    </row>
    <row r="42" spans="1:16" ht="25.5" x14ac:dyDescent="0.2">
      <c r="A42" s="24" t="s">
        <v>55</v>
      </c>
      <c r="B42" s="29" t="s">
        <v>94</v>
      </c>
      <c r="C42" s="29" t="s">
        <v>95</v>
      </c>
      <c r="D42" s="24" t="s">
        <v>69</v>
      </c>
      <c r="E42" s="30" t="s">
        <v>96</v>
      </c>
      <c r="F42" s="31" t="s">
        <v>77</v>
      </c>
      <c r="G42" s="32">
        <v>274.50599999999997</v>
      </c>
      <c r="H42" s="33">
        <v>0</v>
      </c>
      <c r="I42" s="33">
        <f>ROUND(ROUND(H42,2)*ROUND(G42,3),2)</f>
        <v>0</v>
      </c>
      <c r="O42">
        <f>(I42*21)/100</f>
        <v>0</v>
      </c>
      <c r="P42" t="s">
        <v>35</v>
      </c>
    </row>
    <row r="43" spans="1:16" ht="89.25" x14ac:dyDescent="0.2">
      <c r="A43" s="34" t="s">
        <v>59</v>
      </c>
      <c r="E43" s="35" t="s">
        <v>97</v>
      </c>
    </row>
    <row r="44" spans="1:16" ht="38.25" x14ac:dyDescent="0.2">
      <c r="A44" s="36" t="s">
        <v>61</v>
      </c>
      <c r="E44" s="37" t="s">
        <v>98</v>
      </c>
    </row>
    <row r="45" spans="1:16" ht="25.5" x14ac:dyDescent="0.2">
      <c r="A45" t="s">
        <v>63</v>
      </c>
      <c r="E45" s="35" t="s">
        <v>80</v>
      </c>
    </row>
    <row r="46" spans="1:16" ht="25.5" x14ac:dyDescent="0.2">
      <c r="A46" s="24" t="s">
        <v>55</v>
      </c>
      <c r="B46" s="29" t="s">
        <v>50</v>
      </c>
      <c r="C46" s="29" t="s">
        <v>99</v>
      </c>
      <c r="D46" s="24" t="s">
        <v>69</v>
      </c>
      <c r="E46" s="30" t="s">
        <v>100</v>
      </c>
      <c r="F46" s="31" t="s">
        <v>101</v>
      </c>
      <c r="G46" s="32">
        <v>5773.2030000000004</v>
      </c>
      <c r="H46" s="33">
        <v>0</v>
      </c>
      <c r="I46" s="33">
        <f>ROUND(ROUND(H46,2)*ROUND(G46,3),2)</f>
        <v>0</v>
      </c>
      <c r="O46">
        <f>(I46*21)/100</f>
        <v>0</v>
      </c>
      <c r="P46" t="s">
        <v>35</v>
      </c>
    </row>
    <row r="47" spans="1:16" ht="114.75" x14ac:dyDescent="0.2">
      <c r="A47" s="34" t="s">
        <v>59</v>
      </c>
      <c r="E47" s="35" t="s">
        <v>102</v>
      </c>
    </row>
    <row r="48" spans="1:16" ht="38.25" x14ac:dyDescent="0.2">
      <c r="A48" s="36" t="s">
        <v>61</v>
      </c>
      <c r="E48" s="37" t="s">
        <v>103</v>
      </c>
    </row>
    <row r="49" spans="1:16" ht="63.75" x14ac:dyDescent="0.2">
      <c r="A49" t="s">
        <v>63</v>
      </c>
      <c r="E49" s="35" t="s">
        <v>74</v>
      </c>
    </row>
    <row r="50" spans="1:16" ht="25.5" x14ac:dyDescent="0.2">
      <c r="A50" s="24" t="s">
        <v>55</v>
      </c>
      <c r="B50" s="29" t="s">
        <v>52</v>
      </c>
      <c r="C50" s="29" t="s">
        <v>104</v>
      </c>
      <c r="D50" s="24" t="s">
        <v>69</v>
      </c>
      <c r="E50" s="30" t="s">
        <v>105</v>
      </c>
      <c r="F50" s="31" t="s">
        <v>77</v>
      </c>
      <c r="G50" s="32">
        <v>21937.844000000001</v>
      </c>
      <c r="H50" s="33">
        <v>0</v>
      </c>
      <c r="I50" s="33">
        <f>ROUND(ROUND(H50,2)*ROUND(G50,3),2)</f>
        <v>0</v>
      </c>
      <c r="O50">
        <f>(I50*21)/100</f>
        <v>0</v>
      </c>
      <c r="P50" t="s">
        <v>35</v>
      </c>
    </row>
    <row r="51" spans="1:16" ht="89.25" x14ac:dyDescent="0.2">
      <c r="A51" s="34" t="s">
        <v>59</v>
      </c>
      <c r="E51" s="35" t="s">
        <v>106</v>
      </c>
    </row>
    <row r="52" spans="1:16" ht="38.25" x14ac:dyDescent="0.2">
      <c r="A52" s="36" t="s">
        <v>61</v>
      </c>
      <c r="E52" s="37" t="s">
        <v>107</v>
      </c>
    </row>
    <row r="53" spans="1:16" ht="25.5" x14ac:dyDescent="0.2">
      <c r="A53" t="s">
        <v>63</v>
      </c>
      <c r="E53" s="35" t="s">
        <v>80</v>
      </c>
    </row>
    <row r="54" spans="1:16" x14ac:dyDescent="0.2">
      <c r="A54" s="24" t="s">
        <v>55</v>
      </c>
      <c r="B54" s="29" t="s">
        <v>108</v>
      </c>
      <c r="C54" s="29" t="s">
        <v>109</v>
      </c>
      <c r="D54" s="24" t="s">
        <v>69</v>
      </c>
      <c r="E54" s="30" t="s">
        <v>110</v>
      </c>
      <c r="F54" s="31" t="s">
        <v>101</v>
      </c>
      <c r="G54" s="32">
        <v>419.51</v>
      </c>
      <c r="H54" s="33">
        <v>0</v>
      </c>
      <c r="I54" s="33">
        <f>ROUND(ROUND(H54,2)*ROUND(G54,3),2)</f>
        <v>0</v>
      </c>
      <c r="O54">
        <f>(I54*21)/100</f>
        <v>0</v>
      </c>
      <c r="P54" t="s">
        <v>35</v>
      </c>
    </row>
    <row r="55" spans="1:16" ht="63.75" x14ac:dyDescent="0.2">
      <c r="A55" s="34" t="s">
        <v>59</v>
      </c>
      <c r="E55" s="35" t="s">
        <v>111</v>
      </c>
    </row>
    <row r="56" spans="1:16" x14ac:dyDescent="0.2">
      <c r="A56" s="36" t="s">
        <v>61</v>
      </c>
      <c r="E56" s="37" t="s">
        <v>112</v>
      </c>
    </row>
    <row r="57" spans="1:16" ht="63.75" x14ac:dyDescent="0.2">
      <c r="A57" t="s">
        <v>63</v>
      </c>
      <c r="E57" s="35" t="s">
        <v>74</v>
      </c>
    </row>
    <row r="58" spans="1:16" x14ac:dyDescent="0.2">
      <c r="A58" s="24" t="s">
        <v>55</v>
      </c>
      <c r="B58" s="29" t="s">
        <v>113</v>
      </c>
      <c r="C58" s="29" t="s">
        <v>114</v>
      </c>
      <c r="D58" s="24" t="s">
        <v>69</v>
      </c>
      <c r="E58" s="30" t="s">
        <v>115</v>
      </c>
      <c r="F58" s="31" t="s">
        <v>77</v>
      </c>
      <c r="G58" s="32">
        <v>3272.1779999999999</v>
      </c>
      <c r="H58" s="33">
        <v>0</v>
      </c>
      <c r="I58" s="33">
        <f>ROUND(ROUND(H58,2)*ROUND(G58,3),2)</f>
        <v>0</v>
      </c>
      <c r="O58">
        <f>(I58*21)/100</f>
        <v>0</v>
      </c>
      <c r="P58" t="s">
        <v>35</v>
      </c>
    </row>
    <row r="59" spans="1:16" ht="38.25" x14ac:dyDescent="0.2">
      <c r="A59" s="34" t="s">
        <v>59</v>
      </c>
      <c r="E59" s="35" t="s">
        <v>116</v>
      </c>
    </row>
    <row r="60" spans="1:16" x14ac:dyDescent="0.2">
      <c r="A60" s="36" t="s">
        <v>61</v>
      </c>
      <c r="E60" s="37" t="s">
        <v>117</v>
      </c>
    </row>
    <row r="61" spans="1:16" ht="25.5" x14ac:dyDescent="0.2">
      <c r="A61" t="s">
        <v>63</v>
      </c>
      <c r="E61" s="35" t="s">
        <v>80</v>
      </c>
    </row>
    <row r="62" spans="1:16" x14ac:dyDescent="0.2">
      <c r="A62" s="24" t="s">
        <v>55</v>
      </c>
      <c r="B62" s="29" t="s">
        <v>118</v>
      </c>
      <c r="C62" s="29" t="s">
        <v>119</v>
      </c>
      <c r="D62" s="24" t="s">
        <v>120</v>
      </c>
      <c r="E62" s="30" t="s">
        <v>121</v>
      </c>
      <c r="F62" s="31" t="s">
        <v>71</v>
      </c>
      <c r="G62" s="32">
        <v>254.97800000000001</v>
      </c>
      <c r="H62" s="33">
        <v>0</v>
      </c>
      <c r="I62" s="33">
        <f>ROUND(ROUND(H62,2)*ROUND(G62,3),2)</f>
        <v>0</v>
      </c>
      <c r="O62">
        <f>(I62*21)/100</f>
        <v>0</v>
      </c>
      <c r="P62" t="s">
        <v>35</v>
      </c>
    </row>
    <row r="63" spans="1:16" ht="153" x14ac:dyDescent="0.2">
      <c r="A63" s="34" t="s">
        <v>59</v>
      </c>
      <c r="E63" s="35" t="s">
        <v>122</v>
      </c>
    </row>
    <row r="64" spans="1:16" ht="38.25" x14ac:dyDescent="0.2">
      <c r="A64" s="36" t="s">
        <v>61</v>
      </c>
      <c r="E64" s="37" t="s">
        <v>123</v>
      </c>
    </row>
    <row r="65" spans="1:16" ht="63.75" x14ac:dyDescent="0.2">
      <c r="A65" t="s">
        <v>63</v>
      </c>
      <c r="E65" s="35" t="s">
        <v>74</v>
      </c>
    </row>
    <row r="66" spans="1:16" x14ac:dyDescent="0.2">
      <c r="A66" s="24" t="s">
        <v>55</v>
      </c>
      <c r="B66" s="29" t="s">
        <v>124</v>
      </c>
      <c r="C66" s="29" t="s">
        <v>119</v>
      </c>
      <c r="D66" s="24" t="s">
        <v>125</v>
      </c>
      <c r="E66" s="30" t="s">
        <v>121</v>
      </c>
      <c r="F66" s="31" t="s">
        <v>71</v>
      </c>
      <c r="G66" s="32">
        <v>11099.945</v>
      </c>
      <c r="H66" s="33">
        <v>0</v>
      </c>
      <c r="I66" s="33">
        <f>ROUND(ROUND(H66,2)*ROUND(G66,3),2)</f>
        <v>0</v>
      </c>
      <c r="O66">
        <f>(I66*21)/100</f>
        <v>0</v>
      </c>
      <c r="P66" t="s">
        <v>35</v>
      </c>
    </row>
    <row r="67" spans="1:16" ht="140.25" x14ac:dyDescent="0.2">
      <c r="A67" s="34" t="s">
        <v>59</v>
      </c>
      <c r="E67" s="35" t="s">
        <v>126</v>
      </c>
    </row>
    <row r="68" spans="1:16" ht="38.25" x14ac:dyDescent="0.2">
      <c r="A68" s="36" t="s">
        <v>61</v>
      </c>
      <c r="E68" s="37" t="s">
        <v>127</v>
      </c>
    </row>
    <row r="69" spans="1:16" ht="63.75" x14ac:dyDescent="0.2">
      <c r="A69" t="s">
        <v>63</v>
      </c>
      <c r="E69" s="35" t="s">
        <v>74</v>
      </c>
    </row>
    <row r="70" spans="1:16" x14ac:dyDescent="0.2">
      <c r="A70" s="24" t="s">
        <v>55</v>
      </c>
      <c r="B70" s="29" t="s">
        <v>128</v>
      </c>
      <c r="C70" s="29" t="s">
        <v>129</v>
      </c>
      <c r="D70" s="24" t="s">
        <v>69</v>
      </c>
      <c r="E70" s="30" t="s">
        <v>130</v>
      </c>
      <c r="F70" s="31" t="s">
        <v>101</v>
      </c>
      <c r="G70" s="32">
        <v>1999.57</v>
      </c>
      <c r="H70" s="33">
        <v>0</v>
      </c>
      <c r="I70" s="33">
        <f>ROUND(ROUND(H70,2)*ROUND(G70,3),2)</f>
        <v>0</v>
      </c>
      <c r="O70">
        <f>(I70*21)/100</f>
        <v>0</v>
      </c>
      <c r="P70" t="s">
        <v>35</v>
      </c>
    </row>
    <row r="71" spans="1:16" ht="63.75" x14ac:dyDescent="0.2">
      <c r="A71" s="34" t="s">
        <v>59</v>
      </c>
      <c r="E71" s="35" t="s">
        <v>131</v>
      </c>
    </row>
    <row r="72" spans="1:16" ht="38.25" x14ac:dyDescent="0.2">
      <c r="A72" s="36" t="s">
        <v>61</v>
      </c>
      <c r="E72" s="37" t="s">
        <v>132</v>
      </c>
    </row>
    <row r="73" spans="1:16" ht="25.5" x14ac:dyDescent="0.2">
      <c r="A73" t="s">
        <v>63</v>
      </c>
      <c r="E73" s="35" t="s">
        <v>133</v>
      </c>
    </row>
    <row r="74" spans="1:16" x14ac:dyDescent="0.2">
      <c r="A74" s="24" t="s">
        <v>55</v>
      </c>
      <c r="B74" s="29" t="s">
        <v>134</v>
      </c>
      <c r="C74" s="29" t="s">
        <v>135</v>
      </c>
      <c r="D74" s="24" t="s">
        <v>69</v>
      </c>
      <c r="E74" s="30" t="s">
        <v>136</v>
      </c>
      <c r="F74" s="31" t="s">
        <v>137</v>
      </c>
      <c r="G74" s="32">
        <v>140</v>
      </c>
      <c r="H74" s="33">
        <v>0</v>
      </c>
      <c r="I74" s="33">
        <f>ROUND(ROUND(H74,2)*ROUND(G74,3),2)</f>
        <v>0</v>
      </c>
      <c r="O74">
        <f>(I74*21)/100</f>
        <v>0</v>
      </c>
      <c r="P74" t="s">
        <v>35</v>
      </c>
    </row>
    <row r="75" spans="1:16" ht="25.5" x14ac:dyDescent="0.2">
      <c r="A75" s="34" t="s">
        <v>59</v>
      </c>
      <c r="E75" s="35" t="s">
        <v>138</v>
      </c>
    </row>
    <row r="76" spans="1:16" x14ac:dyDescent="0.2">
      <c r="A76" s="36" t="s">
        <v>61</v>
      </c>
      <c r="E76" s="37" t="s">
        <v>139</v>
      </c>
    </row>
    <row r="77" spans="1:16" ht="38.25" x14ac:dyDescent="0.2">
      <c r="A77" t="s">
        <v>63</v>
      </c>
      <c r="E77" s="35" t="s">
        <v>140</v>
      </c>
    </row>
    <row r="78" spans="1:16" x14ac:dyDescent="0.2">
      <c r="A78" s="24" t="s">
        <v>55</v>
      </c>
      <c r="B78" s="29" t="s">
        <v>141</v>
      </c>
      <c r="C78" s="29" t="s">
        <v>142</v>
      </c>
      <c r="D78" s="24" t="s">
        <v>69</v>
      </c>
      <c r="E78" s="30" t="s">
        <v>143</v>
      </c>
      <c r="F78" s="31" t="s">
        <v>71</v>
      </c>
      <c r="G78" s="32">
        <v>6943.7</v>
      </c>
      <c r="H78" s="33">
        <v>0</v>
      </c>
      <c r="I78" s="33">
        <f>ROUND(ROUND(H78,2)*ROUND(G78,3),2)</f>
        <v>0</v>
      </c>
      <c r="O78">
        <f>(I78*21)/100</f>
        <v>0</v>
      </c>
      <c r="P78" t="s">
        <v>35</v>
      </c>
    </row>
    <row r="79" spans="1:16" ht="153" x14ac:dyDescent="0.2">
      <c r="A79" s="34" t="s">
        <v>59</v>
      </c>
      <c r="E79" s="35" t="s">
        <v>144</v>
      </c>
    </row>
    <row r="80" spans="1:16" ht="38.25" x14ac:dyDescent="0.2">
      <c r="A80" s="36" t="s">
        <v>61</v>
      </c>
      <c r="E80" s="37" t="s">
        <v>145</v>
      </c>
    </row>
    <row r="81" spans="1:16" ht="38.25" x14ac:dyDescent="0.2">
      <c r="A81" t="s">
        <v>63</v>
      </c>
      <c r="E81" s="35" t="s">
        <v>146</v>
      </c>
    </row>
    <row r="82" spans="1:16" x14ac:dyDescent="0.2">
      <c r="A82" s="24" t="s">
        <v>55</v>
      </c>
      <c r="B82" s="29" t="s">
        <v>147</v>
      </c>
      <c r="C82" s="29" t="s">
        <v>148</v>
      </c>
      <c r="D82" s="24" t="s">
        <v>69</v>
      </c>
      <c r="E82" s="30" t="s">
        <v>149</v>
      </c>
      <c r="F82" s="31" t="s">
        <v>71</v>
      </c>
      <c r="G82" s="32">
        <v>100</v>
      </c>
      <c r="H82" s="33">
        <v>0</v>
      </c>
      <c r="I82" s="33">
        <f>ROUND(ROUND(H82,2)*ROUND(G82,3),2)</f>
        <v>0</v>
      </c>
      <c r="O82">
        <f>(I82*21)/100</f>
        <v>0</v>
      </c>
      <c r="P82" t="s">
        <v>35</v>
      </c>
    </row>
    <row r="83" spans="1:16" ht="38.25" x14ac:dyDescent="0.2">
      <c r="A83" s="34" t="s">
        <v>59</v>
      </c>
      <c r="E83" s="35" t="s">
        <v>150</v>
      </c>
    </row>
    <row r="84" spans="1:16" x14ac:dyDescent="0.2">
      <c r="A84" s="36" t="s">
        <v>61</v>
      </c>
      <c r="E84" s="37" t="s">
        <v>151</v>
      </c>
    </row>
    <row r="85" spans="1:16" ht="369.75" x14ac:dyDescent="0.2">
      <c r="A85" t="s">
        <v>63</v>
      </c>
      <c r="E85" s="35" t="s">
        <v>152</v>
      </c>
    </row>
    <row r="86" spans="1:16" x14ac:dyDescent="0.2">
      <c r="A86" s="24" t="s">
        <v>55</v>
      </c>
      <c r="B86" s="29" t="s">
        <v>153</v>
      </c>
      <c r="C86" s="29" t="s">
        <v>154</v>
      </c>
      <c r="D86" s="24" t="s">
        <v>69</v>
      </c>
      <c r="E86" s="30" t="s">
        <v>155</v>
      </c>
      <c r="F86" s="31" t="s">
        <v>71</v>
      </c>
      <c r="G86" s="32">
        <v>3491.2139999999999</v>
      </c>
      <c r="H86" s="33">
        <v>0</v>
      </c>
      <c r="I86" s="33">
        <f>ROUND(ROUND(H86,2)*ROUND(G86,3),2)</f>
        <v>0</v>
      </c>
      <c r="O86">
        <f>(I86*21)/100</f>
        <v>0</v>
      </c>
      <c r="P86" t="s">
        <v>35</v>
      </c>
    </row>
    <row r="87" spans="1:16" ht="63.75" x14ac:dyDescent="0.2">
      <c r="A87" s="34" t="s">
        <v>59</v>
      </c>
      <c r="E87" s="35" t="s">
        <v>156</v>
      </c>
    </row>
    <row r="88" spans="1:16" x14ac:dyDescent="0.2">
      <c r="A88" s="36" t="s">
        <v>61</v>
      </c>
      <c r="E88" s="37" t="s">
        <v>157</v>
      </c>
    </row>
    <row r="89" spans="1:16" ht="306" x14ac:dyDescent="0.2">
      <c r="A89" t="s">
        <v>63</v>
      </c>
      <c r="E89" s="35" t="s">
        <v>158</v>
      </c>
    </row>
    <row r="90" spans="1:16" x14ac:dyDescent="0.2">
      <c r="A90" s="24" t="s">
        <v>55</v>
      </c>
      <c r="B90" s="29" t="s">
        <v>159</v>
      </c>
      <c r="C90" s="29" t="s">
        <v>160</v>
      </c>
      <c r="D90" s="24" t="s">
        <v>69</v>
      </c>
      <c r="E90" s="30" t="s">
        <v>161</v>
      </c>
      <c r="F90" s="31" t="s">
        <v>71</v>
      </c>
      <c r="G90" s="32">
        <v>12019.504999999999</v>
      </c>
      <c r="H90" s="33">
        <v>0</v>
      </c>
      <c r="I90" s="33">
        <f>ROUND(ROUND(H90,2)*ROUND(G90,3),2)</f>
        <v>0</v>
      </c>
      <c r="O90">
        <f>(I90*21)/100</f>
        <v>0</v>
      </c>
      <c r="P90" t="s">
        <v>35</v>
      </c>
    </row>
    <row r="91" spans="1:16" ht="51" x14ac:dyDescent="0.2">
      <c r="A91" s="34" t="s">
        <v>59</v>
      </c>
      <c r="E91" s="35" t="s">
        <v>162</v>
      </c>
    </row>
    <row r="92" spans="1:16" x14ac:dyDescent="0.2">
      <c r="A92" s="36" t="s">
        <v>61</v>
      </c>
      <c r="E92" s="37" t="s">
        <v>163</v>
      </c>
    </row>
    <row r="93" spans="1:16" ht="306" x14ac:dyDescent="0.2">
      <c r="A93" t="s">
        <v>63</v>
      </c>
      <c r="E93" s="35" t="s">
        <v>164</v>
      </c>
    </row>
    <row r="94" spans="1:16" x14ac:dyDescent="0.2">
      <c r="A94" s="24" t="s">
        <v>55</v>
      </c>
      <c r="B94" s="29" t="s">
        <v>165</v>
      </c>
      <c r="C94" s="29" t="s">
        <v>166</v>
      </c>
      <c r="D94" s="24" t="s">
        <v>69</v>
      </c>
      <c r="E94" s="30" t="s">
        <v>167</v>
      </c>
      <c r="F94" s="31" t="s">
        <v>71</v>
      </c>
      <c r="G94" s="32">
        <v>69002.736000000004</v>
      </c>
      <c r="H94" s="33">
        <v>0</v>
      </c>
      <c r="I94" s="33">
        <f>ROUND(ROUND(H94,2)*ROUND(G94,3),2)</f>
        <v>0</v>
      </c>
      <c r="O94">
        <f>(I94*21)/100</f>
        <v>0</v>
      </c>
      <c r="P94" t="s">
        <v>35</v>
      </c>
    </row>
    <row r="95" spans="1:16" ht="63.75" x14ac:dyDescent="0.2">
      <c r="A95" s="34" t="s">
        <v>59</v>
      </c>
      <c r="E95" s="35" t="s">
        <v>168</v>
      </c>
    </row>
    <row r="96" spans="1:16" x14ac:dyDescent="0.2">
      <c r="A96" s="36" t="s">
        <v>61</v>
      </c>
      <c r="E96" s="37" t="s">
        <v>169</v>
      </c>
    </row>
    <row r="97" spans="1:16" ht="318.75" x14ac:dyDescent="0.2">
      <c r="A97" t="s">
        <v>63</v>
      </c>
      <c r="E97" s="35" t="s">
        <v>170</v>
      </c>
    </row>
    <row r="98" spans="1:16" x14ac:dyDescent="0.2">
      <c r="A98" s="24" t="s">
        <v>55</v>
      </c>
      <c r="B98" s="29" t="s">
        <v>171</v>
      </c>
      <c r="C98" s="29" t="s">
        <v>172</v>
      </c>
      <c r="D98" s="24" t="s">
        <v>69</v>
      </c>
      <c r="E98" s="30" t="s">
        <v>173</v>
      </c>
      <c r="F98" s="31" t="s">
        <v>174</v>
      </c>
      <c r="G98" s="32">
        <v>690027.36</v>
      </c>
      <c r="H98" s="33">
        <v>0</v>
      </c>
      <c r="I98" s="33">
        <f>ROUND(ROUND(H98,2)*ROUND(G98,3),2)</f>
        <v>0</v>
      </c>
      <c r="O98">
        <f>(I98*21)/100</f>
        <v>0</v>
      </c>
      <c r="P98" t="s">
        <v>35</v>
      </c>
    </row>
    <row r="99" spans="1:16" ht="38.25" x14ac:dyDescent="0.2">
      <c r="A99" s="34" t="s">
        <v>59</v>
      </c>
      <c r="E99" s="35" t="s">
        <v>175</v>
      </c>
    </row>
    <row r="100" spans="1:16" x14ac:dyDescent="0.2">
      <c r="A100" s="36" t="s">
        <v>61</v>
      </c>
      <c r="E100" s="37" t="s">
        <v>176</v>
      </c>
    </row>
    <row r="101" spans="1:16" ht="25.5" x14ac:dyDescent="0.2">
      <c r="A101" t="s">
        <v>63</v>
      </c>
      <c r="E101" s="35" t="s">
        <v>177</v>
      </c>
    </row>
    <row r="102" spans="1:16" x14ac:dyDescent="0.2">
      <c r="A102" s="24" t="s">
        <v>55</v>
      </c>
      <c r="B102" s="29" t="s">
        <v>178</v>
      </c>
      <c r="C102" s="29" t="s">
        <v>179</v>
      </c>
      <c r="D102" s="24" t="s">
        <v>69</v>
      </c>
      <c r="E102" s="30" t="s">
        <v>180</v>
      </c>
      <c r="F102" s="31" t="s">
        <v>71</v>
      </c>
      <c r="G102" s="32">
        <v>2439.8620000000001</v>
      </c>
      <c r="H102" s="33">
        <v>0</v>
      </c>
      <c r="I102" s="33">
        <f>ROUND(ROUND(H102,2)*ROUND(G102,3),2)</f>
        <v>0</v>
      </c>
      <c r="O102">
        <f>(I102*21)/100</f>
        <v>0</v>
      </c>
      <c r="P102" t="s">
        <v>35</v>
      </c>
    </row>
    <row r="103" spans="1:16" ht="76.5" x14ac:dyDescent="0.2">
      <c r="A103" s="34" t="s">
        <v>59</v>
      </c>
      <c r="E103" s="35" t="s">
        <v>181</v>
      </c>
    </row>
    <row r="104" spans="1:16" ht="38.25" x14ac:dyDescent="0.2">
      <c r="A104" s="36" t="s">
        <v>61</v>
      </c>
      <c r="E104" s="37" t="s">
        <v>182</v>
      </c>
    </row>
    <row r="105" spans="1:16" ht="242.25" x14ac:dyDescent="0.2">
      <c r="A105" t="s">
        <v>63</v>
      </c>
      <c r="E105" s="35" t="s">
        <v>183</v>
      </c>
    </row>
    <row r="106" spans="1:16" x14ac:dyDescent="0.2">
      <c r="A106" s="24" t="s">
        <v>55</v>
      </c>
      <c r="B106" s="29" t="s">
        <v>184</v>
      </c>
      <c r="C106" s="29" t="s">
        <v>185</v>
      </c>
      <c r="D106" s="24" t="s">
        <v>69</v>
      </c>
      <c r="E106" s="30" t="s">
        <v>186</v>
      </c>
      <c r="F106" s="31" t="s">
        <v>71</v>
      </c>
      <c r="G106" s="32">
        <v>4536.7389999999996</v>
      </c>
      <c r="H106" s="33">
        <v>0</v>
      </c>
      <c r="I106" s="33">
        <f>ROUND(ROUND(H106,2)*ROUND(G106,3),2)</f>
        <v>0</v>
      </c>
      <c r="O106">
        <f>(I106*21)/100</f>
        <v>0</v>
      </c>
      <c r="P106" t="s">
        <v>35</v>
      </c>
    </row>
    <row r="107" spans="1:16" ht="51" x14ac:dyDescent="0.2">
      <c r="A107" s="34" t="s">
        <v>59</v>
      </c>
      <c r="E107" s="35" t="s">
        <v>187</v>
      </c>
    </row>
    <row r="108" spans="1:16" x14ac:dyDescent="0.2">
      <c r="A108" s="36" t="s">
        <v>61</v>
      </c>
      <c r="E108" s="37" t="s">
        <v>188</v>
      </c>
    </row>
    <row r="109" spans="1:16" ht="229.5" x14ac:dyDescent="0.2">
      <c r="A109" t="s">
        <v>63</v>
      </c>
      <c r="E109" s="35" t="s">
        <v>189</v>
      </c>
    </row>
    <row r="110" spans="1:16" x14ac:dyDescent="0.2">
      <c r="A110" s="24" t="s">
        <v>55</v>
      </c>
      <c r="B110" s="29" t="s">
        <v>190</v>
      </c>
      <c r="C110" s="29" t="s">
        <v>191</v>
      </c>
      <c r="D110" s="24" t="s">
        <v>69</v>
      </c>
      <c r="E110" s="30" t="s">
        <v>192</v>
      </c>
      <c r="F110" s="31" t="s">
        <v>71</v>
      </c>
      <c r="G110" s="32">
        <v>890.44899999999996</v>
      </c>
      <c r="H110" s="33">
        <v>0</v>
      </c>
      <c r="I110" s="33">
        <f>ROUND(ROUND(H110,2)*ROUND(G110,3),2)</f>
        <v>0</v>
      </c>
      <c r="O110">
        <f>(I110*21)/100</f>
        <v>0</v>
      </c>
      <c r="P110" t="s">
        <v>35</v>
      </c>
    </row>
    <row r="111" spans="1:16" ht="102" x14ac:dyDescent="0.2">
      <c r="A111" s="34" t="s">
        <v>59</v>
      </c>
      <c r="E111" s="35" t="s">
        <v>193</v>
      </c>
    </row>
    <row r="112" spans="1:16" ht="38.25" x14ac:dyDescent="0.2">
      <c r="A112" s="36" t="s">
        <v>61</v>
      </c>
      <c r="E112" s="37" t="s">
        <v>194</v>
      </c>
    </row>
    <row r="113" spans="1:16" ht="280.5" x14ac:dyDescent="0.2">
      <c r="A113" t="s">
        <v>63</v>
      </c>
      <c r="E113" s="35" t="s">
        <v>195</v>
      </c>
    </row>
    <row r="114" spans="1:16" x14ac:dyDescent="0.2">
      <c r="A114" s="24" t="s">
        <v>55</v>
      </c>
      <c r="B114" s="29" t="s">
        <v>196</v>
      </c>
      <c r="C114" s="29" t="s">
        <v>197</v>
      </c>
      <c r="D114" s="24" t="s">
        <v>69</v>
      </c>
      <c r="E114" s="30" t="s">
        <v>198</v>
      </c>
      <c r="F114" s="31" t="s">
        <v>71</v>
      </c>
      <c r="G114" s="32">
        <v>100</v>
      </c>
      <c r="H114" s="33">
        <v>0</v>
      </c>
      <c r="I114" s="33">
        <f>ROUND(ROUND(H114,2)*ROUND(G114,3),2)</f>
        <v>0</v>
      </c>
      <c r="O114">
        <f>(I114*21)/100</f>
        <v>0</v>
      </c>
      <c r="P114" t="s">
        <v>35</v>
      </c>
    </row>
    <row r="115" spans="1:16" ht="38.25" x14ac:dyDescent="0.2">
      <c r="A115" s="34" t="s">
        <v>59</v>
      </c>
      <c r="E115" s="35" t="s">
        <v>199</v>
      </c>
    </row>
    <row r="116" spans="1:16" x14ac:dyDescent="0.2">
      <c r="A116" s="36" t="s">
        <v>61</v>
      </c>
      <c r="E116" s="37" t="s">
        <v>151</v>
      </c>
    </row>
    <row r="117" spans="1:16" ht="267.75" x14ac:dyDescent="0.2">
      <c r="A117" t="s">
        <v>63</v>
      </c>
      <c r="E117" s="35" t="s">
        <v>200</v>
      </c>
    </row>
    <row r="118" spans="1:16" x14ac:dyDescent="0.2">
      <c r="A118" s="24" t="s">
        <v>55</v>
      </c>
      <c r="B118" s="29" t="s">
        <v>201</v>
      </c>
      <c r="C118" s="29" t="s">
        <v>202</v>
      </c>
      <c r="D118" s="24" t="s">
        <v>69</v>
      </c>
      <c r="E118" s="30" t="s">
        <v>203</v>
      </c>
      <c r="F118" s="31" t="s">
        <v>204</v>
      </c>
      <c r="G118" s="32">
        <v>137364.087</v>
      </c>
      <c r="H118" s="33">
        <v>0</v>
      </c>
      <c r="I118" s="33">
        <f>ROUND(ROUND(H118,2)*ROUND(G118,3),2)</f>
        <v>0</v>
      </c>
      <c r="O118">
        <f>(I118*21)/100</f>
        <v>0</v>
      </c>
      <c r="P118" t="s">
        <v>35</v>
      </c>
    </row>
    <row r="119" spans="1:16" ht="318.75" x14ac:dyDescent="0.2">
      <c r="A119" s="34" t="s">
        <v>59</v>
      </c>
      <c r="E119" s="35" t="s">
        <v>205</v>
      </c>
    </row>
    <row r="120" spans="1:16" ht="165.75" x14ac:dyDescent="0.2">
      <c r="A120" s="36" t="s">
        <v>61</v>
      </c>
      <c r="E120" s="37" t="s">
        <v>206</v>
      </c>
    </row>
    <row r="121" spans="1:16" ht="25.5" x14ac:dyDescent="0.2">
      <c r="A121" t="s">
        <v>63</v>
      </c>
      <c r="E121" s="35" t="s">
        <v>207</v>
      </c>
    </row>
    <row r="122" spans="1:16" x14ac:dyDescent="0.2">
      <c r="A122" s="24" t="s">
        <v>55</v>
      </c>
      <c r="B122" s="29" t="s">
        <v>208</v>
      </c>
      <c r="C122" s="29" t="s">
        <v>209</v>
      </c>
      <c r="D122" s="24" t="s">
        <v>69</v>
      </c>
      <c r="E122" s="30" t="s">
        <v>210</v>
      </c>
      <c r="F122" s="31" t="s">
        <v>204</v>
      </c>
      <c r="G122" s="32">
        <v>23284.76</v>
      </c>
      <c r="H122" s="33">
        <v>0</v>
      </c>
      <c r="I122" s="33">
        <f>ROUND(ROUND(H122,2)*ROUND(G122,3),2)</f>
        <v>0</v>
      </c>
      <c r="O122">
        <f>(I122*21)/100</f>
        <v>0</v>
      </c>
      <c r="P122" t="s">
        <v>35</v>
      </c>
    </row>
    <row r="123" spans="1:16" ht="25.5" x14ac:dyDescent="0.2">
      <c r="A123" s="34" t="s">
        <v>59</v>
      </c>
      <c r="E123" s="35" t="s">
        <v>211</v>
      </c>
    </row>
    <row r="124" spans="1:16" x14ac:dyDescent="0.2">
      <c r="A124" s="36" t="s">
        <v>61</v>
      </c>
      <c r="E124" s="37" t="s">
        <v>212</v>
      </c>
    </row>
    <row r="125" spans="1:16" x14ac:dyDescent="0.2">
      <c r="A125" t="s">
        <v>63</v>
      </c>
      <c r="E125" s="35" t="s">
        <v>213</v>
      </c>
    </row>
    <row r="126" spans="1:16" x14ac:dyDescent="0.2">
      <c r="A126" s="24" t="s">
        <v>55</v>
      </c>
      <c r="B126" s="29" t="s">
        <v>214</v>
      </c>
      <c r="C126" s="29" t="s">
        <v>215</v>
      </c>
      <c r="D126" s="24" t="s">
        <v>69</v>
      </c>
      <c r="E126" s="30" t="s">
        <v>216</v>
      </c>
      <c r="F126" s="31" t="s">
        <v>204</v>
      </c>
      <c r="G126" s="32">
        <v>23282.76</v>
      </c>
      <c r="H126" s="33">
        <v>0</v>
      </c>
      <c r="I126" s="33">
        <f>ROUND(ROUND(H126,2)*ROUND(G126,3),2)</f>
        <v>0</v>
      </c>
      <c r="O126">
        <f>(I126*21)/100</f>
        <v>0</v>
      </c>
      <c r="P126" t="s">
        <v>35</v>
      </c>
    </row>
    <row r="127" spans="1:16" ht="38.25" x14ac:dyDescent="0.2">
      <c r="A127" s="34" t="s">
        <v>59</v>
      </c>
      <c r="E127" s="35" t="s">
        <v>217</v>
      </c>
    </row>
    <row r="128" spans="1:16" x14ac:dyDescent="0.2">
      <c r="A128" s="36" t="s">
        <v>61</v>
      </c>
      <c r="E128" s="37" t="s">
        <v>218</v>
      </c>
    </row>
    <row r="129" spans="1:16" ht="38.25" x14ac:dyDescent="0.2">
      <c r="A129" t="s">
        <v>63</v>
      </c>
      <c r="E129" s="35" t="s">
        <v>219</v>
      </c>
    </row>
    <row r="130" spans="1:16" x14ac:dyDescent="0.2">
      <c r="A130" s="24" t="s">
        <v>55</v>
      </c>
      <c r="B130" s="29" t="s">
        <v>220</v>
      </c>
      <c r="C130" s="29" t="s">
        <v>221</v>
      </c>
      <c r="D130" s="24" t="s">
        <v>69</v>
      </c>
      <c r="E130" s="30" t="s">
        <v>222</v>
      </c>
      <c r="F130" s="31" t="s">
        <v>204</v>
      </c>
      <c r="G130" s="32">
        <v>23284.76</v>
      </c>
      <c r="H130" s="33">
        <v>0</v>
      </c>
      <c r="I130" s="33">
        <f>ROUND(ROUND(H130,2)*ROUND(G130,3),2)</f>
        <v>0</v>
      </c>
      <c r="O130">
        <f>(I130*21)/100</f>
        <v>0</v>
      </c>
      <c r="P130" t="s">
        <v>35</v>
      </c>
    </row>
    <row r="131" spans="1:16" ht="25.5" x14ac:dyDescent="0.2">
      <c r="A131" s="34" t="s">
        <v>59</v>
      </c>
      <c r="E131" s="35" t="s">
        <v>223</v>
      </c>
    </row>
    <row r="132" spans="1:16" x14ac:dyDescent="0.2">
      <c r="A132" s="36" t="s">
        <v>61</v>
      </c>
      <c r="E132" s="37" t="s">
        <v>212</v>
      </c>
    </row>
    <row r="133" spans="1:16" ht="25.5" x14ac:dyDescent="0.2">
      <c r="A133" t="s">
        <v>63</v>
      </c>
      <c r="E133" s="35" t="s">
        <v>224</v>
      </c>
    </row>
    <row r="134" spans="1:16" x14ac:dyDescent="0.2">
      <c r="A134" s="24" t="s">
        <v>55</v>
      </c>
      <c r="B134" s="29" t="s">
        <v>225</v>
      </c>
      <c r="C134" s="29" t="s">
        <v>226</v>
      </c>
      <c r="D134" s="24" t="s">
        <v>69</v>
      </c>
      <c r="E134" s="30" t="s">
        <v>227</v>
      </c>
      <c r="F134" s="31" t="s">
        <v>204</v>
      </c>
      <c r="G134" s="32">
        <v>23284.76</v>
      </c>
      <c r="H134" s="33">
        <v>0</v>
      </c>
      <c r="I134" s="33">
        <f>ROUND(ROUND(H134,2)*ROUND(G134,3),2)</f>
        <v>0</v>
      </c>
      <c r="O134">
        <f>(I134*21)/100</f>
        <v>0</v>
      </c>
      <c r="P134" t="s">
        <v>35</v>
      </c>
    </row>
    <row r="135" spans="1:16" ht="25.5" x14ac:dyDescent="0.2">
      <c r="A135" s="34" t="s">
        <v>59</v>
      </c>
      <c r="E135" s="35" t="s">
        <v>228</v>
      </c>
    </row>
    <row r="136" spans="1:16" x14ac:dyDescent="0.2">
      <c r="A136" s="36" t="s">
        <v>61</v>
      </c>
      <c r="E136" s="37" t="s">
        <v>212</v>
      </c>
    </row>
    <row r="137" spans="1:16" ht="38.25" x14ac:dyDescent="0.2">
      <c r="A137" t="s">
        <v>63</v>
      </c>
      <c r="E137" s="35" t="s">
        <v>229</v>
      </c>
    </row>
    <row r="138" spans="1:16" x14ac:dyDescent="0.2">
      <c r="A138" s="24" t="s">
        <v>55</v>
      </c>
      <c r="B138" s="29" t="s">
        <v>230</v>
      </c>
      <c r="C138" s="29" t="s">
        <v>231</v>
      </c>
      <c r="D138" s="24" t="s">
        <v>69</v>
      </c>
      <c r="E138" s="30" t="s">
        <v>232</v>
      </c>
      <c r="F138" s="31" t="s">
        <v>204</v>
      </c>
      <c r="G138" s="32">
        <v>12.43</v>
      </c>
      <c r="H138" s="33">
        <v>0</v>
      </c>
      <c r="I138" s="33">
        <f>ROUND(ROUND(H138,2)*ROUND(G138,3),2)</f>
        <v>0</v>
      </c>
      <c r="O138">
        <f>(I138*21)/100</f>
        <v>0</v>
      </c>
      <c r="P138" t="s">
        <v>35</v>
      </c>
    </row>
    <row r="139" spans="1:16" ht="25.5" x14ac:dyDescent="0.2">
      <c r="A139" s="34" t="s">
        <v>59</v>
      </c>
      <c r="E139" s="35" t="s">
        <v>233</v>
      </c>
    </row>
    <row r="140" spans="1:16" x14ac:dyDescent="0.2">
      <c r="A140" s="36" t="s">
        <v>61</v>
      </c>
      <c r="E140" s="37" t="s">
        <v>234</v>
      </c>
    </row>
    <row r="141" spans="1:16" ht="38.25" x14ac:dyDescent="0.2">
      <c r="A141" t="s">
        <v>63</v>
      </c>
      <c r="E141" s="35" t="s">
        <v>235</v>
      </c>
    </row>
    <row r="142" spans="1:16" x14ac:dyDescent="0.2">
      <c r="A142" s="24" t="s">
        <v>55</v>
      </c>
      <c r="B142" s="29" t="s">
        <v>236</v>
      </c>
      <c r="C142" s="29" t="s">
        <v>237</v>
      </c>
      <c r="D142" s="24" t="s">
        <v>69</v>
      </c>
      <c r="E142" s="30" t="s">
        <v>238</v>
      </c>
      <c r="F142" s="31" t="s">
        <v>204</v>
      </c>
      <c r="G142" s="32">
        <v>117</v>
      </c>
      <c r="H142" s="33">
        <v>0</v>
      </c>
      <c r="I142" s="33">
        <f>ROUND(ROUND(H142,2)*ROUND(G142,3),2)</f>
        <v>0</v>
      </c>
      <c r="O142">
        <f>(I142*21)/100</f>
        <v>0</v>
      </c>
      <c r="P142" t="s">
        <v>35</v>
      </c>
    </row>
    <row r="143" spans="1:16" ht="63.75" x14ac:dyDescent="0.2">
      <c r="A143" s="34" t="s">
        <v>59</v>
      </c>
      <c r="E143" s="35" t="s">
        <v>239</v>
      </c>
    </row>
    <row r="144" spans="1:16" ht="38.25" x14ac:dyDescent="0.2">
      <c r="A144" s="36" t="s">
        <v>61</v>
      </c>
      <c r="E144" s="37" t="s">
        <v>240</v>
      </c>
    </row>
    <row r="145" spans="1:18" ht="38.25" x14ac:dyDescent="0.2">
      <c r="A145" t="s">
        <v>63</v>
      </c>
      <c r="E145" s="35" t="s">
        <v>241</v>
      </c>
    </row>
    <row r="146" spans="1:18" ht="12.75" customHeight="1" x14ac:dyDescent="0.2">
      <c r="A146" s="12" t="s">
        <v>53</v>
      </c>
      <c r="B146" s="12"/>
      <c r="C146" s="38" t="s">
        <v>35</v>
      </c>
      <c r="D146" s="12"/>
      <c r="E146" s="27" t="s">
        <v>242</v>
      </c>
      <c r="F146" s="12"/>
      <c r="G146" s="12"/>
      <c r="H146" s="12"/>
      <c r="I146" s="39">
        <f>0+Q146</f>
        <v>0</v>
      </c>
      <c r="O146">
        <f>0+R146</f>
        <v>0</v>
      </c>
      <c r="Q146">
        <f>0+I147+I151+I155</f>
        <v>0</v>
      </c>
      <c r="R146">
        <f>0+O147+O151+O155</f>
        <v>0</v>
      </c>
    </row>
    <row r="147" spans="1:18" x14ac:dyDescent="0.2">
      <c r="A147" s="24" t="s">
        <v>55</v>
      </c>
      <c r="B147" s="29" t="s">
        <v>243</v>
      </c>
      <c r="C147" s="29" t="s">
        <v>244</v>
      </c>
      <c r="D147" s="24" t="s">
        <v>69</v>
      </c>
      <c r="E147" s="30" t="s">
        <v>245</v>
      </c>
      <c r="F147" s="31" t="s">
        <v>204</v>
      </c>
      <c r="G147" s="32">
        <v>11572.699000000001</v>
      </c>
      <c r="H147" s="33">
        <v>0</v>
      </c>
      <c r="I147" s="33">
        <f>ROUND(ROUND(H147,2)*ROUND(G147,3),2)</f>
        <v>0</v>
      </c>
      <c r="O147">
        <f>(I147*21)/100</f>
        <v>0</v>
      </c>
      <c r="P147" t="s">
        <v>35</v>
      </c>
    </row>
    <row r="148" spans="1:18" ht="25.5" x14ac:dyDescent="0.2">
      <c r="A148" s="34" t="s">
        <v>59</v>
      </c>
      <c r="E148" s="35" t="s">
        <v>246</v>
      </c>
    </row>
    <row r="149" spans="1:18" x14ac:dyDescent="0.2">
      <c r="A149" s="36" t="s">
        <v>61</v>
      </c>
      <c r="E149" s="37" t="s">
        <v>247</v>
      </c>
    </row>
    <row r="150" spans="1:18" ht="51" x14ac:dyDescent="0.2">
      <c r="A150" t="s">
        <v>63</v>
      </c>
      <c r="E150" s="35" t="s">
        <v>248</v>
      </c>
    </row>
    <row r="151" spans="1:18" x14ac:dyDescent="0.2">
      <c r="A151" s="24" t="s">
        <v>55</v>
      </c>
      <c r="B151" s="29" t="s">
        <v>249</v>
      </c>
      <c r="C151" s="29" t="s">
        <v>250</v>
      </c>
      <c r="D151" s="24" t="s">
        <v>69</v>
      </c>
      <c r="E151" s="30" t="s">
        <v>251</v>
      </c>
      <c r="F151" s="31" t="s">
        <v>71</v>
      </c>
      <c r="G151" s="32">
        <v>19554.159</v>
      </c>
      <c r="H151" s="33">
        <v>0</v>
      </c>
      <c r="I151" s="33">
        <f>ROUND(ROUND(H151,2)*ROUND(G151,3),2)</f>
        <v>0</v>
      </c>
      <c r="O151">
        <f>(I151*21)/100</f>
        <v>0</v>
      </c>
      <c r="P151" t="s">
        <v>35</v>
      </c>
    </row>
    <row r="152" spans="1:18" ht="102" x14ac:dyDescent="0.2">
      <c r="A152" s="34" t="s">
        <v>59</v>
      </c>
      <c r="E152" s="35" t="s">
        <v>252</v>
      </c>
    </row>
    <row r="153" spans="1:18" ht="38.25" x14ac:dyDescent="0.2">
      <c r="A153" s="36" t="s">
        <v>61</v>
      </c>
      <c r="E153" s="37" t="s">
        <v>253</v>
      </c>
    </row>
    <row r="154" spans="1:18" ht="38.25" x14ac:dyDescent="0.2">
      <c r="A154" t="s">
        <v>63</v>
      </c>
      <c r="E154" s="35" t="s">
        <v>254</v>
      </c>
    </row>
    <row r="155" spans="1:18" x14ac:dyDescent="0.2">
      <c r="A155" s="24" t="s">
        <v>55</v>
      </c>
      <c r="B155" s="29" t="s">
        <v>255</v>
      </c>
      <c r="C155" s="29" t="s">
        <v>256</v>
      </c>
      <c r="D155" s="24" t="s">
        <v>69</v>
      </c>
      <c r="E155" s="30" t="s">
        <v>257</v>
      </c>
      <c r="F155" s="31" t="s">
        <v>204</v>
      </c>
      <c r="G155" s="32">
        <v>60</v>
      </c>
      <c r="H155" s="33">
        <v>0</v>
      </c>
      <c r="I155" s="33">
        <f>ROUND(ROUND(H155,2)*ROUND(G155,3),2)</f>
        <v>0</v>
      </c>
      <c r="O155">
        <f>(I155*21)/100</f>
        <v>0</v>
      </c>
      <c r="P155" t="s">
        <v>35</v>
      </c>
    </row>
    <row r="156" spans="1:18" ht="38.25" x14ac:dyDescent="0.2">
      <c r="A156" s="34" t="s">
        <v>59</v>
      </c>
      <c r="E156" s="35" t="s">
        <v>258</v>
      </c>
    </row>
    <row r="157" spans="1:18" x14ac:dyDescent="0.2">
      <c r="A157" s="36" t="s">
        <v>61</v>
      </c>
      <c r="E157" s="37" t="s">
        <v>259</v>
      </c>
    </row>
    <row r="158" spans="1:18" ht="102" x14ac:dyDescent="0.2">
      <c r="A158" t="s">
        <v>63</v>
      </c>
      <c r="E158" s="35" t="s">
        <v>260</v>
      </c>
    </row>
    <row r="159" spans="1:18" ht="12.75" customHeight="1" x14ac:dyDescent="0.2">
      <c r="A159" s="12" t="s">
        <v>53</v>
      </c>
      <c r="B159" s="12"/>
      <c r="C159" s="38" t="s">
        <v>34</v>
      </c>
      <c r="D159" s="12"/>
      <c r="E159" s="27" t="s">
        <v>261</v>
      </c>
      <c r="F159" s="12"/>
      <c r="G159" s="12"/>
      <c r="H159" s="12"/>
      <c r="I159" s="39">
        <f>0+Q159</f>
        <v>0</v>
      </c>
      <c r="O159">
        <f>0+R159</f>
        <v>0</v>
      </c>
      <c r="Q159">
        <f>0+I160+I164+I168</f>
        <v>0</v>
      </c>
      <c r="R159">
        <f>0+O160+O164+O168</f>
        <v>0</v>
      </c>
    </row>
    <row r="160" spans="1:18" x14ac:dyDescent="0.2">
      <c r="A160" s="24" t="s">
        <v>55</v>
      </c>
      <c r="B160" s="29" t="s">
        <v>262</v>
      </c>
      <c r="C160" s="29" t="s">
        <v>263</v>
      </c>
      <c r="D160" s="24" t="s">
        <v>69</v>
      </c>
      <c r="E160" s="30" t="s">
        <v>264</v>
      </c>
      <c r="F160" s="31" t="s">
        <v>265</v>
      </c>
      <c r="G160" s="32">
        <v>559.66</v>
      </c>
      <c r="H160" s="33">
        <v>0</v>
      </c>
      <c r="I160" s="33">
        <f>ROUND(ROUND(H160,2)*ROUND(G160,3),2)</f>
        <v>0</v>
      </c>
      <c r="O160">
        <f>(I160*21)/100</f>
        <v>0</v>
      </c>
      <c r="P160" t="s">
        <v>35</v>
      </c>
    </row>
    <row r="161" spans="1:18" ht="38.25" x14ac:dyDescent="0.2">
      <c r="A161" s="34" t="s">
        <v>59</v>
      </c>
      <c r="E161" s="35" t="s">
        <v>266</v>
      </c>
    </row>
    <row r="162" spans="1:18" x14ac:dyDescent="0.2">
      <c r="A162" s="36" t="s">
        <v>61</v>
      </c>
      <c r="E162" s="37" t="s">
        <v>267</v>
      </c>
    </row>
    <row r="163" spans="1:18" ht="293.25" x14ac:dyDescent="0.2">
      <c r="A163" t="s">
        <v>63</v>
      </c>
      <c r="E163" s="35" t="s">
        <v>268</v>
      </c>
    </row>
    <row r="164" spans="1:18" x14ac:dyDescent="0.2">
      <c r="A164" s="24" t="s">
        <v>55</v>
      </c>
      <c r="B164" s="29" t="s">
        <v>269</v>
      </c>
      <c r="C164" s="29" t="s">
        <v>270</v>
      </c>
      <c r="D164" s="24" t="s">
        <v>69</v>
      </c>
      <c r="E164" s="30" t="s">
        <v>271</v>
      </c>
      <c r="F164" s="31" t="s">
        <v>71</v>
      </c>
      <c r="G164" s="32">
        <v>3.0659999999999998</v>
      </c>
      <c r="H164" s="33">
        <v>0</v>
      </c>
      <c r="I164" s="33">
        <f>ROUND(ROUND(H164,2)*ROUND(G164,3),2)</f>
        <v>0</v>
      </c>
      <c r="O164">
        <f>(I164*21)/100</f>
        <v>0</v>
      </c>
      <c r="P164" t="s">
        <v>35</v>
      </c>
    </row>
    <row r="165" spans="1:18" ht="63.75" x14ac:dyDescent="0.2">
      <c r="A165" s="34" t="s">
        <v>59</v>
      </c>
      <c r="E165" s="35" t="s">
        <v>272</v>
      </c>
    </row>
    <row r="166" spans="1:18" x14ac:dyDescent="0.2">
      <c r="A166" s="36" t="s">
        <v>61</v>
      </c>
      <c r="E166" s="37" t="s">
        <v>273</v>
      </c>
    </row>
    <row r="167" spans="1:18" ht="369.75" x14ac:dyDescent="0.2">
      <c r="A167" t="s">
        <v>63</v>
      </c>
      <c r="E167" s="35" t="s">
        <v>274</v>
      </c>
    </row>
    <row r="168" spans="1:18" x14ac:dyDescent="0.2">
      <c r="A168" s="24" t="s">
        <v>55</v>
      </c>
      <c r="B168" s="29" t="s">
        <v>275</v>
      </c>
      <c r="C168" s="29" t="s">
        <v>276</v>
      </c>
      <c r="D168" s="24" t="s">
        <v>69</v>
      </c>
      <c r="E168" s="30" t="s">
        <v>277</v>
      </c>
      <c r="F168" s="31" t="s">
        <v>58</v>
      </c>
      <c r="G168" s="32">
        <v>0.48099999999999998</v>
      </c>
      <c r="H168" s="33">
        <v>0</v>
      </c>
      <c r="I168" s="33">
        <f>ROUND(ROUND(H168,2)*ROUND(G168,3),2)</f>
        <v>0</v>
      </c>
      <c r="O168">
        <f>(I168*21)/100</f>
        <v>0</v>
      </c>
      <c r="P168" t="s">
        <v>35</v>
      </c>
    </row>
    <row r="169" spans="1:18" ht="51" x14ac:dyDescent="0.2">
      <c r="A169" s="34" t="s">
        <v>59</v>
      </c>
      <c r="E169" s="35" t="s">
        <v>278</v>
      </c>
    </row>
    <row r="170" spans="1:18" x14ac:dyDescent="0.2">
      <c r="A170" s="36" t="s">
        <v>61</v>
      </c>
      <c r="E170" s="37" t="s">
        <v>279</v>
      </c>
    </row>
    <row r="171" spans="1:18" ht="267.75" x14ac:dyDescent="0.2">
      <c r="A171" t="s">
        <v>63</v>
      </c>
      <c r="E171" s="35" t="s">
        <v>280</v>
      </c>
    </row>
    <row r="172" spans="1:18" ht="12.75" customHeight="1" x14ac:dyDescent="0.2">
      <c r="A172" s="12" t="s">
        <v>53</v>
      </c>
      <c r="B172" s="12"/>
      <c r="C172" s="38" t="s">
        <v>43</v>
      </c>
      <c r="D172" s="12"/>
      <c r="E172" s="27" t="s">
        <v>281</v>
      </c>
      <c r="F172" s="12"/>
      <c r="G172" s="12"/>
      <c r="H172" s="12"/>
      <c r="I172" s="39">
        <f>0+Q172</f>
        <v>0</v>
      </c>
      <c r="O172">
        <f>0+R172</f>
        <v>0</v>
      </c>
      <c r="Q172">
        <f>0+I173+I177+I181+I185+I189+I193</f>
        <v>0</v>
      </c>
      <c r="R172">
        <f>0+O173+O177+O181+O185+O189+O193</f>
        <v>0</v>
      </c>
    </row>
    <row r="173" spans="1:18" x14ac:dyDescent="0.2">
      <c r="A173" s="24" t="s">
        <v>55</v>
      </c>
      <c r="B173" s="29" t="s">
        <v>282</v>
      </c>
      <c r="C173" s="29" t="s">
        <v>283</v>
      </c>
      <c r="D173" s="24" t="s">
        <v>69</v>
      </c>
      <c r="E173" s="30" t="s">
        <v>284</v>
      </c>
      <c r="F173" s="31" t="s">
        <v>71</v>
      </c>
      <c r="G173" s="32">
        <v>12.57</v>
      </c>
      <c r="H173" s="33">
        <v>0</v>
      </c>
      <c r="I173" s="33">
        <f>ROUND(ROUND(H173,2)*ROUND(G173,3),2)</f>
        <v>0</v>
      </c>
      <c r="O173">
        <f>(I173*21)/100</f>
        <v>0</v>
      </c>
      <c r="P173" t="s">
        <v>35</v>
      </c>
    </row>
    <row r="174" spans="1:18" ht="102" x14ac:dyDescent="0.2">
      <c r="A174" s="34" t="s">
        <v>59</v>
      </c>
      <c r="E174" s="35" t="s">
        <v>285</v>
      </c>
    </row>
    <row r="175" spans="1:18" ht="51" x14ac:dyDescent="0.2">
      <c r="A175" s="36" t="s">
        <v>61</v>
      </c>
      <c r="E175" s="37" t="s">
        <v>286</v>
      </c>
    </row>
    <row r="176" spans="1:18" ht="369.75" x14ac:dyDescent="0.2">
      <c r="A176" t="s">
        <v>63</v>
      </c>
      <c r="E176" s="35" t="s">
        <v>274</v>
      </c>
    </row>
    <row r="177" spans="1:16" x14ac:dyDescent="0.2">
      <c r="A177" s="24" t="s">
        <v>55</v>
      </c>
      <c r="B177" s="29" t="s">
        <v>287</v>
      </c>
      <c r="C177" s="29" t="s">
        <v>288</v>
      </c>
      <c r="D177" s="24" t="s">
        <v>69</v>
      </c>
      <c r="E177" s="30" t="s">
        <v>289</v>
      </c>
      <c r="F177" s="31" t="s">
        <v>71</v>
      </c>
      <c r="G177" s="32">
        <v>346.06700000000001</v>
      </c>
      <c r="H177" s="33">
        <v>0</v>
      </c>
      <c r="I177" s="33">
        <f>ROUND(ROUND(H177,2)*ROUND(G177,3),2)</f>
        <v>0</v>
      </c>
      <c r="O177">
        <f>(I177*21)/100</f>
        <v>0</v>
      </c>
      <c r="P177" t="s">
        <v>35</v>
      </c>
    </row>
    <row r="178" spans="1:16" ht="140.25" x14ac:dyDescent="0.2">
      <c r="A178" s="34" t="s">
        <v>59</v>
      </c>
      <c r="E178" s="35" t="s">
        <v>290</v>
      </c>
    </row>
    <row r="179" spans="1:16" ht="51" x14ac:dyDescent="0.2">
      <c r="A179" s="36" t="s">
        <v>61</v>
      </c>
      <c r="E179" s="37" t="s">
        <v>291</v>
      </c>
    </row>
    <row r="180" spans="1:16" ht="369.75" x14ac:dyDescent="0.2">
      <c r="A180" t="s">
        <v>63</v>
      </c>
      <c r="E180" s="35" t="s">
        <v>274</v>
      </c>
    </row>
    <row r="181" spans="1:16" x14ac:dyDescent="0.2">
      <c r="A181" s="24" t="s">
        <v>55</v>
      </c>
      <c r="B181" s="29" t="s">
        <v>292</v>
      </c>
      <c r="C181" s="29" t="s">
        <v>293</v>
      </c>
      <c r="D181" s="24" t="s">
        <v>69</v>
      </c>
      <c r="E181" s="30" t="s">
        <v>294</v>
      </c>
      <c r="F181" s="31" t="s">
        <v>71</v>
      </c>
      <c r="G181" s="32">
        <v>516.19500000000005</v>
      </c>
      <c r="H181" s="33">
        <v>0</v>
      </c>
      <c r="I181" s="33">
        <f>ROUND(ROUND(H181,2)*ROUND(G181,3),2)</f>
        <v>0</v>
      </c>
      <c r="O181">
        <f>(I181*21)/100</f>
        <v>0</v>
      </c>
      <c r="P181" t="s">
        <v>35</v>
      </c>
    </row>
    <row r="182" spans="1:16" ht="114.75" x14ac:dyDescent="0.2">
      <c r="A182" s="34" t="s">
        <v>59</v>
      </c>
      <c r="E182" s="35" t="s">
        <v>295</v>
      </c>
    </row>
    <row r="183" spans="1:16" ht="51" x14ac:dyDescent="0.2">
      <c r="A183" s="36" t="s">
        <v>61</v>
      </c>
      <c r="E183" s="37" t="s">
        <v>296</v>
      </c>
    </row>
    <row r="184" spans="1:16" ht="38.25" x14ac:dyDescent="0.2">
      <c r="A184" t="s">
        <v>63</v>
      </c>
      <c r="E184" s="35" t="s">
        <v>297</v>
      </c>
    </row>
    <row r="185" spans="1:16" x14ac:dyDescent="0.2">
      <c r="A185" s="24" t="s">
        <v>55</v>
      </c>
      <c r="B185" s="29" t="s">
        <v>298</v>
      </c>
      <c r="C185" s="29" t="s">
        <v>299</v>
      </c>
      <c r="D185" s="24" t="s">
        <v>69</v>
      </c>
      <c r="E185" s="30" t="s">
        <v>300</v>
      </c>
      <c r="F185" s="31" t="s">
        <v>71</v>
      </c>
      <c r="G185" s="32">
        <v>680.74699999999996</v>
      </c>
      <c r="H185" s="33">
        <v>0</v>
      </c>
      <c r="I185" s="33">
        <f>ROUND(ROUND(H185,2)*ROUND(G185,3),2)</f>
        <v>0</v>
      </c>
      <c r="O185">
        <f>(I185*21)/100</f>
        <v>0</v>
      </c>
      <c r="P185" t="s">
        <v>35</v>
      </c>
    </row>
    <row r="186" spans="1:16" ht="38.25" x14ac:dyDescent="0.2">
      <c r="A186" s="34" t="s">
        <v>59</v>
      </c>
      <c r="E186" s="35" t="s">
        <v>301</v>
      </c>
    </row>
    <row r="187" spans="1:16" x14ac:dyDescent="0.2">
      <c r="A187" s="36" t="s">
        <v>61</v>
      </c>
      <c r="E187" s="37" t="s">
        <v>302</v>
      </c>
    </row>
    <row r="188" spans="1:16" ht="38.25" x14ac:dyDescent="0.2">
      <c r="A188" t="s">
        <v>63</v>
      </c>
      <c r="E188" s="35" t="s">
        <v>297</v>
      </c>
    </row>
    <row r="189" spans="1:16" x14ac:dyDescent="0.2">
      <c r="A189" s="24" t="s">
        <v>55</v>
      </c>
      <c r="B189" s="29" t="s">
        <v>303</v>
      </c>
      <c r="C189" s="29" t="s">
        <v>304</v>
      </c>
      <c r="D189" s="24" t="s">
        <v>69</v>
      </c>
      <c r="E189" s="30" t="s">
        <v>305</v>
      </c>
      <c r="F189" s="31" t="s">
        <v>71</v>
      </c>
      <c r="G189" s="32">
        <v>30</v>
      </c>
      <c r="H189" s="33">
        <v>0</v>
      </c>
      <c r="I189" s="33">
        <f>ROUND(ROUND(H189,2)*ROUND(G189,3),2)</f>
        <v>0</v>
      </c>
      <c r="O189">
        <f>(I189*21)/100</f>
        <v>0</v>
      </c>
      <c r="P189" t="s">
        <v>35</v>
      </c>
    </row>
    <row r="190" spans="1:16" ht="63.75" x14ac:dyDescent="0.2">
      <c r="A190" s="34" t="s">
        <v>59</v>
      </c>
      <c r="E190" s="35" t="s">
        <v>306</v>
      </c>
    </row>
    <row r="191" spans="1:16" x14ac:dyDescent="0.2">
      <c r="A191" s="36" t="s">
        <v>61</v>
      </c>
      <c r="E191" s="37" t="s">
        <v>307</v>
      </c>
    </row>
    <row r="192" spans="1:16" ht="51" x14ac:dyDescent="0.2">
      <c r="A192" t="s">
        <v>63</v>
      </c>
      <c r="E192" s="35" t="s">
        <v>308</v>
      </c>
    </row>
    <row r="193" spans="1:18" x14ac:dyDescent="0.2">
      <c r="A193" s="24" t="s">
        <v>55</v>
      </c>
      <c r="B193" s="29" t="s">
        <v>309</v>
      </c>
      <c r="C193" s="29" t="s">
        <v>310</v>
      </c>
      <c r="D193" s="24" t="s">
        <v>69</v>
      </c>
      <c r="E193" s="30" t="s">
        <v>311</v>
      </c>
      <c r="F193" s="31" t="s">
        <v>71</v>
      </c>
      <c r="G193" s="32">
        <v>33.914999999999999</v>
      </c>
      <c r="H193" s="33">
        <v>0</v>
      </c>
      <c r="I193" s="33">
        <f>ROUND(ROUND(H193,2)*ROUND(G193,3),2)</f>
        <v>0</v>
      </c>
      <c r="O193">
        <f>(I193*21)/100</f>
        <v>0</v>
      </c>
      <c r="P193" t="s">
        <v>35</v>
      </c>
    </row>
    <row r="194" spans="1:18" ht="102" x14ac:dyDescent="0.2">
      <c r="A194" s="34" t="s">
        <v>59</v>
      </c>
      <c r="E194" s="35" t="s">
        <v>312</v>
      </c>
    </row>
    <row r="195" spans="1:18" ht="38.25" x14ac:dyDescent="0.2">
      <c r="A195" s="36" t="s">
        <v>61</v>
      </c>
      <c r="E195" s="37" t="s">
        <v>313</v>
      </c>
    </row>
    <row r="196" spans="1:18" ht="102" x14ac:dyDescent="0.2">
      <c r="A196" t="s">
        <v>63</v>
      </c>
      <c r="E196" s="35" t="s">
        <v>314</v>
      </c>
    </row>
    <row r="197" spans="1:18" ht="12.75" customHeight="1" x14ac:dyDescent="0.2">
      <c r="A197" s="12" t="s">
        <v>53</v>
      </c>
      <c r="B197" s="12"/>
      <c r="C197" s="38" t="s">
        <v>45</v>
      </c>
      <c r="D197" s="12"/>
      <c r="E197" s="27" t="s">
        <v>315</v>
      </c>
      <c r="F197" s="12"/>
      <c r="G197" s="12"/>
      <c r="H197" s="12"/>
      <c r="I197" s="39">
        <f>0+Q197</f>
        <v>0</v>
      </c>
      <c r="O197">
        <f>0+R197</f>
        <v>0</v>
      </c>
      <c r="Q197">
        <f>0+I198+I202+I206+I210+I214+I218+I222+I226+I230+I234+I238+I242+I246+I250+I254+I258+I262+I266+I270+I274+I278+I282+I286+I290+I294+I298+I302+I306+I310+I314</f>
        <v>0</v>
      </c>
      <c r="R197">
        <f>0+O198+O202+O206+O210+O214+O218+O222+O226+O230+O234+O238+O242+O246+O250+O254+O258+O262+O266+O270+O274+O278+O282+O286+O290+O294+O298+O302+O306+O310+O314</f>
        <v>0</v>
      </c>
    </row>
    <row r="198" spans="1:18" x14ac:dyDescent="0.2">
      <c r="A198" s="24" t="s">
        <v>55</v>
      </c>
      <c r="B198" s="29" t="s">
        <v>316</v>
      </c>
      <c r="C198" s="29" t="s">
        <v>317</v>
      </c>
      <c r="D198" s="24" t="s">
        <v>69</v>
      </c>
      <c r="E198" s="30" t="s">
        <v>318</v>
      </c>
      <c r="F198" s="31" t="s">
        <v>71</v>
      </c>
      <c r="G198" s="32">
        <v>202.184</v>
      </c>
      <c r="H198" s="33">
        <v>0</v>
      </c>
      <c r="I198" s="33">
        <f>ROUND(ROUND(H198,2)*ROUND(G198,3),2)</f>
        <v>0</v>
      </c>
      <c r="O198">
        <f>(I198*21)/100</f>
        <v>0</v>
      </c>
      <c r="P198" t="s">
        <v>35</v>
      </c>
    </row>
    <row r="199" spans="1:18" ht="38.25" x14ac:dyDescent="0.2">
      <c r="A199" s="34" t="s">
        <v>59</v>
      </c>
      <c r="E199" s="35" t="s">
        <v>319</v>
      </c>
    </row>
    <row r="200" spans="1:18" x14ac:dyDescent="0.2">
      <c r="A200" s="36" t="s">
        <v>61</v>
      </c>
      <c r="E200" s="37" t="s">
        <v>320</v>
      </c>
    </row>
    <row r="201" spans="1:18" ht="127.5" x14ac:dyDescent="0.2">
      <c r="A201" t="s">
        <v>63</v>
      </c>
      <c r="E201" s="35" t="s">
        <v>321</v>
      </c>
    </row>
    <row r="202" spans="1:18" x14ac:dyDescent="0.2">
      <c r="A202" s="24" t="s">
        <v>55</v>
      </c>
      <c r="B202" s="29" t="s">
        <v>322</v>
      </c>
      <c r="C202" s="29" t="s">
        <v>323</v>
      </c>
      <c r="D202" s="24" t="s">
        <v>69</v>
      </c>
      <c r="E202" s="30" t="s">
        <v>324</v>
      </c>
      <c r="F202" s="31" t="s">
        <v>204</v>
      </c>
      <c r="G202" s="32">
        <v>2551.89</v>
      </c>
      <c r="H202" s="33">
        <v>0</v>
      </c>
      <c r="I202" s="33">
        <f>ROUND(ROUND(H202,2)*ROUND(G202,3),2)</f>
        <v>0</v>
      </c>
      <c r="O202">
        <f>(I202*21)/100</f>
        <v>0</v>
      </c>
      <c r="P202" t="s">
        <v>35</v>
      </c>
    </row>
    <row r="203" spans="1:18" ht="280.5" x14ac:dyDescent="0.2">
      <c r="A203" s="34" t="s">
        <v>59</v>
      </c>
      <c r="E203" s="35" t="s">
        <v>325</v>
      </c>
    </row>
    <row r="204" spans="1:18" ht="127.5" x14ac:dyDescent="0.2">
      <c r="A204" s="36" t="s">
        <v>61</v>
      </c>
      <c r="E204" s="37" t="s">
        <v>326</v>
      </c>
    </row>
    <row r="205" spans="1:18" ht="51" x14ac:dyDescent="0.2">
      <c r="A205" t="s">
        <v>63</v>
      </c>
      <c r="E205" s="35" t="s">
        <v>327</v>
      </c>
    </row>
    <row r="206" spans="1:18" x14ac:dyDescent="0.2">
      <c r="A206" s="24" t="s">
        <v>55</v>
      </c>
      <c r="B206" s="29" t="s">
        <v>328</v>
      </c>
      <c r="C206" s="29" t="s">
        <v>329</v>
      </c>
      <c r="D206" s="24" t="s">
        <v>69</v>
      </c>
      <c r="E206" s="30" t="s">
        <v>330</v>
      </c>
      <c r="F206" s="31" t="s">
        <v>204</v>
      </c>
      <c r="G206" s="32">
        <v>57496.052000000003</v>
      </c>
      <c r="H206" s="33">
        <v>0</v>
      </c>
      <c r="I206" s="33">
        <f>ROUND(ROUND(H206,2)*ROUND(G206,3),2)</f>
        <v>0</v>
      </c>
      <c r="O206">
        <f>(I206*21)/100</f>
        <v>0</v>
      </c>
      <c r="P206" t="s">
        <v>35</v>
      </c>
    </row>
    <row r="207" spans="1:18" ht="114.75" x14ac:dyDescent="0.2">
      <c r="A207" s="34" t="s">
        <v>59</v>
      </c>
      <c r="E207" s="35" t="s">
        <v>331</v>
      </c>
    </row>
    <row r="208" spans="1:18" ht="63.75" x14ac:dyDescent="0.2">
      <c r="A208" s="36" t="s">
        <v>61</v>
      </c>
      <c r="E208" s="37" t="s">
        <v>332</v>
      </c>
    </row>
    <row r="209" spans="1:16" ht="51" x14ac:dyDescent="0.2">
      <c r="A209" t="s">
        <v>63</v>
      </c>
      <c r="E209" s="35" t="s">
        <v>327</v>
      </c>
    </row>
    <row r="210" spans="1:16" x14ac:dyDescent="0.2">
      <c r="A210" s="24" t="s">
        <v>55</v>
      </c>
      <c r="B210" s="29" t="s">
        <v>333</v>
      </c>
      <c r="C210" s="29" t="s">
        <v>329</v>
      </c>
      <c r="D210" s="24" t="s">
        <v>18</v>
      </c>
      <c r="E210" s="30" t="s">
        <v>330</v>
      </c>
      <c r="F210" s="31" t="s">
        <v>204</v>
      </c>
      <c r="G210" s="32">
        <v>89.128</v>
      </c>
      <c r="H210" s="33">
        <v>0</v>
      </c>
      <c r="I210" s="33">
        <f>ROUND(ROUND(H210,2)*ROUND(G210,3),2)</f>
        <v>0</v>
      </c>
      <c r="O210">
        <f>(I210*21)/100</f>
        <v>0</v>
      </c>
      <c r="P210" t="s">
        <v>35</v>
      </c>
    </row>
    <row r="211" spans="1:16" ht="25.5" x14ac:dyDescent="0.2">
      <c r="A211" s="34" t="s">
        <v>59</v>
      </c>
      <c r="E211" s="35" t="s">
        <v>334</v>
      </c>
    </row>
    <row r="212" spans="1:16" x14ac:dyDescent="0.2">
      <c r="A212" s="36" t="s">
        <v>61</v>
      </c>
      <c r="E212" s="37" t="s">
        <v>335</v>
      </c>
    </row>
    <row r="213" spans="1:16" ht="51" x14ac:dyDescent="0.2">
      <c r="A213" t="s">
        <v>63</v>
      </c>
      <c r="E213" s="35" t="s">
        <v>327</v>
      </c>
    </row>
    <row r="214" spans="1:16" x14ac:dyDescent="0.2">
      <c r="A214" s="24" t="s">
        <v>55</v>
      </c>
      <c r="B214" s="29" t="s">
        <v>336</v>
      </c>
      <c r="C214" s="29" t="s">
        <v>337</v>
      </c>
      <c r="D214" s="24" t="s">
        <v>69</v>
      </c>
      <c r="E214" s="30" t="s">
        <v>338</v>
      </c>
      <c r="F214" s="31" t="s">
        <v>204</v>
      </c>
      <c r="G214" s="32">
        <v>23.247</v>
      </c>
      <c r="H214" s="33">
        <v>0</v>
      </c>
      <c r="I214" s="33">
        <f>ROUND(ROUND(H214,2)*ROUND(G214,3),2)</f>
        <v>0</v>
      </c>
      <c r="O214">
        <f>(I214*21)/100</f>
        <v>0</v>
      </c>
      <c r="P214" t="s">
        <v>35</v>
      </c>
    </row>
    <row r="215" spans="1:16" ht="38.25" x14ac:dyDescent="0.2">
      <c r="A215" s="34" t="s">
        <v>59</v>
      </c>
      <c r="E215" s="35" t="s">
        <v>339</v>
      </c>
    </row>
    <row r="216" spans="1:16" x14ac:dyDescent="0.2">
      <c r="A216" s="36" t="s">
        <v>61</v>
      </c>
      <c r="E216" s="37" t="s">
        <v>340</v>
      </c>
    </row>
    <row r="217" spans="1:16" ht="51" x14ac:dyDescent="0.2">
      <c r="A217" t="s">
        <v>63</v>
      </c>
      <c r="E217" s="35" t="s">
        <v>327</v>
      </c>
    </row>
    <row r="218" spans="1:16" x14ac:dyDescent="0.2">
      <c r="A218" s="24" t="s">
        <v>55</v>
      </c>
      <c r="B218" s="29" t="s">
        <v>341</v>
      </c>
      <c r="C218" s="29" t="s">
        <v>342</v>
      </c>
      <c r="D218" s="24" t="s">
        <v>69</v>
      </c>
      <c r="E218" s="30" t="s">
        <v>343</v>
      </c>
      <c r="F218" s="31" t="s">
        <v>204</v>
      </c>
      <c r="G218" s="32">
        <v>1736.3309999999999</v>
      </c>
      <c r="H218" s="33">
        <v>0</v>
      </c>
      <c r="I218" s="33">
        <f>ROUND(ROUND(H218,2)*ROUND(G218,3),2)</f>
        <v>0</v>
      </c>
      <c r="O218">
        <f>(I218*21)/100</f>
        <v>0</v>
      </c>
      <c r="P218" t="s">
        <v>35</v>
      </c>
    </row>
    <row r="219" spans="1:16" ht="25.5" x14ac:dyDescent="0.2">
      <c r="A219" s="34" t="s">
        <v>59</v>
      </c>
      <c r="E219" s="35" t="s">
        <v>344</v>
      </c>
    </row>
    <row r="220" spans="1:16" x14ac:dyDescent="0.2">
      <c r="A220" s="36" t="s">
        <v>61</v>
      </c>
      <c r="E220" s="37" t="s">
        <v>345</v>
      </c>
    </row>
    <row r="221" spans="1:16" ht="51" x14ac:dyDescent="0.2">
      <c r="A221" t="s">
        <v>63</v>
      </c>
      <c r="E221" s="35" t="s">
        <v>327</v>
      </c>
    </row>
    <row r="222" spans="1:16" x14ac:dyDescent="0.2">
      <c r="A222" s="24" t="s">
        <v>55</v>
      </c>
      <c r="B222" s="29" t="s">
        <v>346</v>
      </c>
      <c r="C222" s="29" t="s">
        <v>347</v>
      </c>
      <c r="D222" s="24" t="s">
        <v>69</v>
      </c>
      <c r="E222" s="30" t="s">
        <v>348</v>
      </c>
      <c r="F222" s="31" t="s">
        <v>204</v>
      </c>
      <c r="G222" s="32">
        <v>62335.847000000002</v>
      </c>
      <c r="H222" s="33">
        <v>0</v>
      </c>
      <c r="I222" s="33">
        <f>ROUND(ROUND(H222,2)*ROUND(G222,3),2)</f>
        <v>0</v>
      </c>
      <c r="O222">
        <f>(I222*21)/100</f>
        <v>0</v>
      </c>
      <c r="P222" t="s">
        <v>35</v>
      </c>
    </row>
    <row r="223" spans="1:16" ht="25.5" x14ac:dyDescent="0.2">
      <c r="A223" s="34" t="s">
        <v>59</v>
      </c>
      <c r="E223" s="35" t="s">
        <v>349</v>
      </c>
    </row>
    <row r="224" spans="1:16" x14ac:dyDescent="0.2">
      <c r="A224" s="36" t="s">
        <v>61</v>
      </c>
      <c r="E224" s="37" t="s">
        <v>350</v>
      </c>
    </row>
    <row r="225" spans="1:16" ht="51" x14ac:dyDescent="0.2">
      <c r="A225" t="s">
        <v>63</v>
      </c>
      <c r="E225" s="35" t="s">
        <v>327</v>
      </c>
    </row>
    <row r="226" spans="1:16" x14ac:dyDescent="0.2">
      <c r="A226" s="24" t="s">
        <v>55</v>
      </c>
      <c r="B226" s="29" t="s">
        <v>351</v>
      </c>
      <c r="C226" s="29" t="s">
        <v>352</v>
      </c>
      <c r="D226" s="24" t="s">
        <v>69</v>
      </c>
      <c r="E226" s="30" t="s">
        <v>353</v>
      </c>
      <c r="F226" s="31" t="s">
        <v>204</v>
      </c>
      <c r="G226" s="32">
        <v>416.88799999999998</v>
      </c>
      <c r="H226" s="33">
        <v>0</v>
      </c>
      <c r="I226" s="33">
        <f>ROUND(ROUND(H226,2)*ROUND(G226,3),2)</f>
        <v>0</v>
      </c>
      <c r="O226">
        <f>(I226*21)/100</f>
        <v>0</v>
      </c>
      <c r="P226" t="s">
        <v>35</v>
      </c>
    </row>
    <row r="227" spans="1:16" ht="25.5" x14ac:dyDescent="0.2">
      <c r="A227" s="34" t="s">
        <v>59</v>
      </c>
      <c r="E227" s="35" t="s">
        <v>354</v>
      </c>
    </row>
    <row r="228" spans="1:16" x14ac:dyDescent="0.2">
      <c r="A228" s="36" t="s">
        <v>61</v>
      </c>
      <c r="E228" s="37" t="s">
        <v>355</v>
      </c>
    </row>
    <row r="229" spans="1:16" ht="51" x14ac:dyDescent="0.2">
      <c r="A229" t="s">
        <v>63</v>
      </c>
      <c r="E229" s="35" t="s">
        <v>327</v>
      </c>
    </row>
    <row r="230" spans="1:16" x14ac:dyDescent="0.2">
      <c r="A230" s="24" t="s">
        <v>55</v>
      </c>
      <c r="B230" s="29" t="s">
        <v>356</v>
      </c>
      <c r="C230" s="29" t="s">
        <v>357</v>
      </c>
      <c r="D230" s="24" t="s">
        <v>69</v>
      </c>
      <c r="E230" s="30" t="s">
        <v>358</v>
      </c>
      <c r="F230" s="31" t="s">
        <v>71</v>
      </c>
      <c r="G230" s="32">
        <v>129.19300000000001</v>
      </c>
      <c r="H230" s="33">
        <v>0</v>
      </c>
      <c r="I230" s="33">
        <f>ROUND(ROUND(H230,2)*ROUND(G230,3),2)</f>
        <v>0</v>
      </c>
      <c r="O230">
        <f>(I230*21)/100</f>
        <v>0</v>
      </c>
      <c r="P230" t="s">
        <v>35</v>
      </c>
    </row>
    <row r="231" spans="1:16" ht="102" x14ac:dyDescent="0.2">
      <c r="A231" s="34" t="s">
        <v>59</v>
      </c>
      <c r="E231" s="35" t="s">
        <v>359</v>
      </c>
    </row>
    <row r="232" spans="1:16" ht="38.25" x14ac:dyDescent="0.2">
      <c r="A232" s="36" t="s">
        <v>61</v>
      </c>
      <c r="E232" s="37" t="s">
        <v>360</v>
      </c>
    </row>
    <row r="233" spans="1:16" ht="102" x14ac:dyDescent="0.2">
      <c r="A233" t="s">
        <v>63</v>
      </c>
      <c r="E233" s="35" t="s">
        <v>361</v>
      </c>
    </row>
    <row r="234" spans="1:16" x14ac:dyDescent="0.2">
      <c r="A234" s="24" t="s">
        <v>55</v>
      </c>
      <c r="B234" s="29" t="s">
        <v>362</v>
      </c>
      <c r="C234" s="29" t="s">
        <v>363</v>
      </c>
      <c r="D234" s="24" t="s">
        <v>69</v>
      </c>
      <c r="E234" s="30" t="s">
        <v>364</v>
      </c>
      <c r="F234" s="31" t="s">
        <v>204</v>
      </c>
      <c r="G234" s="32">
        <v>70573.676000000007</v>
      </c>
      <c r="H234" s="33">
        <v>0</v>
      </c>
      <c r="I234" s="33">
        <f>ROUND(ROUND(H234,2)*ROUND(G234,3),2)</f>
        <v>0</v>
      </c>
      <c r="O234">
        <f>(I234*21)/100</f>
        <v>0</v>
      </c>
      <c r="P234" t="s">
        <v>35</v>
      </c>
    </row>
    <row r="235" spans="1:16" ht="102" x14ac:dyDescent="0.2">
      <c r="A235" s="34" t="s">
        <v>59</v>
      </c>
      <c r="E235" s="35" t="s">
        <v>365</v>
      </c>
    </row>
    <row r="236" spans="1:16" ht="38.25" x14ac:dyDescent="0.2">
      <c r="A236" s="36" t="s">
        <v>61</v>
      </c>
      <c r="E236" s="37" t="s">
        <v>366</v>
      </c>
    </row>
    <row r="237" spans="1:16" ht="76.5" x14ac:dyDescent="0.2">
      <c r="A237" t="s">
        <v>63</v>
      </c>
      <c r="E237" s="35" t="s">
        <v>367</v>
      </c>
    </row>
    <row r="238" spans="1:16" x14ac:dyDescent="0.2">
      <c r="A238" s="24" t="s">
        <v>55</v>
      </c>
      <c r="B238" s="29" t="s">
        <v>368</v>
      </c>
      <c r="C238" s="29" t="s">
        <v>369</v>
      </c>
      <c r="D238" s="24" t="s">
        <v>69</v>
      </c>
      <c r="E238" s="30" t="s">
        <v>370</v>
      </c>
      <c r="F238" s="31" t="s">
        <v>204</v>
      </c>
      <c r="G238" s="32">
        <v>56936.169000000002</v>
      </c>
      <c r="H238" s="33">
        <v>0</v>
      </c>
      <c r="I238" s="33">
        <f>ROUND(ROUND(H238,2)*ROUND(G238,3),2)</f>
        <v>0</v>
      </c>
      <c r="O238">
        <f>(I238*21)/100</f>
        <v>0</v>
      </c>
      <c r="P238" t="s">
        <v>35</v>
      </c>
    </row>
    <row r="239" spans="1:16" ht="127.5" x14ac:dyDescent="0.2">
      <c r="A239" s="34" t="s">
        <v>59</v>
      </c>
      <c r="E239" s="35" t="s">
        <v>371</v>
      </c>
    </row>
    <row r="240" spans="1:16" ht="51" x14ac:dyDescent="0.2">
      <c r="A240" s="36" t="s">
        <v>61</v>
      </c>
      <c r="E240" s="37" t="s">
        <v>372</v>
      </c>
    </row>
    <row r="241" spans="1:16" ht="51" x14ac:dyDescent="0.2">
      <c r="A241" t="s">
        <v>63</v>
      </c>
      <c r="E241" s="35" t="s">
        <v>373</v>
      </c>
    </row>
    <row r="242" spans="1:16" x14ac:dyDescent="0.2">
      <c r="A242" s="24" t="s">
        <v>55</v>
      </c>
      <c r="B242" s="29" t="s">
        <v>374</v>
      </c>
      <c r="C242" s="29" t="s">
        <v>375</v>
      </c>
      <c r="D242" s="24" t="s">
        <v>69</v>
      </c>
      <c r="E242" s="30" t="s">
        <v>376</v>
      </c>
      <c r="F242" s="31" t="s">
        <v>204</v>
      </c>
      <c r="G242" s="32">
        <v>107277.96400000001</v>
      </c>
      <c r="H242" s="33">
        <v>0</v>
      </c>
      <c r="I242" s="33">
        <f>ROUND(ROUND(H242,2)*ROUND(G242,3),2)</f>
        <v>0</v>
      </c>
      <c r="O242">
        <f>(I242*21)/100</f>
        <v>0</v>
      </c>
      <c r="P242" t="s">
        <v>35</v>
      </c>
    </row>
    <row r="243" spans="1:16" ht="89.25" x14ac:dyDescent="0.2">
      <c r="A243" s="34" t="s">
        <v>59</v>
      </c>
      <c r="E243" s="35" t="s">
        <v>377</v>
      </c>
    </row>
    <row r="244" spans="1:16" ht="38.25" x14ac:dyDescent="0.2">
      <c r="A244" s="36" t="s">
        <v>61</v>
      </c>
      <c r="E244" s="37" t="s">
        <v>378</v>
      </c>
    </row>
    <row r="245" spans="1:16" ht="51" x14ac:dyDescent="0.2">
      <c r="A245" t="s">
        <v>63</v>
      </c>
      <c r="E245" s="35" t="s">
        <v>373</v>
      </c>
    </row>
    <row r="246" spans="1:16" x14ac:dyDescent="0.2">
      <c r="A246" s="24" t="s">
        <v>55</v>
      </c>
      <c r="B246" s="29" t="s">
        <v>379</v>
      </c>
      <c r="C246" s="29" t="s">
        <v>380</v>
      </c>
      <c r="D246" s="24" t="s">
        <v>69</v>
      </c>
      <c r="E246" s="30" t="s">
        <v>381</v>
      </c>
      <c r="F246" s="31" t="s">
        <v>204</v>
      </c>
      <c r="G246" s="32">
        <v>64966.483</v>
      </c>
      <c r="H246" s="33">
        <v>0</v>
      </c>
      <c r="I246" s="33">
        <f>ROUND(ROUND(H246,2)*ROUND(G246,3),2)</f>
        <v>0</v>
      </c>
      <c r="O246">
        <f>(I246*21)/100</f>
        <v>0</v>
      </c>
      <c r="P246" t="s">
        <v>35</v>
      </c>
    </row>
    <row r="247" spans="1:16" ht="38.25" x14ac:dyDescent="0.2">
      <c r="A247" s="34" t="s">
        <v>59</v>
      </c>
      <c r="E247" s="35" t="s">
        <v>382</v>
      </c>
    </row>
    <row r="248" spans="1:16" x14ac:dyDescent="0.2">
      <c r="A248" s="36" t="s">
        <v>61</v>
      </c>
      <c r="E248" s="37" t="s">
        <v>383</v>
      </c>
    </row>
    <row r="249" spans="1:16" ht="51" x14ac:dyDescent="0.2">
      <c r="A249" t="s">
        <v>63</v>
      </c>
      <c r="E249" s="35" t="s">
        <v>384</v>
      </c>
    </row>
    <row r="250" spans="1:16" x14ac:dyDescent="0.2">
      <c r="A250" s="24" t="s">
        <v>55</v>
      </c>
      <c r="B250" s="29" t="s">
        <v>385</v>
      </c>
      <c r="C250" s="29" t="s">
        <v>386</v>
      </c>
      <c r="D250" s="24" t="s">
        <v>69</v>
      </c>
      <c r="E250" s="30" t="s">
        <v>387</v>
      </c>
      <c r="F250" s="31" t="s">
        <v>204</v>
      </c>
      <c r="G250" s="32">
        <v>1245.8</v>
      </c>
      <c r="H250" s="33">
        <v>0</v>
      </c>
      <c r="I250" s="33">
        <f>ROUND(ROUND(H250,2)*ROUND(G250,3),2)</f>
        <v>0</v>
      </c>
      <c r="O250">
        <f>(I250*21)/100</f>
        <v>0</v>
      </c>
      <c r="P250" t="s">
        <v>35</v>
      </c>
    </row>
    <row r="251" spans="1:16" ht="51" x14ac:dyDescent="0.2">
      <c r="A251" s="34" t="s">
        <v>59</v>
      </c>
      <c r="E251" s="35" t="s">
        <v>388</v>
      </c>
    </row>
    <row r="252" spans="1:16" x14ac:dyDescent="0.2">
      <c r="A252" s="36" t="s">
        <v>61</v>
      </c>
      <c r="E252" s="37" t="s">
        <v>389</v>
      </c>
    </row>
    <row r="253" spans="1:16" ht="51" x14ac:dyDescent="0.2">
      <c r="A253" t="s">
        <v>63</v>
      </c>
      <c r="E253" s="35" t="s">
        <v>390</v>
      </c>
    </row>
    <row r="254" spans="1:16" x14ac:dyDescent="0.2">
      <c r="A254" s="24" t="s">
        <v>55</v>
      </c>
      <c r="B254" s="29" t="s">
        <v>391</v>
      </c>
      <c r="C254" s="29" t="s">
        <v>392</v>
      </c>
      <c r="D254" s="24" t="s">
        <v>69</v>
      </c>
      <c r="E254" s="30" t="s">
        <v>393</v>
      </c>
      <c r="F254" s="31" t="s">
        <v>204</v>
      </c>
      <c r="G254" s="32">
        <v>745.14</v>
      </c>
      <c r="H254" s="33">
        <v>0</v>
      </c>
      <c r="I254" s="33">
        <f>ROUND(ROUND(H254,2)*ROUND(G254,3),2)</f>
        <v>0</v>
      </c>
      <c r="O254">
        <f>(I254*21)/100</f>
        <v>0</v>
      </c>
      <c r="P254" t="s">
        <v>35</v>
      </c>
    </row>
    <row r="255" spans="1:16" ht="76.5" x14ac:dyDescent="0.2">
      <c r="A255" s="34" t="s">
        <v>59</v>
      </c>
      <c r="E255" s="35" t="s">
        <v>394</v>
      </c>
    </row>
    <row r="256" spans="1:16" ht="63.75" x14ac:dyDescent="0.2">
      <c r="A256" s="36" t="s">
        <v>61</v>
      </c>
      <c r="E256" s="37" t="s">
        <v>395</v>
      </c>
    </row>
    <row r="257" spans="1:16" ht="51" x14ac:dyDescent="0.2">
      <c r="A257" t="s">
        <v>63</v>
      </c>
      <c r="E257" s="35" t="s">
        <v>390</v>
      </c>
    </row>
    <row r="258" spans="1:16" x14ac:dyDescent="0.2">
      <c r="A258" s="24" t="s">
        <v>55</v>
      </c>
      <c r="B258" s="29" t="s">
        <v>396</v>
      </c>
      <c r="C258" s="29" t="s">
        <v>397</v>
      </c>
      <c r="D258" s="24" t="s">
        <v>69</v>
      </c>
      <c r="E258" s="30" t="s">
        <v>398</v>
      </c>
      <c r="F258" s="31" t="s">
        <v>204</v>
      </c>
      <c r="G258" s="32">
        <v>2153.2190000000001</v>
      </c>
      <c r="H258" s="33">
        <v>0</v>
      </c>
      <c r="I258" s="33">
        <f>ROUND(ROUND(H258,2)*ROUND(G258,3),2)</f>
        <v>0</v>
      </c>
      <c r="O258">
        <f>(I258*21)/100</f>
        <v>0</v>
      </c>
      <c r="P258" t="s">
        <v>35</v>
      </c>
    </row>
    <row r="259" spans="1:16" ht="63.75" x14ac:dyDescent="0.2">
      <c r="A259" s="34" t="s">
        <v>59</v>
      </c>
      <c r="E259" s="35" t="s">
        <v>399</v>
      </c>
    </row>
    <row r="260" spans="1:16" ht="38.25" x14ac:dyDescent="0.2">
      <c r="A260" s="36" t="s">
        <v>61</v>
      </c>
      <c r="E260" s="37" t="s">
        <v>400</v>
      </c>
    </row>
    <row r="261" spans="1:16" ht="140.25" x14ac:dyDescent="0.2">
      <c r="A261" t="s">
        <v>63</v>
      </c>
      <c r="E261" s="35" t="s">
        <v>401</v>
      </c>
    </row>
    <row r="262" spans="1:16" x14ac:dyDescent="0.2">
      <c r="A262" s="24" t="s">
        <v>55</v>
      </c>
      <c r="B262" s="29" t="s">
        <v>402</v>
      </c>
      <c r="C262" s="29" t="s">
        <v>403</v>
      </c>
      <c r="D262" s="24" t="s">
        <v>69</v>
      </c>
      <c r="E262" s="30" t="s">
        <v>404</v>
      </c>
      <c r="F262" s="31" t="s">
        <v>204</v>
      </c>
      <c r="G262" s="32">
        <v>25432.116000000002</v>
      </c>
      <c r="H262" s="33">
        <v>0</v>
      </c>
      <c r="I262" s="33">
        <f>ROUND(ROUND(H262,2)*ROUND(G262,3),2)</f>
        <v>0</v>
      </c>
      <c r="O262">
        <f>(I262*21)/100</f>
        <v>0</v>
      </c>
      <c r="P262" t="s">
        <v>35</v>
      </c>
    </row>
    <row r="263" spans="1:16" ht="25.5" x14ac:dyDescent="0.2">
      <c r="A263" s="34" t="s">
        <v>59</v>
      </c>
      <c r="E263" s="35" t="s">
        <v>405</v>
      </c>
    </row>
    <row r="264" spans="1:16" x14ac:dyDescent="0.2">
      <c r="A264" s="36" t="s">
        <v>61</v>
      </c>
      <c r="E264" s="37" t="s">
        <v>406</v>
      </c>
    </row>
    <row r="265" spans="1:16" ht="140.25" x14ac:dyDescent="0.2">
      <c r="A265" t="s">
        <v>63</v>
      </c>
      <c r="E265" s="35" t="s">
        <v>401</v>
      </c>
    </row>
    <row r="266" spans="1:16" x14ac:dyDescent="0.2">
      <c r="A266" s="24" t="s">
        <v>55</v>
      </c>
      <c r="B266" s="29" t="s">
        <v>407</v>
      </c>
      <c r="C266" s="29" t="s">
        <v>408</v>
      </c>
      <c r="D266" s="24" t="s">
        <v>69</v>
      </c>
      <c r="E266" s="30" t="s">
        <v>409</v>
      </c>
      <c r="F266" s="31" t="s">
        <v>204</v>
      </c>
      <c r="G266" s="32">
        <v>53685.834000000003</v>
      </c>
      <c r="H266" s="33">
        <v>0</v>
      </c>
      <c r="I266" s="33">
        <f>ROUND(ROUND(H266,2)*ROUND(G266,3),2)</f>
        <v>0</v>
      </c>
      <c r="O266">
        <f>(I266*21)/100</f>
        <v>0</v>
      </c>
      <c r="P266" t="s">
        <v>35</v>
      </c>
    </row>
    <row r="267" spans="1:16" ht="25.5" x14ac:dyDescent="0.2">
      <c r="A267" s="34" t="s">
        <v>59</v>
      </c>
      <c r="E267" s="35" t="s">
        <v>410</v>
      </c>
    </row>
    <row r="268" spans="1:16" x14ac:dyDescent="0.2">
      <c r="A268" s="36" t="s">
        <v>61</v>
      </c>
      <c r="E268" s="37" t="s">
        <v>411</v>
      </c>
    </row>
    <row r="269" spans="1:16" ht="140.25" x14ac:dyDescent="0.2">
      <c r="A269" t="s">
        <v>63</v>
      </c>
      <c r="E269" s="35" t="s">
        <v>401</v>
      </c>
    </row>
    <row r="270" spans="1:16" x14ac:dyDescent="0.2">
      <c r="A270" s="24" t="s">
        <v>55</v>
      </c>
      <c r="B270" s="29" t="s">
        <v>412</v>
      </c>
      <c r="C270" s="29" t="s">
        <v>413</v>
      </c>
      <c r="D270" s="24" t="s">
        <v>69</v>
      </c>
      <c r="E270" s="30" t="s">
        <v>414</v>
      </c>
      <c r="F270" s="31" t="s">
        <v>204</v>
      </c>
      <c r="G270" s="32">
        <v>54294.909</v>
      </c>
      <c r="H270" s="33">
        <v>0</v>
      </c>
      <c r="I270" s="33">
        <f>ROUND(ROUND(H270,2)*ROUND(G270,3),2)</f>
        <v>0</v>
      </c>
      <c r="O270">
        <f>(I270*21)/100</f>
        <v>0</v>
      </c>
      <c r="P270" t="s">
        <v>35</v>
      </c>
    </row>
    <row r="271" spans="1:16" ht="25.5" x14ac:dyDescent="0.2">
      <c r="A271" s="34" t="s">
        <v>59</v>
      </c>
      <c r="E271" s="35" t="s">
        <v>415</v>
      </c>
    </row>
    <row r="272" spans="1:16" x14ac:dyDescent="0.2">
      <c r="A272" s="36" t="s">
        <v>61</v>
      </c>
      <c r="E272" s="37" t="s">
        <v>416</v>
      </c>
    </row>
    <row r="273" spans="1:16" ht="140.25" x14ac:dyDescent="0.2">
      <c r="A273" t="s">
        <v>63</v>
      </c>
      <c r="E273" s="35" t="s">
        <v>401</v>
      </c>
    </row>
    <row r="274" spans="1:16" ht="25.5" x14ac:dyDescent="0.2">
      <c r="A274" s="24" t="s">
        <v>55</v>
      </c>
      <c r="B274" s="29" t="s">
        <v>417</v>
      </c>
      <c r="C274" s="29" t="s">
        <v>418</v>
      </c>
      <c r="D274" s="24" t="s">
        <v>69</v>
      </c>
      <c r="E274" s="30" t="s">
        <v>419</v>
      </c>
      <c r="F274" s="31" t="s">
        <v>204</v>
      </c>
      <c r="G274" s="32">
        <v>27664.165000000001</v>
      </c>
      <c r="H274" s="33">
        <v>0</v>
      </c>
      <c r="I274" s="33">
        <f>ROUND(ROUND(H274,2)*ROUND(G274,3),2)</f>
        <v>0</v>
      </c>
      <c r="O274">
        <f>(I274*21)/100</f>
        <v>0</v>
      </c>
      <c r="P274" t="s">
        <v>35</v>
      </c>
    </row>
    <row r="275" spans="1:16" ht="38.25" x14ac:dyDescent="0.2">
      <c r="A275" s="34" t="s">
        <v>59</v>
      </c>
      <c r="E275" s="35" t="s">
        <v>420</v>
      </c>
    </row>
    <row r="276" spans="1:16" x14ac:dyDescent="0.2">
      <c r="A276" s="36" t="s">
        <v>61</v>
      </c>
      <c r="E276" s="37" t="s">
        <v>421</v>
      </c>
    </row>
    <row r="277" spans="1:16" ht="153" x14ac:dyDescent="0.2">
      <c r="A277" t="s">
        <v>63</v>
      </c>
      <c r="E277" s="35" t="s">
        <v>422</v>
      </c>
    </row>
    <row r="278" spans="1:16" x14ac:dyDescent="0.2">
      <c r="A278" s="24" t="s">
        <v>55</v>
      </c>
      <c r="B278" s="29" t="s">
        <v>423</v>
      </c>
      <c r="C278" s="29" t="s">
        <v>424</v>
      </c>
      <c r="D278" s="24" t="s">
        <v>69</v>
      </c>
      <c r="E278" s="30" t="s">
        <v>425</v>
      </c>
      <c r="F278" s="31" t="s">
        <v>204</v>
      </c>
      <c r="G278" s="32">
        <v>1035.021</v>
      </c>
      <c r="H278" s="33">
        <v>0</v>
      </c>
      <c r="I278" s="33">
        <f>ROUND(ROUND(H278,2)*ROUND(G278,3),2)</f>
        <v>0</v>
      </c>
      <c r="O278">
        <f>(I278*21)/100</f>
        <v>0</v>
      </c>
      <c r="P278" t="s">
        <v>35</v>
      </c>
    </row>
    <row r="279" spans="1:16" ht="51" x14ac:dyDescent="0.2">
      <c r="A279" s="34" t="s">
        <v>59</v>
      </c>
      <c r="E279" s="35" t="s">
        <v>426</v>
      </c>
    </row>
    <row r="280" spans="1:16" x14ac:dyDescent="0.2">
      <c r="A280" s="36" t="s">
        <v>61</v>
      </c>
      <c r="E280" s="37" t="s">
        <v>427</v>
      </c>
    </row>
    <row r="281" spans="1:16" ht="165.75" x14ac:dyDescent="0.2">
      <c r="A281" t="s">
        <v>63</v>
      </c>
      <c r="E281" s="35" t="s">
        <v>428</v>
      </c>
    </row>
    <row r="282" spans="1:16" ht="25.5" x14ac:dyDescent="0.2">
      <c r="A282" s="24" t="s">
        <v>55</v>
      </c>
      <c r="B282" s="29" t="s">
        <v>429</v>
      </c>
      <c r="C282" s="29" t="s">
        <v>430</v>
      </c>
      <c r="D282" s="24" t="s">
        <v>69</v>
      </c>
      <c r="E282" s="30" t="s">
        <v>431</v>
      </c>
      <c r="F282" s="31" t="s">
        <v>204</v>
      </c>
      <c r="G282" s="32">
        <v>21.7</v>
      </c>
      <c r="H282" s="33">
        <v>0</v>
      </c>
      <c r="I282" s="33">
        <f>ROUND(ROUND(H282,2)*ROUND(G282,3),2)</f>
        <v>0</v>
      </c>
      <c r="O282">
        <f>(I282*21)/100</f>
        <v>0</v>
      </c>
      <c r="P282" t="s">
        <v>35</v>
      </c>
    </row>
    <row r="283" spans="1:16" ht="267.75" x14ac:dyDescent="0.2">
      <c r="A283" s="34" t="s">
        <v>59</v>
      </c>
      <c r="E283" s="35" t="s">
        <v>432</v>
      </c>
    </row>
    <row r="284" spans="1:16" ht="76.5" x14ac:dyDescent="0.2">
      <c r="A284" s="36" t="s">
        <v>61</v>
      </c>
      <c r="E284" s="37" t="s">
        <v>433</v>
      </c>
    </row>
    <row r="285" spans="1:16" ht="165.75" x14ac:dyDescent="0.2">
      <c r="A285" t="s">
        <v>63</v>
      </c>
      <c r="E285" s="35" t="s">
        <v>428</v>
      </c>
    </row>
    <row r="286" spans="1:16" x14ac:dyDescent="0.2">
      <c r="A286" s="24" t="s">
        <v>55</v>
      </c>
      <c r="B286" s="29" t="s">
        <v>434</v>
      </c>
      <c r="C286" s="29" t="s">
        <v>435</v>
      </c>
      <c r="D286" s="24" t="s">
        <v>69</v>
      </c>
      <c r="E286" s="30" t="s">
        <v>436</v>
      </c>
      <c r="F286" s="31" t="s">
        <v>204</v>
      </c>
      <c r="G286" s="32">
        <v>441.80500000000001</v>
      </c>
      <c r="H286" s="33">
        <v>0</v>
      </c>
      <c r="I286" s="33">
        <f>ROUND(ROUND(H286,2)*ROUND(G286,3),2)</f>
        <v>0</v>
      </c>
      <c r="O286">
        <f>(I286*21)/100</f>
        <v>0</v>
      </c>
      <c r="P286" t="s">
        <v>35</v>
      </c>
    </row>
    <row r="287" spans="1:16" ht="51" x14ac:dyDescent="0.2">
      <c r="A287" s="34" t="s">
        <v>59</v>
      </c>
      <c r="E287" s="35" t="s">
        <v>437</v>
      </c>
    </row>
    <row r="288" spans="1:16" x14ac:dyDescent="0.2">
      <c r="A288" s="36" t="s">
        <v>61</v>
      </c>
      <c r="E288" s="37" t="s">
        <v>438</v>
      </c>
    </row>
    <row r="289" spans="1:16" ht="165.75" x14ac:dyDescent="0.2">
      <c r="A289" t="s">
        <v>63</v>
      </c>
      <c r="E289" s="35" t="s">
        <v>428</v>
      </c>
    </row>
    <row r="290" spans="1:16" x14ac:dyDescent="0.2">
      <c r="A290" s="24" t="s">
        <v>55</v>
      </c>
      <c r="B290" s="29" t="s">
        <v>439</v>
      </c>
      <c r="C290" s="29" t="s">
        <v>440</v>
      </c>
      <c r="D290" s="24" t="s">
        <v>69</v>
      </c>
      <c r="E290" s="30" t="s">
        <v>441</v>
      </c>
      <c r="F290" s="31" t="s">
        <v>204</v>
      </c>
      <c r="G290" s="32">
        <v>133.779</v>
      </c>
      <c r="H290" s="33">
        <v>0</v>
      </c>
      <c r="I290" s="33">
        <f>ROUND(ROUND(H290,2)*ROUND(G290,3),2)</f>
        <v>0</v>
      </c>
      <c r="O290">
        <f>(I290*21)/100</f>
        <v>0</v>
      </c>
      <c r="P290" t="s">
        <v>35</v>
      </c>
    </row>
    <row r="291" spans="1:16" ht="114.75" x14ac:dyDescent="0.2">
      <c r="A291" s="34" t="s">
        <v>59</v>
      </c>
      <c r="E291" s="35" t="s">
        <v>442</v>
      </c>
    </row>
    <row r="292" spans="1:16" ht="38.25" x14ac:dyDescent="0.2">
      <c r="A292" s="36" t="s">
        <v>61</v>
      </c>
      <c r="E292" s="37" t="s">
        <v>443</v>
      </c>
    </row>
    <row r="293" spans="1:16" ht="165.75" x14ac:dyDescent="0.2">
      <c r="A293" t="s">
        <v>63</v>
      </c>
      <c r="E293" s="35" t="s">
        <v>428</v>
      </c>
    </row>
    <row r="294" spans="1:16" ht="25.5" x14ac:dyDescent="0.2">
      <c r="A294" s="24" t="s">
        <v>55</v>
      </c>
      <c r="B294" s="29" t="s">
        <v>444</v>
      </c>
      <c r="C294" s="29" t="s">
        <v>445</v>
      </c>
      <c r="D294" s="24" t="s">
        <v>69</v>
      </c>
      <c r="E294" s="30" t="s">
        <v>446</v>
      </c>
      <c r="F294" s="31" t="s">
        <v>204</v>
      </c>
      <c r="G294" s="32">
        <v>3</v>
      </c>
      <c r="H294" s="33">
        <v>0</v>
      </c>
      <c r="I294" s="33">
        <f>ROUND(ROUND(H294,2)*ROUND(G294,3),2)</f>
        <v>0</v>
      </c>
      <c r="O294">
        <f>(I294*21)/100</f>
        <v>0</v>
      </c>
      <c r="P294" t="s">
        <v>35</v>
      </c>
    </row>
    <row r="295" spans="1:16" ht="51" x14ac:dyDescent="0.2">
      <c r="A295" s="34" t="s">
        <v>59</v>
      </c>
      <c r="E295" s="35" t="s">
        <v>447</v>
      </c>
    </row>
    <row r="296" spans="1:16" x14ac:dyDescent="0.2">
      <c r="A296" s="36" t="s">
        <v>61</v>
      </c>
      <c r="E296" s="37" t="s">
        <v>448</v>
      </c>
    </row>
    <row r="297" spans="1:16" ht="165.75" x14ac:dyDescent="0.2">
      <c r="A297" t="s">
        <v>63</v>
      </c>
      <c r="E297" s="35" t="s">
        <v>428</v>
      </c>
    </row>
    <row r="298" spans="1:16" ht="25.5" x14ac:dyDescent="0.2">
      <c r="A298" s="24" t="s">
        <v>55</v>
      </c>
      <c r="B298" s="29" t="s">
        <v>449</v>
      </c>
      <c r="C298" s="29" t="s">
        <v>450</v>
      </c>
      <c r="D298" s="24" t="s">
        <v>69</v>
      </c>
      <c r="E298" s="30" t="s">
        <v>451</v>
      </c>
      <c r="F298" s="31" t="s">
        <v>204</v>
      </c>
      <c r="G298" s="32">
        <v>57.122999999999998</v>
      </c>
      <c r="H298" s="33">
        <v>0</v>
      </c>
      <c r="I298" s="33">
        <f>ROUND(ROUND(H298,2)*ROUND(G298,3),2)</f>
        <v>0</v>
      </c>
      <c r="O298">
        <f>(I298*21)/100</f>
        <v>0</v>
      </c>
      <c r="P298" t="s">
        <v>35</v>
      </c>
    </row>
    <row r="299" spans="1:16" ht="51" x14ac:dyDescent="0.2">
      <c r="A299" s="34" t="s">
        <v>59</v>
      </c>
      <c r="E299" s="35" t="s">
        <v>452</v>
      </c>
    </row>
    <row r="300" spans="1:16" x14ac:dyDescent="0.2">
      <c r="A300" s="36" t="s">
        <v>61</v>
      </c>
      <c r="E300" s="37" t="s">
        <v>453</v>
      </c>
    </row>
    <row r="301" spans="1:16" ht="165.75" x14ac:dyDescent="0.2">
      <c r="A301" t="s">
        <v>63</v>
      </c>
      <c r="E301" s="35" t="s">
        <v>428</v>
      </c>
    </row>
    <row r="302" spans="1:16" ht="25.5" x14ac:dyDescent="0.2">
      <c r="A302" s="24" t="s">
        <v>55</v>
      </c>
      <c r="B302" s="29" t="s">
        <v>454</v>
      </c>
      <c r="C302" s="29" t="s">
        <v>455</v>
      </c>
      <c r="D302" s="24" t="s">
        <v>69</v>
      </c>
      <c r="E302" s="30" t="s">
        <v>456</v>
      </c>
      <c r="F302" s="31" t="s">
        <v>204</v>
      </c>
      <c r="G302" s="32">
        <v>35.78</v>
      </c>
      <c r="H302" s="33">
        <v>0</v>
      </c>
      <c r="I302" s="33">
        <f>ROUND(ROUND(H302,2)*ROUND(G302,3),2)</f>
        <v>0</v>
      </c>
      <c r="O302">
        <f>(I302*21)/100</f>
        <v>0</v>
      </c>
      <c r="P302" t="s">
        <v>35</v>
      </c>
    </row>
    <row r="303" spans="1:16" ht="114.75" x14ac:dyDescent="0.2">
      <c r="A303" s="34" t="s">
        <v>59</v>
      </c>
      <c r="E303" s="35" t="s">
        <v>457</v>
      </c>
    </row>
    <row r="304" spans="1:16" ht="38.25" x14ac:dyDescent="0.2">
      <c r="A304" s="36" t="s">
        <v>61</v>
      </c>
      <c r="E304" s="37" t="s">
        <v>458</v>
      </c>
    </row>
    <row r="305" spans="1:18" ht="165.75" x14ac:dyDescent="0.2">
      <c r="A305" t="s">
        <v>63</v>
      </c>
      <c r="E305" s="35" t="s">
        <v>428</v>
      </c>
    </row>
    <row r="306" spans="1:18" x14ac:dyDescent="0.2">
      <c r="A306" s="24" t="s">
        <v>55</v>
      </c>
      <c r="B306" s="29" t="s">
        <v>459</v>
      </c>
      <c r="C306" s="29" t="s">
        <v>460</v>
      </c>
      <c r="D306" s="24" t="s">
        <v>69</v>
      </c>
      <c r="E306" s="30" t="s">
        <v>461</v>
      </c>
      <c r="F306" s="31" t="s">
        <v>204</v>
      </c>
      <c r="G306" s="32">
        <v>139.685</v>
      </c>
      <c r="H306" s="33">
        <v>0</v>
      </c>
      <c r="I306" s="33">
        <f>ROUND(ROUND(H306,2)*ROUND(G306,3),2)</f>
        <v>0</v>
      </c>
      <c r="O306">
        <f>(I306*21)/100</f>
        <v>0</v>
      </c>
      <c r="P306" t="s">
        <v>35</v>
      </c>
    </row>
    <row r="307" spans="1:18" ht="127.5" x14ac:dyDescent="0.2">
      <c r="A307" s="34" t="s">
        <v>59</v>
      </c>
      <c r="E307" s="35" t="s">
        <v>462</v>
      </c>
    </row>
    <row r="308" spans="1:18" ht="38.25" x14ac:dyDescent="0.2">
      <c r="A308" s="36" t="s">
        <v>61</v>
      </c>
      <c r="E308" s="37" t="s">
        <v>463</v>
      </c>
    </row>
    <row r="309" spans="1:18" ht="102" x14ac:dyDescent="0.2">
      <c r="A309" t="s">
        <v>63</v>
      </c>
      <c r="E309" s="35" t="s">
        <v>464</v>
      </c>
    </row>
    <row r="310" spans="1:18" x14ac:dyDescent="0.2">
      <c r="A310" s="24" t="s">
        <v>55</v>
      </c>
      <c r="B310" s="29" t="s">
        <v>465</v>
      </c>
      <c r="C310" s="29" t="s">
        <v>466</v>
      </c>
      <c r="D310" s="24" t="s">
        <v>69</v>
      </c>
      <c r="E310" s="30" t="s">
        <v>467</v>
      </c>
      <c r="F310" s="31" t="s">
        <v>204</v>
      </c>
      <c r="G310" s="32">
        <v>1584.672</v>
      </c>
      <c r="H310" s="33">
        <v>0</v>
      </c>
      <c r="I310" s="33">
        <f>ROUND(ROUND(H310,2)*ROUND(G310,3),2)</f>
        <v>0</v>
      </c>
      <c r="O310">
        <f>(I310*21)/100</f>
        <v>0</v>
      </c>
      <c r="P310" t="s">
        <v>35</v>
      </c>
    </row>
    <row r="311" spans="1:18" ht="140.25" x14ac:dyDescent="0.2">
      <c r="A311" s="34" t="s">
        <v>59</v>
      </c>
      <c r="E311" s="35" t="s">
        <v>468</v>
      </c>
    </row>
    <row r="312" spans="1:18" ht="38.25" x14ac:dyDescent="0.2">
      <c r="A312" s="36" t="s">
        <v>61</v>
      </c>
      <c r="E312" s="37" t="s">
        <v>469</v>
      </c>
    </row>
    <row r="313" spans="1:18" ht="102" x14ac:dyDescent="0.2">
      <c r="A313" t="s">
        <v>63</v>
      </c>
      <c r="E313" s="35" t="s">
        <v>464</v>
      </c>
    </row>
    <row r="314" spans="1:18" x14ac:dyDescent="0.2">
      <c r="A314" s="24" t="s">
        <v>55</v>
      </c>
      <c r="B314" s="29" t="s">
        <v>470</v>
      </c>
      <c r="C314" s="29" t="s">
        <v>471</v>
      </c>
      <c r="D314" s="24" t="s">
        <v>69</v>
      </c>
      <c r="E314" s="30" t="s">
        <v>472</v>
      </c>
      <c r="F314" s="31" t="s">
        <v>101</v>
      </c>
      <c r="G314" s="32">
        <v>1999.5709999999999</v>
      </c>
      <c r="H314" s="33">
        <v>0</v>
      </c>
      <c r="I314" s="33">
        <f>ROUND(ROUND(H314,2)*ROUND(G314,3),2)</f>
        <v>0</v>
      </c>
      <c r="O314">
        <f>(I314*21)/100</f>
        <v>0</v>
      </c>
      <c r="P314" t="s">
        <v>35</v>
      </c>
    </row>
    <row r="315" spans="1:18" ht="63.75" x14ac:dyDescent="0.2">
      <c r="A315" s="34" t="s">
        <v>59</v>
      </c>
      <c r="E315" s="35" t="s">
        <v>473</v>
      </c>
    </row>
    <row r="316" spans="1:18" ht="38.25" x14ac:dyDescent="0.2">
      <c r="A316" s="36" t="s">
        <v>61</v>
      </c>
      <c r="E316" s="37" t="s">
        <v>474</v>
      </c>
    </row>
    <row r="317" spans="1:18" ht="38.25" x14ac:dyDescent="0.2">
      <c r="A317" t="s">
        <v>63</v>
      </c>
      <c r="E317" s="35" t="s">
        <v>475</v>
      </c>
    </row>
    <row r="318" spans="1:18" ht="12.75" customHeight="1" x14ac:dyDescent="0.2">
      <c r="A318" s="12" t="s">
        <v>53</v>
      </c>
      <c r="B318" s="12"/>
      <c r="C318" s="38" t="s">
        <v>89</v>
      </c>
      <c r="D318" s="12"/>
      <c r="E318" s="27" t="s">
        <v>476</v>
      </c>
      <c r="F318" s="12"/>
      <c r="G318" s="12"/>
      <c r="H318" s="12"/>
      <c r="I318" s="39">
        <f>0+Q318</f>
        <v>0</v>
      </c>
      <c r="O318">
        <f>0+R318</f>
        <v>0</v>
      </c>
      <c r="Q318">
        <f>0+I319+I323</f>
        <v>0</v>
      </c>
      <c r="R318">
        <f>0+O319+O323</f>
        <v>0</v>
      </c>
    </row>
    <row r="319" spans="1:18" ht="25.5" x14ac:dyDescent="0.2">
      <c r="A319" s="24" t="s">
        <v>55</v>
      </c>
      <c r="B319" s="29" t="s">
        <v>477</v>
      </c>
      <c r="C319" s="29" t="s">
        <v>478</v>
      </c>
      <c r="D319" s="24" t="s">
        <v>69</v>
      </c>
      <c r="E319" s="30" t="s">
        <v>479</v>
      </c>
      <c r="F319" s="31" t="s">
        <v>204</v>
      </c>
      <c r="G319" s="32">
        <v>14.606</v>
      </c>
      <c r="H319" s="33">
        <v>0</v>
      </c>
      <c r="I319" s="33">
        <f>ROUND(ROUND(H319,2)*ROUND(G319,3),2)</f>
        <v>0</v>
      </c>
      <c r="O319">
        <f>(I319*21)/100</f>
        <v>0</v>
      </c>
      <c r="P319" t="s">
        <v>35</v>
      </c>
    </row>
    <row r="320" spans="1:18" ht="25.5" x14ac:dyDescent="0.2">
      <c r="A320" s="34" t="s">
        <v>59</v>
      </c>
      <c r="E320" s="35" t="s">
        <v>480</v>
      </c>
    </row>
    <row r="321" spans="1:18" x14ac:dyDescent="0.2">
      <c r="A321" s="36" t="s">
        <v>61</v>
      </c>
      <c r="E321" s="37" t="s">
        <v>481</v>
      </c>
    </row>
    <row r="322" spans="1:18" ht="191.25" x14ac:dyDescent="0.2">
      <c r="A322" t="s">
        <v>63</v>
      </c>
      <c r="E322" s="35" t="s">
        <v>482</v>
      </c>
    </row>
    <row r="323" spans="1:18" x14ac:dyDescent="0.2">
      <c r="A323" s="24" t="s">
        <v>55</v>
      </c>
      <c r="B323" s="29" t="s">
        <v>483</v>
      </c>
      <c r="C323" s="29" t="s">
        <v>484</v>
      </c>
      <c r="D323" s="24" t="s">
        <v>69</v>
      </c>
      <c r="E323" s="30" t="s">
        <v>485</v>
      </c>
      <c r="F323" s="31" t="s">
        <v>486</v>
      </c>
      <c r="G323" s="32">
        <v>2</v>
      </c>
      <c r="H323" s="33">
        <v>0</v>
      </c>
      <c r="I323" s="33">
        <f>ROUND(ROUND(H323,2)*ROUND(G323,3),2)</f>
        <v>0</v>
      </c>
      <c r="O323">
        <f>(I323*21)/100</f>
        <v>0</v>
      </c>
      <c r="P323" t="s">
        <v>35</v>
      </c>
    </row>
    <row r="324" spans="1:18" ht="63.75" x14ac:dyDescent="0.2">
      <c r="A324" s="34" t="s">
        <v>59</v>
      </c>
      <c r="E324" s="35" t="s">
        <v>487</v>
      </c>
    </row>
    <row r="325" spans="1:18" x14ac:dyDescent="0.2">
      <c r="A325" s="36" t="s">
        <v>61</v>
      </c>
      <c r="E325" s="37" t="s">
        <v>488</v>
      </c>
    </row>
    <row r="326" spans="1:18" ht="102" x14ac:dyDescent="0.2">
      <c r="A326" t="s">
        <v>63</v>
      </c>
      <c r="E326" s="35" t="s">
        <v>489</v>
      </c>
    </row>
    <row r="327" spans="1:18" ht="12.75" customHeight="1" x14ac:dyDescent="0.2">
      <c r="A327" s="12" t="s">
        <v>53</v>
      </c>
      <c r="B327" s="12"/>
      <c r="C327" s="38" t="s">
        <v>94</v>
      </c>
      <c r="D327" s="12"/>
      <c r="E327" s="27" t="s">
        <v>490</v>
      </c>
      <c r="F327" s="12"/>
      <c r="G327" s="12"/>
      <c r="H327" s="12"/>
      <c r="I327" s="39">
        <f>0+Q327</f>
        <v>0</v>
      </c>
      <c r="O327">
        <f>0+R327</f>
        <v>0</v>
      </c>
      <c r="Q327">
        <f>0+I328+I332+I336+I340+I344+I348+I352+I356+I360</f>
        <v>0</v>
      </c>
      <c r="R327">
        <f>0+O328+O332+O336+O340+O344+O348+O352+O356+O360</f>
        <v>0</v>
      </c>
    </row>
    <row r="328" spans="1:18" x14ac:dyDescent="0.2">
      <c r="A328" s="24" t="s">
        <v>55</v>
      </c>
      <c r="B328" s="29" t="s">
        <v>491</v>
      </c>
      <c r="C328" s="29" t="s">
        <v>492</v>
      </c>
      <c r="D328" s="24" t="s">
        <v>69</v>
      </c>
      <c r="E328" s="30" t="s">
        <v>493</v>
      </c>
      <c r="F328" s="31" t="s">
        <v>101</v>
      </c>
      <c r="G328" s="32">
        <v>19</v>
      </c>
      <c r="H328" s="33">
        <v>0</v>
      </c>
      <c r="I328" s="33">
        <f>ROUND(ROUND(H328,2)*ROUND(G328,3),2)</f>
        <v>0</v>
      </c>
      <c r="O328">
        <f>(I328*21)/100</f>
        <v>0</v>
      </c>
      <c r="P328" t="s">
        <v>35</v>
      </c>
    </row>
    <row r="329" spans="1:18" ht="51" x14ac:dyDescent="0.2">
      <c r="A329" s="34" t="s">
        <v>59</v>
      </c>
      <c r="E329" s="35" t="s">
        <v>494</v>
      </c>
    </row>
    <row r="330" spans="1:18" x14ac:dyDescent="0.2">
      <c r="A330" s="36" t="s">
        <v>61</v>
      </c>
      <c r="E330" s="37" t="s">
        <v>495</v>
      </c>
    </row>
    <row r="331" spans="1:18" ht="255" x14ac:dyDescent="0.2">
      <c r="A331" t="s">
        <v>63</v>
      </c>
      <c r="E331" s="35" t="s">
        <v>496</v>
      </c>
    </row>
    <row r="332" spans="1:18" x14ac:dyDescent="0.2">
      <c r="A332" s="24" t="s">
        <v>55</v>
      </c>
      <c r="B332" s="29" t="s">
        <v>497</v>
      </c>
      <c r="C332" s="29" t="s">
        <v>498</v>
      </c>
      <c r="D332" s="24" t="s">
        <v>69</v>
      </c>
      <c r="E332" s="30" t="s">
        <v>499</v>
      </c>
      <c r="F332" s="31" t="s">
        <v>101</v>
      </c>
      <c r="G332" s="32">
        <v>593.63199999999995</v>
      </c>
      <c r="H332" s="33">
        <v>0</v>
      </c>
      <c r="I332" s="33">
        <f>ROUND(ROUND(H332,2)*ROUND(G332,3),2)</f>
        <v>0</v>
      </c>
      <c r="O332">
        <f>(I332*21)/100</f>
        <v>0</v>
      </c>
      <c r="P332" t="s">
        <v>35</v>
      </c>
    </row>
    <row r="333" spans="1:18" ht="89.25" x14ac:dyDescent="0.2">
      <c r="A333" s="34" t="s">
        <v>59</v>
      </c>
      <c r="E333" s="35" t="s">
        <v>500</v>
      </c>
    </row>
    <row r="334" spans="1:18" ht="38.25" x14ac:dyDescent="0.2">
      <c r="A334" s="36" t="s">
        <v>61</v>
      </c>
      <c r="E334" s="37" t="s">
        <v>501</v>
      </c>
    </row>
    <row r="335" spans="1:18" ht="255" x14ac:dyDescent="0.2">
      <c r="A335" t="s">
        <v>63</v>
      </c>
      <c r="E335" s="35" t="s">
        <v>496</v>
      </c>
    </row>
    <row r="336" spans="1:18" x14ac:dyDescent="0.2">
      <c r="A336" s="24" t="s">
        <v>55</v>
      </c>
      <c r="B336" s="29" t="s">
        <v>502</v>
      </c>
      <c r="C336" s="29" t="s">
        <v>503</v>
      </c>
      <c r="D336" s="24" t="s">
        <v>69</v>
      </c>
      <c r="E336" s="30" t="s">
        <v>504</v>
      </c>
      <c r="F336" s="31" t="s">
        <v>101</v>
      </c>
      <c r="G336" s="32">
        <v>8</v>
      </c>
      <c r="H336" s="33">
        <v>0</v>
      </c>
      <c r="I336" s="33">
        <f>ROUND(ROUND(H336,2)*ROUND(G336,3),2)</f>
        <v>0</v>
      </c>
      <c r="O336">
        <f>(I336*21)/100</f>
        <v>0</v>
      </c>
      <c r="P336" t="s">
        <v>35</v>
      </c>
    </row>
    <row r="337" spans="1:16" ht="38.25" x14ac:dyDescent="0.2">
      <c r="A337" s="34" t="s">
        <v>59</v>
      </c>
      <c r="E337" s="35" t="s">
        <v>505</v>
      </c>
    </row>
    <row r="338" spans="1:16" x14ac:dyDescent="0.2">
      <c r="A338" s="36" t="s">
        <v>61</v>
      </c>
      <c r="E338" s="37" t="s">
        <v>506</v>
      </c>
    </row>
    <row r="339" spans="1:16" ht="255" x14ac:dyDescent="0.2">
      <c r="A339" t="s">
        <v>63</v>
      </c>
      <c r="E339" s="35" t="s">
        <v>496</v>
      </c>
    </row>
    <row r="340" spans="1:16" x14ac:dyDescent="0.2">
      <c r="A340" s="24" t="s">
        <v>55</v>
      </c>
      <c r="B340" s="29" t="s">
        <v>507</v>
      </c>
      <c r="C340" s="29" t="s">
        <v>508</v>
      </c>
      <c r="D340" s="24" t="s">
        <v>69</v>
      </c>
      <c r="E340" s="30" t="s">
        <v>509</v>
      </c>
      <c r="F340" s="31" t="s">
        <v>101</v>
      </c>
      <c r="G340" s="32">
        <v>6807.47</v>
      </c>
      <c r="H340" s="33">
        <v>0</v>
      </c>
      <c r="I340" s="33">
        <f>ROUND(ROUND(H340,2)*ROUND(G340,3),2)</f>
        <v>0</v>
      </c>
      <c r="O340">
        <f>(I340*21)/100</f>
        <v>0</v>
      </c>
      <c r="P340" t="s">
        <v>35</v>
      </c>
    </row>
    <row r="341" spans="1:16" ht="38.25" x14ac:dyDescent="0.2">
      <c r="A341" s="34" t="s">
        <v>59</v>
      </c>
      <c r="E341" s="35" t="s">
        <v>510</v>
      </c>
    </row>
    <row r="342" spans="1:16" x14ac:dyDescent="0.2">
      <c r="A342" s="36" t="s">
        <v>61</v>
      </c>
      <c r="E342" s="37" t="s">
        <v>511</v>
      </c>
    </row>
    <row r="343" spans="1:16" ht="242.25" x14ac:dyDescent="0.2">
      <c r="A343" t="s">
        <v>63</v>
      </c>
      <c r="E343" s="35" t="s">
        <v>512</v>
      </c>
    </row>
    <row r="344" spans="1:16" x14ac:dyDescent="0.2">
      <c r="A344" s="24" t="s">
        <v>55</v>
      </c>
      <c r="B344" s="29" t="s">
        <v>513</v>
      </c>
      <c r="C344" s="29" t="s">
        <v>514</v>
      </c>
      <c r="D344" s="24" t="s">
        <v>69</v>
      </c>
      <c r="E344" s="30" t="s">
        <v>515</v>
      </c>
      <c r="F344" s="31" t="s">
        <v>486</v>
      </c>
      <c r="G344" s="32">
        <v>70</v>
      </c>
      <c r="H344" s="33">
        <v>0</v>
      </c>
      <c r="I344" s="33">
        <f>ROUND(ROUND(H344,2)*ROUND(G344,3),2)</f>
        <v>0</v>
      </c>
      <c r="O344">
        <f>(I344*21)/100</f>
        <v>0</v>
      </c>
      <c r="P344" t="s">
        <v>35</v>
      </c>
    </row>
    <row r="345" spans="1:16" ht="63.75" x14ac:dyDescent="0.2">
      <c r="A345" s="34" t="s">
        <v>59</v>
      </c>
      <c r="E345" s="35" t="s">
        <v>516</v>
      </c>
    </row>
    <row r="346" spans="1:16" x14ac:dyDescent="0.2">
      <c r="A346" s="36" t="s">
        <v>61</v>
      </c>
      <c r="E346" s="37" t="s">
        <v>517</v>
      </c>
    </row>
    <row r="347" spans="1:16" ht="89.25" x14ac:dyDescent="0.2">
      <c r="A347" t="s">
        <v>63</v>
      </c>
      <c r="E347" s="35" t="s">
        <v>518</v>
      </c>
    </row>
    <row r="348" spans="1:16" x14ac:dyDescent="0.2">
      <c r="A348" s="24" t="s">
        <v>55</v>
      </c>
      <c r="B348" s="29" t="s">
        <v>519</v>
      </c>
      <c r="C348" s="29" t="s">
        <v>520</v>
      </c>
      <c r="D348" s="24" t="s">
        <v>69</v>
      </c>
      <c r="E348" s="30" t="s">
        <v>521</v>
      </c>
      <c r="F348" s="31" t="s">
        <v>486</v>
      </c>
      <c r="G348" s="32">
        <v>111</v>
      </c>
      <c r="H348" s="33">
        <v>0</v>
      </c>
      <c r="I348" s="33">
        <f>ROUND(ROUND(H348,2)*ROUND(G348,3),2)</f>
        <v>0</v>
      </c>
      <c r="O348">
        <f>(I348*21)/100</f>
        <v>0</v>
      </c>
      <c r="P348" t="s">
        <v>35</v>
      </c>
    </row>
    <row r="349" spans="1:16" ht="25.5" x14ac:dyDescent="0.2">
      <c r="A349" s="34" t="s">
        <v>59</v>
      </c>
      <c r="E349" s="35" t="s">
        <v>522</v>
      </c>
    </row>
    <row r="350" spans="1:16" x14ac:dyDescent="0.2">
      <c r="A350" s="36" t="s">
        <v>61</v>
      </c>
      <c r="E350" s="37" t="s">
        <v>523</v>
      </c>
    </row>
    <row r="351" spans="1:16" ht="76.5" x14ac:dyDescent="0.2">
      <c r="A351" t="s">
        <v>63</v>
      </c>
      <c r="E351" s="35" t="s">
        <v>524</v>
      </c>
    </row>
    <row r="352" spans="1:16" x14ac:dyDescent="0.2">
      <c r="A352" s="24" t="s">
        <v>55</v>
      </c>
      <c r="B352" s="29" t="s">
        <v>525</v>
      </c>
      <c r="C352" s="29" t="s">
        <v>526</v>
      </c>
      <c r="D352" s="24" t="s">
        <v>69</v>
      </c>
      <c r="E352" s="30" t="s">
        <v>527</v>
      </c>
      <c r="F352" s="31" t="s">
        <v>486</v>
      </c>
      <c r="G352" s="32">
        <v>18</v>
      </c>
      <c r="H352" s="33">
        <v>0</v>
      </c>
      <c r="I352" s="33">
        <f>ROUND(ROUND(H352,2)*ROUND(G352,3),2)</f>
        <v>0</v>
      </c>
      <c r="O352">
        <f>(I352*21)/100</f>
        <v>0</v>
      </c>
      <c r="P352" t="s">
        <v>35</v>
      </c>
    </row>
    <row r="353" spans="1:18" ht="38.25" x14ac:dyDescent="0.2">
      <c r="A353" s="34" t="s">
        <v>59</v>
      </c>
      <c r="E353" s="35" t="s">
        <v>528</v>
      </c>
    </row>
    <row r="354" spans="1:18" x14ac:dyDescent="0.2">
      <c r="A354" s="36" t="s">
        <v>61</v>
      </c>
      <c r="E354" s="37" t="s">
        <v>529</v>
      </c>
    </row>
    <row r="355" spans="1:18" ht="38.25" x14ac:dyDescent="0.2">
      <c r="A355" t="s">
        <v>63</v>
      </c>
      <c r="E355" s="35" t="s">
        <v>530</v>
      </c>
    </row>
    <row r="356" spans="1:18" x14ac:dyDescent="0.2">
      <c r="A356" s="24" t="s">
        <v>55</v>
      </c>
      <c r="B356" s="29" t="s">
        <v>531</v>
      </c>
      <c r="C356" s="29" t="s">
        <v>532</v>
      </c>
      <c r="D356" s="24" t="s">
        <v>69</v>
      </c>
      <c r="E356" s="30" t="s">
        <v>533</v>
      </c>
      <c r="F356" s="31" t="s">
        <v>486</v>
      </c>
      <c r="G356" s="32">
        <v>2</v>
      </c>
      <c r="H356" s="33">
        <v>0</v>
      </c>
      <c r="I356" s="33">
        <f>ROUND(ROUND(H356,2)*ROUND(G356,3),2)</f>
        <v>0</v>
      </c>
      <c r="O356">
        <f>(I356*21)/100</f>
        <v>0</v>
      </c>
      <c r="P356" t="s">
        <v>35</v>
      </c>
    </row>
    <row r="357" spans="1:18" ht="38.25" x14ac:dyDescent="0.2">
      <c r="A357" s="34" t="s">
        <v>59</v>
      </c>
      <c r="E357" s="35" t="s">
        <v>534</v>
      </c>
    </row>
    <row r="358" spans="1:18" x14ac:dyDescent="0.2">
      <c r="A358" s="36" t="s">
        <v>61</v>
      </c>
      <c r="E358" s="37" t="s">
        <v>488</v>
      </c>
    </row>
    <row r="359" spans="1:18" x14ac:dyDescent="0.2">
      <c r="A359" t="s">
        <v>63</v>
      </c>
      <c r="E359" s="35" t="s">
        <v>535</v>
      </c>
    </row>
    <row r="360" spans="1:18" x14ac:dyDescent="0.2">
      <c r="A360" s="24" t="s">
        <v>55</v>
      </c>
      <c r="B360" s="29" t="s">
        <v>536</v>
      </c>
      <c r="C360" s="29" t="s">
        <v>537</v>
      </c>
      <c r="D360" s="24" t="s">
        <v>69</v>
      </c>
      <c r="E360" s="30" t="s">
        <v>538</v>
      </c>
      <c r="F360" s="31" t="s">
        <v>486</v>
      </c>
      <c r="G360" s="32">
        <v>57</v>
      </c>
      <c r="H360" s="33">
        <v>0</v>
      </c>
      <c r="I360" s="33">
        <f>ROUND(ROUND(H360,2)*ROUND(G360,3),2)</f>
        <v>0</v>
      </c>
      <c r="O360">
        <f>(I360*21)/100</f>
        <v>0</v>
      </c>
      <c r="P360" t="s">
        <v>35</v>
      </c>
    </row>
    <row r="361" spans="1:18" ht="25.5" x14ac:dyDescent="0.2">
      <c r="A361" s="34" t="s">
        <v>59</v>
      </c>
      <c r="E361" s="35" t="s">
        <v>539</v>
      </c>
    </row>
    <row r="362" spans="1:18" x14ac:dyDescent="0.2">
      <c r="A362" s="36" t="s">
        <v>61</v>
      </c>
      <c r="E362" s="37" t="s">
        <v>540</v>
      </c>
    </row>
    <row r="363" spans="1:18" ht="38.25" x14ac:dyDescent="0.2">
      <c r="A363" t="s">
        <v>63</v>
      </c>
      <c r="E363" s="35" t="s">
        <v>541</v>
      </c>
    </row>
    <row r="364" spans="1:18" ht="12.75" customHeight="1" x14ac:dyDescent="0.2">
      <c r="A364" s="12" t="s">
        <v>53</v>
      </c>
      <c r="B364" s="12"/>
      <c r="C364" s="38" t="s">
        <v>50</v>
      </c>
      <c r="D364" s="12"/>
      <c r="E364" s="27" t="s">
        <v>542</v>
      </c>
      <c r="F364" s="12"/>
      <c r="G364" s="12"/>
      <c r="H364" s="12"/>
      <c r="I364" s="39">
        <f>0+Q364</f>
        <v>0</v>
      </c>
      <c r="O364">
        <f>0+R364</f>
        <v>0</v>
      </c>
      <c r="Q364">
        <f>0+I365+I369+I373+I377+I381+I385+I389+I393+I397+I401+I405+I409+I413+I417+I421+I425+I429+I433+I437+I441+I445+I449+I453+I457+I461+I465+I469+I473</f>
        <v>0</v>
      </c>
      <c r="R364">
        <f>0+O365+O369+O373+O377+O381+O385+O389+O393+O397+O401+O405+O409+O413+O417+O421+O425+O429+O433+O437+O441+O445+O449+O453+O457+O461+O465+O469+O473</f>
        <v>0</v>
      </c>
    </row>
    <row r="365" spans="1:18" ht="25.5" x14ac:dyDescent="0.2">
      <c r="A365" s="24" t="s">
        <v>55</v>
      </c>
      <c r="B365" s="29" t="s">
        <v>543</v>
      </c>
      <c r="C365" s="29" t="s">
        <v>544</v>
      </c>
      <c r="D365" s="24" t="s">
        <v>69</v>
      </c>
      <c r="E365" s="30" t="s">
        <v>545</v>
      </c>
      <c r="F365" s="31" t="s">
        <v>101</v>
      </c>
      <c r="G365" s="32">
        <v>2339.4899999999998</v>
      </c>
      <c r="H365" s="33">
        <v>0</v>
      </c>
      <c r="I365" s="33">
        <f>ROUND(ROUND(H365,2)*ROUND(G365,3),2)</f>
        <v>0</v>
      </c>
      <c r="O365">
        <f>(I365*21)/100</f>
        <v>0</v>
      </c>
      <c r="P365" t="s">
        <v>35</v>
      </c>
    </row>
    <row r="366" spans="1:18" ht="38.25" x14ac:dyDescent="0.2">
      <c r="A366" s="34" t="s">
        <v>59</v>
      </c>
      <c r="E366" s="35" t="s">
        <v>546</v>
      </c>
    </row>
    <row r="367" spans="1:18" x14ac:dyDescent="0.2">
      <c r="A367" s="36" t="s">
        <v>61</v>
      </c>
      <c r="E367" s="37" t="s">
        <v>547</v>
      </c>
    </row>
    <row r="368" spans="1:18" ht="127.5" x14ac:dyDescent="0.2">
      <c r="A368" t="s">
        <v>63</v>
      </c>
      <c r="E368" s="35" t="s">
        <v>548</v>
      </c>
    </row>
    <row r="369" spans="1:16" x14ac:dyDescent="0.2">
      <c r="A369" s="24" t="s">
        <v>55</v>
      </c>
      <c r="B369" s="29" t="s">
        <v>549</v>
      </c>
      <c r="C369" s="29" t="s">
        <v>550</v>
      </c>
      <c r="D369" s="24" t="s">
        <v>69</v>
      </c>
      <c r="E369" s="30" t="s">
        <v>551</v>
      </c>
      <c r="F369" s="31" t="s">
        <v>486</v>
      </c>
      <c r="G369" s="32">
        <v>47</v>
      </c>
      <c r="H369" s="33">
        <v>0</v>
      </c>
      <c r="I369" s="33">
        <f>ROUND(ROUND(H369,2)*ROUND(G369,3),2)</f>
        <v>0</v>
      </c>
      <c r="O369">
        <f>(I369*21)/100</f>
        <v>0</v>
      </c>
      <c r="P369" t="s">
        <v>35</v>
      </c>
    </row>
    <row r="370" spans="1:16" ht="38.25" x14ac:dyDescent="0.2">
      <c r="A370" s="34" t="s">
        <v>59</v>
      </c>
      <c r="E370" s="35" t="s">
        <v>552</v>
      </c>
    </row>
    <row r="371" spans="1:16" x14ac:dyDescent="0.2">
      <c r="A371" s="36" t="s">
        <v>61</v>
      </c>
      <c r="E371" s="37" t="s">
        <v>553</v>
      </c>
    </row>
    <row r="372" spans="1:16" ht="25.5" x14ac:dyDescent="0.2">
      <c r="A372" t="s">
        <v>63</v>
      </c>
      <c r="E372" s="35" t="s">
        <v>554</v>
      </c>
    </row>
    <row r="373" spans="1:16" x14ac:dyDescent="0.2">
      <c r="A373" s="24" t="s">
        <v>55</v>
      </c>
      <c r="B373" s="29" t="s">
        <v>555</v>
      </c>
      <c r="C373" s="29" t="s">
        <v>556</v>
      </c>
      <c r="D373" s="24" t="s">
        <v>69</v>
      </c>
      <c r="E373" s="30" t="s">
        <v>557</v>
      </c>
      <c r="F373" s="31" t="s">
        <v>486</v>
      </c>
      <c r="G373" s="32">
        <v>274</v>
      </c>
      <c r="H373" s="33">
        <v>0</v>
      </c>
      <c r="I373" s="33">
        <f>ROUND(ROUND(H373,2)*ROUND(G373,3),2)</f>
        <v>0</v>
      </c>
      <c r="O373">
        <f>(I373*21)/100</f>
        <v>0</v>
      </c>
      <c r="P373" t="s">
        <v>35</v>
      </c>
    </row>
    <row r="374" spans="1:16" ht="76.5" x14ac:dyDescent="0.2">
      <c r="A374" s="34" t="s">
        <v>59</v>
      </c>
      <c r="E374" s="35" t="s">
        <v>558</v>
      </c>
    </row>
    <row r="375" spans="1:16" ht="38.25" x14ac:dyDescent="0.2">
      <c r="A375" s="36" t="s">
        <v>61</v>
      </c>
      <c r="E375" s="37" t="s">
        <v>559</v>
      </c>
    </row>
    <row r="376" spans="1:16" ht="51" x14ac:dyDescent="0.2">
      <c r="A376" t="s">
        <v>63</v>
      </c>
      <c r="E376" s="35" t="s">
        <v>560</v>
      </c>
    </row>
    <row r="377" spans="1:16" x14ac:dyDescent="0.2">
      <c r="A377" s="24" t="s">
        <v>55</v>
      </c>
      <c r="B377" s="29" t="s">
        <v>561</v>
      </c>
      <c r="C377" s="29" t="s">
        <v>562</v>
      </c>
      <c r="D377" s="24" t="s">
        <v>69</v>
      </c>
      <c r="E377" s="30" t="s">
        <v>563</v>
      </c>
      <c r="F377" s="31" t="s">
        <v>486</v>
      </c>
      <c r="G377" s="32">
        <v>220</v>
      </c>
      <c r="H377" s="33">
        <v>0</v>
      </c>
      <c r="I377" s="33">
        <f>ROUND(ROUND(H377,2)*ROUND(G377,3),2)</f>
        <v>0</v>
      </c>
      <c r="O377">
        <f>(I377*21)/100</f>
        <v>0</v>
      </c>
      <c r="P377" t="s">
        <v>35</v>
      </c>
    </row>
    <row r="378" spans="1:16" ht="38.25" x14ac:dyDescent="0.2">
      <c r="A378" s="34" t="s">
        <v>59</v>
      </c>
      <c r="E378" s="35" t="s">
        <v>564</v>
      </c>
    </row>
    <row r="379" spans="1:16" x14ac:dyDescent="0.2">
      <c r="A379" s="36" t="s">
        <v>61</v>
      </c>
      <c r="E379" s="37" t="s">
        <v>565</v>
      </c>
    </row>
    <row r="380" spans="1:16" x14ac:dyDescent="0.2">
      <c r="A380" t="s">
        <v>63</v>
      </c>
      <c r="E380" s="35" t="s">
        <v>566</v>
      </c>
    </row>
    <row r="381" spans="1:16" ht="25.5" x14ac:dyDescent="0.2">
      <c r="A381" s="24" t="s">
        <v>55</v>
      </c>
      <c r="B381" s="29" t="s">
        <v>567</v>
      </c>
      <c r="C381" s="29" t="s">
        <v>568</v>
      </c>
      <c r="D381" s="24" t="s">
        <v>69</v>
      </c>
      <c r="E381" s="30" t="s">
        <v>569</v>
      </c>
      <c r="F381" s="31" t="s">
        <v>486</v>
      </c>
      <c r="G381" s="32">
        <v>130</v>
      </c>
      <c r="H381" s="33">
        <v>0</v>
      </c>
      <c r="I381" s="33">
        <f>ROUND(ROUND(H381,2)*ROUND(G381,3),2)</f>
        <v>0</v>
      </c>
      <c r="O381">
        <f>(I381*21)/100</f>
        <v>0</v>
      </c>
      <c r="P381" t="s">
        <v>35</v>
      </c>
    </row>
    <row r="382" spans="1:16" ht="38.25" x14ac:dyDescent="0.2">
      <c r="A382" s="34" t="s">
        <v>59</v>
      </c>
      <c r="E382" s="35" t="s">
        <v>570</v>
      </c>
    </row>
    <row r="383" spans="1:16" x14ac:dyDescent="0.2">
      <c r="A383" s="36" t="s">
        <v>61</v>
      </c>
      <c r="E383" s="37" t="s">
        <v>571</v>
      </c>
    </row>
    <row r="384" spans="1:16" ht="25.5" x14ac:dyDescent="0.2">
      <c r="A384" t="s">
        <v>63</v>
      </c>
      <c r="E384" s="35" t="s">
        <v>572</v>
      </c>
    </row>
    <row r="385" spans="1:16" ht="25.5" x14ac:dyDescent="0.2">
      <c r="A385" s="24" t="s">
        <v>55</v>
      </c>
      <c r="B385" s="29" t="s">
        <v>573</v>
      </c>
      <c r="C385" s="29" t="s">
        <v>574</v>
      </c>
      <c r="D385" s="24" t="s">
        <v>69</v>
      </c>
      <c r="E385" s="30" t="s">
        <v>575</v>
      </c>
      <c r="F385" s="31" t="s">
        <v>486</v>
      </c>
      <c r="G385" s="32">
        <v>252</v>
      </c>
      <c r="H385" s="33">
        <v>0</v>
      </c>
      <c r="I385" s="33">
        <f>ROUND(ROUND(H385,2)*ROUND(G385,3),2)</f>
        <v>0</v>
      </c>
      <c r="O385">
        <f>(I385*21)/100</f>
        <v>0</v>
      </c>
      <c r="P385" t="s">
        <v>35</v>
      </c>
    </row>
    <row r="386" spans="1:16" ht="38.25" x14ac:dyDescent="0.2">
      <c r="A386" s="34" t="s">
        <v>59</v>
      </c>
      <c r="E386" s="35" t="s">
        <v>576</v>
      </c>
    </row>
    <row r="387" spans="1:16" x14ac:dyDescent="0.2">
      <c r="A387" s="36" t="s">
        <v>61</v>
      </c>
      <c r="E387" s="37" t="s">
        <v>577</v>
      </c>
    </row>
    <row r="388" spans="1:16" ht="25.5" x14ac:dyDescent="0.2">
      <c r="A388" t="s">
        <v>63</v>
      </c>
      <c r="E388" s="35" t="s">
        <v>578</v>
      </c>
    </row>
    <row r="389" spans="1:16" x14ac:dyDescent="0.2">
      <c r="A389" s="24" t="s">
        <v>55</v>
      </c>
      <c r="B389" s="29" t="s">
        <v>579</v>
      </c>
      <c r="C389" s="29" t="s">
        <v>580</v>
      </c>
      <c r="D389" s="24" t="s">
        <v>69</v>
      </c>
      <c r="E389" s="30" t="s">
        <v>581</v>
      </c>
      <c r="F389" s="31" t="s">
        <v>486</v>
      </c>
      <c r="G389" s="32">
        <v>11</v>
      </c>
      <c r="H389" s="33">
        <v>0</v>
      </c>
      <c r="I389" s="33">
        <f>ROUND(ROUND(H389,2)*ROUND(G389,3),2)</f>
        <v>0</v>
      </c>
      <c r="O389">
        <f>(I389*21)/100</f>
        <v>0</v>
      </c>
      <c r="P389" t="s">
        <v>35</v>
      </c>
    </row>
    <row r="390" spans="1:16" ht="38.25" x14ac:dyDescent="0.2">
      <c r="A390" s="34" t="s">
        <v>59</v>
      </c>
      <c r="E390" s="35" t="s">
        <v>582</v>
      </c>
    </row>
    <row r="391" spans="1:16" x14ac:dyDescent="0.2">
      <c r="A391" s="36" t="s">
        <v>61</v>
      </c>
      <c r="E391" s="37" t="s">
        <v>583</v>
      </c>
    </row>
    <row r="392" spans="1:16" ht="25.5" x14ac:dyDescent="0.2">
      <c r="A392" t="s">
        <v>63</v>
      </c>
      <c r="E392" s="35" t="s">
        <v>578</v>
      </c>
    </row>
    <row r="393" spans="1:16" ht="25.5" x14ac:dyDescent="0.2">
      <c r="A393" s="24" t="s">
        <v>55</v>
      </c>
      <c r="B393" s="29" t="s">
        <v>584</v>
      </c>
      <c r="C393" s="29" t="s">
        <v>585</v>
      </c>
      <c r="D393" s="24" t="s">
        <v>69</v>
      </c>
      <c r="E393" s="30" t="s">
        <v>586</v>
      </c>
      <c r="F393" s="31" t="s">
        <v>486</v>
      </c>
      <c r="G393" s="32">
        <v>4</v>
      </c>
      <c r="H393" s="33">
        <v>0</v>
      </c>
      <c r="I393" s="33">
        <f>ROUND(ROUND(H393,2)*ROUND(G393,3),2)</f>
        <v>0</v>
      </c>
      <c r="O393">
        <f>(I393*21)/100</f>
        <v>0</v>
      </c>
      <c r="P393" t="s">
        <v>35</v>
      </c>
    </row>
    <row r="394" spans="1:16" ht="38.25" x14ac:dyDescent="0.2">
      <c r="A394" s="34" t="s">
        <v>59</v>
      </c>
      <c r="E394" s="35" t="s">
        <v>587</v>
      </c>
    </row>
    <row r="395" spans="1:16" x14ac:dyDescent="0.2">
      <c r="A395" s="36" t="s">
        <v>61</v>
      </c>
      <c r="E395" s="37" t="s">
        <v>588</v>
      </c>
    </row>
    <row r="396" spans="1:16" ht="25.5" x14ac:dyDescent="0.2">
      <c r="A396" t="s">
        <v>63</v>
      </c>
      <c r="E396" s="35" t="s">
        <v>578</v>
      </c>
    </row>
    <row r="397" spans="1:16" ht="25.5" x14ac:dyDescent="0.2">
      <c r="A397" s="24" t="s">
        <v>55</v>
      </c>
      <c r="B397" s="29" t="s">
        <v>589</v>
      </c>
      <c r="C397" s="29" t="s">
        <v>590</v>
      </c>
      <c r="D397" s="24" t="s">
        <v>69</v>
      </c>
      <c r="E397" s="30" t="s">
        <v>591</v>
      </c>
      <c r="F397" s="31" t="s">
        <v>486</v>
      </c>
      <c r="G397" s="32">
        <v>159</v>
      </c>
      <c r="H397" s="33">
        <v>0</v>
      </c>
      <c r="I397" s="33">
        <f>ROUND(ROUND(H397,2)*ROUND(G397,3),2)</f>
        <v>0</v>
      </c>
      <c r="O397">
        <f>(I397*21)/100</f>
        <v>0</v>
      </c>
      <c r="P397" t="s">
        <v>35</v>
      </c>
    </row>
    <row r="398" spans="1:16" ht="38.25" x14ac:dyDescent="0.2">
      <c r="A398" s="34" t="s">
        <v>59</v>
      </c>
      <c r="E398" s="35" t="s">
        <v>592</v>
      </c>
    </row>
    <row r="399" spans="1:16" x14ac:dyDescent="0.2">
      <c r="A399" s="36" t="s">
        <v>61</v>
      </c>
      <c r="E399" s="37" t="s">
        <v>593</v>
      </c>
    </row>
    <row r="400" spans="1:16" ht="38.25" x14ac:dyDescent="0.2">
      <c r="A400" t="s">
        <v>63</v>
      </c>
      <c r="E400" s="35" t="s">
        <v>594</v>
      </c>
    </row>
    <row r="401" spans="1:16" ht="25.5" x14ac:dyDescent="0.2">
      <c r="A401" s="24" t="s">
        <v>55</v>
      </c>
      <c r="B401" s="29" t="s">
        <v>595</v>
      </c>
      <c r="C401" s="29" t="s">
        <v>596</v>
      </c>
      <c r="D401" s="24" t="s">
        <v>69</v>
      </c>
      <c r="E401" s="30" t="s">
        <v>597</v>
      </c>
      <c r="F401" s="31" t="s">
        <v>204</v>
      </c>
      <c r="G401" s="32">
        <v>3280.922</v>
      </c>
      <c r="H401" s="33">
        <v>0</v>
      </c>
      <c r="I401" s="33">
        <f>ROUND(ROUND(H401,2)*ROUND(G401,3),2)</f>
        <v>0</v>
      </c>
      <c r="O401">
        <f>(I401*21)/100</f>
        <v>0</v>
      </c>
      <c r="P401" t="s">
        <v>35</v>
      </c>
    </row>
    <row r="402" spans="1:16" ht="409.5" x14ac:dyDescent="0.2">
      <c r="A402" s="34" t="s">
        <v>59</v>
      </c>
      <c r="E402" s="35" t="s">
        <v>598</v>
      </c>
    </row>
    <row r="403" spans="1:16" ht="242.25" x14ac:dyDescent="0.2">
      <c r="A403" s="36" t="s">
        <v>61</v>
      </c>
      <c r="E403" s="37" t="s">
        <v>599</v>
      </c>
    </row>
    <row r="404" spans="1:16" ht="38.25" x14ac:dyDescent="0.2">
      <c r="A404" t="s">
        <v>63</v>
      </c>
      <c r="E404" s="35" t="s">
        <v>600</v>
      </c>
    </row>
    <row r="405" spans="1:16" ht="25.5" x14ac:dyDescent="0.2">
      <c r="A405" s="24" t="s">
        <v>55</v>
      </c>
      <c r="B405" s="29" t="s">
        <v>601</v>
      </c>
      <c r="C405" s="29" t="s">
        <v>602</v>
      </c>
      <c r="D405" s="24" t="s">
        <v>69</v>
      </c>
      <c r="E405" s="30" t="s">
        <v>603</v>
      </c>
      <c r="F405" s="31" t="s">
        <v>204</v>
      </c>
      <c r="G405" s="32">
        <v>3280.922</v>
      </c>
      <c r="H405" s="33">
        <v>0</v>
      </c>
      <c r="I405" s="33">
        <f>ROUND(ROUND(H405,2)*ROUND(G405,3),2)</f>
        <v>0</v>
      </c>
      <c r="O405">
        <f>(I405*21)/100</f>
        <v>0</v>
      </c>
      <c r="P405" t="s">
        <v>35</v>
      </c>
    </row>
    <row r="406" spans="1:16" ht="409.5" x14ac:dyDescent="0.2">
      <c r="A406" s="34" t="s">
        <v>59</v>
      </c>
      <c r="E406" s="35" t="s">
        <v>604</v>
      </c>
    </row>
    <row r="407" spans="1:16" ht="242.25" x14ac:dyDescent="0.2">
      <c r="A407" s="36" t="s">
        <v>61</v>
      </c>
      <c r="E407" s="37" t="s">
        <v>599</v>
      </c>
    </row>
    <row r="408" spans="1:16" ht="38.25" x14ac:dyDescent="0.2">
      <c r="A408" t="s">
        <v>63</v>
      </c>
      <c r="E408" s="35" t="s">
        <v>600</v>
      </c>
    </row>
    <row r="409" spans="1:16" x14ac:dyDescent="0.2">
      <c r="A409" s="24" t="s">
        <v>55</v>
      </c>
      <c r="B409" s="29" t="s">
        <v>605</v>
      </c>
      <c r="C409" s="29" t="s">
        <v>606</v>
      </c>
      <c r="D409" s="24" t="s">
        <v>69</v>
      </c>
      <c r="E409" s="30" t="s">
        <v>607</v>
      </c>
      <c r="F409" s="31" t="s">
        <v>486</v>
      </c>
      <c r="G409" s="32">
        <v>1278</v>
      </c>
      <c r="H409" s="33">
        <v>0</v>
      </c>
      <c r="I409" s="33">
        <f>ROUND(ROUND(H409,2)*ROUND(G409,3),2)</f>
        <v>0</v>
      </c>
      <c r="O409">
        <f>(I409*21)/100</f>
        <v>0</v>
      </c>
      <c r="P409" t="s">
        <v>35</v>
      </c>
    </row>
    <row r="410" spans="1:16" ht="63.75" x14ac:dyDescent="0.2">
      <c r="A410" s="34" t="s">
        <v>59</v>
      </c>
      <c r="E410" s="35" t="s">
        <v>608</v>
      </c>
    </row>
    <row r="411" spans="1:16" ht="38.25" x14ac:dyDescent="0.2">
      <c r="A411" s="36" t="s">
        <v>61</v>
      </c>
      <c r="E411" s="37" t="s">
        <v>609</v>
      </c>
    </row>
    <row r="412" spans="1:16" x14ac:dyDescent="0.2">
      <c r="A412" t="s">
        <v>63</v>
      </c>
      <c r="E412" s="35" t="s">
        <v>610</v>
      </c>
    </row>
    <row r="413" spans="1:16" x14ac:dyDescent="0.2">
      <c r="A413" s="24" t="s">
        <v>55</v>
      </c>
      <c r="B413" s="29" t="s">
        <v>611</v>
      </c>
      <c r="C413" s="29" t="s">
        <v>612</v>
      </c>
      <c r="D413" s="24" t="s">
        <v>69</v>
      </c>
      <c r="E413" s="30" t="s">
        <v>613</v>
      </c>
      <c r="F413" s="31" t="s">
        <v>71</v>
      </c>
      <c r="G413" s="32">
        <v>6.84</v>
      </c>
      <c r="H413" s="33">
        <v>0</v>
      </c>
      <c r="I413" s="33">
        <f>ROUND(ROUND(H413,2)*ROUND(G413,3),2)</f>
        <v>0</v>
      </c>
      <c r="O413">
        <f>(I413*21)/100</f>
        <v>0</v>
      </c>
      <c r="P413" t="s">
        <v>35</v>
      </c>
    </row>
    <row r="414" spans="1:16" ht="165.75" x14ac:dyDescent="0.2">
      <c r="A414" s="34" t="s">
        <v>59</v>
      </c>
      <c r="E414" s="35" t="s">
        <v>614</v>
      </c>
    </row>
    <row r="415" spans="1:16" ht="51" x14ac:dyDescent="0.2">
      <c r="A415" s="36" t="s">
        <v>61</v>
      </c>
      <c r="E415" s="37" t="s">
        <v>615</v>
      </c>
    </row>
    <row r="416" spans="1:16" ht="51" x14ac:dyDescent="0.2">
      <c r="A416" t="s">
        <v>63</v>
      </c>
      <c r="E416" s="35" t="s">
        <v>616</v>
      </c>
    </row>
    <row r="417" spans="1:16" x14ac:dyDescent="0.2">
      <c r="A417" s="24" t="s">
        <v>55</v>
      </c>
      <c r="B417" s="29" t="s">
        <v>617</v>
      </c>
      <c r="C417" s="29" t="s">
        <v>618</v>
      </c>
      <c r="D417" s="24" t="s">
        <v>69</v>
      </c>
      <c r="E417" s="30" t="s">
        <v>619</v>
      </c>
      <c r="F417" s="31" t="s">
        <v>101</v>
      </c>
      <c r="G417" s="32">
        <v>1017.3</v>
      </c>
      <c r="H417" s="33">
        <v>0</v>
      </c>
      <c r="I417" s="33">
        <f>ROUND(ROUND(H417,2)*ROUND(G417,3),2)</f>
        <v>0</v>
      </c>
      <c r="O417">
        <f>(I417*21)/100</f>
        <v>0</v>
      </c>
      <c r="P417" t="s">
        <v>35</v>
      </c>
    </row>
    <row r="418" spans="1:16" ht="63.75" x14ac:dyDescent="0.2">
      <c r="A418" s="34" t="s">
        <v>59</v>
      </c>
      <c r="E418" s="35" t="s">
        <v>620</v>
      </c>
    </row>
    <row r="419" spans="1:16" x14ac:dyDescent="0.2">
      <c r="A419" s="36" t="s">
        <v>61</v>
      </c>
      <c r="E419" s="37" t="s">
        <v>621</v>
      </c>
    </row>
    <row r="420" spans="1:16" ht="51" x14ac:dyDescent="0.2">
      <c r="A420" t="s">
        <v>63</v>
      </c>
      <c r="E420" s="35" t="s">
        <v>622</v>
      </c>
    </row>
    <row r="421" spans="1:16" x14ac:dyDescent="0.2">
      <c r="A421" s="24" t="s">
        <v>55</v>
      </c>
      <c r="B421" s="29" t="s">
        <v>623</v>
      </c>
      <c r="C421" s="29" t="s">
        <v>624</v>
      </c>
      <c r="D421" s="24" t="s">
        <v>69</v>
      </c>
      <c r="E421" s="30" t="s">
        <v>625</v>
      </c>
      <c r="F421" s="31" t="s">
        <v>101</v>
      </c>
      <c r="G421" s="32">
        <v>6251.4560000000001</v>
      </c>
      <c r="H421" s="33">
        <v>0</v>
      </c>
      <c r="I421" s="33">
        <f>ROUND(ROUND(H421,2)*ROUND(G421,3),2)</f>
        <v>0</v>
      </c>
      <c r="O421">
        <f>(I421*21)/100</f>
        <v>0</v>
      </c>
      <c r="P421" t="s">
        <v>35</v>
      </c>
    </row>
    <row r="422" spans="1:16" ht="204" x14ac:dyDescent="0.2">
      <c r="A422" s="34" t="s">
        <v>59</v>
      </c>
      <c r="E422" s="35" t="s">
        <v>626</v>
      </c>
    </row>
    <row r="423" spans="1:16" ht="51" x14ac:dyDescent="0.2">
      <c r="A423" s="36" t="s">
        <v>61</v>
      </c>
      <c r="E423" s="37" t="s">
        <v>627</v>
      </c>
    </row>
    <row r="424" spans="1:16" ht="51" x14ac:dyDescent="0.2">
      <c r="A424" t="s">
        <v>63</v>
      </c>
      <c r="E424" s="35" t="s">
        <v>622</v>
      </c>
    </row>
    <row r="425" spans="1:16" x14ac:dyDescent="0.2">
      <c r="A425" s="24" t="s">
        <v>55</v>
      </c>
      <c r="B425" s="29" t="s">
        <v>628</v>
      </c>
      <c r="C425" s="29" t="s">
        <v>629</v>
      </c>
      <c r="D425" s="24" t="s">
        <v>69</v>
      </c>
      <c r="E425" s="30" t="s">
        <v>630</v>
      </c>
      <c r="F425" s="31" t="s">
        <v>101</v>
      </c>
      <c r="G425" s="32">
        <v>181</v>
      </c>
      <c r="H425" s="33">
        <v>0</v>
      </c>
      <c r="I425" s="33">
        <f>ROUND(ROUND(H425,2)*ROUND(G425,3),2)</f>
        <v>0</v>
      </c>
      <c r="O425">
        <f>(I425*21)/100</f>
        <v>0</v>
      </c>
      <c r="P425" t="s">
        <v>35</v>
      </c>
    </row>
    <row r="426" spans="1:16" ht="76.5" x14ac:dyDescent="0.2">
      <c r="A426" s="34" t="s">
        <v>59</v>
      </c>
      <c r="E426" s="35" t="s">
        <v>631</v>
      </c>
    </row>
    <row r="427" spans="1:16" x14ac:dyDescent="0.2">
      <c r="A427" s="36" t="s">
        <v>61</v>
      </c>
      <c r="E427" s="37" t="s">
        <v>632</v>
      </c>
    </row>
    <row r="428" spans="1:16" ht="51" x14ac:dyDescent="0.2">
      <c r="A428" t="s">
        <v>63</v>
      </c>
      <c r="E428" s="35" t="s">
        <v>622</v>
      </c>
    </row>
    <row r="429" spans="1:16" x14ac:dyDescent="0.2">
      <c r="A429" s="24" t="s">
        <v>55</v>
      </c>
      <c r="B429" s="29" t="s">
        <v>633</v>
      </c>
      <c r="C429" s="29" t="s">
        <v>634</v>
      </c>
      <c r="D429" s="24" t="s">
        <v>69</v>
      </c>
      <c r="E429" s="30" t="s">
        <v>635</v>
      </c>
      <c r="F429" s="31" t="s">
        <v>101</v>
      </c>
      <c r="G429" s="32">
        <v>422.15800000000002</v>
      </c>
      <c r="H429" s="33">
        <v>0</v>
      </c>
      <c r="I429" s="33">
        <f>ROUND(ROUND(H429,2)*ROUND(G429,3),2)</f>
        <v>0</v>
      </c>
      <c r="O429">
        <f>(I429*21)/100</f>
        <v>0</v>
      </c>
      <c r="P429" t="s">
        <v>35</v>
      </c>
    </row>
    <row r="430" spans="1:16" ht="114.75" x14ac:dyDescent="0.2">
      <c r="A430" s="34" t="s">
        <v>59</v>
      </c>
      <c r="E430" s="35" t="s">
        <v>636</v>
      </c>
    </row>
    <row r="431" spans="1:16" ht="38.25" x14ac:dyDescent="0.2">
      <c r="A431" s="36" t="s">
        <v>61</v>
      </c>
      <c r="E431" s="37" t="s">
        <v>637</v>
      </c>
    </row>
    <row r="432" spans="1:16" ht="51" x14ac:dyDescent="0.2">
      <c r="A432" t="s">
        <v>63</v>
      </c>
      <c r="E432" s="35" t="s">
        <v>638</v>
      </c>
    </row>
    <row r="433" spans="1:16" x14ac:dyDescent="0.2">
      <c r="A433" s="24" t="s">
        <v>55</v>
      </c>
      <c r="B433" s="29" t="s">
        <v>639</v>
      </c>
      <c r="C433" s="29" t="s">
        <v>640</v>
      </c>
      <c r="D433" s="24" t="s">
        <v>69</v>
      </c>
      <c r="E433" s="30" t="s">
        <v>641</v>
      </c>
      <c r="F433" s="31" t="s">
        <v>101</v>
      </c>
      <c r="G433" s="32">
        <v>455.3</v>
      </c>
      <c r="H433" s="33">
        <v>0</v>
      </c>
      <c r="I433" s="33">
        <f>ROUND(ROUND(H433,2)*ROUND(G433,3),2)</f>
        <v>0</v>
      </c>
      <c r="O433">
        <f>(I433*21)/100</f>
        <v>0</v>
      </c>
      <c r="P433" t="s">
        <v>35</v>
      </c>
    </row>
    <row r="434" spans="1:16" ht="38.25" x14ac:dyDescent="0.2">
      <c r="A434" s="34" t="s">
        <v>59</v>
      </c>
      <c r="E434" s="35" t="s">
        <v>642</v>
      </c>
    </row>
    <row r="435" spans="1:16" x14ac:dyDescent="0.2">
      <c r="A435" s="36" t="s">
        <v>61</v>
      </c>
      <c r="E435" s="37" t="s">
        <v>643</v>
      </c>
    </row>
    <row r="436" spans="1:16" ht="25.5" x14ac:dyDescent="0.2">
      <c r="A436" t="s">
        <v>63</v>
      </c>
      <c r="E436" s="35" t="s">
        <v>644</v>
      </c>
    </row>
    <row r="437" spans="1:16" x14ac:dyDescent="0.2">
      <c r="A437" s="24" t="s">
        <v>55</v>
      </c>
      <c r="B437" s="29" t="s">
        <v>645</v>
      </c>
      <c r="C437" s="29" t="s">
        <v>646</v>
      </c>
      <c r="D437" s="24" t="s">
        <v>69</v>
      </c>
      <c r="E437" s="30" t="s">
        <v>647</v>
      </c>
      <c r="F437" s="31" t="s">
        <v>101</v>
      </c>
      <c r="G437" s="32">
        <v>1544.271</v>
      </c>
      <c r="H437" s="33">
        <v>0</v>
      </c>
      <c r="I437" s="33">
        <f>ROUND(ROUND(H437,2)*ROUND(G437,3),2)</f>
        <v>0</v>
      </c>
      <c r="O437">
        <f>(I437*21)/100</f>
        <v>0</v>
      </c>
      <c r="P437" t="s">
        <v>35</v>
      </c>
    </row>
    <row r="438" spans="1:16" ht="38.25" x14ac:dyDescent="0.2">
      <c r="A438" s="34" t="s">
        <v>59</v>
      </c>
      <c r="E438" s="35" t="s">
        <v>648</v>
      </c>
    </row>
    <row r="439" spans="1:16" x14ac:dyDescent="0.2">
      <c r="A439" s="36" t="s">
        <v>61</v>
      </c>
      <c r="E439" s="37" t="s">
        <v>649</v>
      </c>
    </row>
    <row r="440" spans="1:16" ht="25.5" x14ac:dyDescent="0.2">
      <c r="A440" t="s">
        <v>63</v>
      </c>
      <c r="E440" s="35" t="s">
        <v>644</v>
      </c>
    </row>
    <row r="441" spans="1:16" ht="25.5" x14ac:dyDescent="0.2">
      <c r="A441" s="24" t="s">
        <v>55</v>
      </c>
      <c r="B441" s="29" t="s">
        <v>650</v>
      </c>
      <c r="C441" s="29" t="s">
        <v>651</v>
      </c>
      <c r="D441" s="24" t="s">
        <v>69</v>
      </c>
      <c r="E441" s="30" t="s">
        <v>652</v>
      </c>
      <c r="F441" s="31" t="s">
        <v>101</v>
      </c>
      <c r="G441" s="32">
        <v>2602.06</v>
      </c>
      <c r="H441" s="33">
        <v>0</v>
      </c>
      <c r="I441" s="33">
        <f>ROUND(ROUND(H441,2)*ROUND(G441,3),2)</f>
        <v>0</v>
      </c>
      <c r="O441">
        <f>(I441*21)/100</f>
        <v>0</v>
      </c>
      <c r="P441" t="s">
        <v>35</v>
      </c>
    </row>
    <row r="442" spans="1:16" ht="38.25" x14ac:dyDescent="0.2">
      <c r="A442" s="34" t="s">
        <v>59</v>
      </c>
      <c r="E442" s="35" t="s">
        <v>653</v>
      </c>
    </row>
    <row r="443" spans="1:16" x14ac:dyDescent="0.2">
      <c r="A443" s="36" t="s">
        <v>61</v>
      </c>
      <c r="E443" s="37" t="s">
        <v>654</v>
      </c>
    </row>
    <row r="444" spans="1:16" ht="89.25" x14ac:dyDescent="0.2">
      <c r="A444" t="s">
        <v>63</v>
      </c>
      <c r="E444" s="35" t="s">
        <v>655</v>
      </c>
    </row>
    <row r="445" spans="1:16" x14ac:dyDescent="0.2">
      <c r="A445" s="24" t="s">
        <v>55</v>
      </c>
      <c r="B445" s="29" t="s">
        <v>656</v>
      </c>
      <c r="C445" s="29" t="s">
        <v>657</v>
      </c>
      <c r="D445" s="24" t="s">
        <v>69</v>
      </c>
      <c r="E445" s="30" t="s">
        <v>658</v>
      </c>
      <c r="F445" s="31" t="s">
        <v>71</v>
      </c>
      <c r="G445" s="32">
        <v>0.67500000000000004</v>
      </c>
      <c r="H445" s="33">
        <v>0</v>
      </c>
      <c r="I445" s="33">
        <f>ROUND(ROUND(H445,2)*ROUND(G445,3),2)</f>
        <v>0</v>
      </c>
      <c r="O445">
        <f>(I445*21)/100</f>
        <v>0</v>
      </c>
      <c r="P445" t="s">
        <v>35</v>
      </c>
    </row>
    <row r="446" spans="1:16" ht="51" x14ac:dyDescent="0.2">
      <c r="A446" s="34" t="s">
        <v>59</v>
      </c>
      <c r="E446" s="35" t="s">
        <v>659</v>
      </c>
    </row>
    <row r="447" spans="1:16" x14ac:dyDescent="0.2">
      <c r="A447" s="36" t="s">
        <v>61</v>
      </c>
      <c r="E447" s="37" t="s">
        <v>660</v>
      </c>
    </row>
    <row r="448" spans="1:16" ht="114.75" x14ac:dyDescent="0.2">
      <c r="A448" t="s">
        <v>63</v>
      </c>
      <c r="E448" s="35" t="s">
        <v>661</v>
      </c>
    </row>
    <row r="449" spans="1:16" x14ac:dyDescent="0.2">
      <c r="A449" s="24" t="s">
        <v>55</v>
      </c>
      <c r="B449" s="29" t="s">
        <v>662</v>
      </c>
      <c r="C449" s="29" t="s">
        <v>663</v>
      </c>
      <c r="D449" s="24" t="s">
        <v>69</v>
      </c>
      <c r="E449" s="30" t="s">
        <v>664</v>
      </c>
      <c r="F449" s="31" t="s">
        <v>77</v>
      </c>
      <c r="G449" s="32">
        <v>15.525</v>
      </c>
      <c r="H449" s="33">
        <v>0</v>
      </c>
      <c r="I449" s="33">
        <f>ROUND(ROUND(H449,2)*ROUND(G449,3),2)</f>
        <v>0</v>
      </c>
      <c r="O449">
        <f>(I449*21)/100</f>
        <v>0</v>
      </c>
      <c r="P449" t="s">
        <v>35</v>
      </c>
    </row>
    <row r="450" spans="1:16" ht="38.25" x14ac:dyDescent="0.2">
      <c r="A450" s="34" t="s">
        <v>59</v>
      </c>
      <c r="E450" s="35" t="s">
        <v>665</v>
      </c>
    </row>
    <row r="451" spans="1:16" x14ac:dyDescent="0.2">
      <c r="A451" s="36" t="s">
        <v>61</v>
      </c>
      <c r="E451" s="37" t="s">
        <v>666</v>
      </c>
    </row>
    <row r="452" spans="1:16" ht="25.5" x14ac:dyDescent="0.2">
      <c r="A452" t="s">
        <v>63</v>
      </c>
      <c r="E452" s="35" t="s">
        <v>80</v>
      </c>
    </row>
    <row r="453" spans="1:16" x14ac:dyDescent="0.2">
      <c r="A453" s="24" t="s">
        <v>55</v>
      </c>
      <c r="B453" s="29" t="s">
        <v>667</v>
      </c>
      <c r="C453" s="29" t="s">
        <v>668</v>
      </c>
      <c r="D453" s="24" t="s">
        <v>69</v>
      </c>
      <c r="E453" s="30" t="s">
        <v>669</v>
      </c>
      <c r="F453" s="31" t="s">
        <v>71</v>
      </c>
      <c r="G453" s="32">
        <v>607.07600000000002</v>
      </c>
      <c r="H453" s="33">
        <v>0</v>
      </c>
      <c r="I453" s="33">
        <f>ROUND(ROUND(H453,2)*ROUND(G453,3),2)</f>
        <v>0</v>
      </c>
      <c r="O453">
        <f>(I453*21)/100</f>
        <v>0</v>
      </c>
      <c r="P453" t="s">
        <v>35</v>
      </c>
    </row>
    <row r="454" spans="1:16" ht="178.5" x14ac:dyDescent="0.2">
      <c r="A454" s="34" t="s">
        <v>59</v>
      </c>
      <c r="E454" s="35" t="s">
        <v>670</v>
      </c>
    </row>
    <row r="455" spans="1:16" ht="51" x14ac:dyDescent="0.2">
      <c r="A455" s="36" t="s">
        <v>61</v>
      </c>
      <c r="E455" s="37" t="s">
        <v>671</v>
      </c>
    </row>
    <row r="456" spans="1:16" ht="114.75" x14ac:dyDescent="0.2">
      <c r="A456" t="s">
        <v>63</v>
      </c>
      <c r="E456" s="35" t="s">
        <v>661</v>
      </c>
    </row>
    <row r="457" spans="1:16" x14ac:dyDescent="0.2">
      <c r="A457" s="24" t="s">
        <v>55</v>
      </c>
      <c r="B457" s="29" t="s">
        <v>672</v>
      </c>
      <c r="C457" s="29" t="s">
        <v>673</v>
      </c>
      <c r="D457" s="24" t="s">
        <v>69</v>
      </c>
      <c r="E457" s="30" t="s">
        <v>674</v>
      </c>
      <c r="F457" s="31" t="s">
        <v>77</v>
      </c>
      <c r="G457" s="32">
        <v>12660.759</v>
      </c>
      <c r="H457" s="33">
        <v>0</v>
      </c>
      <c r="I457" s="33">
        <f>ROUND(ROUND(H457,2)*ROUND(G457,3),2)</f>
        <v>0</v>
      </c>
      <c r="O457">
        <f>(I457*21)/100</f>
        <v>0</v>
      </c>
      <c r="P457" t="s">
        <v>35</v>
      </c>
    </row>
    <row r="458" spans="1:16" ht="127.5" x14ac:dyDescent="0.2">
      <c r="A458" s="34" t="s">
        <v>59</v>
      </c>
      <c r="E458" s="35" t="s">
        <v>675</v>
      </c>
    </row>
    <row r="459" spans="1:16" ht="51" x14ac:dyDescent="0.2">
      <c r="A459" s="36" t="s">
        <v>61</v>
      </c>
      <c r="E459" s="37" t="s">
        <v>676</v>
      </c>
    </row>
    <row r="460" spans="1:16" ht="25.5" x14ac:dyDescent="0.2">
      <c r="A460" t="s">
        <v>63</v>
      </c>
      <c r="E460" s="35" t="s">
        <v>80</v>
      </c>
    </row>
    <row r="461" spans="1:16" x14ac:dyDescent="0.2">
      <c r="A461" s="24" t="s">
        <v>55</v>
      </c>
      <c r="B461" s="29" t="s">
        <v>677</v>
      </c>
      <c r="C461" s="29" t="s">
        <v>678</v>
      </c>
      <c r="D461" s="24" t="s">
        <v>69</v>
      </c>
      <c r="E461" s="30" t="s">
        <v>679</v>
      </c>
      <c r="F461" s="31" t="s">
        <v>58</v>
      </c>
      <c r="G461" s="32">
        <v>0.51</v>
      </c>
      <c r="H461" s="33">
        <v>0</v>
      </c>
      <c r="I461" s="33">
        <f>ROUND(ROUND(H461,2)*ROUND(G461,3),2)</f>
        <v>0</v>
      </c>
      <c r="O461">
        <f>(I461*21)/100</f>
        <v>0</v>
      </c>
      <c r="P461" t="s">
        <v>35</v>
      </c>
    </row>
    <row r="462" spans="1:16" ht="51" x14ac:dyDescent="0.2">
      <c r="A462" s="34" t="s">
        <v>59</v>
      </c>
      <c r="E462" s="35" t="s">
        <v>680</v>
      </c>
    </row>
    <row r="463" spans="1:16" x14ac:dyDescent="0.2">
      <c r="A463" s="36" t="s">
        <v>61</v>
      </c>
      <c r="E463" s="37" t="s">
        <v>681</v>
      </c>
    </row>
    <row r="464" spans="1:16" ht="114.75" x14ac:dyDescent="0.2">
      <c r="A464" t="s">
        <v>63</v>
      </c>
      <c r="E464" s="35" t="s">
        <v>682</v>
      </c>
    </row>
    <row r="465" spans="1:16" x14ac:dyDescent="0.2">
      <c r="A465" s="24" t="s">
        <v>55</v>
      </c>
      <c r="B465" s="29" t="s">
        <v>683</v>
      </c>
      <c r="C465" s="29" t="s">
        <v>684</v>
      </c>
      <c r="D465" s="24" t="s">
        <v>69</v>
      </c>
      <c r="E465" s="30" t="s">
        <v>685</v>
      </c>
      <c r="F465" s="31" t="s">
        <v>486</v>
      </c>
      <c r="G465" s="32">
        <v>91</v>
      </c>
      <c r="H465" s="33">
        <v>0</v>
      </c>
      <c r="I465" s="33">
        <f>ROUND(ROUND(H465,2)*ROUND(G465,3),2)</f>
        <v>0</v>
      </c>
      <c r="O465">
        <f>(I465*21)/100</f>
        <v>0</v>
      </c>
      <c r="P465" t="s">
        <v>35</v>
      </c>
    </row>
    <row r="466" spans="1:16" ht="51" x14ac:dyDescent="0.2">
      <c r="A466" s="34" t="s">
        <v>59</v>
      </c>
      <c r="E466" s="35" t="s">
        <v>686</v>
      </c>
    </row>
    <row r="467" spans="1:16" x14ac:dyDescent="0.2">
      <c r="A467" s="36" t="s">
        <v>61</v>
      </c>
      <c r="E467" s="37" t="s">
        <v>687</v>
      </c>
    </row>
    <row r="468" spans="1:16" ht="102" x14ac:dyDescent="0.2">
      <c r="A468" t="s">
        <v>63</v>
      </c>
      <c r="E468" s="35" t="s">
        <v>688</v>
      </c>
    </row>
    <row r="469" spans="1:16" ht="25.5" x14ac:dyDescent="0.2">
      <c r="A469" s="24" t="s">
        <v>55</v>
      </c>
      <c r="B469" s="29" t="s">
        <v>689</v>
      </c>
      <c r="C469" s="29" t="s">
        <v>690</v>
      </c>
      <c r="D469" s="24" t="s">
        <v>69</v>
      </c>
      <c r="E469" s="30" t="s">
        <v>691</v>
      </c>
      <c r="F469" s="31" t="s">
        <v>71</v>
      </c>
      <c r="G469" s="32">
        <v>35.715000000000003</v>
      </c>
      <c r="H469" s="33">
        <v>0</v>
      </c>
      <c r="I469" s="33">
        <f>ROUND(ROUND(H469,2)*ROUND(G469,3),2)</f>
        <v>0</v>
      </c>
      <c r="O469">
        <f>(I469*21)/100</f>
        <v>0</v>
      </c>
      <c r="P469" t="s">
        <v>35</v>
      </c>
    </row>
    <row r="470" spans="1:16" ht="51" x14ac:dyDescent="0.2">
      <c r="A470" s="34" t="s">
        <v>59</v>
      </c>
      <c r="E470" s="35" t="s">
        <v>692</v>
      </c>
    </row>
    <row r="471" spans="1:16" x14ac:dyDescent="0.2">
      <c r="A471" s="36" t="s">
        <v>61</v>
      </c>
      <c r="E471" s="37" t="s">
        <v>693</v>
      </c>
    </row>
    <row r="472" spans="1:16" ht="89.25" x14ac:dyDescent="0.2">
      <c r="A472" t="s">
        <v>63</v>
      </c>
      <c r="E472" s="35" t="s">
        <v>694</v>
      </c>
    </row>
    <row r="473" spans="1:16" x14ac:dyDescent="0.2">
      <c r="A473" s="24" t="s">
        <v>55</v>
      </c>
      <c r="B473" s="29" t="s">
        <v>695</v>
      </c>
      <c r="C473" s="29" t="s">
        <v>696</v>
      </c>
      <c r="D473" s="24" t="s">
        <v>69</v>
      </c>
      <c r="E473" s="30" t="s">
        <v>697</v>
      </c>
      <c r="F473" s="31" t="s">
        <v>77</v>
      </c>
      <c r="G473" s="32">
        <v>928.59</v>
      </c>
      <c r="H473" s="33">
        <v>0</v>
      </c>
      <c r="I473" s="33">
        <f>ROUND(ROUND(H473,2)*ROUND(G473,3),2)</f>
        <v>0</v>
      </c>
      <c r="O473">
        <f>(I473*21)/100</f>
        <v>0</v>
      </c>
      <c r="P473" t="s">
        <v>35</v>
      </c>
    </row>
    <row r="474" spans="1:16" ht="38.25" x14ac:dyDescent="0.2">
      <c r="A474" s="34" t="s">
        <v>59</v>
      </c>
      <c r="E474" s="35" t="s">
        <v>698</v>
      </c>
    </row>
    <row r="475" spans="1:16" x14ac:dyDescent="0.2">
      <c r="A475" s="36" t="s">
        <v>61</v>
      </c>
      <c r="E475" s="37" t="s">
        <v>699</v>
      </c>
    </row>
    <row r="476" spans="1:16" ht="25.5" x14ac:dyDescent="0.2">
      <c r="A476" t="s">
        <v>63</v>
      </c>
      <c r="E476"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f>
        <v>0</v>
      </c>
      <c r="P2" t="s">
        <v>34</v>
      </c>
    </row>
    <row r="3" spans="1:18" ht="15" customHeight="1" x14ac:dyDescent="0.25">
      <c r="A3" t="s">
        <v>11</v>
      </c>
      <c r="B3" s="17" t="s">
        <v>13</v>
      </c>
      <c r="C3" s="4" t="s">
        <v>14</v>
      </c>
      <c r="D3" s="7"/>
      <c r="E3" s="18" t="s">
        <v>15</v>
      </c>
      <c r="F3" s="8"/>
      <c r="G3" s="15"/>
      <c r="H3" s="14" t="s">
        <v>700</v>
      </c>
      <c r="I3" s="40">
        <f>0+I12</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27</v>
      </c>
      <c r="D7" s="7"/>
      <c r="E7" s="18" t="s">
        <v>28</v>
      </c>
      <c r="F7" s="8"/>
      <c r="G7" s="8"/>
      <c r="H7" s="8"/>
      <c r="I7" s="8"/>
    </row>
    <row r="8" spans="1:18" ht="12.75" customHeight="1" x14ac:dyDescent="0.25">
      <c r="A8" t="s">
        <v>29</v>
      </c>
      <c r="B8" s="20" t="s">
        <v>30</v>
      </c>
      <c r="C8" s="3" t="s">
        <v>700</v>
      </c>
      <c r="D8" s="2"/>
      <c r="E8" s="21" t="s">
        <v>701</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18</v>
      </c>
      <c r="D12" s="25"/>
      <c r="E12" s="27" t="s">
        <v>67</v>
      </c>
      <c r="F12" s="25"/>
      <c r="G12" s="25"/>
      <c r="H12" s="25"/>
      <c r="I12" s="28">
        <f>0+Q12</f>
        <v>0</v>
      </c>
      <c r="O12">
        <f>0+R12</f>
        <v>0</v>
      </c>
      <c r="Q12">
        <f>0+I13+I17+I21+I25+I29</f>
        <v>0</v>
      </c>
      <c r="R12">
        <f>0+O13+O17+O21+O25+O29</f>
        <v>0</v>
      </c>
    </row>
    <row r="13" spans="1:18" x14ac:dyDescent="0.2">
      <c r="A13" s="24" t="s">
        <v>55</v>
      </c>
      <c r="B13" s="29" t="s">
        <v>18</v>
      </c>
      <c r="C13" s="29" t="s">
        <v>702</v>
      </c>
      <c r="D13" s="24" t="s">
        <v>69</v>
      </c>
      <c r="E13" s="30" t="s">
        <v>703</v>
      </c>
      <c r="F13" s="31" t="s">
        <v>204</v>
      </c>
      <c r="G13" s="32">
        <v>985</v>
      </c>
      <c r="H13" s="33">
        <v>0</v>
      </c>
      <c r="I13" s="33">
        <f>ROUND(ROUND(H13,2)*ROUND(G13,3),2)</f>
        <v>0</v>
      </c>
      <c r="O13">
        <f>(I13*21)/100</f>
        <v>0</v>
      </c>
      <c r="P13" t="s">
        <v>35</v>
      </c>
    </row>
    <row r="14" spans="1:18" ht="38.25" x14ac:dyDescent="0.2">
      <c r="A14" s="34" t="s">
        <v>59</v>
      </c>
      <c r="E14" s="35" t="s">
        <v>704</v>
      </c>
    </row>
    <row r="15" spans="1:18" x14ac:dyDescent="0.2">
      <c r="A15" s="36" t="s">
        <v>61</v>
      </c>
      <c r="E15" s="37" t="s">
        <v>705</v>
      </c>
    </row>
    <row r="16" spans="1:18" ht="38.25" x14ac:dyDescent="0.2">
      <c r="A16" t="s">
        <v>63</v>
      </c>
      <c r="E16" s="35" t="s">
        <v>706</v>
      </c>
    </row>
    <row r="17" spans="1:16" x14ac:dyDescent="0.2">
      <c r="A17" s="24" t="s">
        <v>55</v>
      </c>
      <c r="B17" s="29" t="s">
        <v>35</v>
      </c>
      <c r="C17" s="29" t="s">
        <v>707</v>
      </c>
      <c r="D17" s="24" t="s">
        <v>69</v>
      </c>
      <c r="E17" s="30" t="s">
        <v>708</v>
      </c>
      <c r="F17" s="31" t="s">
        <v>486</v>
      </c>
      <c r="G17" s="32">
        <v>72</v>
      </c>
      <c r="H17" s="33">
        <v>0</v>
      </c>
      <c r="I17" s="33">
        <f>ROUND(ROUND(H17,2)*ROUND(G17,3),2)</f>
        <v>0</v>
      </c>
      <c r="O17">
        <f>(I17*21)/100</f>
        <v>0</v>
      </c>
      <c r="P17" t="s">
        <v>35</v>
      </c>
    </row>
    <row r="18" spans="1:16" ht="38.25" x14ac:dyDescent="0.2">
      <c r="A18" s="34" t="s">
        <v>59</v>
      </c>
      <c r="E18" s="35" t="s">
        <v>709</v>
      </c>
    </row>
    <row r="19" spans="1:16" x14ac:dyDescent="0.2">
      <c r="A19" s="36" t="s">
        <v>61</v>
      </c>
      <c r="E19" s="37" t="s">
        <v>710</v>
      </c>
    </row>
    <row r="20" spans="1:16" ht="76.5" x14ac:dyDescent="0.2">
      <c r="A20" t="s">
        <v>63</v>
      </c>
      <c r="E20" s="35" t="s">
        <v>711</v>
      </c>
    </row>
    <row r="21" spans="1:16" x14ac:dyDescent="0.2">
      <c r="A21" s="24" t="s">
        <v>55</v>
      </c>
      <c r="B21" s="29" t="s">
        <v>34</v>
      </c>
      <c r="C21" s="29" t="s">
        <v>712</v>
      </c>
      <c r="D21" s="24" t="s">
        <v>69</v>
      </c>
      <c r="E21" s="30" t="s">
        <v>713</v>
      </c>
      <c r="F21" s="31" t="s">
        <v>486</v>
      </c>
      <c r="G21" s="32">
        <v>153</v>
      </c>
      <c r="H21" s="33">
        <v>0</v>
      </c>
      <c r="I21" s="33">
        <f>ROUND(ROUND(H21,2)*ROUND(G21,3),2)</f>
        <v>0</v>
      </c>
      <c r="O21">
        <f>(I21*21)/100</f>
        <v>0</v>
      </c>
      <c r="P21" t="s">
        <v>35</v>
      </c>
    </row>
    <row r="22" spans="1:16" ht="38.25" x14ac:dyDescent="0.2">
      <c r="A22" s="34" t="s">
        <v>59</v>
      </c>
      <c r="E22" s="35" t="s">
        <v>714</v>
      </c>
    </row>
    <row r="23" spans="1:16" x14ac:dyDescent="0.2">
      <c r="A23" s="36" t="s">
        <v>61</v>
      </c>
      <c r="E23" s="37" t="s">
        <v>715</v>
      </c>
    </row>
    <row r="24" spans="1:16" ht="76.5" x14ac:dyDescent="0.2">
      <c r="A24" t="s">
        <v>63</v>
      </c>
      <c r="E24" s="35" t="s">
        <v>711</v>
      </c>
    </row>
    <row r="25" spans="1:16" x14ac:dyDescent="0.2">
      <c r="A25" s="24" t="s">
        <v>55</v>
      </c>
      <c r="B25" s="29" t="s">
        <v>43</v>
      </c>
      <c r="C25" s="29" t="s">
        <v>716</v>
      </c>
      <c r="D25" s="24" t="s">
        <v>69</v>
      </c>
      <c r="E25" s="30" t="s">
        <v>717</v>
      </c>
      <c r="F25" s="31" t="s">
        <v>486</v>
      </c>
      <c r="G25" s="32">
        <v>26</v>
      </c>
      <c r="H25" s="33">
        <v>0</v>
      </c>
      <c r="I25" s="33">
        <f>ROUND(ROUND(H25,2)*ROUND(G25,3),2)</f>
        <v>0</v>
      </c>
      <c r="O25">
        <f>(I25*21)/100</f>
        <v>0</v>
      </c>
      <c r="P25" t="s">
        <v>35</v>
      </c>
    </row>
    <row r="26" spans="1:16" ht="38.25" x14ac:dyDescent="0.2">
      <c r="A26" s="34" t="s">
        <v>59</v>
      </c>
      <c r="E26" s="35" t="s">
        <v>718</v>
      </c>
    </row>
    <row r="27" spans="1:16" x14ac:dyDescent="0.2">
      <c r="A27" s="36" t="s">
        <v>61</v>
      </c>
      <c r="E27" s="37" t="s">
        <v>719</v>
      </c>
    </row>
    <row r="28" spans="1:16" ht="76.5" x14ac:dyDescent="0.2">
      <c r="A28" t="s">
        <v>63</v>
      </c>
      <c r="E28" s="35" t="s">
        <v>711</v>
      </c>
    </row>
    <row r="29" spans="1:16" x14ac:dyDescent="0.2">
      <c r="A29" s="24" t="s">
        <v>55</v>
      </c>
      <c r="B29" s="29" t="s">
        <v>45</v>
      </c>
      <c r="C29" s="29" t="s">
        <v>720</v>
      </c>
      <c r="D29" s="24" t="s">
        <v>69</v>
      </c>
      <c r="E29" s="30" t="s">
        <v>721</v>
      </c>
      <c r="F29" s="31" t="s">
        <v>486</v>
      </c>
      <c r="G29" s="32">
        <v>129</v>
      </c>
      <c r="H29" s="33">
        <v>0</v>
      </c>
      <c r="I29" s="33">
        <f>ROUND(ROUND(H29,2)*ROUND(G29,3),2)</f>
        <v>0</v>
      </c>
      <c r="O29">
        <f>(I29*21)/100</f>
        <v>0</v>
      </c>
      <c r="P29" t="s">
        <v>35</v>
      </c>
    </row>
    <row r="30" spans="1:16" ht="38.25" x14ac:dyDescent="0.2">
      <c r="A30" s="34" t="s">
        <v>59</v>
      </c>
      <c r="E30" s="35" t="s">
        <v>722</v>
      </c>
    </row>
    <row r="31" spans="1:16" x14ac:dyDescent="0.2">
      <c r="A31" s="36" t="s">
        <v>61</v>
      </c>
      <c r="E31" s="37" t="s">
        <v>723</v>
      </c>
    </row>
    <row r="32" spans="1:16" ht="76.5" x14ac:dyDescent="0.2">
      <c r="A32" t="s">
        <v>63</v>
      </c>
      <c r="E32" s="35" t="s">
        <v>711</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f>
        <v>0</v>
      </c>
      <c r="P2" t="s">
        <v>34</v>
      </c>
    </row>
    <row r="3" spans="1:18" ht="15" customHeight="1" x14ac:dyDescent="0.25">
      <c r="A3" t="s">
        <v>11</v>
      </c>
      <c r="B3" s="17" t="s">
        <v>13</v>
      </c>
      <c r="C3" s="4" t="s">
        <v>14</v>
      </c>
      <c r="D3" s="7"/>
      <c r="E3" s="18" t="s">
        <v>15</v>
      </c>
      <c r="F3" s="8"/>
      <c r="G3" s="15"/>
      <c r="H3" s="14" t="s">
        <v>724</v>
      </c>
      <c r="I3" s="40">
        <f>0+I12</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27</v>
      </c>
      <c r="D7" s="7"/>
      <c r="E7" s="18" t="s">
        <v>28</v>
      </c>
      <c r="F7" s="8"/>
      <c r="G7" s="8"/>
      <c r="H7" s="8"/>
      <c r="I7" s="8"/>
    </row>
    <row r="8" spans="1:18" ht="12.75" customHeight="1" x14ac:dyDescent="0.25">
      <c r="A8" t="s">
        <v>29</v>
      </c>
      <c r="B8" s="20" t="s">
        <v>30</v>
      </c>
      <c r="C8" s="3" t="s">
        <v>724</v>
      </c>
      <c r="D8" s="2"/>
      <c r="E8" s="21" t="s">
        <v>725</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18</v>
      </c>
      <c r="D12" s="25"/>
      <c r="E12" s="27" t="s">
        <v>67</v>
      </c>
      <c r="F12" s="25"/>
      <c r="G12" s="25"/>
      <c r="H12" s="25"/>
      <c r="I12" s="28">
        <f>0+Q12</f>
        <v>0</v>
      </c>
      <c r="O12">
        <f>0+R12</f>
        <v>0</v>
      </c>
      <c r="Q12">
        <f>0+I13+I17+I21</f>
        <v>0</v>
      </c>
      <c r="R12">
        <f>0+O13+O17+O21</f>
        <v>0</v>
      </c>
    </row>
    <row r="13" spans="1:18" x14ac:dyDescent="0.2">
      <c r="A13" s="24" t="s">
        <v>55</v>
      </c>
      <c r="B13" s="29" t="s">
        <v>18</v>
      </c>
      <c r="C13" s="29" t="s">
        <v>726</v>
      </c>
      <c r="D13" s="24" t="s">
        <v>69</v>
      </c>
      <c r="E13" s="30" t="s">
        <v>727</v>
      </c>
      <c r="F13" s="31" t="s">
        <v>486</v>
      </c>
      <c r="G13" s="32">
        <v>201</v>
      </c>
      <c r="H13" s="33">
        <v>0</v>
      </c>
      <c r="I13" s="33">
        <f>ROUND(ROUND(H13,2)*ROUND(G13,3),2)</f>
        <v>0</v>
      </c>
      <c r="O13">
        <f>(I13*21)/100</f>
        <v>0</v>
      </c>
      <c r="P13" t="s">
        <v>35</v>
      </c>
    </row>
    <row r="14" spans="1:18" ht="38.25" x14ac:dyDescent="0.2">
      <c r="A14" s="34" t="s">
        <v>59</v>
      </c>
      <c r="E14" s="35" t="s">
        <v>728</v>
      </c>
    </row>
    <row r="15" spans="1:18" x14ac:dyDescent="0.2">
      <c r="A15" s="36" t="s">
        <v>61</v>
      </c>
      <c r="E15" s="37" t="s">
        <v>729</v>
      </c>
    </row>
    <row r="16" spans="1:18" ht="114.75" x14ac:dyDescent="0.2">
      <c r="A16" t="s">
        <v>63</v>
      </c>
      <c r="E16" s="35" t="s">
        <v>730</v>
      </c>
    </row>
    <row r="17" spans="1:16" x14ac:dyDescent="0.2">
      <c r="A17" s="24" t="s">
        <v>55</v>
      </c>
      <c r="B17" s="29" t="s">
        <v>35</v>
      </c>
      <c r="C17" s="29" t="s">
        <v>731</v>
      </c>
      <c r="D17" s="24" t="s">
        <v>69</v>
      </c>
      <c r="E17" s="30" t="s">
        <v>732</v>
      </c>
      <c r="F17" s="31" t="s">
        <v>486</v>
      </c>
      <c r="G17" s="32">
        <v>153</v>
      </c>
      <c r="H17" s="33">
        <v>0</v>
      </c>
      <c r="I17" s="33">
        <f>ROUND(ROUND(H17,2)*ROUND(G17,3),2)</f>
        <v>0</v>
      </c>
      <c r="O17">
        <f>(I17*21)/100</f>
        <v>0</v>
      </c>
      <c r="P17" t="s">
        <v>35</v>
      </c>
    </row>
    <row r="18" spans="1:16" ht="38.25" x14ac:dyDescent="0.2">
      <c r="A18" s="34" t="s">
        <v>59</v>
      </c>
      <c r="E18" s="35" t="s">
        <v>733</v>
      </c>
    </row>
    <row r="19" spans="1:16" x14ac:dyDescent="0.2">
      <c r="A19" s="36" t="s">
        <v>61</v>
      </c>
      <c r="E19" s="37" t="s">
        <v>715</v>
      </c>
    </row>
    <row r="20" spans="1:16" ht="114.75" x14ac:dyDescent="0.2">
      <c r="A20" t="s">
        <v>63</v>
      </c>
      <c r="E20" s="35" t="s">
        <v>730</v>
      </c>
    </row>
    <row r="21" spans="1:16" x14ac:dyDescent="0.2">
      <c r="A21" s="24" t="s">
        <v>55</v>
      </c>
      <c r="B21" s="29" t="s">
        <v>34</v>
      </c>
      <c r="C21" s="29" t="s">
        <v>734</v>
      </c>
      <c r="D21" s="24" t="s">
        <v>69</v>
      </c>
      <c r="E21" s="30" t="s">
        <v>735</v>
      </c>
      <c r="F21" s="31" t="s">
        <v>486</v>
      </c>
      <c r="G21" s="32">
        <v>29</v>
      </c>
      <c r="H21" s="33">
        <v>0</v>
      </c>
      <c r="I21" s="33">
        <f>ROUND(ROUND(H21,2)*ROUND(G21,3),2)</f>
        <v>0</v>
      </c>
      <c r="O21">
        <f>(I21*21)/100</f>
        <v>0</v>
      </c>
      <c r="P21" t="s">
        <v>35</v>
      </c>
    </row>
    <row r="22" spans="1:16" ht="38.25" x14ac:dyDescent="0.2">
      <c r="A22" s="34" t="s">
        <v>59</v>
      </c>
      <c r="E22" s="35" t="s">
        <v>736</v>
      </c>
    </row>
    <row r="23" spans="1:16" x14ac:dyDescent="0.2">
      <c r="A23" s="36" t="s">
        <v>61</v>
      </c>
      <c r="E23" s="37" t="s">
        <v>737</v>
      </c>
    </row>
    <row r="24" spans="1:16" ht="114.75" x14ac:dyDescent="0.2">
      <c r="A24" t="s">
        <v>63</v>
      </c>
      <c r="E24" s="35" t="s">
        <v>730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0"/>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0+O12+O21+O62+O91+O96+O105+O118</f>
        <v>0</v>
      </c>
      <c r="P2" t="s">
        <v>34</v>
      </c>
    </row>
    <row r="3" spans="1:18" ht="15" customHeight="1" x14ac:dyDescent="0.25">
      <c r="A3" t="s">
        <v>11</v>
      </c>
      <c r="B3" s="17" t="s">
        <v>13</v>
      </c>
      <c r="C3" s="4" t="s">
        <v>14</v>
      </c>
      <c r="D3" s="7"/>
      <c r="E3" s="18" t="s">
        <v>15</v>
      </c>
      <c r="F3" s="8"/>
      <c r="G3" s="15"/>
      <c r="H3" s="14" t="s">
        <v>740</v>
      </c>
      <c r="I3" s="40">
        <f>0+I12+I21+I62+I91+I96+I105+I118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740</v>
      </c>
      <c r="D8" s="2"/>
      <c r="E8" s="21" t="s">
        <v>741</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20</v>
      </c>
      <c r="H13" s="33">
        <v>0</v>
      </c>
      <c r="I13" s="33">
        <f>ROUND(ROUND(H13,2)*ROUND(G13,3),2)</f>
        <v>0</v>
      </c>
      <c r="O13">
        <f>(I13*21)/100</f>
        <v>0</v>
      </c>
      <c r="P13" t="s">
        <v>35</v>
      </c>
    </row>
    <row r="14" spans="1:18" ht="25.5" x14ac:dyDescent="0.2">
      <c r="A14" s="34" t="s">
        <v>59</v>
      </c>
      <c r="E14" s="35" t="s">
        <v>742</v>
      </c>
    </row>
    <row r="15" spans="1:18" x14ac:dyDescent="0.2">
      <c r="A15" s="36" t="s">
        <v>61</v>
      </c>
      <c r="E15" s="37" t="s">
        <v>743</v>
      </c>
    </row>
    <row r="16" spans="1:18" ht="25.5" x14ac:dyDescent="0.2">
      <c r="A16" t="s">
        <v>63</v>
      </c>
      <c r="E16" s="35" t="s">
        <v>64</v>
      </c>
    </row>
    <row r="17" spans="1:18" x14ac:dyDescent="0.2">
      <c r="A17" s="24" t="s">
        <v>55</v>
      </c>
      <c r="B17" s="29" t="s">
        <v>35</v>
      </c>
      <c r="C17" s="29" t="s">
        <v>56</v>
      </c>
      <c r="D17" s="24" t="s">
        <v>125</v>
      </c>
      <c r="E17" s="30" t="s">
        <v>57</v>
      </c>
      <c r="F17" s="31" t="s">
        <v>58</v>
      </c>
      <c r="G17" s="32">
        <v>10.379</v>
      </c>
      <c r="H17" s="33">
        <v>0</v>
      </c>
      <c r="I17" s="33">
        <f>ROUND(ROUND(H17,2)*ROUND(G17,3),2)</f>
        <v>0</v>
      </c>
      <c r="O17">
        <f>(I17*21)/100</f>
        <v>0</v>
      </c>
      <c r="P17" t="s">
        <v>35</v>
      </c>
    </row>
    <row r="18" spans="1:18" ht="25.5" x14ac:dyDescent="0.2">
      <c r="A18" s="34" t="s">
        <v>59</v>
      </c>
      <c r="E18" s="35" t="s">
        <v>744</v>
      </c>
    </row>
    <row r="19" spans="1:18" x14ac:dyDescent="0.2">
      <c r="A19" s="36" t="s">
        <v>61</v>
      </c>
      <c r="E19" s="37" t="s">
        <v>745</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f>
        <v>0</v>
      </c>
      <c r="R21">
        <f>0+O22+O26+O30+O34+O38+O42+O46+O50+O54+O58</f>
        <v>0</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1.7509999999999999</v>
      </c>
      <c r="H26" s="33">
        <v>0</v>
      </c>
      <c r="I26" s="33">
        <f>ROUND(ROUND(H26,2)*ROUND(G26,3),2)</f>
        <v>0</v>
      </c>
      <c r="O26">
        <f>(I26*21)/100</f>
        <v>0</v>
      </c>
      <c r="P26" t="s">
        <v>35</v>
      </c>
    </row>
    <row r="27" spans="1:18" ht="153" x14ac:dyDescent="0.2">
      <c r="A27" s="34" t="s">
        <v>59</v>
      </c>
      <c r="E27" s="35" t="s">
        <v>747</v>
      </c>
    </row>
    <row r="28" spans="1:18" ht="38.25" x14ac:dyDescent="0.2">
      <c r="A28" s="36" t="s">
        <v>61</v>
      </c>
      <c r="E28" s="37" t="s">
        <v>748</v>
      </c>
    </row>
    <row r="29" spans="1:18" ht="38.25" x14ac:dyDescent="0.2">
      <c r="A29" t="s">
        <v>63</v>
      </c>
      <c r="E29" s="35" t="s">
        <v>146</v>
      </c>
    </row>
    <row r="30" spans="1:18" x14ac:dyDescent="0.2">
      <c r="A30" s="24" t="s">
        <v>55</v>
      </c>
      <c r="B30" s="29" t="s">
        <v>45</v>
      </c>
      <c r="C30" s="29" t="s">
        <v>166</v>
      </c>
      <c r="D30" s="24" t="s">
        <v>69</v>
      </c>
      <c r="E30" s="30" t="s">
        <v>167</v>
      </c>
      <c r="F30" s="31" t="s">
        <v>71</v>
      </c>
      <c r="G30" s="32">
        <v>10</v>
      </c>
      <c r="H30" s="33">
        <v>0</v>
      </c>
      <c r="I30" s="33">
        <f>ROUND(ROUND(H30,2)*ROUND(G30,3),2)</f>
        <v>0</v>
      </c>
      <c r="O30">
        <f>(I30*21)/100</f>
        <v>0</v>
      </c>
      <c r="P30" t="s">
        <v>35</v>
      </c>
    </row>
    <row r="31" spans="1:18" ht="63.75" x14ac:dyDescent="0.2">
      <c r="A31" s="34" t="s">
        <v>59</v>
      </c>
      <c r="E31" s="35" t="s">
        <v>749</v>
      </c>
    </row>
    <row r="32" spans="1:18" x14ac:dyDescent="0.2">
      <c r="A32" s="36" t="s">
        <v>61</v>
      </c>
      <c r="E32" s="37" t="s">
        <v>750</v>
      </c>
    </row>
    <row r="33" spans="1:16" ht="318.75" x14ac:dyDescent="0.2">
      <c r="A33" t="s">
        <v>63</v>
      </c>
      <c r="E33" s="35" t="s">
        <v>170</v>
      </c>
    </row>
    <row r="34" spans="1:16" x14ac:dyDescent="0.2">
      <c r="A34" s="24" t="s">
        <v>55</v>
      </c>
      <c r="B34" s="29" t="s">
        <v>47</v>
      </c>
      <c r="C34" s="29" t="s">
        <v>172</v>
      </c>
      <c r="D34" s="24" t="s">
        <v>69</v>
      </c>
      <c r="E34" s="30" t="s">
        <v>173</v>
      </c>
      <c r="F34" s="31" t="s">
        <v>174</v>
      </c>
      <c r="G34" s="32">
        <v>100</v>
      </c>
      <c r="H34" s="33">
        <v>0</v>
      </c>
      <c r="I34" s="33">
        <f>ROUND(ROUND(H34,2)*ROUND(G34,3),2)</f>
        <v>0</v>
      </c>
      <c r="O34">
        <f>(I34*21)/100</f>
        <v>0</v>
      </c>
      <c r="P34" t="s">
        <v>35</v>
      </c>
    </row>
    <row r="35" spans="1:16" ht="38.25" x14ac:dyDescent="0.2">
      <c r="A35" s="34" t="s">
        <v>59</v>
      </c>
      <c r="E35" s="35" t="s">
        <v>751</v>
      </c>
    </row>
    <row r="36" spans="1:16" x14ac:dyDescent="0.2">
      <c r="A36" s="36" t="s">
        <v>61</v>
      </c>
      <c r="E36" s="37" t="s">
        <v>752</v>
      </c>
    </row>
    <row r="37" spans="1:16" ht="25.5" x14ac:dyDescent="0.2">
      <c r="A37" t="s">
        <v>63</v>
      </c>
      <c r="E37" s="35" t="s">
        <v>177</v>
      </c>
    </row>
    <row r="38" spans="1:16" x14ac:dyDescent="0.2">
      <c r="A38" s="24" t="s">
        <v>55</v>
      </c>
      <c r="B38" s="29" t="s">
        <v>89</v>
      </c>
      <c r="C38" s="29" t="s">
        <v>753</v>
      </c>
      <c r="D38" s="24" t="s">
        <v>69</v>
      </c>
      <c r="E38" s="30" t="s">
        <v>754</v>
      </c>
      <c r="F38" s="31" t="s">
        <v>71</v>
      </c>
      <c r="G38" s="32">
        <v>7.0350000000000001</v>
      </c>
      <c r="H38" s="33">
        <v>0</v>
      </c>
      <c r="I38" s="33">
        <f>ROUND(ROUND(H38,2)*ROUND(G38,3),2)</f>
        <v>0</v>
      </c>
      <c r="O38">
        <f>(I38*21)/100</f>
        <v>0</v>
      </c>
      <c r="P38" t="s">
        <v>35</v>
      </c>
    </row>
    <row r="39" spans="1:16" ht="51" x14ac:dyDescent="0.2">
      <c r="A39" s="34" t="s">
        <v>59</v>
      </c>
      <c r="E39" s="35" t="s">
        <v>755</v>
      </c>
    </row>
    <row r="40" spans="1:16" x14ac:dyDescent="0.2">
      <c r="A40" s="36" t="s">
        <v>61</v>
      </c>
      <c r="E40" s="37" t="s">
        <v>756</v>
      </c>
    </row>
    <row r="41" spans="1:16" ht="293.25" x14ac:dyDescent="0.2">
      <c r="A41" t="s">
        <v>63</v>
      </c>
      <c r="E41" s="35" t="s">
        <v>757</v>
      </c>
    </row>
    <row r="42" spans="1:16" x14ac:dyDescent="0.2">
      <c r="A42" s="24" t="s">
        <v>55</v>
      </c>
      <c r="B42" s="29" t="s">
        <v>94</v>
      </c>
      <c r="C42" s="29" t="s">
        <v>202</v>
      </c>
      <c r="D42" s="24" t="s">
        <v>69</v>
      </c>
      <c r="E42" s="30" t="s">
        <v>203</v>
      </c>
      <c r="F42" s="31" t="s">
        <v>204</v>
      </c>
      <c r="G42" s="32">
        <v>10.151999999999999</v>
      </c>
      <c r="H42" s="33">
        <v>0</v>
      </c>
      <c r="I42" s="33">
        <f>ROUND(ROUND(H42,2)*ROUND(G42,3),2)</f>
        <v>0</v>
      </c>
      <c r="O42">
        <f>(I42*21)/100</f>
        <v>0</v>
      </c>
      <c r="P42" t="s">
        <v>35</v>
      </c>
    </row>
    <row r="43" spans="1:16" ht="38.25" x14ac:dyDescent="0.2">
      <c r="A43" s="34" t="s">
        <v>59</v>
      </c>
      <c r="E43" s="35" t="s">
        <v>758</v>
      </c>
    </row>
    <row r="44" spans="1:16" x14ac:dyDescent="0.2">
      <c r="A44" s="36" t="s">
        <v>61</v>
      </c>
      <c r="E44" s="37" t="s">
        <v>759</v>
      </c>
    </row>
    <row r="45" spans="1:16" ht="25.5" x14ac:dyDescent="0.2">
      <c r="A45" t="s">
        <v>63</v>
      </c>
      <c r="E45" s="35" t="s">
        <v>207</v>
      </c>
    </row>
    <row r="46" spans="1:16" x14ac:dyDescent="0.2">
      <c r="A46" s="24" t="s">
        <v>55</v>
      </c>
      <c r="B46" s="29" t="s">
        <v>50</v>
      </c>
      <c r="C46" s="29" t="s">
        <v>209</v>
      </c>
      <c r="D46" s="24" t="s">
        <v>69</v>
      </c>
      <c r="E46" s="30" t="s">
        <v>210</v>
      </c>
      <c r="F46" s="31" t="s">
        <v>204</v>
      </c>
      <c r="G46" s="32">
        <v>5.28</v>
      </c>
      <c r="H46" s="33">
        <v>0</v>
      </c>
      <c r="I46" s="33">
        <f>ROUND(ROUND(H46,2)*ROUND(G46,3),2)</f>
        <v>0</v>
      </c>
      <c r="O46">
        <f>(I46*21)/100</f>
        <v>0</v>
      </c>
      <c r="P46" t="s">
        <v>35</v>
      </c>
    </row>
    <row r="47" spans="1:16" ht="38.25" x14ac:dyDescent="0.2">
      <c r="A47" s="34" t="s">
        <v>59</v>
      </c>
      <c r="E47" s="35" t="s">
        <v>760</v>
      </c>
    </row>
    <row r="48" spans="1:16" x14ac:dyDescent="0.2">
      <c r="A48" s="36" t="s">
        <v>61</v>
      </c>
      <c r="E48" s="37" t="s">
        <v>761</v>
      </c>
    </row>
    <row r="49" spans="1:18" x14ac:dyDescent="0.2">
      <c r="A49" t="s">
        <v>63</v>
      </c>
      <c r="E49" s="35" t="s">
        <v>213</v>
      </c>
    </row>
    <row r="50" spans="1:18" x14ac:dyDescent="0.2">
      <c r="A50" s="24" t="s">
        <v>55</v>
      </c>
      <c r="B50" s="29" t="s">
        <v>52</v>
      </c>
      <c r="C50" s="29" t="s">
        <v>762</v>
      </c>
      <c r="D50" s="24" t="s">
        <v>69</v>
      </c>
      <c r="E50" s="30" t="s">
        <v>763</v>
      </c>
      <c r="F50" s="31" t="s">
        <v>204</v>
      </c>
      <c r="G50" s="32">
        <v>5.28</v>
      </c>
      <c r="H50" s="33">
        <v>0</v>
      </c>
      <c r="I50" s="33">
        <f>ROUND(ROUND(H50,2)*ROUND(G50,3),2)</f>
        <v>0</v>
      </c>
      <c r="O50">
        <f>(I50*21)/100</f>
        <v>0</v>
      </c>
      <c r="P50" t="s">
        <v>35</v>
      </c>
    </row>
    <row r="51" spans="1:18" ht="38.25" x14ac:dyDescent="0.2">
      <c r="A51" s="34" t="s">
        <v>59</v>
      </c>
      <c r="E51" s="35" t="s">
        <v>764</v>
      </c>
    </row>
    <row r="52" spans="1:18" x14ac:dyDescent="0.2">
      <c r="A52" s="36" t="s">
        <v>61</v>
      </c>
      <c r="E52" s="37" t="s">
        <v>761</v>
      </c>
    </row>
    <row r="53" spans="1:18" ht="38.25" x14ac:dyDescent="0.2">
      <c r="A53" t="s">
        <v>63</v>
      </c>
      <c r="E53" s="35" t="s">
        <v>765</v>
      </c>
    </row>
    <row r="54" spans="1:18" x14ac:dyDescent="0.2">
      <c r="A54" s="24" t="s">
        <v>55</v>
      </c>
      <c r="B54" s="29" t="s">
        <v>108</v>
      </c>
      <c r="C54" s="29" t="s">
        <v>221</v>
      </c>
      <c r="D54" s="24" t="s">
        <v>69</v>
      </c>
      <c r="E54" s="30" t="s">
        <v>222</v>
      </c>
      <c r="F54" s="31" t="s">
        <v>204</v>
      </c>
      <c r="G54" s="32">
        <v>5.28</v>
      </c>
      <c r="H54" s="33">
        <v>0</v>
      </c>
      <c r="I54" s="33">
        <f>ROUND(ROUND(H54,2)*ROUND(G54,3),2)</f>
        <v>0</v>
      </c>
      <c r="O54">
        <f>(I54*21)/100</f>
        <v>0</v>
      </c>
      <c r="P54" t="s">
        <v>35</v>
      </c>
    </row>
    <row r="55" spans="1:18" ht="38.25" x14ac:dyDescent="0.2">
      <c r="A55" s="34" t="s">
        <v>59</v>
      </c>
      <c r="E55" s="35" t="s">
        <v>766</v>
      </c>
    </row>
    <row r="56" spans="1:18" x14ac:dyDescent="0.2">
      <c r="A56" s="36" t="s">
        <v>61</v>
      </c>
      <c r="E56" s="37" t="s">
        <v>761</v>
      </c>
    </row>
    <row r="57" spans="1:18" ht="25.5" x14ac:dyDescent="0.2">
      <c r="A57" t="s">
        <v>63</v>
      </c>
      <c r="E57" s="35" t="s">
        <v>224</v>
      </c>
    </row>
    <row r="58" spans="1:18" x14ac:dyDescent="0.2">
      <c r="A58" s="24" t="s">
        <v>55</v>
      </c>
      <c r="B58" s="29" t="s">
        <v>113</v>
      </c>
      <c r="C58" s="29" t="s">
        <v>226</v>
      </c>
      <c r="D58" s="24" t="s">
        <v>69</v>
      </c>
      <c r="E58" s="30" t="s">
        <v>227</v>
      </c>
      <c r="F58" s="31" t="s">
        <v>204</v>
      </c>
      <c r="G58" s="32">
        <v>5.28</v>
      </c>
      <c r="H58" s="33">
        <v>0</v>
      </c>
      <c r="I58" s="33">
        <f>ROUND(ROUND(H58,2)*ROUND(G58,3),2)</f>
        <v>0</v>
      </c>
      <c r="O58">
        <f>(I58*21)/100</f>
        <v>0</v>
      </c>
      <c r="P58" t="s">
        <v>35</v>
      </c>
    </row>
    <row r="59" spans="1:18" ht="38.25" x14ac:dyDescent="0.2">
      <c r="A59" s="34" t="s">
        <v>59</v>
      </c>
      <c r="E59" s="35" t="s">
        <v>767</v>
      </c>
    </row>
    <row r="60" spans="1:18" x14ac:dyDescent="0.2">
      <c r="A60" s="36" t="s">
        <v>61</v>
      </c>
      <c r="E60" s="37" t="s">
        <v>761</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f>
        <v>0</v>
      </c>
      <c r="R62">
        <f>0+O63+O67+O71+O75+O79+O83+O87</f>
        <v>0</v>
      </c>
    </row>
    <row r="63" spans="1:18" x14ac:dyDescent="0.2">
      <c r="A63" s="24" t="s">
        <v>55</v>
      </c>
      <c r="B63" s="29" t="s">
        <v>118</v>
      </c>
      <c r="C63" s="29" t="s">
        <v>768</v>
      </c>
      <c r="D63" s="24" t="s">
        <v>69</v>
      </c>
      <c r="E63" s="30" t="s">
        <v>769</v>
      </c>
      <c r="F63" s="31" t="s">
        <v>71</v>
      </c>
      <c r="G63" s="32">
        <v>3.5999999999999997E-2</v>
      </c>
      <c r="H63" s="33">
        <v>0</v>
      </c>
      <c r="I63" s="33">
        <f>ROUND(ROUND(H63,2)*ROUND(G63,3),2)</f>
        <v>0</v>
      </c>
      <c r="O63">
        <f>(I63*21)/100</f>
        <v>0</v>
      </c>
      <c r="P63" t="s">
        <v>35</v>
      </c>
    </row>
    <row r="64" spans="1:18" ht="51" x14ac:dyDescent="0.2">
      <c r="A64" s="34" t="s">
        <v>59</v>
      </c>
      <c r="E64" s="35" t="s">
        <v>770</v>
      </c>
    </row>
    <row r="65" spans="1:16" x14ac:dyDescent="0.2">
      <c r="A65" s="36" t="s">
        <v>61</v>
      </c>
      <c r="E65" s="37" t="s">
        <v>771</v>
      </c>
    </row>
    <row r="66" spans="1:16" ht="229.5" x14ac:dyDescent="0.2">
      <c r="A66" t="s">
        <v>63</v>
      </c>
      <c r="E66" s="35" t="s">
        <v>772</v>
      </c>
    </row>
    <row r="67" spans="1:16" x14ac:dyDescent="0.2">
      <c r="A67" s="24" t="s">
        <v>55</v>
      </c>
      <c r="B67" s="29" t="s">
        <v>124</v>
      </c>
      <c r="C67" s="29" t="s">
        <v>288</v>
      </c>
      <c r="D67" s="24" t="s">
        <v>69</v>
      </c>
      <c r="E67" s="30" t="s">
        <v>289</v>
      </c>
      <c r="F67" s="31" t="s">
        <v>71</v>
      </c>
      <c r="G67" s="32">
        <v>1.1399999999999999</v>
      </c>
      <c r="H67" s="33">
        <v>0</v>
      </c>
      <c r="I67" s="33">
        <f>ROUND(ROUND(H67,2)*ROUND(G67,3),2)</f>
        <v>0</v>
      </c>
      <c r="O67">
        <f>(I67*21)/100</f>
        <v>0</v>
      </c>
      <c r="P67" t="s">
        <v>35</v>
      </c>
    </row>
    <row r="68" spans="1:16" ht="51" x14ac:dyDescent="0.2">
      <c r="A68" s="34" t="s">
        <v>59</v>
      </c>
      <c r="E68" s="35" t="s">
        <v>773</v>
      </c>
    </row>
    <row r="69" spans="1:16" x14ac:dyDescent="0.2">
      <c r="A69" s="36" t="s">
        <v>61</v>
      </c>
      <c r="E69" s="37" t="s">
        <v>774</v>
      </c>
    </row>
    <row r="70" spans="1:16" ht="369.75" x14ac:dyDescent="0.2">
      <c r="A70" t="s">
        <v>63</v>
      </c>
      <c r="E70" s="35" t="s">
        <v>274</v>
      </c>
    </row>
    <row r="71" spans="1:16" x14ac:dyDescent="0.2">
      <c r="A71" s="24" t="s">
        <v>55</v>
      </c>
      <c r="B71" s="29" t="s">
        <v>128</v>
      </c>
      <c r="C71" s="29" t="s">
        <v>775</v>
      </c>
      <c r="D71" s="24" t="s">
        <v>69</v>
      </c>
      <c r="E71" s="30" t="s">
        <v>776</v>
      </c>
      <c r="F71" s="31" t="s">
        <v>71</v>
      </c>
      <c r="G71" s="32">
        <v>0.76600000000000001</v>
      </c>
      <c r="H71" s="33">
        <v>0</v>
      </c>
      <c r="I71" s="33">
        <f>ROUND(ROUND(H71,2)*ROUND(G71,3),2)</f>
        <v>0</v>
      </c>
      <c r="O71">
        <f>(I71*21)/100</f>
        <v>0</v>
      </c>
      <c r="P71" t="s">
        <v>35</v>
      </c>
    </row>
    <row r="72" spans="1:16" ht="76.5" x14ac:dyDescent="0.2">
      <c r="A72" s="34" t="s">
        <v>59</v>
      </c>
      <c r="E72" s="35" t="s">
        <v>777</v>
      </c>
    </row>
    <row r="73" spans="1:16" x14ac:dyDescent="0.2">
      <c r="A73" s="36" t="s">
        <v>61</v>
      </c>
      <c r="E73" s="37" t="s">
        <v>778</v>
      </c>
    </row>
    <row r="74" spans="1:16" ht="369.75" x14ac:dyDescent="0.2">
      <c r="A74" t="s">
        <v>63</v>
      </c>
      <c r="E74" s="35" t="s">
        <v>274</v>
      </c>
    </row>
    <row r="75" spans="1:16" x14ac:dyDescent="0.2">
      <c r="A75" s="24" t="s">
        <v>55</v>
      </c>
      <c r="B75" s="29" t="s">
        <v>134</v>
      </c>
      <c r="C75" s="29" t="s">
        <v>779</v>
      </c>
      <c r="D75" s="24" t="s">
        <v>69</v>
      </c>
      <c r="E75" s="30" t="s">
        <v>780</v>
      </c>
      <c r="F75" s="31" t="s">
        <v>58</v>
      </c>
      <c r="G75" s="32">
        <v>0.12</v>
      </c>
      <c r="H75" s="33">
        <v>0</v>
      </c>
      <c r="I75" s="33">
        <f>ROUND(ROUND(H75,2)*ROUND(G75,3),2)</f>
        <v>0</v>
      </c>
      <c r="O75">
        <f>(I75*21)/100</f>
        <v>0</v>
      </c>
      <c r="P75" t="s">
        <v>35</v>
      </c>
    </row>
    <row r="76" spans="1:16" ht="51" x14ac:dyDescent="0.2">
      <c r="A76" s="34" t="s">
        <v>59</v>
      </c>
      <c r="E76" s="35" t="s">
        <v>781</v>
      </c>
    </row>
    <row r="77" spans="1:16" x14ac:dyDescent="0.2">
      <c r="A77" s="36" t="s">
        <v>61</v>
      </c>
      <c r="E77" s="37" t="s">
        <v>782</v>
      </c>
    </row>
    <row r="78" spans="1:16" ht="191.25" x14ac:dyDescent="0.2">
      <c r="A78" t="s">
        <v>63</v>
      </c>
      <c r="E78" s="35" t="s">
        <v>783</v>
      </c>
    </row>
    <row r="79" spans="1:16" x14ac:dyDescent="0.2">
      <c r="A79" s="24" t="s">
        <v>55</v>
      </c>
      <c r="B79" s="29" t="s">
        <v>141</v>
      </c>
      <c r="C79" s="29" t="s">
        <v>293</v>
      </c>
      <c r="D79" s="24" t="s">
        <v>69</v>
      </c>
      <c r="E79" s="30" t="s">
        <v>294</v>
      </c>
      <c r="F79" s="31" t="s">
        <v>71</v>
      </c>
      <c r="G79" s="32">
        <v>1.498</v>
      </c>
      <c r="H79" s="33">
        <v>0</v>
      </c>
      <c r="I79" s="33">
        <f>ROUND(ROUND(H79,2)*ROUND(G79,3),2)</f>
        <v>0</v>
      </c>
      <c r="O79">
        <f>(I79*21)/100</f>
        <v>0</v>
      </c>
      <c r="P79" t="s">
        <v>35</v>
      </c>
    </row>
    <row r="80" spans="1:16" ht="51" x14ac:dyDescent="0.2">
      <c r="A80" s="34" t="s">
        <v>59</v>
      </c>
      <c r="E80" s="35" t="s">
        <v>784</v>
      </c>
    </row>
    <row r="81" spans="1:18" x14ac:dyDescent="0.2">
      <c r="A81" s="36" t="s">
        <v>61</v>
      </c>
      <c r="E81" s="37" t="s">
        <v>785</v>
      </c>
    </row>
    <row r="82" spans="1:18" ht="38.25" x14ac:dyDescent="0.2">
      <c r="A82" t="s">
        <v>63</v>
      </c>
      <c r="E82" s="35" t="s">
        <v>297</v>
      </c>
    </row>
    <row r="83" spans="1:18" x14ac:dyDescent="0.2">
      <c r="A83" s="24" t="s">
        <v>55</v>
      </c>
      <c r="B83" s="29" t="s">
        <v>147</v>
      </c>
      <c r="C83" s="29" t="s">
        <v>310</v>
      </c>
      <c r="D83" s="24" t="s">
        <v>69</v>
      </c>
      <c r="E83" s="30" t="s">
        <v>311</v>
      </c>
      <c r="F83" s="31" t="s">
        <v>71</v>
      </c>
      <c r="G83" s="32">
        <v>1.9</v>
      </c>
      <c r="H83" s="33">
        <v>0</v>
      </c>
      <c r="I83" s="33">
        <f>ROUND(ROUND(H83,2)*ROUND(G83,3),2)</f>
        <v>0</v>
      </c>
      <c r="O83">
        <f>(I83*21)/100</f>
        <v>0</v>
      </c>
      <c r="P83" t="s">
        <v>35</v>
      </c>
    </row>
    <row r="84" spans="1:18" ht="51" x14ac:dyDescent="0.2">
      <c r="A84" s="34" t="s">
        <v>59</v>
      </c>
      <c r="E84" s="35" t="s">
        <v>786</v>
      </c>
    </row>
    <row r="85" spans="1:18" x14ac:dyDescent="0.2">
      <c r="A85" s="36" t="s">
        <v>61</v>
      </c>
      <c r="E85" s="37" t="s">
        <v>787</v>
      </c>
    </row>
    <row r="86" spans="1:18" ht="102" x14ac:dyDescent="0.2">
      <c r="A86" t="s">
        <v>63</v>
      </c>
      <c r="E86" s="35" t="s">
        <v>314</v>
      </c>
    </row>
    <row r="87" spans="1:18" x14ac:dyDescent="0.2">
      <c r="A87" s="24" t="s">
        <v>55</v>
      </c>
      <c r="B87" s="29" t="s">
        <v>153</v>
      </c>
      <c r="C87" s="29" t="s">
        <v>788</v>
      </c>
      <c r="D87" s="24" t="s">
        <v>69</v>
      </c>
      <c r="E87" s="30" t="s">
        <v>789</v>
      </c>
      <c r="F87" s="31" t="s">
        <v>71</v>
      </c>
      <c r="G87" s="32">
        <v>0.50900000000000001</v>
      </c>
      <c r="H87" s="33">
        <v>0</v>
      </c>
      <c r="I87" s="33">
        <f>ROUND(ROUND(H87,2)*ROUND(G87,3),2)</f>
        <v>0</v>
      </c>
      <c r="O87">
        <f>(I87*21)/100</f>
        <v>0</v>
      </c>
      <c r="P87" t="s">
        <v>35</v>
      </c>
    </row>
    <row r="88" spans="1:18" ht="51" x14ac:dyDescent="0.2">
      <c r="A88" s="34" t="s">
        <v>59</v>
      </c>
      <c r="E88" s="35" t="s">
        <v>790</v>
      </c>
    </row>
    <row r="89" spans="1:18" x14ac:dyDescent="0.2">
      <c r="A89" s="36" t="s">
        <v>61</v>
      </c>
      <c r="E89" s="37" t="s">
        <v>791</v>
      </c>
    </row>
    <row r="90" spans="1:18" ht="357" x14ac:dyDescent="0.2">
      <c r="A90" t="s">
        <v>63</v>
      </c>
      <c r="E90" s="35" t="s">
        <v>792</v>
      </c>
    </row>
    <row r="91" spans="1:18" ht="12.75" customHeight="1" x14ac:dyDescent="0.2">
      <c r="A91" s="12" t="s">
        <v>53</v>
      </c>
      <c r="B91" s="12"/>
      <c r="C91" s="38" t="s">
        <v>47</v>
      </c>
      <c r="D91" s="12"/>
      <c r="E91" s="27" t="s">
        <v>793</v>
      </c>
      <c r="F91" s="12"/>
      <c r="G91" s="12"/>
      <c r="H91" s="12"/>
      <c r="I91" s="39">
        <f>0+Q91</f>
        <v>0</v>
      </c>
      <c r="O91">
        <f>0+R91</f>
        <v>0</v>
      </c>
      <c r="Q91">
        <f>0+I92</f>
        <v>0</v>
      </c>
      <c r="R91">
        <f>0+O92</f>
        <v>0</v>
      </c>
    </row>
    <row r="92" spans="1:18" ht="25.5" x14ac:dyDescent="0.2">
      <c r="A92" s="24" t="s">
        <v>55</v>
      </c>
      <c r="B92" s="29" t="s">
        <v>159</v>
      </c>
      <c r="C92" s="29" t="s">
        <v>794</v>
      </c>
      <c r="D92" s="24" t="s">
        <v>69</v>
      </c>
      <c r="E92" s="30" t="s">
        <v>795</v>
      </c>
      <c r="F92" s="31" t="s">
        <v>204</v>
      </c>
      <c r="G92" s="32">
        <v>0.152</v>
      </c>
      <c r="H92" s="33">
        <v>0</v>
      </c>
      <c r="I92" s="33">
        <f>ROUND(ROUND(H92,2)*ROUND(G92,3),2)</f>
        <v>0</v>
      </c>
      <c r="O92">
        <f>(I92*21)/100</f>
        <v>0</v>
      </c>
      <c r="P92" t="s">
        <v>35</v>
      </c>
    </row>
    <row r="93" spans="1:18" ht="51" x14ac:dyDescent="0.2">
      <c r="A93" s="34" t="s">
        <v>59</v>
      </c>
      <c r="E93" s="35" t="s">
        <v>796</v>
      </c>
    </row>
    <row r="94" spans="1:18" x14ac:dyDescent="0.2">
      <c r="A94" s="36" t="s">
        <v>61</v>
      </c>
      <c r="E94" s="37" t="s">
        <v>797</v>
      </c>
    </row>
    <row r="95" spans="1:18" ht="76.5" x14ac:dyDescent="0.2">
      <c r="A95" t="s">
        <v>63</v>
      </c>
      <c r="E95" s="35" t="s">
        <v>798</v>
      </c>
    </row>
    <row r="96" spans="1:18" ht="12.75" customHeight="1" x14ac:dyDescent="0.2">
      <c r="A96" s="12" t="s">
        <v>53</v>
      </c>
      <c r="B96" s="12"/>
      <c r="C96" s="38" t="s">
        <v>89</v>
      </c>
      <c r="D96" s="12"/>
      <c r="E96" s="27" t="s">
        <v>476</v>
      </c>
      <c r="F96" s="12"/>
      <c r="G96" s="12"/>
      <c r="H96" s="12"/>
      <c r="I96" s="39">
        <f>0+Q96</f>
        <v>0</v>
      </c>
      <c r="O96">
        <f>0+R96</f>
        <v>0</v>
      </c>
      <c r="Q96">
        <f>0+I97+I101</f>
        <v>0</v>
      </c>
      <c r="R96">
        <f>0+O97+O101</f>
        <v>0</v>
      </c>
    </row>
    <row r="97" spans="1:18" ht="25.5" x14ac:dyDescent="0.2">
      <c r="A97" s="24" t="s">
        <v>55</v>
      </c>
      <c r="B97" s="29" t="s">
        <v>165</v>
      </c>
      <c r="C97" s="29" t="s">
        <v>799</v>
      </c>
      <c r="D97" s="24" t="s">
        <v>69</v>
      </c>
      <c r="E97" s="30" t="s">
        <v>800</v>
      </c>
      <c r="F97" s="31" t="s">
        <v>204</v>
      </c>
      <c r="G97" s="32">
        <v>6.4809999999999999</v>
      </c>
      <c r="H97" s="33">
        <v>0</v>
      </c>
      <c r="I97" s="33">
        <f>ROUND(ROUND(H97,2)*ROUND(G97,3),2)</f>
        <v>0</v>
      </c>
      <c r="O97">
        <f>(I97*21)/100</f>
        <v>0</v>
      </c>
      <c r="P97" t="s">
        <v>35</v>
      </c>
    </row>
    <row r="98" spans="1:18" ht="76.5" x14ac:dyDescent="0.2">
      <c r="A98" s="34" t="s">
        <v>59</v>
      </c>
      <c r="E98" s="35" t="s">
        <v>801</v>
      </c>
    </row>
    <row r="99" spans="1:18" ht="38.25" x14ac:dyDescent="0.2">
      <c r="A99" s="36" t="s">
        <v>61</v>
      </c>
      <c r="E99" s="37" t="s">
        <v>802</v>
      </c>
    </row>
    <row r="100" spans="1:18" ht="191.25" x14ac:dyDescent="0.2">
      <c r="A100" t="s">
        <v>63</v>
      </c>
      <c r="E100" s="35" t="s">
        <v>803</v>
      </c>
    </row>
    <row r="101" spans="1:18" x14ac:dyDescent="0.2">
      <c r="A101" s="24" t="s">
        <v>55</v>
      </c>
      <c r="B101" s="29" t="s">
        <v>171</v>
      </c>
      <c r="C101" s="29" t="s">
        <v>804</v>
      </c>
      <c r="D101" s="24" t="s">
        <v>69</v>
      </c>
      <c r="E101" s="30" t="s">
        <v>805</v>
      </c>
      <c r="F101" s="31" t="s">
        <v>204</v>
      </c>
      <c r="G101" s="32">
        <v>0.152</v>
      </c>
      <c r="H101" s="33">
        <v>0</v>
      </c>
      <c r="I101" s="33">
        <f>ROUND(ROUND(H101,2)*ROUND(G101,3),2)</f>
        <v>0</v>
      </c>
      <c r="O101">
        <f>(I101*21)/100</f>
        <v>0</v>
      </c>
      <c r="P101" t="s">
        <v>35</v>
      </c>
    </row>
    <row r="102" spans="1:18" ht="38.25" x14ac:dyDescent="0.2">
      <c r="A102" s="34" t="s">
        <v>59</v>
      </c>
      <c r="E102" s="35" t="s">
        <v>806</v>
      </c>
    </row>
    <row r="103" spans="1:18" x14ac:dyDescent="0.2">
      <c r="A103" s="36" t="s">
        <v>61</v>
      </c>
      <c r="E103" s="37" t="s">
        <v>797</v>
      </c>
    </row>
    <row r="104" spans="1:18" ht="51" x14ac:dyDescent="0.2">
      <c r="A104" t="s">
        <v>63</v>
      </c>
      <c r="E104" s="35" t="s">
        <v>807</v>
      </c>
    </row>
    <row r="105" spans="1:18" ht="12.75" customHeight="1" x14ac:dyDescent="0.2">
      <c r="A105" s="12" t="s">
        <v>53</v>
      </c>
      <c r="B105" s="12"/>
      <c r="C105" s="38" t="s">
        <v>94</v>
      </c>
      <c r="D105" s="12"/>
      <c r="E105" s="27" t="s">
        <v>490</v>
      </c>
      <c r="F105" s="12"/>
      <c r="G105" s="12"/>
      <c r="H105" s="12"/>
      <c r="I105" s="39">
        <f>0+Q105</f>
        <v>0</v>
      </c>
      <c r="O105">
        <f>0+R105</f>
        <v>0</v>
      </c>
      <c r="Q105">
        <f>0+I106+I110+I114</f>
        <v>0</v>
      </c>
      <c r="R105">
        <f>0+O106+O110+O114</f>
        <v>0</v>
      </c>
    </row>
    <row r="106" spans="1:18" x14ac:dyDescent="0.2">
      <c r="A106" s="24" t="s">
        <v>55</v>
      </c>
      <c r="B106" s="29" t="s">
        <v>178</v>
      </c>
      <c r="C106" s="29" t="s">
        <v>808</v>
      </c>
      <c r="D106" s="24" t="s">
        <v>69</v>
      </c>
      <c r="E106" s="30" t="s">
        <v>809</v>
      </c>
      <c r="F106" s="31" t="s">
        <v>101</v>
      </c>
      <c r="G106" s="32">
        <v>2.2000000000000002</v>
      </c>
      <c r="H106" s="33">
        <v>0</v>
      </c>
      <c r="I106" s="33">
        <f>ROUND(ROUND(H106,2)*ROUND(G106,3),2)</f>
        <v>0</v>
      </c>
      <c r="O106">
        <f>(I106*21)/100</f>
        <v>0</v>
      </c>
      <c r="P106" t="s">
        <v>35</v>
      </c>
    </row>
    <row r="107" spans="1:18" ht="51" x14ac:dyDescent="0.2">
      <c r="A107" s="34" t="s">
        <v>59</v>
      </c>
      <c r="E107" s="35" t="s">
        <v>810</v>
      </c>
    </row>
    <row r="108" spans="1:18" x14ac:dyDescent="0.2">
      <c r="A108" s="36" t="s">
        <v>61</v>
      </c>
      <c r="E108" s="37" t="s">
        <v>811</v>
      </c>
    </row>
    <row r="109" spans="1:18" ht="255" x14ac:dyDescent="0.2">
      <c r="A109" t="s">
        <v>63</v>
      </c>
      <c r="E109" s="35" t="s">
        <v>496</v>
      </c>
    </row>
    <row r="110" spans="1:18" x14ac:dyDescent="0.2">
      <c r="A110" s="24" t="s">
        <v>55</v>
      </c>
      <c r="B110" s="29" t="s">
        <v>184</v>
      </c>
      <c r="C110" s="29" t="s">
        <v>812</v>
      </c>
      <c r="D110" s="24" t="s">
        <v>69</v>
      </c>
      <c r="E110" s="30" t="s">
        <v>813</v>
      </c>
      <c r="F110" s="31" t="s">
        <v>486</v>
      </c>
      <c r="G110" s="32">
        <v>1</v>
      </c>
      <c r="H110" s="33">
        <v>0</v>
      </c>
      <c r="I110" s="33">
        <f>ROUND(ROUND(H110,2)*ROUND(G110,3),2)</f>
        <v>0</v>
      </c>
      <c r="O110">
        <f>(I110*21)/100</f>
        <v>0</v>
      </c>
      <c r="P110" t="s">
        <v>35</v>
      </c>
    </row>
    <row r="111" spans="1:18" ht="51" x14ac:dyDescent="0.2">
      <c r="A111" s="34" t="s">
        <v>59</v>
      </c>
      <c r="E111" s="35" t="s">
        <v>814</v>
      </c>
    </row>
    <row r="112" spans="1:18" x14ac:dyDescent="0.2">
      <c r="A112" s="36" t="s">
        <v>61</v>
      </c>
      <c r="E112" s="37" t="s">
        <v>815</v>
      </c>
    </row>
    <row r="113" spans="1:18" ht="38.25" x14ac:dyDescent="0.2">
      <c r="A113" t="s">
        <v>63</v>
      </c>
      <c r="E113" s="35" t="s">
        <v>816</v>
      </c>
    </row>
    <row r="114" spans="1:18" x14ac:dyDescent="0.2">
      <c r="A114" s="24" t="s">
        <v>55</v>
      </c>
      <c r="B114" s="29" t="s">
        <v>190</v>
      </c>
      <c r="C114" s="29" t="s">
        <v>817</v>
      </c>
      <c r="D114" s="24" t="s">
        <v>69</v>
      </c>
      <c r="E114" s="30" t="s">
        <v>818</v>
      </c>
      <c r="F114" s="31" t="s">
        <v>71</v>
      </c>
      <c r="G114" s="32">
        <v>1.0760000000000001</v>
      </c>
      <c r="H114" s="33">
        <v>0</v>
      </c>
      <c r="I114" s="33">
        <f>ROUND(ROUND(H114,2)*ROUND(G114,3),2)</f>
        <v>0</v>
      </c>
      <c r="O114">
        <f>(I114*21)/100</f>
        <v>0</v>
      </c>
      <c r="P114" t="s">
        <v>35</v>
      </c>
    </row>
    <row r="115" spans="1:18" ht="102" x14ac:dyDescent="0.2">
      <c r="A115" s="34" t="s">
        <v>59</v>
      </c>
      <c r="E115" s="35" t="s">
        <v>819</v>
      </c>
    </row>
    <row r="116" spans="1:18" x14ac:dyDescent="0.2">
      <c r="A116" s="36" t="s">
        <v>61</v>
      </c>
      <c r="E116" s="37" t="s">
        <v>820</v>
      </c>
    </row>
    <row r="117" spans="1:18" ht="369.75" x14ac:dyDescent="0.2">
      <c r="A117" t="s">
        <v>63</v>
      </c>
      <c r="E117" s="35" t="s">
        <v>274</v>
      </c>
    </row>
    <row r="118" spans="1:18" ht="12.75" customHeight="1" x14ac:dyDescent="0.2">
      <c r="A118" s="12" t="s">
        <v>53</v>
      </c>
      <c r="B118" s="12"/>
      <c r="C118" s="38" t="s">
        <v>50</v>
      </c>
      <c r="D118" s="12"/>
      <c r="E118" s="27" t="s">
        <v>542</v>
      </c>
      <c r="F118" s="12"/>
      <c r="G118" s="12"/>
      <c r="H118" s="12"/>
      <c r="I118" s="39">
        <f>0+Q118</f>
        <v>0</v>
      </c>
      <c r="O118">
        <f>0+R118</f>
        <v>0</v>
      </c>
      <c r="Q118">
        <f>0+I119+I123+I127+I131+I135+I139+I143+I147</f>
        <v>0</v>
      </c>
      <c r="R118">
        <f>0+O119+O123+O127+O131+O135+O139+O143+O147</f>
        <v>0</v>
      </c>
    </row>
    <row r="119" spans="1:18" x14ac:dyDescent="0.2">
      <c r="A119" s="24" t="s">
        <v>55</v>
      </c>
      <c r="B119" s="29" t="s">
        <v>196</v>
      </c>
      <c r="C119" s="29" t="s">
        <v>821</v>
      </c>
      <c r="D119" s="24" t="s">
        <v>69</v>
      </c>
      <c r="E119" s="30" t="s">
        <v>822</v>
      </c>
      <c r="F119" s="31" t="s">
        <v>101</v>
      </c>
      <c r="G119" s="32">
        <v>1.9</v>
      </c>
      <c r="H119" s="33">
        <v>0</v>
      </c>
      <c r="I119" s="33">
        <f>ROUND(ROUND(H119,2)*ROUND(G119,3),2)</f>
        <v>0</v>
      </c>
      <c r="O119">
        <f>(I119*21)/100</f>
        <v>0</v>
      </c>
      <c r="P119" t="s">
        <v>35</v>
      </c>
    </row>
    <row r="120" spans="1:18" ht="38.25" x14ac:dyDescent="0.2">
      <c r="A120" s="34" t="s">
        <v>59</v>
      </c>
      <c r="E120" s="35" t="s">
        <v>823</v>
      </c>
    </row>
    <row r="121" spans="1:18" x14ac:dyDescent="0.2">
      <c r="A121" s="36" t="s">
        <v>61</v>
      </c>
      <c r="E121" s="37" t="s">
        <v>824</v>
      </c>
    </row>
    <row r="122" spans="1:18" ht="25.5" x14ac:dyDescent="0.2">
      <c r="A122" t="s">
        <v>63</v>
      </c>
      <c r="E122" s="35" t="s">
        <v>825</v>
      </c>
    </row>
    <row r="123" spans="1:18" x14ac:dyDescent="0.2">
      <c r="A123" s="24" t="s">
        <v>55</v>
      </c>
      <c r="B123" s="29" t="s">
        <v>201</v>
      </c>
      <c r="C123" s="29" t="s">
        <v>826</v>
      </c>
      <c r="D123" s="24" t="s">
        <v>69</v>
      </c>
      <c r="E123" s="30" t="s">
        <v>827</v>
      </c>
      <c r="F123" s="31" t="s">
        <v>71</v>
      </c>
      <c r="G123" s="32">
        <v>2E-3</v>
      </c>
      <c r="H123" s="33">
        <v>0</v>
      </c>
      <c r="I123" s="33">
        <f>ROUND(ROUND(H123,2)*ROUND(G123,3),2)</f>
        <v>0</v>
      </c>
      <c r="O123">
        <f>(I123*21)/100</f>
        <v>0</v>
      </c>
      <c r="P123" t="s">
        <v>35</v>
      </c>
    </row>
    <row r="124" spans="1:18" ht="51" x14ac:dyDescent="0.2">
      <c r="A124" s="34" t="s">
        <v>59</v>
      </c>
      <c r="E124" s="35" t="s">
        <v>828</v>
      </c>
    </row>
    <row r="125" spans="1:18" x14ac:dyDescent="0.2">
      <c r="A125" s="36" t="s">
        <v>61</v>
      </c>
      <c r="E125" s="37" t="s">
        <v>829</v>
      </c>
    </row>
    <row r="126" spans="1:18" ht="38.25" x14ac:dyDescent="0.2">
      <c r="A126" t="s">
        <v>63</v>
      </c>
      <c r="E126" s="35" t="s">
        <v>830</v>
      </c>
    </row>
    <row r="127" spans="1:18" x14ac:dyDescent="0.2">
      <c r="A127" s="24" t="s">
        <v>55</v>
      </c>
      <c r="B127" s="29" t="s">
        <v>208</v>
      </c>
      <c r="C127" s="29" t="s">
        <v>831</v>
      </c>
      <c r="D127" s="24" t="s">
        <v>69</v>
      </c>
      <c r="E127" s="30" t="s">
        <v>832</v>
      </c>
      <c r="F127" s="31" t="s">
        <v>71</v>
      </c>
      <c r="G127" s="32">
        <v>2.5000000000000001E-2</v>
      </c>
      <c r="H127" s="33">
        <v>0</v>
      </c>
      <c r="I127" s="33">
        <f>ROUND(ROUND(H127,2)*ROUND(G127,3),2)</f>
        <v>0</v>
      </c>
      <c r="O127">
        <f>(I127*21)/100</f>
        <v>0</v>
      </c>
      <c r="P127" t="s">
        <v>35</v>
      </c>
    </row>
    <row r="128" spans="1:18" ht="63.75" x14ac:dyDescent="0.2">
      <c r="A128" s="34" t="s">
        <v>59</v>
      </c>
      <c r="E128" s="35" t="s">
        <v>833</v>
      </c>
    </row>
    <row r="129" spans="1:16" x14ac:dyDescent="0.2">
      <c r="A129" s="36" t="s">
        <v>61</v>
      </c>
      <c r="E129" s="37" t="s">
        <v>834</v>
      </c>
    </row>
    <row r="130" spans="1:16" ht="229.5" x14ac:dyDescent="0.2">
      <c r="A130" t="s">
        <v>63</v>
      </c>
      <c r="E130" s="35" t="s">
        <v>835</v>
      </c>
    </row>
    <row r="131" spans="1:16" x14ac:dyDescent="0.2">
      <c r="A131" s="24" t="s">
        <v>55</v>
      </c>
      <c r="B131" s="29" t="s">
        <v>214</v>
      </c>
      <c r="C131" s="29" t="s">
        <v>668</v>
      </c>
      <c r="D131" s="24" t="s">
        <v>69</v>
      </c>
      <c r="E131" s="30" t="s">
        <v>669</v>
      </c>
      <c r="F131" s="31" t="s">
        <v>71</v>
      </c>
      <c r="G131" s="32">
        <v>2.66</v>
      </c>
      <c r="H131" s="33">
        <v>0</v>
      </c>
      <c r="I131" s="33">
        <f>ROUND(ROUND(H131,2)*ROUND(G131,3),2)</f>
        <v>0</v>
      </c>
      <c r="O131">
        <f>(I131*21)/100</f>
        <v>0</v>
      </c>
      <c r="P131" t="s">
        <v>35</v>
      </c>
    </row>
    <row r="132" spans="1:16" ht="127.5" x14ac:dyDescent="0.2">
      <c r="A132" s="34" t="s">
        <v>59</v>
      </c>
      <c r="E132" s="35" t="s">
        <v>836</v>
      </c>
    </row>
    <row r="133" spans="1:16" ht="38.25" x14ac:dyDescent="0.2">
      <c r="A133" s="36" t="s">
        <v>61</v>
      </c>
      <c r="E133" s="37" t="s">
        <v>837</v>
      </c>
    </row>
    <row r="134" spans="1:16" ht="114.75" x14ac:dyDescent="0.2">
      <c r="A134" t="s">
        <v>63</v>
      </c>
      <c r="E134" s="35" t="s">
        <v>661</v>
      </c>
    </row>
    <row r="135" spans="1:16" x14ac:dyDescent="0.2">
      <c r="A135" s="24" t="s">
        <v>55</v>
      </c>
      <c r="B135" s="29" t="s">
        <v>220</v>
      </c>
      <c r="C135" s="29" t="s">
        <v>673</v>
      </c>
      <c r="D135" s="24" t="s">
        <v>69</v>
      </c>
      <c r="E135" s="30" t="s">
        <v>674</v>
      </c>
      <c r="F135" s="31" t="s">
        <v>77</v>
      </c>
      <c r="G135" s="32">
        <v>61.18</v>
      </c>
      <c r="H135" s="33">
        <v>0</v>
      </c>
      <c r="I135" s="33">
        <f>ROUND(ROUND(H135,2)*ROUND(G135,3),2)</f>
        <v>0</v>
      </c>
      <c r="O135">
        <f>(I135*21)/100</f>
        <v>0</v>
      </c>
      <c r="P135" t="s">
        <v>35</v>
      </c>
    </row>
    <row r="136" spans="1:16" ht="89.25" x14ac:dyDescent="0.2">
      <c r="A136" s="34" t="s">
        <v>59</v>
      </c>
      <c r="E136" s="35" t="s">
        <v>838</v>
      </c>
    </row>
    <row r="137" spans="1:16" ht="38.25" x14ac:dyDescent="0.2">
      <c r="A137" s="36" t="s">
        <v>61</v>
      </c>
      <c r="E137" s="37" t="s">
        <v>839</v>
      </c>
    </row>
    <row r="138" spans="1:16" ht="25.5" x14ac:dyDescent="0.2">
      <c r="A138" t="s">
        <v>63</v>
      </c>
      <c r="E138" s="35" t="s">
        <v>80</v>
      </c>
    </row>
    <row r="139" spans="1:16" x14ac:dyDescent="0.2">
      <c r="A139" s="24" t="s">
        <v>55</v>
      </c>
      <c r="B139" s="29" t="s">
        <v>225</v>
      </c>
      <c r="C139" s="29" t="s">
        <v>840</v>
      </c>
      <c r="D139" s="24" t="s">
        <v>69</v>
      </c>
      <c r="E139" s="30" t="s">
        <v>841</v>
      </c>
      <c r="F139" s="31" t="s">
        <v>71</v>
      </c>
      <c r="G139" s="32">
        <v>1.1379999999999999</v>
      </c>
      <c r="H139" s="33">
        <v>0</v>
      </c>
      <c r="I139" s="33">
        <f>ROUND(ROUND(H139,2)*ROUND(G139,3),2)</f>
        <v>0</v>
      </c>
      <c r="O139">
        <f>(I139*21)/100</f>
        <v>0</v>
      </c>
      <c r="P139" t="s">
        <v>35</v>
      </c>
    </row>
    <row r="140" spans="1:16" ht="63.75" x14ac:dyDescent="0.2">
      <c r="A140" s="34" t="s">
        <v>59</v>
      </c>
      <c r="E140" s="35" t="s">
        <v>842</v>
      </c>
    </row>
    <row r="141" spans="1:16" x14ac:dyDescent="0.2">
      <c r="A141" s="36" t="s">
        <v>61</v>
      </c>
      <c r="E141" s="37" t="s">
        <v>843</v>
      </c>
    </row>
    <row r="142" spans="1:16" ht="114.75" x14ac:dyDescent="0.2">
      <c r="A142" t="s">
        <v>63</v>
      </c>
      <c r="E142" s="35" t="s">
        <v>661</v>
      </c>
    </row>
    <row r="143" spans="1:16" x14ac:dyDescent="0.2">
      <c r="A143" s="24" t="s">
        <v>55</v>
      </c>
      <c r="B143" s="29" t="s">
        <v>230</v>
      </c>
      <c r="C143" s="29" t="s">
        <v>844</v>
      </c>
      <c r="D143" s="24" t="s">
        <v>69</v>
      </c>
      <c r="E143" s="30" t="s">
        <v>845</v>
      </c>
      <c r="F143" s="31" t="s">
        <v>77</v>
      </c>
      <c r="G143" s="32">
        <v>40.93</v>
      </c>
      <c r="H143" s="33">
        <v>0</v>
      </c>
      <c r="I143" s="33">
        <f>ROUND(ROUND(H143,2)*ROUND(G143,3),2)</f>
        <v>0</v>
      </c>
      <c r="O143">
        <f>(I143*21)/100</f>
        <v>0</v>
      </c>
      <c r="P143" t="s">
        <v>35</v>
      </c>
    </row>
    <row r="144" spans="1:16" ht="89.25" x14ac:dyDescent="0.2">
      <c r="A144" s="34" t="s">
        <v>59</v>
      </c>
      <c r="E144" s="35" t="s">
        <v>846</v>
      </c>
    </row>
    <row r="145" spans="1:16" ht="38.25" x14ac:dyDescent="0.2">
      <c r="A145" s="36" t="s">
        <v>61</v>
      </c>
      <c r="E145" s="37" t="s">
        <v>847</v>
      </c>
    </row>
    <row r="146" spans="1:16" ht="25.5" x14ac:dyDescent="0.2">
      <c r="A146" t="s">
        <v>63</v>
      </c>
      <c r="E146" s="35" t="s">
        <v>80</v>
      </c>
    </row>
    <row r="147" spans="1:16" x14ac:dyDescent="0.2">
      <c r="A147" s="24" t="s">
        <v>55</v>
      </c>
      <c r="B147" s="29" t="s">
        <v>236</v>
      </c>
      <c r="C147" s="29" t="s">
        <v>848</v>
      </c>
      <c r="D147" s="24" t="s">
        <v>69</v>
      </c>
      <c r="E147" s="30" t="s">
        <v>849</v>
      </c>
      <c r="F147" s="31" t="s">
        <v>101</v>
      </c>
      <c r="G147" s="32">
        <v>1.3</v>
      </c>
      <c r="H147" s="33">
        <v>0</v>
      </c>
      <c r="I147" s="33">
        <f>ROUND(ROUND(H147,2)*ROUND(G147,3),2)</f>
        <v>0</v>
      </c>
      <c r="O147">
        <f>(I147*21)/100</f>
        <v>0</v>
      </c>
      <c r="P147" t="s">
        <v>35</v>
      </c>
    </row>
    <row r="148" spans="1:16" ht="51" x14ac:dyDescent="0.2">
      <c r="A148" s="34" t="s">
        <v>59</v>
      </c>
      <c r="E148" s="35" t="s">
        <v>850</v>
      </c>
    </row>
    <row r="149" spans="1:16" x14ac:dyDescent="0.2">
      <c r="A149" s="36" t="s">
        <v>61</v>
      </c>
      <c r="E149" s="37" t="s">
        <v>851</v>
      </c>
    </row>
    <row r="150" spans="1:16" ht="127.5" x14ac:dyDescent="0.2">
      <c r="A150" t="s">
        <v>63</v>
      </c>
      <c r="E150"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8"/>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0+O12+O21+O62+O95+O100+O109+O130</f>
        <v>0</v>
      </c>
      <c r="P2" t="s">
        <v>34</v>
      </c>
    </row>
    <row r="3" spans="1:18" ht="15" customHeight="1" x14ac:dyDescent="0.25">
      <c r="A3" t="s">
        <v>11</v>
      </c>
      <c r="B3" s="17" t="s">
        <v>13</v>
      </c>
      <c r="C3" s="4" t="s">
        <v>14</v>
      </c>
      <c r="D3" s="7"/>
      <c r="E3" s="18" t="s">
        <v>15</v>
      </c>
      <c r="F3" s="8"/>
      <c r="G3" s="15"/>
      <c r="H3" s="14" t="s">
        <v>853</v>
      </c>
      <c r="I3" s="40">
        <f>0+I12+I21+I62+I95+I100+I109+I130</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853</v>
      </c>
      <c r="D8" s="2"/>
      <c r="E8" s="21" t="s">
        <v>854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224.982</v>
      </c>
      <c r="H13" s="33">
        <v>0</v>
      </c>
      <c r="I13" s="33">
        <f>ROUND(ROUND(H13,2)*ROUND(G13,3),2)</f>
        <v>0</v>
      </c>
      <c r="O13">
        <f>(I13*21)/100</f>
        <v>0</v>
      </c>
      <c r="P13" t="s">
        <v>35</v>
      </c>
    </row>
    <row r="14" spans="1:18" ht="25.5" x14ac:dyDescent="0.2">
      <c r="A14" s="34" t="s">
        <v>59</v>
      </c>
      <c r="E14" s="35" t="s">
        <v>742</v>
      </c>
    </row>
    <row r="15" spans="1:18" x14ac:dyDescent="0.2">
      <c r="A15" s="36" t="s">
        <v>61</v>
      </c>
      <c r="E15" s="37" t="s">
        <v>855</v>
      </c>
    </row>
    <row r="16" spans="1:18" ht="25.5" x14ac:dyDescent="0.2">
      <c r="A16" t="s">
        <v>63</v>
      </c>
      <c r="E16" s="35" t="s">
        <v>64</v>
      </c>
    </row>
    <row r="17" spans="1:18" x14ac:dyDescent="0.2">
      <c r="A17" s="24" t="s">
        <v>55</v>
      </c>
      <c r="B17" s="29" t="s">
        <v>35</v>
      </c>
      <c r="C17" s="29" t="s">
        <v>56</v>
      </c>
      <c r="D17" s="24" t="s">
        <v>125</v>
      </c>
      <c r="E17" s="30" t="s">
        <v>57</v>
      </c>
      <c r="F17" s="31" t="s">
        <v>58</v>
      </c>
      <c r="G17" s="32">
        <v>52.12</v>
      </c>
      <c r="H17" s="33">
        <v>0</v>
      </c>
      <c r="I17" s="33">
        <f>ROUND(ROUND(H17,2)*ROUND(G17,3),2)</f>
        <v>0</v>
      </c>
      <c r="O17">
        <f>(I17*21)/100</f>
        <v>0</v>
      </c>
      <c r="P17" t="s">
        <v>35</v>
      </c>
    </row>
    <row r="18" spans="1:18" ht="25.5" x14ac:dyDescent="0.2">
      <c r="A18" s="34" t="s">
        <v>59</v>
      </c>
      <c r="E18" s="35" t="s">
        <v>856</v>
      </c>
    </row>
    <row r="19" spans="1:18" x14ac:dyDescent="0.2">
      <c r="A19" s="36" t="s">
        <v>61</v>
      </c>
      <c r="E19" s="37" t="s">
        <v>857</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f>
        <v>0</v>
      </c>
      <c r="R21">
        <f>0+O22+O26+O30+O34+O38+O42+O46+O50+O54+O58</f>
        <v>0</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6.8490000000000002</v>
      </c>
      <c r="H26" s="33">
        <v>0</v>
      </c>
      <c r="I26" s="33">
        <f>ROUND(ROUND(H26,2)*ROUND(G26,3),2)</f>
        <v>0</v>
      </c>
      <c r="O26">
        <f>(I26*21)/100</f>
        <v>0</v>
      </c>
      <c r="P26" t="s">
        <v>35</v>
      </c>
    </row>
    <row r="27" spans="1:18" ht="153" x14ac:dyDescent="0.2">
      <c r="A27" s="34" t="s">
        <v>59</v>
      </c>
      <c r="E27" s="35" t="s">
        <v>858</v>
      </c>
    </row>
    <row r="28" spans="1:18" ht="38.25" x14ac:dyDescent="0.2">
      <c r="A28" s="36" t="s">
        <v>61</v>
      </c>
      <c r="E28" s="37" t="s">
        <v>859</v>
      </c>
    </row>
    <row r="29" spans="1:18" ht="38.25" x14ac:dyDescent="0.2">
      <c r="A29" t="s">
        <v>63</v>
      </c>
      <c r="E29" s="35" t="s">
        <v>146</v>
      </c>
    </row>
    <row r="30" spans="1:18" x14ac:dyDescent="0.2">
      <c r="A30" s="24" t="s">
        <v>55</v>
      </c>
      <c r="B30" s="29" t="s">
        <v>45</v>
      </c>
      <c r="C30" s="29" t="s">
        <v>166</v>
      </c>
      <c r="D30" s="24" t="s">
        <v>69</v>
      </c>
      <c r="E30" s="30" t="s">
        <v>167</v>
      </c>
      <c r="F30" s="31" t="s">
        <v>71</v>
      </c>
      <c r="G30" s="32">
        <v>112.491</v>
      </c>
      <c r="H30" s="33">
        <v>0</v>
      </c>
      <c r="I30" s="33">
        <f>ROUND(ROUND(H30,2)*ROUND(G30,3),2)</f>
        <v>0</v>
      </c>
      <c r="O30">
        <f>(I30*21)/100</f>
        <v>0</v>
      </c>
      <c r="P30" t="s">
        <v>35</v>
      </c>
    </row>
    <row r="31" spans="1:18" ht="63.75" x14ac:dyDescent="0.2">
      <c r="A31" s="34" t="s">
        <v>59</v>
      </c>
      <c r="E31" s="35" t="s">
        <v>860</v>
      </c>
    </row>
    <row r="32" spans="1:18" x14ac:dyDescent="0.2">
      <c r="A32" s="36" t="s">
        <v>61</v>
      </c>
      <c r="E32" s="37" t="s">
        <v>861</v>
      </c>
    </row>
    <row r="33" spans="1:16" ht="318.75" x14ac:dyDescent="0.2">
      <c r="A33" t="s">
        <v>63</v>
      </c>
      <c r="E33" s="35" t="s">
        <v>170</v>
      </c>
    </row>
    <row r="34" spans="1:16" x14ac:dyDescent="0.2">
      <c r="A34" s="24" t="s">
        <v>55</v>
      </c>
      <c r="B34" s="29" t="s">
        <v>47</v>
      </c>
      <c r="C34" s="29" t="s">
        <v>172</v>
      </c>
      <c r="D34" s="24" t="s">
        <v>69</v>
      </c>
      <c r="E34" s="30" t="s">
        <v>173</v>
      </c>
      <c r="F34" s="31" t="s">
        <v>174</v>
      </c>
      <c r="G34" s="32">
        <v>1124.9100000000001</v>
      </c>
      <c r="H34" s="33">
        <v>0</v>
      </c>
      <c r="I34" s="33">
        <f>ROUND(ROUND(H34,2)*ROUND(G34,3),2)</f>
        <v>0</v>
      </c>
      <c r="O34">
        <f>(I34*21)/100</f>
        <v>0</v>
      </c>
      <c r="P34" t="s">
        <v>35</v>
      </c>
    </row>
    <row r="35" spans="1:16" ht="38.25" x14ac:dyDescent="0.2">
      <c r="A35" s="34" t="s">
        <v>59</v>
      </c>
      <c r="E35" s="35" t="s">
        <v>751</v>
      </c>
    </row>
    <row r="36" spans="1:16" x14ac:dyDescent="0.2">
      <c r="A36" s="36" t="s">
        <v>61</v>
      </c>
      <c r="E36" s="37" t="s">
        <v>862</v>
      </c>
    </row>
    <row r="37" spans="1:16" ht="25.5" x14ac:dyDescent="0.2">
      <c r="A37" t="s">
        <v>63</v>
      </c>
      <c r="E37" s="35" t="s">
        <v>177</v>
      </c>
    </row>
    <row r="38" spans="1:16" x14ac:dyDescent="0.2">
      <c r="A38" s="24" t="s">
        <v>55</v>
      </c>
      <c r="B38" s="29" t="s">
        <v>89</v>
      </c>
      <c r="C38" s="29" t="s">
        <v>753</v>
      </c>
      <c r="D38" s="24" t="s">
        <v>69</v>
      </c>
      <c r="E38" s="30" t="s">
        <v>754</v>
      </c>
      <c r="F38" s="31" t="s">
        <v>71</v>
      </c>
      <c r="G38" s="32">
        <v>89.244</v>
      </c>
      <c r="H38" s="33">
        <v>0</v>
      </c>
      <c r="I38" s="33">
        <f>ROUND(ROUND(H38,2)*ROUND(G38,3),2)</f>
        <v>0</v>
      </c>
      <c r="O38">
        <f>(I38*21)/100</f>
        <v>0</v>
      </c>
      <c r="P38" t="s">
        <v>35</v>
      </c>
    </row>
    <row r="39" spans="1:16" ht="51" x14ac:dyDescent="0.2">
      <c r="A39" s="34" t="s">
        <v>59</v>
      </c>
      <c r="E39" s="35" t="s">
        <v>755</v>
      </c>
    </row>
    <row r="40" spans="1:16" x14ac:dyDescent="0.2">
      <c r="A40" s="36" t="s">
        <v>61</v>
      </c>
      <c r="E40" s="37" t="s">
        <v>863</v>
      </c>
    </row>
    <row r="41" spans="1:16" ht="293.25" x14ac:dyDescent="0.2">
      <c r="A41" t="s">
        <v>63</v>
      </c>
      <c r="E41" s="35" t="s">
        <v>757</v>
      </c>
    </row>
    <row r="42" spans="1:16" x14ac:dyDescent="0.2">
      <c r="A42" s="24" t="s">
        <v>55</v>
      </c>
      <c r="B42" s="29" t="s">
        <v>94</v>
      </c>
      <c r="C42" s="29" t="s">
        <v>202</v>
      </c>
      <c r="D42" s="24" t="s">
        <v>69</v>
      </c>
      <c r="E42" s="30" t="s">
        <v>203</v>
      </c>
      <c r="F42" s="31" t="s">
        <v>204</v>
      </c>
      <c r="G42" s="32">
        <v>68.028000000000006</v>
      </c>
      <c r="H42" s="33">
        <v>0</v>
      </c>
      <c r="I42" s="33">
        <f>ROUND(ROUND(H42,2)*ROUND(G42,3),2)</f>
        <v>0</v>
      </c>
      <c r="O42">
        <f>(I42*21)/100</f>
        <v>0</v>
      </c>
      <c r="P42" t="s">
        <v>35</v>
      </c>
    </row>
    <row r="43" spans="1:16" ht="38.25" x14ac:dyDescent="0.2">
      <c r="A43" s="34" t="s">
        <v>59</v>
      </c>
      <c r="E43" s="35" t="s">
        <v>758</v>
      </c>
    </row>
    <row r="44" spans="1:16" x14ac:dyDescent="0.2">
      <c r="A44" s="36" t="s">
        <v>61</v>
      </c>
      <c r="E44" s="37" t="s">
        <v>864</v>
      </c>
    </row>
    <row r="45" spans="1:16" ht="25.5" x14ac:dyDescent="0.2">
      <c r="A45" t="s">
        <v>63</v>
      </c>
      <c r="E45" s="35" t="s">
        <v>207</v>
      </c>
    </row>
    <row r="46" spans="1:16" x14ac:dyDescent="0.2">
      <c r="A46" s="24" t="s">
        <v>55</v>
      </c>
      <c r="B46" s="29" t="s">
        <v>50</v>
      </c>
      <c r="C46" s="29" t="s">
        <v>209</v>
      </c>
      <c r="D46" s="24" t="s">
        <v>69</v>
      </c>
      <c r="E46" s="30" t="s">
        <v>210</v>
      </c>
      <c r="F46" s="31" t="s">
        <v>204</v>
      </c>
      <c r="G46" s="32">
        <v>6.55</v>
      </c>
      <c r="H46" s="33">
        <v>0</v>
      </c>
      <c r="I46" s="33">
        <f>ROUND(ROUND(H46,2)*ROUND(G46,3),2)</f>
        <v>0</v>
      </c>
      <c r="O46">
        <f>(I46*21)/100</f>
        <v>0</v>
      </c>
      <c r="P46" t="s">
        <v>35</v>
      </c>
    </row>
    <row r="47" spans="1:16" ht="38.25" x14ac:dyDescent="0.2">
      <c r="A47" s="34" t="s">
        <v>59</v>
      </c>
      <c r="E47" s="35" t="s">
        <v>760</v>
      </c>
    </row>
    <row r="48" spans="1:16" x14ac:dyDescent="0.2">
      <c r="A48" s="36" t="s">
        <v>61</v>
      </c>
      <c r="E48" s="37" t="s">
        <v>865</v>
      </c>
    </row>
    <row r="49" spans="1:18" x14ac:dyDescent="0.2">
      <c r="A49" t="s">
        <v>63</v>
      </c>
      <c r="E49" s="35" t="s">
        <v>213</v>
      </c>
    </row>
    <row r="50" spans="1:18" x14ac:dyDescent="0.2">
      <c r="A50" s="24" t="s">
        <v>55</v>
      </c>
      <c r="B50" s="29" t="s">
        <v>52</v>
      </c>
      <c r="C50" s="29" t="s">
        <v>762</v>
      </c>
      <c r="D50" s="24" t="s">
        <v>69</v>
      </c>
      <c r="E50" s="30" t="s">
        <v>763</v>
      </c>
      <c r="F50" s="31" t="s">
        <v>204</v>
      </c>
      <c r="G50" s="32">
        <v>6.55</v>
      </c>
      <c r="H50" s="33">
        <v>0</v>
      </c>
      <c r="I50" s="33">
        <f>ROUND(ROUND(H50,2)*ROUND(G50,3),2)</f>
        <v>0</v>
      </c>
      <c r="O50">
        <f>(I50*21)/100</f>
        <v>0</v>
      </c>
      <c r="P50" t="s">
        <v>35</v>
      </c>
    </row>
    <row r="51" spans="1:18" ht="38.25" x14ac:dyDescent="0.2">
      <c r="A51" s="34" t="s">
        <v>59</v>
      </c>
      <c r="E51" s="35" t="s">
        <v>764</v>
      </c>
    </row>
    <row r="52" spans="1:18" x14ac:dyDescent="0.2">
      <c r="A52" s="36" t="s">
        <v>61</v>
      </c>
      <c r="E52" s="37" t="s">
        <v>865</v>
      </c>
    </row>
    <row r="53" spans="1:18" ht="38.25" x14ac:dyDescent="0.2">
      <c r="A53" t="s">
        <v>63</v>
      </c>
      <c r="E53" s="35" t="s">
        <v>765</v>
      </c>
    </row>
    <row r="54" spans="1:18" x14ac:dyDescent="0.2">
      <c r="A54" s="24" t="s">
        <v>55</v>
      </c>
      <c r="B54" s="29" t="s">
        <v>108</v>
      </c>
      <c r="C54" s="29" t="s">
        <v>221</v>
      </c>
      <c r="D54" s="24" t="s">
        <v>69</v>
      </c>
      <c r="E54" s="30" t="s">
        <v>222</v>
      </c>
      <c r="F54" s="31" t="s">
        <v>204</v>
      </c>
      <c r="G54" s="32">
        <v>6.55</v>
      </c>
      <c r="H54" s="33">
        <v>0</v>
      </c>
      <c r="I54" s="33">
        <f>ROUND(ROUND(H54,2)*ROUND(G54,3),2)</f>
        <v>0</v>
      </c>
      <c r="O54">
        <f>(I54*21)/100</f>
        <v>0</v>
      </c>
      <c r="P54" t="s">
        <v>35</v>
      </c>
    </row>
    <row r="55" spans="1:18" ht="38.25" x14ac:dyDescent="0.2">
      <c r="A55" s="34" t="s">
        <v>59</v>
      </c>
      <c r="E55" s="35" t="s">
        <v>766</v>
      </c>
    </row>
    <row r="56" spans="1:18" x14ac:dyDescent="0.2">
      <c r="A56" s="36" t="s">
        <v>61</v>
      </c>
      <c r="E56" s="37" t="s">
        <v>865</v>
      </c>
    </row>
    <row r="57" spans="1:18" ht="25.5" x14ac:dyDescent="0.2">
      <c r="A57" t="s">
        <v>63</v>
      </c>
      <c r="E57" s="35" t="s">
        <v>224</v>
      </c>
    </row>
    <row r="58" spans="1:18" x14ac:dyDescent="0.2">
      <c r="A58" s="24" t="s">
        <v>55</v>
      </c>
      <c r="B58" s="29" t="s">
        <v>113</v>
      </c>
      <c r="C58" s="29" t="s">
        <v>226</v>
      </c>
      <c r="D58" s="24" t="s">
        <v>69</v>
      </c>
      <c r="E58" s="30" t="s">
        <v>227</v>
      </c>
      <c r="F58" s="31" t="s">
        <v>204</v>
      </c>
      <c r="G58" s="32">
        <v>6.55</v>
      </c>
      <c r="H58" s="33">
        <v>0</v>
      </c>
      <c r="I58" s="33">
        <f>ROUND(ROUND(H58,2)*ROUND(G58,3),2)</f>
        <v>0</v>
      </c>
      <c r="O58">
        <f>(I58*21)/100</f>
        <v>0</v>
      </c>
      <c r="P58" t="s">
        <v>35</v>
      </c>
    </row>
    <row r="59" spans="1:18" ht="38.25" x14ac:dyDescent="0.2">
      <c r="A59" s="34" t="s">
        <v>59</v>
      </c>
      <c r="E59" s="35" t="s">
        <v>767</v>
      </c>
    </row>
    <row r="60" spans="1:18" x14ac:dyDescent="0.2">
      <c r="A60" s="36" t="s">
        <v>61</v>
      </c>
      <c r="E60" s="37" t="s">
        <v>865</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0+I63+I67+I71+I75+I79+I83+I87+I91</f>
        <v>0</v>
      </c>
      <c r="R62">
        <f>0+O63+O67+O71+O75+O79+O83+O87+O91</f>
        <v>0</v>
      </c>
    </row>
    <row r="63" spans="1:18" x14ac:dyDescent="0.2">
      <c r="A63" s="24" t="s">
        <v>55</v>
      </c>
      <c r="B63" s="29" t="s">
        <v>118</v>
      </c>
      <c r="C63" s="29" t="s">
        <v>768</v>
      </c>
      <c r="D63" s="24" t="s">
        <v>69</v>
      </c>
      <c r="E63" s="30" t="s">
        <v>769</v>
      </c>
      <c r="F63" s="31" t="s">
        <v>71</v>
      </c>
      <c r="G63" s="32">
        <v>0.57599999999999996</v>
      </c>
      <c r="H63" s="33">
        <v>0</v>
      </c>
      <c r="I63" s="33">
        <f>ROUND(ROUND(H63,2)*ROUND(G63,3),2)</f>
        <v>0</v>
      </c>
      <c r="O63">
        <f>(I63*21)/100</f>
        <v>0</v>
      </c>
      <c r="P63" t="s">
        <v>35</v>
      </c>
    </row>
    <row r="64" spans="1:18" ht="51" x14ac:dyDescent="0.2">
      <c r="A64" s="34" t="s">
        <v>59</v>
      </c>
      <c r="E64" s="35" t="s">
        <v>866</v>
      </c>
    </row>
    <row r="65" spans="1:16" x14ac:dyDescent="0.2">
      <c r="A65" s="36" t="s">
        <v>61</v>
      </c>
      <c r="E65" s="37" t="s">
        <v>867</v>
      </c>
    </row>
    <row r="66" spans="1:16" ht="229.5" x14ac:dyDescent="0.2">
      <c r="A66" t="s">
        <v>63</v>
      </c>
      <c r="E66" s="35" t="s">
        <v>772</v>
      </c>
    </row>
    <row r="67" spans="1:16" x14ac:dyDescent="0.2">
      <c r="A67" s="24" t="s">
        <v>55</v>
      </c>
      <c r="B67" s="29" t="s">
        <v>124</v>
      </c>
      <c r="C67" s="29" t="s">
        <v>283</v>
      </c>
      <c r="D67" s="24" t="s">
        <v>69</v>
      </c>
      <c r="E67" s="30" t="s">
        <v>284</v>
      </c>
      <c r="F67" s="31" t="s">
        <v>71</v>
      </c>
      <c r="G67" s="32">
        <v>0.3</v>
      </c>
      <c r="H67" s="33">
        <v>0</v>
      </c>
      <c r="I67" s="33">
        <f>ROUND(ROUND(H67,2)*ROUND(G67,3),2)</f>
        <v>0</v>
      </c>
      <c r="O67">
        <f>(I67*21)/100</f>
        <v>0</v>
      </c>
      <c r="P67" t="s">
        <v>35</v>
      </c>
    </row>
    <row r="68" spans="1:16" ht="51" x14ac:dyDescent="0.2">
      <c r="A68" s="34" t="s">
        <v>59</v>
      </c>
      <c r="E68" s="35" t="s">
        <v>868</v>
      </c>
    </row>
    <row r="69" spans="1:16" x14ac:dyDescent="0.2">
      <c r="A69" s="36" t="s">
        <v>61</v>
      </c>
      <c r="E69" s="37" t="s">
        <v>869</v>
      </c>
    </row>
    <row r="70" spans="1:16" ht="369.75" x14ac:dyDescent="0.2">
      <c r="A70" t="s">
        <v>63</v>
      </c>
      <c r="E70" s="35" t="s">
        <v>274</v>
      </c>
    </row>
    <row r="71" spans="1:16" x14ac:dyDescent="0.2">
      <c r="A71" s="24" t="s">
        <v>55</v>
      </c>
      <c r="B71" s="29" t="s">
        <v>128</v>
      </c>
      <c r="C71" s="29" t="s">
        <v>288</v>
      </c>
      <c r="D71" s="24" t="s">
        <v>69</v>
      </c>
      <c r="E71" s="30" t="s">
        <v>289</v>
      </c>
      <c r="F71" s="31" t="s">
        <v>71</v>
      </c>
      <c r="G71" s="32">
        <v>5.3140000000000001</v>
      </c>
      <c r="H71" s="33">
        <v>0</v>
      </c>
      <c r="I71" s="33">
        <f>ROUND(ROUND(H71,2)*ROUND(G71,3),2)</f>
        <v>0</v>
      </c>
      <c r="O71">
        <f>(I71*21)/100</f>
        <v>0</v>
      </c>
      <c r="P71" t="s">
        <v>35</v>
      </c>
    </row>
    <row r="72" spans="1:16" ht="51" x14ac:dyDescent="0.2">
      <c r="A72" s="34" t="s">
        <v>59</v>
      </c>
      <c r="E72" s="35" t="s">
        <v>773</v>
      </c>
    </row>
    <row r="73" spans="1:16" x14ac:dyDescent="0.2">
      <c r="A73" s="36" t="s">
        <v>61</v>
      </c>
      <c r="E73" s="37" t="s">
        <v>870</v>
      </c>
    </row>
    <row r="74" spans="1:16" ht="369.75" x14ac:dyDescent="0.2">
      <c r="A74" t="s">
        <v>63</v>
      </c>
      <c r="E74" s="35" t="s">
        <v>274</v>
      </c>
    </row>
    <row r="75" spans="1:16" x14ac:dyDescent="0.2">
      <c r="A75" s="24" t="s">
        <v>55</v>
      </c>
      <c r="B75" s="29" t="s">
        <v>134</v>
      </c>
      <c r="C75" s="29" t="s">
        <v>775</v>
      </c>
      <c r="D75" s="24" t="s">
        <v>69</v>
      </c>
      <c r="E75" s="30" t="s">
        <v>776</v>
      </c>
      <c r="F75" s="31" t="s">
        <v>71</v>
      </c>
      <c r="G75" s="32">
        <v>8.0220000000000002</v>
      </c>
      <c r="H75" s="33">
        <v>0</v>
      </c>
      <c r="I75" s="33">
        <f>ROUND(ROUND(H75,2)*ROUND(G75,3),2)</f>
        <v>0</v>
      </c>
      <c r="O75">
        <f>(I75*21)/100</f>
        <v>0</v>
      </c>
      <c r="P75" t="s">
        <v>35</v>
      </c>
    </row>
    <row r="76" spans="1:16" ht="76.5" x14ac:dyDescent="0.2">
      <c r="A76" s="34" t="s">
        <v>59</v>
      </c>
      <c r="E76" s="35" t="s">
        <v>871</v>
      </c>
    </row>
    <row r="77" spans="1:16" x14ac:dyDescent="0.2">
      <c r="A77" s="36" t="s">
        <v>61</v>
      </c>
      <c r="E77" s="37" t="s">
        <v>872</v>
      </c>
    </row>
    <row r="78" spans="1:16" ht="369.75" x14ac:dyDescent="0.2">
      <c r="A78" t="s">
        <v>63</v>
      </c>
      <c r="E78" s="35" t="s">
        <v>274</v>
      </c>
    </row>
    <row r="79" spans="1:16" x14ac:dyDescent="0.2">
      <c r="A79" s="24" t="s">
        <v>55</v>
      </c>
      <c r="B79" s="29" t="s">
        <v>141</v>
      </c>
      <c r="C79" s="29" t="s">
        <v>779</v>
      </c>
      <c r="D79" s="24" t="s">
        <v>69</v>
      </c>
      <c r="E79" s="30" t="s">
        <v>780</v>
      </c>
      <c r="F79" s="31" t="s">
        <v>58</v>
      </c>
      <c r="G79" s="32">
        <v>1.2589999999999999</v>
      </c>
      <c r="H79" s="33">
        <v>0</v>
      </c>
      <c r="I79" s="33">
        <f>ROUND(ROUND(H79,2)*ROUND(G79,3),2)</f>
        <v>0</v>
      </c>
      <c r="O79">
        <f>(I79*21)/100</f>
        <v>0</v>
      </c>
      <c r="P79" t="s">
        <v>35</v>
      </c>
    </row>
    <row r="80" spans="1:16" ht="51" x14ac:dyDescent="0.2">
      <c r="A80" s="34" t="s">
        <v>59</v>
      </c>
      <c r="E80" s="35" t="s">
        <v>781</v>
      </c>
    </row>
    <row r="81" spans="1:18" x14ac:dyDescent="0.2">
      <c r="A81" s="36" t="s">
        <v>61</v>
      </c>
      <c r="E81" s="37" t="s">
        <v>873</v>
      </c>
    </row>
    <row r="82" spans="1:18" ht="191.25" x14ac:dyDescent="0.2">
      <c r="A82" t="s">
        <v>63</v>
      </c>
      <c r="E82" s="35" t="s">
        <v>783</v>
      </c>
    </row>
    <row r="83" spans="1:18" x14ac:dyDescent="0.2">
      <c r="A83" s="24" t="s">
        <v>55</v>
      </c>
      <c r="B83" s="29" t="s">
        <v>147</v>
      </c>
      <c r="C83" s="29" t="s">
        <v>293</v>
      </c>
      <c r="D83" s="24" t="s">
        <v>69</v>
      </c>
      <c r="E83" s="30" t="s">
        <v>294</v>
      </c>
      <c r="F83" s="31" t="s">
        <v>71</v>
      </c>
      <c r="G83" s="32">
        <v>15.696</v>
      </c>
      <c r="H83" s="33">
        <v>0</v>
      </c>
      <c r="I83" s="33">
        <f>ROUND(ROUND(H83,2)*ROUND(G83,3),2)</f>
        <v>0</v>
      </c>
      <c r="O83">
        <f>(I83*21)/100</f>
        <v>0</v>
      </c>
      <c r="P83" t="s">
        <v>35</v>
      </c>
    </row>
    <row r="84" spans="1:18" ht="51" x14ac:dyDescent="0.2">
      <c r="A84" s="34" t="s">
        <v>59</v>
      </c>
      <c r="E84" s="35" t="s">
        <v>784</v>
      </c>
    </row>
    <row r="85" spans="1:18" x14ac:dyDescent="0.2">
      <c r="A85" s="36" t="s">
        <v>61</v>
      </c>
      <c r="E85" s="37" t="s">
        <v>874</v>
      </c>
    </row>
    <row r="86" spans="1:18" ht="38.25" x14ac:dyDescent="0.2">
      <c r="A86" t="s">
        <v>63</v>
      </c>
      <c r="E86" s="35" t="s">
        <v>297</v>
      </c>
    </row>
    <row r="87" spans="1:18" x14ac:dyDescent="0.2">
      <c r="A87" s="24" t="s">
        <v>55</v>
      </c>
      <c r="B87" s="29" t="s">
        <v>153</v>
      </c>
      <c r="C87" s="29" t="s">
        <v>310</v>
      </c>
      <c r="D87" s="24" t="s">
        <v>69</v>
      </c>
      <c r="E87" s="30" t="s">
        <v>311</v>
      </c>
      <c r="F87" s="31" t="s">
        <v>71</v>
      </c>
      <c r="G87" s="32">
        <v>8.8569999999999993</v>
      </c>
      <c r="H87" s="33">
        <v>0</v>
      </c>
      <c r="I87" s="33">
        <f>ROUND(ROUND(H87,2)*ROUND(G87,3),2)</f>
        <v>0</v>
      </c>
      <c r="O87">
        <f>(I87*21)/100</f>
        <v>0</v>
      </c>
      <c r="P87" t="s">
        <v>35</v>
      </c>
    </row>
    <row r="88" spans="1:18" ht="51" x14ac:dyDescent="0.2">
      <c r="A88" s="34" t="s">
        <v>59</v>
      </c>
      <c r="E88" s="35" t="s">
        <v>786</v>
      </c>
    </row>
    <row r="89" spans="1:18" x14ac:dyDescent="0.2">
      <c r="A89" s="36" t="s">
        <v>61</v>
      </c>
      <c r="E89" s="37" t="s">
        <v>875</v>
      </c>
    </row>
    <row r="90" spans="1:18" ht="102" x14ac:dyDescent="0.2">
      <c r="A90" t="s">
        <v>63</v>
      </c>
      <c r="E90" s="35" t="s">
        <v>314</v>
      </c>
    </row>
    <row r="91" spans="1:18" x14ac:dyDescent="0.2">
      <c r="A91" s="24" t="s">
        <v>55</v>
      </c>
      <c r="B91" s="29" t="s">
        <v>159</v>
      </c>
      <c r="C91" s="29" t="s">
        <v>788</v>
      </c>
      <c r="D91" s="24" t="s">
        <v>69</v>
      </c>
      <c r="E91" s="30" t="s">
        <v>789</v>
      </c>
      <c r="F91" s="31" t="s">
        <v>71</v>
      </c>
      <c r="G91" s="32">
        <v>0.375</v>
      </c>
      <c r="H91" s="33">
        <v>0</v>
      </c>
      <c r="I91" s="33">
        <f>ROUND(ROUND(H91,2)*ROUND(G91,3),2)</f>
        <v>0</v>
      </c>
      <c r="O91">
        <f>(I91*21)/100</f>
        <v>0</v>
      </c>
      <c r="P91" t="s">
        <v>35</v>
      </c>
    </row>
    <row r="92" spans="1:18" ht="51" x14ac:dyDescent="0.2">
      <c r="A92" s="34" t="s">
        <v>59</v>
      </c>
      <c r="E92" s="35" t="s">
        <v>790</v>
      </c>
    </row>
    <row r="93" spans="1:18" x14ac:dyDescent="0.2">
      <c r="A93" s="36" t="s">
        <v>61</v>
      </c>
      <c r="E93" s="37" t="s">
        <v>876</v>
      </c>
    </row>
    <row r="94" spans="1:18" ht="357" x14ac:dyDescent="0.2">
      <c r="A94" t="s">
        <v>63</v>
      </c>
      <c r="E94" s="35" t="s">
        <v>792</v>
      </c>
    </row>
    <row r="95" spans="1:18" ht="12.75" customHeight="1" x14ac:dyDescent="0.2">
      <c r="A95" s="12" t="s">
        <v>53</v>
      </c>
      <c r="B95" s="12"/>
      <c r="C95" s="38" t="s">
        <v>47</v>
      </c>
      <c r="D95" s="12"/>
      <c r="E95" s="27" t="s">
        <v>793</v>
      </c>
      <c r="F95" s="12"/>
      <c r="G95" s="12"/>
      <c r="H95" s="12"/>
      <c r="I95" s="39">
        <f>0+Q95</f>
        <v>0</v>
      </c>
      <c r="O95">
        <f>0+R95</f>
        <v>0</v>
      </c>
      <c r="Q95">
        <f>0+I96</f>
        <v>0</v>
      </c>
      <c r="R95">
        <f>0+O96</f>
        <v>0</v>
      </c>
    </row>
    <row r="96" spans="1:18" ht="25.5" x14ac:dyDescent="0.2">
      <c r="A96" s="24" t="s">
        <v>55</v>
      </c>
      <c r="B96" s="29" t="s">
        <v>165</v>
      </c>
      <c r="C96" s="29" t="s">
        <v>794</v>
      </c>
      <c r="D96" s="24" t="s">
        <v>69</v>
      </c>
      <c r="E96" s="30" t="s">
        <v>795</v>
      </c>
      <c r="F96" s="31" t="s">
        <v>204</v>
      </c>
      <c r="G96" s="32">
        <v>0.64200000000000002</v>
      </c>
      <c r="H96" s="33">
        <v>0</v>
      </c>
      <c r="I96" s="33">
        <f>ROUND(ROUND(H96,2)*ROUND(G96,3),2)</f>
        <v>0</v>
      </c>
      <c r="O96">
        <f>(I96*21)/100</f>
        <v>0</v>
      </c>
      <c r="P96" t="s">
        <v>35</v>
      </c>
    </row>
    <row r="97" spans="1:18" ht="51" x14ac:dyDescent="0.2">
      <c r="A97" s="34" t="s">
        <v>59</v>
      </c>
      <c r="E97" s="35" t="s">
        <v>796</v>
      </c>
    </row>
    <row r="98" spans="1:18" x14ac:dyDescent="0.2">
      <c r="A98" s="36" t="s">
        <v>61</v>
      </c>
      <c r="E98" s="37" t="s">
        <v>877</v>
      </c>
    </row>
    <row r="99" spans="1:18" ht="76.5" x14ac:dyDescent="0.2">
      <c r="A99" t="s">
        <v>63</v>
      </c>
      <c r="E99" s="35" t="s">
        <v>798</v>
      </c>
    </row>
    <row r="100" spans="1:18" ht="12.75" customHeight="1" x14ac:dyDescent="0.2">
      <c r="A100" s="12" t="s">
        <v>53</v>
      </c>
      <c r="B100" s="12"/>
      <c r="C100" s="38" t="s">
        <v>89</v>
      </c>
      <c r="D100" s="12"/>
      <c r="E100" s="27" t="s">
        <v>476</v>
      </c>
      <c r="F100" s="12"/>
      <c r="G100" s="12"/>
      <c r="H100" s="12"/>
      <c r="I100" s="39">
        <f>0+Q100</f>
        <v>0</v>
      </c>
      <c r="O100">
        <f>0+R100</f>
        <v>0</v>
      </c>
      <c r="Q100">
        <f>0+I101+I105</f>
        <v>0</v>
      </c>
      <c r="R100">
        <f>0+O101+O105</f>
        <v>0</v>
      </c>
    </row>
    <row r="101" spans="1:18" ht="25.5" x14ac:dyDescent="0.2">
      <c r="A101" s="24" t="s">
        <v>55</v>
      </c>
      <c r="B101" s="29" t="s">
        <v>171</v>
      </c>
      <c r="C101" s="29" t="s">
        <v>799</v>
      </c>
      <c r="D101" s="24" t="s">
        <v>69</v>
      </c>
      <c r="E101" s="30" t="s">
        <v>800</v>
      </c>
      <c r="F101" s="31" t="s">
        <v>204</v>
      </c>
      <c r="G101" s="32">
        <v>65.549000000000007</v>
      </c>
      <c r="H101" s="33">
        <v>0</v>
      </c>
      <c r="I101" s="33">
        <f>ROUND(ROUND(H101,2)*ROUND(G101,3),2)</f>
        <v>0</v>
      </c>
      <c r="O101">
        <f>(I101*21)/100</f>
        <v>0</v>
      </c>
      <c r="P101" t="s">
        <v>35</v>
      </c>
    </row>
    <row r="102" spans="1:18" ht="76.5" x14ac:dyDescent="0.2">
      <c r="A102" s="34" t="s">
        <v>59</v>
      </c>
      <c r="E102" s="35" t="s">
        <v>878</v>
      </c>
    </row>
    <row r="103" spans="1:18" ht="38.25" x14ac:dyDescent="0.2">
      <c r="A103" s="36" t="s">
        <v>61</v>
      </c>
      <c r="E103" s="37" t="s">
        <v>879</v>
      </c>
    </row>
    <row r="104" spans="1:18" ht="191.25" x14ac:dyDescent="0.2">
      <c r="A104" t="s">
        <v>63</v>
      </c>
      <c r="E104" s="35" t="s">
        <v>803</v>
      </c>
    </row>
    <row r="105" spans="1:18" x14ac:dyDescent="0.2">
      <c r="A105" s="24" t="s">
        <v>55</v>
      </c>
      <c r="B105" s="29" t="s">
        <v>178</v>
      </c>
      <c r="C105" s="29" t="s">
        <v>804</v>
      </c>
      <c r="D105" s="24" t="s">
        <v>69</v>
      </c>
      <c r="E105" s="30" t="s">
        <v>805</v>
      </c>
      <c r="F105" s="31" t="s">
        <v>204</v>
      </c>
      <c r="G105" s="32">
        <v>0.64200000000000002</v>
      </c>
      <c r="H105" s="33">
        <v>0</v>
      </c>
      <c r="I105" s="33">
        <f>ROUND(ROUND(H105,2)*ROUND(G105,3),2)</f>
        <v>0</v>
      </c>
      <c r="O105">
        <f>(I105*21)/100</f>
        <v>0</v>
      </c>
      <c r="P105" t="s">
        <v>35</v>
      </c>
    </row>
    <row r="106" spans="1:18" ht="38.25" x14ac:dyDescent="0.2">
      <c r="A106" s="34" t="s">
        <v>59</v>
      </c>
      <c r="E106" s="35" t="s">
        <v>806</v>
      </c>
    </row>
    <row r="107" spans="1:18" x14ac:dyDescent="0.2">
      <c r="A107" s="36" t="s">
        <v>61</v>
      </c>
      <c r="E107" s="37" t="s">
        <v>877</v>
      </c>
    </row>
    <row r="108" spans="1:18" ht="51" x14ac:dyDescent="0.2">
      <c r="A108" t="s">
        <v>63</v>
      </c>
      <c r="E108" s="35" t="s">
        <v>807</v>
      </c>
    </row>
    <row r="109" spans="1:18" ht="12.75" customHeight="1" x14ac:dyDescent="0.2">
      <c r="A109" s="12" t="s">
        <v>53</v>
      </c>
      <c r="B109" s="12"/>
      <c r="C109" s="38" t="s">
        <v>94</v>
      </c>
      <c r="D109" s="12"/>
      <c r="E109" s="27" t="s">
        <v>490</v>
      </c>
      <c r="F109" s="12"/>
      <c r="G109" s="12"/>
      <c r="H109" s="12"/>
      <c r="I109" s="39">
        <f>0+Q109</f>
        <v>0</v>
      </c>
      <c r="O109">
        <f>0+R109</f>
        <v>0</v>
      </c>
      <c r="Q109">
        <f>0+I110+I114+I118+I122+I126</f>
        <v>0</v>
      </c>
      <c r="R109">
        <f>0+O110+O114+O118+O122+O126</f>
        <v>0</v>
      </c>
    </row>
    <row r="110" spans="1:18" x14ac:dyDescent="0.2">
      <c r="A110" s="24" t="s">
        <v>55</v>
      </c>
      <c r="B110" s="29" t="s">
        <v>184</v>
      </c>
      <c r="C110" s="29" t="s">
        <v>492</v>
      </c>
      <c r="D110" s="24" t="s">
        <v>69</v>
      </c>
      <c r="E110" s="30" t="s">
        <v>493</v>
      </c>
      <c r="F110" s="31" t="s">
        <v>101</v>
      </c>
      <c r="G110" s="32">
        <v>2.125</v>
      </c>
      <c r="H110" s="33">
        <v>0</v>
      </c>
      <c r="I110" s="33">
        <f>ROUND(ROUND(H110,2)*ROUND(G110,3),2)</f>
        <v>0</v>
      </c>
      <c r="O110">
        <f>(I110*21)/100</f>
        <v>0</v>
      </c>
      <c r="P110" t="s">
        <v>35</v>
      </c>
    </row>
    <row r="111" spans="1:18" ht="51" x14ac:dyDescent="0.2">
      <c r="A111" s="34" t="s">
        <v>59</v>
      </c>
      <c r="E111" s="35" t="s">
        <v>880</v>
      </c>
    </row>
    <row r="112" spans="1:18" x14ac:dyDescent="0.2">
      <c r="A112" s="36" t="s">
        <v>61</v>
      </c>
      <c r="E112" s="37" t="s">
        <v>881</v>
      </c>
    </row>
    <row r="113" spans="1:16" ht="255" x14ac:dyDescent="0.2">
      <c r="A113" t="s">
        <v>63</v>
      </c>
      <c r="E113" s="35" t="s">
        <v>496</v>
      </c>
    </row>
    <row r="114" spans="1:16" x14ac:dyDescent="0.2">
      <c r="A114" s="24" t="s">
        <v>55</v>
      </c>
      <c r="B114" s="29" t="s">
        <v>190</v>
      </c>
      <c r="C114" s="29" t="s">
        <v>882</v>
      </c>
      <c r="D114" s="24" t="s">
        <v>69</v>
      </c>
      <c r="E114" s="30" t="s">
        <v>883</v>
      </c>
      <c r="F114" s="31" t="s">
        <v>101</v>
      </c>
      <c r="G114" s="32">
        <v>19.079999999999998</v>
      </c>
      <c r="H114" s="33">
        <v>0</v>
      </c>
      <c r="I114" s="33">
        <f>ROUND(ROUND(H114,2)*ROUND(G114,3),2)</f>
        <v>0</v>
      </c>
      <c r="O114">
        <f>(I114*21)/100</f>
        <v>0</v>
      </c>
      <c r="P114" t="s">
        <v>35</v>
      </c>
    </row>
    <row r="115" spans="1:16" ht="51" x14ac:dyDescent="0.2">
      <c r="A115" s="34" t="s">
        <v>59</v>
      </c>
      <c r="E115" s="35" t="s">
        <v>884</v>
      </c>
    </row>
    <row r="116" spans="1:16" x14ac:dyDescent="0.2">
      <c r="A116" s="36" t="s">
        <v>61</v>
      </c>
      <c r="E116" s="37" t="s">
        <v>885</v>
      </c>
    </row>
    <row r="117" spans="1:16" ht="255" x14ac:dyDescent="0.2">
      <c r="A117" t="s">
        <v>63</v>
      </c>
      <c r="E117" s="35" t="s">
        <v>496</v>
      </c>
    </row>
    <row r="118" spans="1:16" x14ac:dyDescent="0.2">
      <c r="A118" s="24" t="s">
        <v>55</v>
      </c>
      <c r="B118" s="29" t="s">
        <v>196</v>
      </c>
      <c r="C118" s="29" t="s">
        <v>886</v>
      </c>
      <c r="D118" s="24" t="s">
        <v>69</v>
      </c>
      <c r="E118" s="30" t="s">
        <v>887</v>
      </c>
      <c r="F118" s="31" t="s">
        <v>486</v>
      </c>
      <c r="G118" s="32">
        <v>1</v>
      </c>
      <c r="H118" s="33">
        <v>0</v>
      </c>
      <c r="I118" s="33">
        <f>ROUND(ROUND(H118,2)*ROUND(G118,3),2)</f>
        <v>0</v>
      </c>
      <c r="O118">
        <f>(I118*21)/100</f>
        <v>0</v>
      </c>
      <c r="P118" t="s">
        <v>35</v>
      </c>
    </row>
    <row r="119" spans="1:16" ht="51" x14ac:dyDescent="0.2">
      <c r="A119" s="34" t="s">
        <v>59</v>
      </c>
      <c r="E119" s="35" t="s">
        <v>888</v>
      </c>
    </row>
    <row r="120" spans="1:16" x14ac:dyDescent="0.2">
      <c r="A120" s="36" t="s">
        <v>61</v>
      </c>
      <c r="E120" s="37" t="s">
        <v>815</v>
      </c>
    </row>
    <row r="121" spans="1:16" ht="242.25" x14ac:dyDescent="0.2">
      <c r="A121" t="s">
        <v>63</v>
      </c>
      <c r="E121" s="35" t="s">
        <v>889</v>
      </c>
    </row>
    <row r="122" spans="1:16" x14ac:dyDescent="0.2">
      <c r="A122" s="24" t="s">
        <v>55</v>
      </c>
      <c r="B122" s="29" t="s">
        <v>201</v>
      </c>
      <c r="C122" s="29" t="s">
        <v>812</v>
      </c>
      <c r="D122" s="24" t="s">
        <v>69</v>
      </c>
      <c r="E122" s="30" t="s">
        <v>813</v>
      </c>
      <c r="F122" s="31" t="s">
        <v>486</v>
      </c>
      <c r="G122" s="32">
        <v>1</v>
      </c>
      <c r="H122" s="33">
        <v>0</v>
      </c>
      <c r="I122" s="33">
        <f>ROUND(ROUND(H122,2)*ROUND(G122,3),2)</f>
        <v>0</v>
      </c>
      <c r="O122">
        <f>(I122*21)/100</f>
        <v>0</v>
      </c>
      <c r="P122" t="s">
        <v>35</v>
      </c>
    </row>
    <row r="123" spans="1:16" ht="51" x14ac:dyDescent="0.2">
      <c r="A123" s="34" t="s">
        <v>59</v>
      </c>
      <c r="E123" s="35" t="s">
        <v>814</v>
      </c>
    </row>
    <row r="124" spans="1:16" x14ac:dyDescent="0.2">
      <c r="A124" s="36" t="s">
        <v>61</v>
      </c>
      <c r="E124" s="37" t="s">
        <v>815</v>
      </c>
    </row>
    <row r="125" spans="1:16" ht="38.25" x14ac:dyDescent="0.2">
      <c r="A125" t="s">
        <v>63</v>
      </c>
      <c r="E125" s="35" t="s">
        <v>816</v>
      </c>
    </row>
    <row r="126" spans="1:16" x14ac:dyDescent="0.2">
      <c r="A126" s="24" t="s">
        <v>55</v>
      </c>
      <c r="B126" s="29" t="s">
        <v>208</v>
      </c>
      <c r="C126" s="29" t="s">
        <v>817</v>
      </c>
      <c r="D126" s="24" t="s">
        <v>69</v>
      </c>
      <c r="E126" s="30" t="s">
        <v>818</v>
      </c>
      <c r="F126" s="31" t="s">
        <v>71</v>
      </c>
      <c r="G126" s="32">
        <v>12.555</v>
      </c>
      <c r="H126" s="33">
        <v>0</v>
      </c>
      <c r="I126" s="33">
        <f>ROUND(ROUND(H126,2)*ROUND(G126,3),2)</f>
        <v>0</v>
      </c>
      <c r="O126">
        <f>(I126*21)/100</f>
        <v>0</v>
      </c>
      <c r="P126" t="s">
        <v>35</v>
      </c>
    </row>
    <row r="127" spans="1:16" ht="102" x14ac:dyDescent="0.2">
      <c r="A127" s="34" t="s">
        <v>59</v>
      </c>
      <c r="E127" s="35" t="s">
        <v>890</v>
      </c>
    </row>
    <row r="128" spans="1:16" x14ac:dyDescent="0.2">
      <c r="A128" s="36" t="s">
        <v>61</v>
      </c>
      <c r="E128" s="37" t="s">
        <v>891</v>
      </c>
    </row>
    <row r="129" spans="1:18" ht="369.75" x14ac:dyDescent="0.2">
      <c r="A129" t="s">
        <v>63</v>
      </c>
      <c r="E129" s="35" t="s">
        <v>274</v>
      </c>
    </row>
    <row r="130" spans="1:18" ht="12.75" customHeight="1" x14ac:dyDescent="0.2">
      <c r="A130" s="12" t="s">
        <v>53</v>
      </c>
      <c r="B130" s="12"/>
      <c r="C130" s="38" t="s">
        <v>50</v>
      </c>
      <c r="D130" s="12"/>
      <c r="E130" s="27" t="s">
        <v>542</v>
      </c>
      <c r="F130" s="12"/>
      <c r="G130" s="12"/>
      <c r="H130" s="12"/>
      <c r="I130" s="39">
        <f>0+Q130</f>
        <v>0</v>
      </c>
      <c r="O130">
        <f>0+R130</f>
        <v>0</v>
      </c>
      <c r="Q130">
        <f>0+I131+I135+I139+I143+I147+I151+I155+I159+I163+I167+I171+I175</f>
        <v>0</v>
      </c>
      <c r="R130">
        <f>0+O131+O135+O139+O143+O147+O151+O155+O159+O163+O167+O171+O175</f>
        <v>0</v>
      </c>
    </row>
    <row r="131" spans="1:18" x14ac:dyDescent="0.2">
      <c r="A131" s="24" t="s">
        <v>55</v>
      </c>
      <c r="B131" s="29" t="s">
        <v>214</v>
      </c>
      <c r="C131" s="29" t="s">
        <v>821</v>
      </c>
      <c r="D131" s="24" t="s">
        <v>69</v>
      </c>
      <c r="E131" s="30" t="s">
        <v>822</v>
      </c>
      <c r="F131" s="31" t="s">
        <v>101</v>
      </c>
      <c r="G131" s="32">
        <v>2.36</v>
      </c>
      <c r="H131" s="33">
        <v>0</v>
      </c>
      <c r="I131" s="33">
        <f>ROUND(ROUND(H131,2)*ROUND(G131,3),2)</f>
        <v>0</v>
      </c>
      <c r="O131">
        <f>(I131*21)/100</f>
        <v>0</v>
      </c>
      <c r="P131" t="s">
        <v>35</v>
      </c>
    </row>
    <row r="132" spans="1:18" ht="38.25" x14ac:dyDescent="0.2">
      <c r="A132" s="34" t="s">
        <v>59</v>
      </c>
      <c r="E132" s="35" t="s">
        <v>892</v>
      </c>
    </row>
    <row r="133" spans="1:18" x14ac:dyDescent="0.2">
      <c r="A133" s="36" t="s">
        <v>61</v>
      </c>
      <c r="E133" s="37" t="s">
        <v>893</v>
      </c>
    </row>
    <row r="134" spans="1:18" ht="25.5" x14ac:dyDescent="0.2">
      <c r="A134" t="s">
        <v>63</v>
      </c>
      <c r="E134" s="35" t="s">
        <v>825</v>
      </c>
    </row>
    <row r="135" spans="1:18" x14ac:dyDescent="0.2">
      <c r="A135" s="24" t="s">
        <v>55</v>
      </c>
      <c r="B135" s="29" t="s">
        <v>220</v>
      </c>
      <c r="C135" s="29" t="s">
        <v>894</v>
      </c>
      <c r="D135" s="24" t="s">
        <v>69</v>
      </c>
      <c r="E135" s="30" t="s">
        <v>895</v>
      </c>
      <c r="F135" s="31" t="s">
        <v>101</v>
      </c>
      <c r="G135" s="32">
        <v>4.2</v>
      </c>
      <c r="H135" s="33">
        <v>0</v>
      </c>
      <c r="I135" s="33">
        <f>ROUND(ROUND(H135,2)*ROUND(G135,3),2)</f>
        <v>0</v>
      </c>
      <c r="O135">
        <f>(I135*21)/100</f>
        <v>0</v>
      </c>
      <c r="P135" t="s">
        <v>35</v>
      </c>
    </row>
    <row r="136" spans="1:18" ht="38.25" x14ac:dyDescent="0.2">
      <c r="A136" s="34" t="s">
        <v>59</v>
      </c>
      <c r="E136" s="35" t="s">
        <v>896</v>
      </c>
    </row>
    <row r="137" spans="1:18" x14ac:dyDescent="0.2">
      <c r="A137" s="36" t="s">
        <v>61</v>
      </c>
      <c r="E137" s="37" t="s">
        <v>897</v>
      </c>
    </row>
    <row r="138" spans="1:18" ht="25.5" x14ac:dyDescent="0.2">
      <c r="A138" t="s">
        <v>63</v>
      </c>
      <c r="E138" s="35" t="s">
        <v>825</v>
      </c>
    </row>
    <row r="139" spans="1:18" x14ac:dyDescent="0.2">
      <c r="A139" s="24" t="s">
        <v>55</v>
      </c>
      <c r="B139" s="29" t="s">
        <v>225</v>
      </c>
      <c r="C139" s="29" t="s">
        <v>826</v>
      </c>
      <c r="D139" s="24" t="s">
        <v>69</v>
      </c>
      <c r="E139" s="30" t="s">
        <v>827</v>
      </c>
      <c r="F139" s="31" t="s">
        <v>71</v>
      </c>
      <c r="G139" s="32">
        <v>1.0999999999999999E-2</v>
      </c>
      <c r="H139" s="33">
        <v>0</v>
      </c>
      <c r="I139" s="33">
        <f>ROUND(ROUND(H139,2)*ROUND(G139,3),2)</f>
        <v>0</v>
      </c>
      <c r="O139">
        <f>(I139*21)/100</f>
        <v>0</v>
      </c>
      <c r="P139" t="s">
        <v>35</v>
      </c>
    </row>
    <row r="140" spans="1:18" ht="51" x14ac:dyDescent="0.2">
      <c r="A140" s="34" t="s">
        <v>59</v>
      </c>
      <c r="E140" s="35" t="s">
        <v>828</v>
      </c>
    </row>
    <row r="141" spans="1:18" x14ac:dyDescent="0.2">
      <c r="A141" s="36" t="s">
        <v>61</v>
      </c>
      <c r="E141" s="37" t="s">
        <v>898</v>
      </c>
    </row>
    <row r="142" spans="1:18" ht="38.25" x14ac:dyDescent="0.2">
      <c r="A142" t="s">
        <v>63</v>
      </c>
      <c r="E142" s="35" t="s">
        <v>830</v>
      </c>
    </row>
    <row r="143" spans="1:18" x14ac:dyDescent="0.2">
      <c r="A143" s="24" t="s">
        <v>55</v>
      </c>
      <c r="B143" s="29" t="s">
        <v>230</v>
      </c>
      <c r="C143" s="29" t="s">
        <v>831</v>
      </c>
      <c r="D143" s="24" t="s">
        <v>69</v>
      </c>
      <c r="E143" s="30" t="s">
        <v>832</v>
      </c>
      <c r="F143" s="31" t="s">
        <v>71</v>
      </c>
      <c r="G143" s="32">
        <v>2.5000000000000001E-2</v>
      </c>
      <c r="H143" s="33">
        <v>0</v>
      </c>
      <c r="I143" s="33">
        <f>ROUND(ROUND(H143,2)*ROUND(G143,3),2)</f>
        <v>0</v>
      </c>
      <c r="O143">
        <f>(I143*21)/100</f>
        <v>0</v>
      </c>
      <c r="P143" t="s">
        <v>35</v>
      </c>
    </row>
    <row r="144" spans="1:18" ht="63.75" x14ac:dyDescent="0.2">
      <c r="A144" s="34" t="s">
        <v>59</v>
      </c>
      <c r="E144" s="35" t="s">
        <v>833</v>
      </c>
    </row>
    <row r="145" spans="1:16" x14ac:dyDescent="0.2">
      <c r="A145" s="36" t="s">
        <v>61</v>
      </c>
      <c r="E145" s="37" t="s">
        <v>834</v>
      </c>
    </row>
    <row r="146" spans="1:16" ht="229.5" x14ac:dyDescent="0.2">
      <c r="A146" t="s">
        <v>63</v>
      </c>
      <c r="E146" s="35" t="s">
        <v>835</v>
      </c>
    </row>
    <row r="147" spans="1:16" x14ac:dyDescent="0.2">
      <c r="A147" s="24" t="s">
        <v>55</v>
      </c>
      <c r="B147" s="29" t="s">
        <v>236</v>
      </c>
      <c r="C147" s="29" t="s">
        <v>899</v>
      </c>
      <c r="D147" s="24" t="s">
        <v>69</v>
      </c>
      <c r="E147" s="30" t="s">
        <v>900</v>
      </c>
      <c r="F147" s="31" t="s">
        <v>71</v>
      </c>
      <c r="G147" s="32">
        <v>10.396000000000001</v>
      </c>
      <c r="H147" s="33">
        <v>0</v>
      </c>
      <c r="I147" s="33">
        <f>ROUND(ROUND(H147,2)*ROUND(G147,3),2)</f>
        <v>0</v>
      </c>
      <c r="O147">
        <f>(I147*21)/100</f>
        <v>0</v>
      </c>
      <c r="P147" t="s">
        <v>35</v>
      </c>
    </row>
    <row r="148" spans="1:16" ht="178.5" x14ac:dyDescent="0.2">
      <c r="A148" s="34" t="s">
        <v>59</v>
      </c>
      <c r="E148" s="35" t="s">
        <v>901</v>
      </c>
    </row>
    <row r="149" spans="1:16" ht="51" x14ac:dyDescent="0.2">
      <c r="A149" s="36" t="s">
        <v>61</v>
      </c>
      <c r="E149" s="37" t="s">
        <v>902</v>
      </c>
    </row>
    <row r="150" spans="1:16" ht="114.75" x14ac:dyDescent="0.2">
      <c r="A150" t="s">
        <v>63</v>
      </c>
      <c r="E150" s="35" t="s">
        <v>661</v>
      </c>
    </row>
    <row r="151" spans="1:16" x14ac:dyDescent="0.2">
      <c r="A151" s="24" t="s">
        <v>55</v>
      </c>
      <c r="B151" s="29" t="s">
        <v>243</v>
      </c>
      <c r="C151" s="29" t="s">
        <v>903</v>
      </c>
      <c r="D151" s="24" t="s">
        <v>69</v>
      </c>
      <c r="E151" s="30" t="s">
        <v>904</v>
      </c>
      <c r="F151" s="31" t="s">
        <v>77</v>
      </c>
      <c r="G151" s="32">
        <v>387.166</v>
      </c>
      <c r="H151" s="33">
        <v>0</v>
      </c>
      <c r="I151" s="33">
        <f>ROUND(ROUND(H151,2)*ROUND(G151,3),2)</f>
        <v>0</v>
      </c>
      <c r="O151">
        <f>(I151*21)/100</f>
        <v>0</v>
      </c>
      <c r="P151" t="s">
        <v>35</v>
      </c>
    </row>
    <row r="152" spans="1:16" ht="127.5" x14ac:dyDescent="0.2">
      <c r="A152" s="34" t="s">
        <v>59</v>
      </c>
      <c r="E152" s="35" t="s">
        <v>905</v>
      </c>
    </row>
    <row r="153" spans="1:16" ht="51" x14ac:dyDescent="0.2">
      <c r="A153" s="36" t="s">
        <v>61</v>
      </c>
      <c r="E153" s="37" t="s">
        <v>906</v>
      </c>
    </row>
    <row r="154" spans="1:16" ht="25.5" x14ac:dyDescent="0.2">
      <c r="A154" t="s">
        <v>63</v>
      </c>
      <c r="E154" s="35" t="s">
        <v>80</v>
      </c>
    </row>
    <row r="155" spans="1:16" x14ac:dyDescent="0.2">
      <c r="A155" s="24" t="s">
        <v>55</v>
      </c>
      <c r="B155" s="29" t="s">
        <v>249</v>
      </c>
      <c r="C155" s="29" t="s">
        <v>668</v>
      </c>
      <c r="D155" s="24" t="s">
        <v>69</v>
      </c>
      <c r="E155" s="30" t="s">
        <v>669</v>
      </c>
      <c r="F155" s="31" t="s">
        <v>71</v>
      </c>
      <c r="G155" s="32">
        <v>5.375</v>
      </c>
      <c r="H155" s="33">
        <v>0</v>
      </c>
      <c r="I155" s="33">
        <f>ROUND(ROUND(H155,2)*ROUND(G155,3),2)</f>
        <v>0</v>
      </c>
      <c r="O155">
        <f>(I155*21)/100</f>
        <v>0</v>
      </c>
      <c r="P155" t="s">
        <v>35</v>
      </c>
    </row>
    <row r="156" spans="1:16" ht="127.5" x14ac:dyDescent="0.2">
      <c r="A156" s="34" t="s">
        <v>59</v>
      </c>
      <c r="E156" s="35" t="s">
        <v>907</v>
      </c>
    </row>
    <row r="157" spans="1:16" ht="38.25" x14ac:dyDescent="0.2">
      <c r="A157" s="36" t="s">
        <v>61</v>
      </c>
      <c r="E157" s="37" t="s">
        <v>908</v>
      </c>
    </row>
    <row r="158" spans="1:16" ht="114.75" x14ac:dyDescent="0.2">
      <c r="A158" t="s">
        <v>63</v>
      </c>
      <c r="E158" s="35" t="s">
        <v>661</v>
      </c>
    </row>
    <row r="159" spans="1:16" x14ac:dyDescent="0.2">
      <c r="A159" s="24" t="s">
        <v>55</v>
      </c>
      <c r="B159" s="29" t="s">
        <v>255</v>
      </c>
      <c r="C159" s="29" t="s">
        <v>673</v>
      </c>
      <c r="D159" s="24" t="s">
        <v>69</v>
      </c>
      <c r="E159" s="30" t="s">
        <v>674</v>
      </c>
      <c r="F159" s="31" t="s">
        <v>77</v>
      </c>
      <c r="G159" s="32">
        <v>123.625</v>
      </c>
      <c r="H159" s="33">
        <v>0</v>
      </c>
      <c r="I159" s="33">
        <f>ROUND(ROUND(H159,2)*ROUND(G159,3),2)</f>
        <v>0</v>
      </c>
      <c r="O159">
        <f>(I159*21)/100</f>
        <v>0</v>
      </c>
      <c r="P159" t="s">
        <v>35</v>
      </c>
    </row>
    <row r="160" spans="1:16" ht="89.25" x14ac:dyDescent="0.2">
      <c r="A160" s="34" t="s">
        <v>59</v>
      </c>
      <c r="E160" s="35" t="s">
        <v>909</v>
      </c>
    </row>
    <row r="161" spans="1:16" ht="38.25" x14ac:dyDescent="0.2">
      <c r="A161" s="36" t="s">
        <v>61</v>
      </c>
      <c r="E161" s="37" t="s">
        <v>910</v>
      </c>
    </row>
    <row r="162" spans="1:16" ht="25.5" x14ac:dyDescent="0.2">
      <c r="A162" t="s">
        <v>63</v>
      </c>
      <c r="E162" s="35" t="s">
        <v>80</v>
      </c>
    </row>
    <row r="163" spans="1:16" x14ac:dyDescent="0.2">
      <c r="A163" s="24" t="s">
        <v>55</v>
      </c>
      <c r="B163" s="29" t="s">
        <v>262</v>
      </c>
      <c r="C163" s="29" t="s">
        <v>844</v>
      </c>
      <c r="D163" s="24" t="s">
        <v>69</v>
      </c>
      <c r="E163" s="30" t="s">
        <v>845</v>
      </c>
      <c r="F163" s="31" t="s">
        <v>77</v>
      </c>
      <c r="G163" s="32">
        <v>381.81</v>
      </c>
      <c r="H163" s="33">
        <v>0</v>
      </c>
      <c r="I163" s="33">
        <f>ROUND(ROUND(H163,2)*ROUND(G163,3),2)</f>
        <v>0</v>
      </c>
      <c r="O163">
        <f>(I163*21)/100</f>
        <v>0</v>
      </c>
      <c r="P163" t="s">
        <v>35</v>
      </c>
    </row>
    <row r="164" spans="1:16" ht="89.25" x14ac:dyDescent="0.2">
      <c r="A164" s="34" t="s">
        <v>59</v>
      </c>
      <c r="E164" s="35" t="s">
        <v>911</v>
      </c>
    </row>
    <row r="165" spans="1:16" ht="38.25" x14ac:dyDescent="0.2">
      <c r="A165" s="36" t="s">
        <v>61</v>
      </c>
      <c r="E165" s="37" t="s">
        <v>912</v>
      </c>
    </row>
    <row r="166" spans="1:16" ht="25.5" x14ac:dyDescent="0.2">
      <c r="A166" t="s">
        <v>63</v>
      </c>
      <c r="E166" s="35" t="s">
        <v>80</v>
      </c>
    </row>
    <row r="167" spans="1:16" x14ac:dyDescent="0.2">
      <c r="A167" s="24" t="s">
        <v>55</v>
      </c>
      <c r="B167" s="29" t="s">
        <v>269</v>
      </c>
      <c r="C167" s="29" t="s">
        <v>678</v>
      </c>
      <c r="D167" s="24" t="s">
        <v>69</v>
      </c>
      <c r="E167" s="30" t="s">
        <v>679</v>
      </c>
      <c r="F167" s="31" t="s">
        <v>58</v>
      </c>
      <c r="G167" s="32">
        <v>0.15</v>
      </c>
      <c r="H167" s="33">
        <v>0</v>
      </c>
      <c r="I167" s="33">
        <f>ROUND(ROUND(H167,2)*ROUND(G167,3),2)</f>
        <v>0</v>
      </c>
      <c r="O167">
        <f>(I167*21)/100</f>
        <v>0</v>
      </c>
      <c r="P167" t="s">
        <v>35</v>
      </c>
    </row>
    <row r="168" spans="1:16" ht="38.25" x14ac:dyDescent="0.2">
      <c r="A168" s="34" t="s">
        <v>59</v>
      </c>
      <c r="E168" s="35" t="s">
        <v>913</v>
      </c>
    </row>
    <row r="169" spans="1:16" x14ac:dyDescent="0.2">
      <c r="A169" s="36" t="s">
        <v>61</v>
      </c>
      <c r="E169" s="37" t="s">
        <v>914</v>
      </c>
    </row>
    <row r="170" spans="1:16" ht="114.75" x14ac:dyDescent="0.2">
      <c r="A170" t="s">
        <v>63</v>
      </c>
      <c r="E170" s="35" t="s">
        <v>682</v>
      </c>
    </row>
    <row r="171" spans="1:16" x14ac:dyDescent="0.2">
      <c r="A171" s="24" t="s">
        <v>55</v>
      </c>
      <c r="B171" s="29" t="s">
        <v>275</v>
      </c>
      <c r="C171" s="29" t="s">
        <v>915</v>
      </c>
      <c r="D171" s="24" t="s">
        <v>69</v>
      </c>
      <c r="E171" s="30" t="s">
        <v>916</v>
      </c>
      <c r="F171" s="31" t="s">
        <v>101</v>
      </c>
      <c r="G171" s="32">
        <v>2.5</v>
      </c>
      <c r="H171" s="33">
        <v>0</v>
      </c>
      <c r="I171" s="33">
        <f>ROUND(ROUND(H171,2)*ROUND(G171,3),2)</f>
        <v>0</v>
      </c>
      <c r="O171">
        <f>(I171*21)/100</f>
        <v>0</v>
      </c>
      <c r="P171" t="s">
        <v>35</v>
      </c>
    </row>
    <row r="172" spans="1:16" ht="51" x14ac:dyDescent="0.2">
      <c r="A172" s="34" t="s">
        <v>59</v>
      </c>
      <c r="E172" s="35" t="s">
        <v>917</v>
      </c>
    </row>
    <row r="173" spans="1:16" x14ac:dyDescent="0.2">
      <c r="A173" s="36" t="s">
        <v>61</v>
      </c>
      <c r="E173" s="37" t="s">
        <v>918</v>
      </c>
    </row>
    <row r="174" spans="1:16" ht="127.5" x14ac:dyDescent="0.2">
      <c r="A174" t="s">
        <v>63</v>
      </c>
      <c r="E174" s="35" t="s">
        <v>852</v>
      </c>
    </row>
    <row r="175" spans="1:16" x14ac:dyDescent="0.2">
      <c r="A175" s="24" t="s">
        <v>55</v>
      </c>
      <c r="B175" s="29" t="s">
        <v>282</v>
      </c>
      <c r="C175" s="29" t="s">
        <v>919</v>
      </c>
      <c r="D175" s="24" t="s">
        <v>69</v>
      </c>
      <c r="E175" s="30" t="s">
        <v>920</v>
      </c>
      <c r="F175" s="31" t="s">
        <v>101</v>
      </c>
      <c r="G175" s="32">
        <v>19.75</v>
      </c>
      <c r="H175" s="33">
        <v>0</v>
      </c>
      <c r="I175" s="33">
        <f>ROUND(ROUND(H175,2)*ROUND(G175,3),2)</f>
        <v>0</v>
      </c>
      <c r="O175">
        <f>(I175*21)/100</f>
        <v>0</v>
      </c>
      <c r="P175" t="s">
        <v>35</v>
      </c>
    </row>
    <row r="176" spans="1:16" ht="51" x14ac:dyDescent="0.2">
      <c r="A176" s="34" t="s">
        <v>59</v>
      </c>
      <c r="E176" s="35" t="s">
        <v>921</v>
      </c>
    </row>
    <row r="177" spans="1:5" x14ac:dyDescent="0.2">
      <c r="A177" s="36" t="s">
        <v>61</v>
      </c>
      <c r="E177" s="37" t="s">
        <v>922</v>
      </c>
    </row>
    <row r="178" spans="1:5" ht="127.5" x14ac:dyDescent="0.2">
      <c r="A178" t="s">
        <v>63</v>
      </c>
      <c r="E178"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0+O12+O21+O58+O67+O80+O89+O106+O119</f>
        <v>0</v>
      </c>
      <c r="P2" t="s">
        <v>34</v>
      </c>
    </row>
    <row r="3" spans="1:18" ht="15" customHeight="1" x14ac:dyDescent="0.25">
      <c r="A3" t="s">
        <v>11</v>
      </c>
      <c r="B3" s="17" t="s">
        <v>13</v>
      </c>
      <c r="C3" s="4" t="s">
        <v>14</v>
      </c>
      <c r="D3" s="7"/>
      <c r="E3" s="18" t="s">
        <v>15</v>
      </c>
      <c r="F3" s="8"/>
      <c r="G3" s="15"/>
      <c r="H3" s="14" t="s">
        <v>923</v>
      </c>
      <c r="I3" s="40">
        <f>0+I12+I21+I58+I67+I80+I89+I106+I119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923</v>
      </c>
      <c r="D8" s="2"/>
      <c r="E8" s="21" t="s">
        <v>924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25</v>
      </c>
      <c r="H13" s="33">
        <v>0</v>
      </c>
      <c r="I13" s="33">
        <f>ROUND(ROUND(H13,2)*ROUND(G13,3),2)</f>
        <v>0</v>
      </c>
      <c r="O13">
        <f>(I13*21)/100</f>
        <v>0</v>
      </c>
      <c r="P13" t="s">
        <v>35</v>
      </c>
    </row>
    <row r="14" spans="1:18" ht="25.5" x14ac:dyDescent="0.2">
      <c r="A14" s="34" t="s">
        <v>59</v>
      </c>
      <c r="E14" s="35" t="s">
        <v>925</v>
      </c>
    </row>
    <row r="15" spans="1:18" x14ac:dyDescent="0.2">
      <c r="A15" s="36" t="s">
        <v>61</v>
      </c>
      <c r="E15" s="37" t="s">
        <v>926</v>
      </c>
    </row>
    <row r="16" spans="1:18" ht="25.5" x14ac:dyDescent="0.2">
      <c r="A16" t="s">
        <v>63</v>
      </c>
      <c r="E16" s="35" t="s">
        <v>64</v>
      </c>
    </row>
    <row r="17" spans="1:18" x14ac:dyDescent="0.2">
      <c r="A17" s="24" t="s">
        <v>55</v>
      </c>
      <c r="B17" s="29" t="s">
        <v>35</v>
      </c>
      <c r="C17" s="29" t="s">
        <v>56</v>
      </c>
      <c r="D17" s="24" t="s">
        <v>125</v>
      </c>
      <c r="E17" s="30" t="s">
        <v>57</v>
      </c>
      <c r="F17" s="31" t="s">
        <v>58</v>
      </c>
      <c r="G17" s="32">
        <v>1.4279999999999999</v>
      </c>
      <c r="H17" s="33">
        <v>0</v>
      </c>
      <c r="I17" s="33">
        <f>ROUND(ROUND(H17,2)*ROUND(G17,3),2)</f>
        <v>0</v>
      </c>
      <c r="O17">
        <f>(I17*21)/100</f>
        <v>0</v>
      </c>
      <c r="P17" t="s">
        <v>35</v>
      </c>
    </row>
    <row r="18" spans="1:18" ht="25.5" x14ac:dyDescent="0.2">
      <c r="A18" s="34" t="s">
        <v>59</v>
      </c>
      <c r="E18" s="35" t="s">
        <v>927</v>
      </c>
    </row>
    <row r="19" spans="1:18" x14ac:dyDescent="0.2">
      <c r="A19" s="36" t="s">
        <v>61</v>
      </c>
      <c r="E19" s="37" t="s">
        <v>928</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f>
        <v>0</v>
      </c>
      <c r="R21">
        <f>0+O22+O26+O30+O34+O38+O42+O46+O50+O54</f>
        <v>0</v>
      </c>
    </row>
    <row r="22" spans="1:18" x14ac:dyDescent="0.2">
      <c r="A22" s="24" t="s">
        <v>55</v>
      </c>
      <c r="B22" s="29" t="s">
        <v>34</v>
      </c>
      <c r="C22" s="29" t="s">
        <v>142</v>
      </c>
      <c r="D22" s="24" t="s">
        <v>69</v>
      </c>
      <c r="E22" s="30" t="s">
        <v>143</v>
      </c>
      <c r="F22" s="31" t="s">
        <v>71</v>
      </c>
      <c r="G22" s="32">
        <v>8.2629999999999999</v>
      </c>
      <c r="H22" s="33">
        <v>0</v>
      </c>
      <c r="I22" s="33">
        <f>ROUND(ROUND(H22,2)*ROUND(G22,3),2)</f>
        <v>0</v>
      </c>
      <c r="O22">
        <f>(I22*21)/100</f>
        <v>0</v>
      </c>
      <c r="P22" t="s">
        <v>35</v>
      </c>
    </row>
    <row r="23" spans="1:18" ht="153" x14ac:dyDescent="0.2">
      <c r="A23" s="34" t="s">
        <v>59</v>
      </c>
      <c r="E23" s="35" t="s">
        <v>929</v>
      </c>
    </row>
    <row r="24" spans="1:18" ht="38.25" x14ac:dyDescent="0.2">
      <c r="A24" s="36" t="s">
        <v>61</v>
      </c>
      <c r="E24" s="37" t="s">
        <v>930</v>
      </c>
    </row>
    <row r="25" spans="1:18" ht="38.25" x14ac:dyDescent="0.2">
      <c r="A25" t="s">
        <v>63</v>
      </c>
      <c r="E25" s="35" t="s">
        <v>146</v>
      </c>
    </row>
    <row r="26" spans="1:18" x14ac:dyDescent="0.2">
      <c r="A26" s="24" t="s">
        <v>55</v>
      </c>
      <c r="B26" s="29" t="s">
        <v>43</v>
      </c>
      <c r="C26" s="29" t="s">
        <v>166</v>
      </c>
      <c r="D26" s="24" t="s">
        <v>69</v>
      </c>
      <c r="E26" s="30" t="s">
        <v>167</v>
      </c>
      <c r="F26" s="31" t="s">
        <v>71</v>
      </c>
      <c r="G26" s="32">
        <v>12.5</v>
      </c>
      <c r="H26" s="33">
        <v>0</v>
      </c>
      <c r="I26" s="33">
        <f>ROUND(ROUND(H26,2)*ROUND(G26,3),2)</f>
        <v>0</v>
      </c>
      <c r="O26">
        <f>(I26*21)/100</f>
        <v>0</v>
      </c>
      <c r="P26" t="s">
        <v>35</v>
      </c>
    </row>
    <row r="27" spans="1:18" ht="63.75" x14ac:dyDescent="0.2">
      <c r="A27" s="34" t="s">
        <v>59</v>
      </c>
      <c r="E27" s="35" t="s">
        <v>931</v>
      </c>
    </row>
    <row r="28" spans="1:18" x14ac:dyDescent="0.2">
      <c r="A28" s="36" t="s">
        <v>61</v>
      </c>
      <c r="E28" s="37" t="s">
        <v>932</v>
      </c>
    </row>
    <row r="29" spans="1:18" ht="318.75" x14ac:dyDescent="0.2">
      <c r="A29" t="s">
        <v>63</v>
      </c>
      <c r="E29" s="35" t="s">
        <v>170</v>
      </c>
    </row>
    <row r="30" spans="1:18" x14ac:dyDescent="0.2">
      <c r="A30" s="24" t="s">
        <v>55</v>
      </c>
      <c r="B30" s="29" t="s">
        <v>45</v>
      </c>
      <c r="C30" s="29" t="s">
        <v>172</v>
      </c>
      <c r="D30" s="24" t="s">
        <v>69</v>
      </c>
      <c r="E30" s="30" t="s">
        <v>173</v>
      </c>
      <c r="F30" s="31" t="s">
        <v>174</v>
      </c>
      <c r="G30" s="32">
        <v>125</v>
      </c>
      <c r="H30" s="33">
        <v>0</v>
      </c>
      <c r="I30" s="33">
        <f>ROUND(ROUND(H30,2)*ROUND(G30,3),2)</f>
        <v>0</v>
      </c>
      <c r="O30">
        <f>(I30*21)/100</f>
        <v>0</v>
      </c>
      <c r="P30" t="s">
        <v>35</v>
      </c>
    </row>
    <row r="31" spans="1:18" ht="38.25" x14ac:dyDescent="0.2">
      <c r="A31" s="34" t="s">
        <v>59</v>
      </c>
      <c r="E31" s="35" t="s">
        <v>751</v>
      </c>
    </row>
    <row r="32" spans="1:18" x14ac:dyDescent="0.2">
      <c r="A32" s="36" t="s">
        <v>61</v>
      </c>
      <c r="E32" s="37" t="s">
        <v>933</v>
      </c>
    </row>
    <row r="33" spans="1:16" ht="25.5" x14ac:dyDescent="0.2">
      <c r="A33" t="s">
        <v>63</v>
      </c>
      <c r="E33" s="35" t="s">
        <v>177</v>
      </c>
    </row>
    <row r="34" spans="1:16" x14ac:dyDescent="0.2">
      <c r="A34" s="24" t="s">
        <v>55</v>
      </c>
      <c r="B34" s="29" t="s">
        <v>47</v>
      </c>
      <c r="C34" s="29" t="s">
        <v>753</v>
      </c>
      <c r="D34" s="24" t="s">
        <v>69</v>
      </c>
      <c r="E34" s="30" t="s">
        <v>754</v>
      </c>
      <c r="F34" s="31" t="s">
        <v>71</v>
      </c>
      <c r="G34" s="32">
        <v>6</v>
      </c>
      <c r="H34" s="33">
        <v>0</v>
      </c>
      <c r="I34" s="33">
        <f>ROUND(ROUND(H34,2)*ROUND(G34,3),2)</f>
        <v>0</v>
      </c>
      <c r="O34">
        <f>(I34*21)/100</f>
        <v>0</v>
      </c>
      <c r="P34" t="s">
        <v>35</v>
      </c>
    </row>
    <row r="35" spans="1:16" ht="51" x14ac:dyDescent="0.2">
      <c r="A35" s="34" t="s">
        <v>59</v>
      </c>
      <c r="E35" s="35" t="s">
        <v>755</v>
      </c>
    </row>
    <row r="36" spans="1:16" x14ac:dyDescent="0.2">
      <c r="A36" s="36" t="s">
        <v>61</v>
      </c>
      <c r="E36" s="37" t="s">
        <v>934</v>
      </c>
    </row>
    <row r="37" spans="1:16" ht="293.25" x14ac:dyDescent="0.2">
      <c r="A37" t="s">
        <v>63</v>
      </c>
      <c r="E37" s="35" t="s">
        <v>757</v>
      </c>
    </row>
    <row r="38" spans="1:16" x14ac:dyDescent="0.2">
      <c r="A38" s="24" t="s">
        <v>55</v>
      </c>
      <c r="B38" s="29" t="s">
        <v>89</v>
      </c>
      <c r="C38" s="29" t="s">
        <v>202</v>
      </c>
      <c r="D38" s="24" t="s">
        <v>69</v>
      </c>
      <c r="E38" s="30" t="s">
        <v>203</v>
      </c>
      <c r="F38" s="31" t="s">
        <v>204</v>
      </c>
      <c r="G38" s="32">
        <v>32.015000000000001</v>
      </c>
      <c r="H38" s="33">
        <v>0</v>
      </c>
      <c r="I38" s="33">
        <f>ROUND(ROUND(H38,2)*ROUND(G38,3),2)</f>
        <v>0</v>
      </c>
      <c r="O38">
        <f>(I38*21)/100</f>
        <v>0</v>
      </c>
      <c r="P38" t="s">
        <v>35</v>
      </c>
    </row>
    <row r="39" spans="1:16" ht="38.25" x14ac:dyDescent="0.2">
      <c r="A39" s="34" t="s">
        <v>59</v>
      </c>
      <c r="E39" s="35" t="s">
        <v>758</v>
      </c>
    </row>
    <row r="40" spans="1:16" x14ac:dyDescent="0.2">
      <c r="A40" s="36" t="s">
        <v>61</v>
      </c>
      <c r="E40" s="37" t="s">
        <v>935</v>
      </c>
    </row>
    <row r="41" spans="1:16" ht="25.5" x14ac:dyDescent="0.2">
      <c r="A41" t="s">
        <v>63</v>
      </c>
      <c r="E41" s="35" t="s">
        <v>207</v>
      </c>
    </row>
    <row r="42" spans="1:16" x14ac:dyDescent="0.2">
      <c r="A42" s="24" t="s">
        <v>55</v>
      </c>
      <c r="B42" s="29" t="s">
        <v>94</v>
      </c>
      <c r="C42" s="29" t="s">
        <v>209</v>
      </c>
      <c r="D42" s="24" t="s">
        <v>69</v>
      </c>
      <c r="E42" s="30" t="s">
        <v>210</v>
      </c>
      <c r="F42" s="31" t="s">
        <v>204</v>
      </c>
      <c r="G42" s="32">
        <v>25.43</v>
      </c>
      <c r="H42" s="33">
        <v>0</v>
      </c>
      <c r="I42" s="33">
        <f>ROUND(ROUND(H42,2)*ROUND(G42,3),2)</f>
        <v>0</v>
      </c>
      <c r="O42">
        <f>(I42*21)/100</f>
        <v>0</v>
      </c>
      <c r="P42" t="s">
        <v>35</v>
      </c>
    </row>
    <row r="43" spans="1:16" ht="38.25" x14ac:dyDescent="0.2">
      <c r="A43" s="34" t="s">
        <v>59</v>
      </c>
      <c r="E43" s="35" t="s">
        <v>760</v>
      </c>
    </row>
    <row r="44" spans="1:16" x14ac:dyDescent="0.2">
      <c r="A44" s="36" t="s">
        <v>61</v>
      </c>
      <c r="E44" s="37" t="s">
        <v>936</v>
      </c>
    </row>
    <row r="45" spans="1:16" x14ac:dyDescent="0.2">
      <c r="A45" t="s">
        <v>63</v>
      </c>
      <c r="E45" s="35" t="s">
        <v>213</v>
      </c>
    </row>
    <row r="46" spans="1:16" x14ac:dyDescent="0.2">
      <c r="A46" s="24" t="s">
        <v>55</v>
      </c>
      <c r="B46" s="29" t="s">
        <v>50</v>
      </c>
      <c r="C46" s="29" t="s">
        <v>762</v>
      </c>
      <c r="D46" s="24" t="s">
        <v>69</v>
      </c>
      <c r="E46" s="30" t="s">
        <v>763</v>
      </c>
      <c r="F46" s="31" t="s">
        <v>204</v>
      </c>
      <c r="G46" s="32">
        <v>25.43</v>
      </c>
      <c r="H46" s="33">
        <v>0</v>
      </c>
      <c r="I46" s="33">
        <f>ROUND(ROUND(H46,2)*ROUND(G46,3),2)</f>
        <v>0</v>
      </c>
      <c r="O46">
        <f>(I46*21)/100</f>
        <v>0</v>
      </c>
      <c r="P46" t="s">
        <v>35</v>
      </c>
    </row>
    <row r="47" spans="1:16" ht="38.25" x14ac:dyDescent="0.2">
      <c r="A47" s="34" t="s">
        <v>59</v>
      </c>
      <c r="E47" s="35" t="s">
        <v>764</v>
      </c>
    </row>
    <row r="48" spans="1:16" x14ac:dyDescent="0.2">
      <c r="A48" s="36" t="s">
        <v>61</v>
      </c>
      <c r="E48" s="37" t="s">
        <v>936</v>
      </c>
    </row>
    <row r="49" spans="1:18" ht="38.25" x14ac:dyDescent="0.2">
      <c r="A49" t="s">
        <v>63</v>
      </c>
      <c r="E49" s="35" t="s">
        <v>765</v>
      </c>
    </row>
    <row r="50" spans="1:18" x14ac:dyDescent="0.2">
      <c r="A50" s="24" t="s">
        <v>55</v>
      </c>
      <c r="B50" s="29" t="s">
        <v>52</v>
      </c>
      <c r="C50" s="29" t="s">
        <v>221</v>
      </c>
      <c r="D50" s="24" t="s">
        <v>69</v>
      </c>
      <c r="E50" s="30" t="s">
        <v>222</v>
      </c>
      <c r="F50" s="31" t="s">
        <v>204</v>
      </c>
      <c r="G50" s="32">
        <v>25.43</v>
      </c>
      <c r="H50" s="33">
        <v>0</v>
      </c>
      <c r="I50" s="33">
        <f>ROUND(ROUND(H50,2)*ROUND(G50,3),2)</f>
        <v>0</v>
      </c>
      <c r="O50">
        <f>(I50*21)/100</f>
        <v>0</v>
      </c>
      <c r="P50" t="s">
        <v>35</v>
      </c>
    </row>
    <row r="51" spans="1:18" ht="38.25" x14ac:dyDescent="0.2">
      <c r="A51" s="34" t="s">
        <v>59</v>
      </c>
      <c r="E51" s="35" t="s">
        <v>766</v>
      </c>
    </row>
    <row r="52" spans="1:18" x14ac:dyDescent="0.2">
      <c r="A52" s="36" t="s">
        <v>61</v>
      </c>
      <c r="E52" s="37" t="s">
        <v>936</v>
      </c>
    </row>
    <row r="53" spans="1:18" ht="25.5" x14ac:dyDescent="0.2">
      <c r="A53" t="s">
        <v>63</v>
      </c>
      <c r="E53" s="35" t="s">
        <v>224</v>
      </c>
    </row>
    <row r="54" spans="1:18" x14ac:dyDescent="0.2">
      <c r="A54" s="24" t="s">
        <v>55</v>
      </c>
      <c r="B54" s="29" t="s">
        <v>108</v>
      </c>
      <c r="C54" s="29" t="s">
        <v>226</v>
      </c>
      <c r="D54" s="24" t="s">
        <v>69</v>
      </c>
      <c r="E54" s="30" t="s">
        <v>227</v>
      </c>
      <c r="F54" s="31" t="s">
        <v>204</v>
      </c>
      <c r="G54" s="32">
        <v>25.43</v>
      </c>
      <c r="H54" s="33">
        <v>0</v>
      </c>
      <c r="I54" s="33">
        <f>ROUND(ROUND(H54,2)*ROUND(G54,3),2)</f>
        <v>0</v>
      </c>
      <c r="O54">
        <f>(I54*21)/100</f>
        <v>0</v>
      </c>
      <c r="P54" t="s">
        <v>35</v>
      </c>
    </row>
    <row r="55" spans="1:18" ht="38.25" x14ac:dyDescent="0.2">
      <c r="A55" s="34" t="s">
        <v>59</v>
      </c>
      <c r="E55" s="35" t="s">
        <v>767</v>
      </c>
    </row>
    <row r="56" spans="1:18" x14ac:dyDescent="0.2">
      <c r="A56" s="36" t="s">
        <v>61</v>
      </c>
      <c r="E56" s="37" t="s">
        <v>936</v>
      </c>
    </row>
    <row r="57" spans="1:18" ht="38.25" x14ac:dyDescent="0.2">
      <c r="A57" t="s">
        <v>63</v>
      </c>
      <c r="E57" s="35" t="s">
        <v>229</v>
      </c>
    </row>
    <row r="58" spans="1:18" ht="12.75" customHeight="1" x14ac:dyDescent="0.2">
      <c r="A58" s="12" t="s">
        <v>53</v>
      </c>
      <c r="B58" s="12"/>
      <c r="C58" s="38" t="s">
        <v>35</v>
      </c>
      <c r="D58" s="12"/>
      <c r="E58" s="27" t="s">
        <v>242</v>
      </c>
      <c r="F58" s="12"/>
      <c r="G58" s="12"/>
      <c r="H58" s="12"/>
      <c r="I58" s="39">
        <f>0+Q58</f>
        <v>0</v>
      </c>
      <c r="O58">
        <f>0+R58</f>
        <v>0</v>
      </c>
      <c r="Q58">
        <f>0+I59+I63</f>
        <v>0</v>
      </c>
      <c r="R58">
        <f>0+O59+O63</f>
        <v>0</v>
      </c>
    </row>
    <row r="59" spans="1:18" x14ac:dyDescent="0.2">
      <c r="A59" s="24" t="s">
        <v>55</v>
      </c>
      <c r="B59" s="29" t="s">
        <v>113</v>
      </c>
      <c r="C59" s="29" t="s">
        <v>937</v>
      </c>
      <c r="D59" s="24" t="s">
        <v>69</v>
      </c>
      <c r="E59" s="30" t="s">
        <v>938</v>
      </c>
      <c r="F59" s="31" t="s">
        <v>101</v>
      </c>
      <c r="G59" s="32">
        <v>5</v>
      </c>
      <c r="H59" s="33">
        <v>0</v>
      </c>
      <c r="I59" s="33">
        <f>ROUND(ROUND(H59,2)*ROUND(G59,3),2)</f>
        <v>0</v>
      </c>
      <c r="O59">
        <f>(I59*21)/100</f>
        <v>0</v>
      </c>
      <c r="P59" t="s">
        <v>35</v>
      </c>
    </row>
    <row r="60" spans="1:18" ht="51" x14ac:dyDescent="0.2">
      <c r="A60" s="34" t="s">
        <v>59</v>
      </c>
      <c r="E60" s="35" t="s">
        <v>939</v>
      </c>
    </row>
    <row r="61" spans="1:18" x14ac:dyDescent="0.2">
      <c r="A61" s="36" t="s">
        <v>61</v>
      </c>
      <c r="E61" s="37" t="s">
        <v>940</v>
      </c>
    </row>
    <row r="62" spans="1:18" ht="63.75" x14ac:dyDescent="0.2">
      <c r="A62" t="s">
        <v>63</v>
      </c>
      <c r="E62" s="35" t="s">
        <v>941</v>
      </c>
    </row>
    <row r="63" spans="1:18" x14ac:dyDescent="0.2">
      <c r="A63" s="24" t="s">
        <v>55</v>
      </c>
      <c r="B63" s="29" t="s">
        <v>118</v>
      </c>
      <c r="C63" s="29" t="s">
        <v>942</v>
      </c>
      <c r="D63" s="24" t="s">
        <v>69</v>
      </c>
      <c r="E63" s="30" t="s">
        <v>943</v>
      </c>
      <c r="F63" s="31" t="s">
        <v>101</v>
      </c>
      <c r="G63" s="32">
        <v>2.04</v>
      </c>
      <c r="H63" s="33">
        <v>0</v>
      </c>
      <c r="I63" s="33">
        <f>ROUND(ROUND(H63,2)*ROUND(G63,3),2)</f>
        <v>0</v>
      </c>
      <c r="O63">
        <f>(I63*21)/100</f>
        <v>0</v>
      </c>
      <c r="P63" t="s">
        <v>35</v>
      </c>
    </row>
    <row r="64" spans="1:18" ht="38.25" x14ac:dyDescent="0.2">
      <c r="A64" s="34" t="s">
        <v>59</v>
      </c>
      <c r="E64" s="35" t="s">
        <v>944</v>
      </c>
    </row>
    <row r="65" spans="1:18" x14ac:dyDescent="0.2">
      <c r="A65" s="36" t="s">
        <v>61</v>
      </c>
      <c r="E65" s="37" t="s">
        <v>945</v>
      </c>
    </row>
    <row r="66" spans="1:18" ht="63.75" x14ac:dyDescent="0.2">
      <c r="A66" t="s">
        <v>63</v>
      </c>
      <c r="E66" s="35" t="s">
        <v>941</v>
      </c>
    </row>
    <row r="67" spans="1:18" ht="12.75" customHeight="1" x14ac:dyDescent="0.2">
      <c r="A67" s="12" t="s">
        <v>53</v>
      </c>
      <c r="B67" s="12"/>
      <c r="C67" s="38" t="s">
        <v>34</v>
      </c>
      <c r="D67" s="12"/>
      <c r="E67" s="27" t="s">
        <v>261</v>
      </c>
      <c r="F67" s="12"/>
      <c r="G67" s="12"/>
      <c r="H67" s="12"/>
      <c r="I67" s="39">
        <f>0+Q67</f>
        <v>0</v>
      </c>
      <c r="O67">
        <f>0+R67</f>
        <v>0</v>
      </c>
      <c r="Q67">
        <f>0+I68+I72+I76</f>
        <v>0</v>
      </c>
      <c r="R67">
        <f>0+O68+O72+O76</f>
        <v>0</v>
      </c>
    </row>
    <row r="68" spans="1:18" x14ac:dyDescent="0.2">
      <c r="A68" s="24" t="s">
        <v>55</v>
      </c>
      <c r="B68" s="29" t="s">
        <v>124</v>
      </c>
      <c r="C68" s="29" t="s">
        <v>946</v>
      </c>
      <c r="D68" s="24" t="s">
        <v>69</v>
      </c>
      <c r="E68" s="30" t="s">
        <v>947</v>
      </c>
      <c r="F68" s="31" t="s">
        <v>265</v>
      </c>
      <c r="G68" s="32">
        <v>72</v>
      </c>
      <c r="H68" s="33">
        <v>0</v>
      </c>
      <c r="I68" s="33">
        <f>ROUND(ROUND(H68,2)*ROUND(G68,3),2)</f>
        <v>0</v>
      </c>
      <c r="O68">
        <f>(I68*21)/100</f>
        <v>0</v>
      </c>
      <c r="P68" t="s">
        <v>35</v>
      </c>
    </row>
    <row r="69" spans="1:18" ht="38.25" x14ac:dyDescent="0.2">
      <c r="A69" s="34" t="s">
        <v>59</v>
      </c>
      <c r="E69" s="35" t="s">
        <v>948</v>
      </c>
    </row>
    <row r="70" spans="1:18" x14ac:dyDescent="0.2">
      <c r="A70" s="36" t="s">
        <v>61</v>
      </c>
      <c r="E70" s="37" t="s">
        <v>949</v>
      </c>
    </row>
    <row r="71" spans="1:18" ht="25.5" x14ac:dyDescent="0.2">
      <c r="A71" t="s">
        <v>63</v>
      </c>
      <c r="E71" s="35" t="s">
        <v>950</v>
      </c>
    </row>
    <row r="72" spans="1:18" x14ac:dyDescent="0.2">
      <c r="A72" s="24" t="s">
        <v>55</v>
      </c>
      <c r="B72" s="29" t="s">
        <v>128</v>
      </c>
      <c r="C72" s="29" t="s">
        <v>951</v>
      </c>
      <c r="D72" s="24" t="s">
        <v>69</v>
      </c>
      <c r="E72" s="30" t="s">
        <v>952</v>
      </c>
      <c r="F72" s="31" t="s">
        <v>71</v>
      </c>
      <c r="G72" s="32">
        <v>1.4650000000000001</v>
      </c>
      <c r="H72" s="33">
        <v>0</v>
      </c>
      <c r="I72" s="33">
        <f>ROUND(ROUND(H72,2)*ROUND(G72,3),2)</f>
        <v>0</v>
      </c>
      <c r="O72">
        <f>(I72*21)/100</f>
        <v>0</v>
      </c>
      <c r="P72" t="s">
        <v>35</v>
      </c>
    </row>
    <row r="73" spans="1:18" ht="63.75" x14ac:dyDescent="0.2">
      <c r="A73" s="34" t="s">
        <v>59</v>
      </c>
      <c r="E73" s="35" t="s">
        <v>953</v>
      </c>
    </row>
    <row r="74" spans="1:18" x14ac:dyDescent="0.2">
      <c r="A74" s="36" t="s">
        <v>61</v>
      </c>
      <c r="E74" s="37" t="s">
        <v>954</v>
      </c>
    </row>
    <row r="75" spans="1:18" ht="382.5" x14ac:dyDescent="0.2">
      <c r="A75" t="s">
        <v>63</v>
      </c>
      <c r="E75" s="35" t="s">
        <v>955</v>
      </c>
    </row>
    <row r="76" spans="1:18" x14ac:dyDescent="0.2">
      <c r="A76" s="24" t="s">
        <v>55</v>
      </c>
      <c r="B76" s="29" t="s">
        <v>134</v>
      </c>
      <c r="C76" s="29" t="s">
        <v>956</v>
      </c>
      <c r="D76" s="24" t="s">
        <v>69</v>
      </c>
      <c r="E76" s="30" t="s">
        <v>957</v>
      </c>
      <c r="F76" s="31" t="s">
        <v>58</v>
      </c>
      <c r="G76" s="32">
        <v>0.28799999999999998</v>
      </c>
      <c r="H76" s="33">
        <v>0</v>
      </c>
      <c r="I76" s="33">
        <f>ROUND(ROUND(H76,2)*ROUND(G76,3),2)</f>
        <v>0</v>
      </c>
      <c r="O76">
        <f>(I76*21)/100</f>
        <v>0</v>
      </c>
      <c r="P76" t="s">
        <v>35</v>
      </c>
    </row>
    <row r="77" spans="1:18" ht="51" x14ac:dyDescent="0.2">
      <c r="A77" s="34" t="s">
        <v>59</v>
      </c>
      <c r="E77" s="35" t="s">
        <v>958</v>
      </c>
    </row>
    <row r="78" spans="1:18" x14ac:dyDescent="0.2">
      <c r="A78" s="36" t="s">
        <v>61</v>
      </c>
      <c r="E78" s="37" t="s">
        <v>959</v>
      </c>
    </row>
    <row r="79" spans="1:18" ht="242.25" x14ac:dyDescent="0.2">
      <c r="A79" t="s">
        <v>63</v>
      </c>
      <c r="E79" s="35" t="s">
        <v>960</v>
      </c>
    </row>
    <row r="80" spans="1:18" ht="12.75" customHeight="1" x14ac:dyDescent="0.2">
      <c r="A80" s="12" t="s">
        <v>53</v>
      </c>
      <c r="B80" s="12"/>
      <c r="C80" s="38" t="s">
        <v>43</v>
      </c>
      <c r="D80" s="12"/>
      <c r="E80" s="27" t="s">
        <v>281</v>
      </c>
      <c r="F80" s="12"/>
      <c r="G80" s="12"/>
      <c r="H80" s="12"/>
      <c r="I80" s="39">
        <f>0+Q80</f>
        <v>0</v>
      </c>
      <c r="O80">
        <f>0+R80</f>
        <v>0</v>
      </c>
      <c r="Q80">
        <f>0+I81+I85</f>
        <v>0</v>
      </c>
      <c r="R80">
        <f>0+O81+O85</f>
        <v>0</v>
      </c>
    </row>
    <row r="81" spans="1:18" x14ac:dyDescent="0.2">
      <c r="A81" s="24" t="s">
        <v>55</v>
      </c>
      <c r="B81" s="29" t="s">
        <v>141</v>
      </c>
      <c r="C81" s="29" t="s">
        <v>288</v>
      </c>
      <c r="D81" s="24" t="s">
        <v>69</v>
      </c>
      <c r="E81" s="30" t="s">
        <v>289</v>
      </c>
      <c r="F81" s="31" t="s">
        <v>71</v>
      </c>
      <c r="G81" s="32">
        <v>3.9020000000000001</v>
      </c>
      <c r="H81" s="33">
        <v>0</v>
      </c>
      <c r="I81" s="33">
        <f>ROUND(ROUND(H81,2)*ROUND(G81,3),2)</f>
        <v>0</v>
      </c>
      <c r="O81">
        <f>(I81*21)/100</f>
        <v>0</v>
      </c>
      <c r="P81" t="s">
        <v>35</v>
      </c>
    </row>
    <row r="82" spans="1:18" ht="51" x14ac:dyDescent="0.2">
      <c r="A82" s="34" t="s">
        <v>59</v>
      </c>
      <c r="E82" s="35" t="s">
        <v>773</v>
      </c>
    </row>
    <row r="83" spans="1:18" x14ac:dyDescent="0.2">
      <c r="A83" s="36" t="s">
        <v>61</v>
      </c>
      <c r="E83" s="37" t="s">
        <v>961</v>
      </c>
    </row>
    <row r="84" spans="1:18" ht="369.75" x14ac:dyDescent="0.2">
      <c r="A84" t="s">
        <v>63</v>
      </c>
      <c r="E84" s="35" t="s">
        <v>274</v>
      </c>
    </row>
    <row r="85" spans="1:18" x14ac:dyDescent="0.2">
      <c r="A85" s="24" t="s">
        <v>55</v>
      </c>
      <c r="B85" s="29" t="s">
        <v>147</v>
      </c>
      <c r="C85" s="29" t="s">
        <v>310</v>
      </c>
      <c r="D85" s="24" t="s">
        <v>69</v>
      </c>
      <c r="E85" s="30" t="s">
        <v>311</v>
      </c>
      <c r="F85" s="31" t="s">
        <v>71</v>
      </c>
      <c r="G85" s="32">
        <v>6.5039999999999996</v>
      </c>
      <c r="H85" s="33">
        <v>0</v>
      </c>
      <c r="I85" s="33">
        <f>ROUND(ROUND(H85,2)*ROUND(G85,3),2)</f>
        <v>0</v>
      </c>
      <c r="O85">
        <f>(I85*21)/100</f>
        <v>0</v>
      </c>
      <c r="P85" t="s">
        <v>35</v>
      </c>
    </row>
    <row r="86" spans="1:18" ht="51" x14ac:dyDescent="0.2">
      <c r="A86" s="34" t="s">
        <v>59</v>
      </c>
      <c r="E86" s="35" t="s">
        <v>786</v>
      </c>
    </row>
    <row r="87" spans="1:18" x14ac:dyDescent="0.2">
      <c r="A87" s="36" t="s">
        <v>61</v>
      </c>
      <c r="E87" s="37" t="s">
        <v>962</v>
      </c>
    </row>
    <row r="88" spans="1:18" ht="102" x14ac:dyDescent="0.2">
      <c r="A88" t="s">
        <v>63</v>
      </c>
      <c r="E88" s="35" t="s">
        <v>314</v>
      </c>
    </row>
    <row r="89" spans="1:18" ht="12.75" customHeight="1" x14ac:dyDescent="0.2">
      <c r="A89" s="12" t="s">
        <v>53</v>
      </c>
      <c r="B89" s="12"/>
      <c r="C89" s="38" t="s">
        <v>47</v>
      </c>
      <c r="D89" s="12"/>
      <c r="E89" s="27" t="s">
        <v>793</v>
      </c>
      <c r="F89" s="12"/>
      <c r="G89" s="12"/>
      <c r="H89" s="12"/>
      <c r="I89" s="39">
        <f>0+Q89</f>
        <v>0</v>
      </c>
      <c r="O89">
        <f>0+R89</f>
        <v>0</v>
      </c>
      <c r="Q89">
        <f>0+I90+I94+I98+I102</f>
        <v>0</v>
      </c>
      <c r="R89">
        <f>0+O90+O94+O98+O102</f>
        <v>0</v>
      </c>
    </row>
    <row r="90" spans="1:18" ht="25.5" x14ac:dyDescent="0.2">
      <c r="A90" s="24" t="s">
        <v>55</v>
      </c>
      <c r="B90" s="29" t="s">
        <v>153</v>
      </c>
      <c r="C90" s="29" t="s">
        <v>963</v>
      </c>
      <c r="D90" s="24" t="s">
        <v>69</v>
      </c>
      <c r="E90" s="30" t="s">
        <v>964</v>
      </c>
      <c r="F90" s="31" t="s">
        <v>204</v>
      </c>
      <c r="G90" s="32">
        <v>10</v>
      </c>
      <c r="H90" s="33">
        <v>0</v>
      </c>
      <c r="I90" s="33">
        <f>ROUND(ROUND(H90,2)*ROUND(G90,3),2)</f>
        <v>0</v>
      </c>
      <c r="O90">
        <f>(I90*21)/100</f>
        <v>0</v>
      </c>
      <c r="P90" t="s">
        <v>35</v>
      </c>
    </row>
    <row r="91" spans="1:18" ht="51" x14ac:dyDescent="0.2">
      <c r="A91" s="34" t="s">
        <v>59</v>
      </c>
      <c r="E91" s="35" t="s">
        <v>965</v>
      </c>
    </row>
    <row r="92" spans="1:18" x14ac:dyDescent="0.2">
      <c r="A92" s="36" t="s">
        <v>61</v>
      </c>
      <c r="E92" s="37" t="s">
        <v>750</v>
      </c>
    </row>
    <row r="93" spans="1:18" ht="76.5" x14ac:dyDescent="0.2">
      <c r="A93" t="s">
        <v>63</v>
      </c>
      <c r="E93" s="35" t="s">
        <v>798</v>
      </c>
    </row>
    <row r="94" spans="1:18" ht="25.5" x14ac:dyDescent="0.2">
      <c r="A94" s="24" t="s">
        <v>55</v>
      </c>
      <c r="B94" s="29" t="s">
        <v>159</v>
      </c>
      <c r="C94" s="29" t="s">
        <v>966</v>
      </c>
      <c r="D94" s="24" t="s">
        <v>69</v>
      </c>
      <c r="E94" s="30" t="s">
        <v>967</v>
      </c>
      <c r="F94" s="31" t="s">
        <v>204</v>
      </c>
      <c r="G94" s="32">
        <v>3</v>
      </c>
      <c r="H94" s="33">
        <v>0</v>
      </c>
      <c r="I94" s="33">
        <f>ROUND(ROUND(H94,2)*ROUND(G94,3),2)</f>
        <v>0</v>
      </c>
      <c r="O94">
        <f>(I94*21)/100</f>
        <v>0</v>
      </c>
      <c r="P94" t="s">
        <v>35</v>
      </c>
    </row>
    <row r="95" spans="1:18" ht="51" x14ac:dyDescent="0.2">
      <c r="A95" s="34" t="s">
        <v>59</v>
      </c>
      <c r="E95" s="35" t="s">
        <v>968</v>
      </c>
    </row>
    <row r="96" spans="1:18" x14ac:dyDescent="0.2">
      <c r="A96" s="36" t="s">
        <v>61</v>
      </c>
      <c r="E96" s="37" t="s">
        <v>969</v>
      </c>
    </row>
    <row r="97" spans="1:18" ht="76.5" x14ac:dyDescent="0.2">
      <c r="A97" t="s">
        <v>63</v>
      </c>
      <c r="E97" s="35" t="s">
        <v>798</v>
      </c>
    </row>
    <row r="98" spans="1:18" x14ac:dyDescent="0.2">
      <c r="A98" s="24" t="s">
        <v>55</v>
      </c>
      <c r="B98" s="29" t="s">
        <v>165</v>
      </c>
      <c r="C98" s="29" t="s">
        <v>970</v>
      </c>
      <c r="D98" s="24" t="s">
        <v>69</v>
      </c>
      <c r="E98" s="30" t="s">
        <v>971</v>
      </c>
      <c r="F98" s="31" t="s">
        <v>204</v>
      </c>
      <c r="G98" s="32">
        <v>10</v>
      </c>
      <c r="H98" s="33">
        <v>0</v>
      </c>
      <c r="I98" s="33">
        <f>ROUND(ROUND(H98,2)*ROUND(G98,3),2)</f>
        <v>0</v>
      </c>
      <c r="O98">
        <f>(I98*21)/100</f>
        <v>0</v>
      </c>
      <c r="P98" t="s">
        <v>35</v>
      </c>
    </row>
    <row r="99" spans="1:18" ht="51" x14ac:dyDescent="0.2">
      <c r="A99" s="34" t="s">
        <v>59</v>
      </c>
      <c r="E99" s="35" t="s">
        <v>972</v>
      </c>
    </row>
    <row r="100" spans="1:18" x14ac:dyDescent="0.2">
      <c r="A100" s="36" t="s">
        <v>61</v>
      </c>
      <c r="E100" s="37" t="s">
        <v>750</v>
      </c>
    </row>
    <row r="101" spans="1:18" ht="63.75" x14ac:dyDescent="0.2">
      <c r="A101" t="s">
        <v>63</v>
      </c>
      <c r="E101" s="35" t="s">
        <v>973</v>
      </c>
    </row>
    <row r="102" spans="1:18" x14ac:dyDescent="0.2">
      <c r="A102" s="24" t="s">
        <v>55</v>
      </c>
      <c r="B102" s="29" t="s">
        <v>171</v>
      </c>
      <c r="C102" s="29" t="s">
        <v>974</v>
      </c>
      <c r="D102" s="24" t="s">
        <v>69</v>
      </c>
      <c r="E102" s="30" t="s">
        <v>975</v>
      </c>
      <c r="F102" s="31" t="s">
        <v>101</v>
      </c>
      <c r="G102" s="32">
        <v>5</v>
      </c>
      <c r="H102" s="33">
        <v>0</v>
      </c>
      <c r="I102" s="33">
        <f>ROUND(ROUND(H102,2)*ROUND(G102,3),2)</f>
        <v>0</v>
      </c>
      <c r="O102">
        <f>(I102*21)/100</f>
        <v>0</v>
      </c>
      <c r="P102" t="s">
        <v>35</v>
      </c>
    </row>
    <row r="103" spans="1:18" ht="38.25" x14ac:dyDescent="0.2">
      <c r="A103" s="34" t="s">
        <v>59</v>
      </c>
      <c r="E103" s="35" t="s">
        <v>976</v>
      </c>
    </row>
    <row r="104" spans="1:18" x14ac:dyDescent="0.2">
      <c r="A104" s="36" t="s">
        <v>61</v>
      </c>
      <c r="E104" s="37" t="s">
        <v>940</v>
      </c>
    </row>
    <row r="105" spans="1:18" ht="76.5" x14ac:dyDescent="0.2">
      <c r="A105" t="s">
        <v>63</v>
      </c>
      <c r="E105" s="35" t="s">
        <v>977</v>
      </c>
    </row>
    <row r="106" spans="1:18" ht="12.75" customHeight="1" x14ac:dyDescent="0.2">
      <c r="A106" s="12" t="s">
        <v>53</v>
      </c>
      <c r="B106" s="12"/>
      <c r="C106" s="38" t="s">
        <v>89</v>
      </c>
      <c r="D106" s="12"/>
      <c r="E106" s="27" t="s">
        <v>476</v>
      </c>
      <c r="F106" s="12"/>
      <c r="G106" s="12"/>
      <c r="H106" s="12"/>
      <c r="I106" s="39">
        <f>0+Q106</f>
        <v>0</v>
      </c>
      <c r="O106">
        <f>0+R106</f>
        <v>0</v>
      </c>
      <c r="Q106">
        <f>0+I107+I111+I115</f>
        <v>0</v>
      </c>
      <c r="R106">
        <f>0+O107+O111+O115</f>
        <v>0</v>
      </c>
    </row>
    <row r="107" spans="1:18" x14ac:dyDescent="0.2">
      <c r="A107" s="24" t="s">
        <v>55</v>
      </c>
      <c r="B107" s="29" t="s">
        <v>178</v>
      </c>
      <c r="C107" s="29" t="s">
        <v>978</v>
      </c>
      <c r="D107" s="24" t="s">
        <v>69</v>
      </c>
      <c r="E107" s="30" t="s">
        <v>979</v>
      </c>
      <c r="F107" s="31" t="s">
        <v>204</v>
      </c>
      <c r="G107" s="32">
        <v>1</v>
      </c>
      <c r="H107" s="33">
        <v>0</v>
      </c>
      <c r="I107" s="33">
        <f>ROUND(ROUND(H107,2)*ROUND(G107,3),2)</f>
        <v>0</v>
      </c>
      <c r="O107">
        <f>(I107*21)/100</f>
        <v>0</v>
      </c>
      <c r="P107" t="s">
        <v>35</v>
      </c>
    </row>
    <row r="108" spans="1:18" ht="51" x14ac:dyDescent="0.2">
      <c r="A108" s="34" t="s">
        <v>59</v>
      </c>
      <c r="E108" s="35" t="s">
        <v>980</v>
      </c>
    </row>
    <row r="109" spans="1:18" x14ac:dyDescent="0.2">
      <c r="A109" s="36" t="s">
        <v>61</v>
      </c>
      <c r="E109" s="37" t="s">
        <v>981</v>
      </c>
    </row>
    <row r="110" spans="1:18" ht="51" x14ac:dyDescent="0.2">
      <c r="A110" t="s">
        <v>63</v>
      </c>
      <c r="E110" s="35" t="s">
        <v>807</v>
      </c>
    </row>
    <row r="111" spans="1:18" x14ac:dyDescent="0.2">
      <c r="A111" s="24" t="s">
        <v>55</v>
      </c>
      <c r="B111" s="29" t="s">
        <v>184</v>
      </c>
      <c r="C111" s="29" t="s">
        <v>982</v>
      </c>
      <c r="D111" s="24" t="s">
        <v>69</v>
      </c>
      <c r="E111" s="30" t="s">
        <v>983</v>
      </c>
      <c r="F111" s="31" t="s">
        <v>204</v>
      </c>
      <c r="G111" s="32">
        <v>10</v>
      </c>
      <c r="H111" s="33">
        <v>0</v>
      </c>
      <c r="I111" s="33">
        <f>ROUND(ROUND(H111,2)*ROUND(G111,3),2)</f>
        <v>0</v>
      </c>
      <c r="O111">
        <f>(I111*21)/100</f>
        <v>0</v>
      </c>
      <c r="P111" t="s">
        <v>35</v>
      </c>
    </row>
    <row r="112" spans="1:18" ht="38.25" x14ac:dyDescent="0.2">
      <c r="A112" s="34" t="s">
        <v>59</v>
      </c>
      <c r="E112" s="35" t="s">
        <v>984</v>
      </c>
    </row>
    <row r="113" spans="1:18" x14ac:dyDescent="0.2">
      <c r="A113" s="36" t="s">
        <v>61</v>
      </c>
      <c r="E113" s="37" t="s">
        <v>750</v>
      </c>
    </row>
    <row r="114" spans="1:18" ht="51" x14ac:dyDescent="0.2">
      <c r="A114" t="s">
        <v>63</v>
      </c>
      <c r="E114" s="35" t="s">
        <v>985</v>
      </c>
    </row>
    <row r="115" spans="1:18" x14ac:dyDescent="0.2">
      <c r="A115" s="24" t="s">
        <v>55</v>
      </c>
      <c r="B115" s="29" t="s">
        <v>190</v>
      </c>
      <c r="C115" s="29" t="s">
        <v>982</v>
      </c>
      <c r="D115" s="24" t="s">
        <v>18</v>
      </c>
      <c r="E115" s="30" t="s">
        <v>983</v>
      </c>
      <c r="F115" s="31" t="s">
        <v>204</v>
      </c>
      <c r="G115" s="32">
        <v>4.3949999999999996</v>
      </c>
      <c r="H115" s="33">
        <v>0</v>
      </c>
      <c r="I115" s="33">
        <f>ROUND(ROUND(H115,2)*ROUND(G115,3),2)</f>
        <v>0</v>
      </c>
      <c r="O115">
        <f>(I115*21)/100</f>
        <v>0</v>
      </c>
      <c r="P115" t="s">
        <v>35</v>
      </c>
    </row>
    <row r="116" spans="1:18" ht="38.25" x14ac:dyDescent="0.2">
      <c r="A116" s="34" t="s">
        <v>59</v>
      </c>
      <c r="E116" s="35" t="s">
        <v>986</v>
      </c>
    </row>
    <row r="117" spans="1:18" x14ac:dyDescent="0.2">
      <c r="A117" s="36" t="s">
        <v>61</v>
      </c>
      <c r="E117" s="37" t="s">
        <v>987</v>
      </c>
    </row>
    <row r="118" spans="1:18" ht="51" x14ac:dyDescent="0.2">
      <c r="A118" t="s">
        <v>63</v>
      </c>
      <c r="E118" s="35" t="s">
        <v>985</v>
      </c>
    </row>
    <row r="119" spans="1:18" ht="12.75" customHeight="1" x14ac:dyDescent="0.2">
      <c r="A119" s="12" t="s">
        <v>53</v>
      </c>
      <c r="B119" s="12"/>
      <c r="C119" s="38" t="s">
        <v>50</v>
      </c>
      <c r="D119" s="12"/>
      <c r="E119" s="27" t="s">
        <v>542</v>
      </c>
      <c r="F119" s="12"/>
      <c r="G119" s="12"/>
      <c r="H119" s="12"/>
      <c r="I119" s="39">
        <f>0+Q119</f>
        <v>0</v>
      </c>
      <c r="O119">
        <f>0+R119</f>
        <v>0</v>
      </c>
      <c r="Q119">
        <f>0+I120+I124+I128+I132+I136+I140</f>
        <v>0</v>
      </c>
      <c r="R119">
        <f>0+O120+O124+O128+O132+O136+O140</f>
        <v>0</v>
      </c>
    </row>
    <row r="120" spans="1:18" x14ac:dyDescent="0.2">
      <c r="A120" s="24" t="s">
        <v>55</v>
      </c>
      <c r="B120" s="29" t="s">
        <v>196</v>
      </c>
      <c r="C120" s="29" t="s">
        <v>988</v>
      </c>
      <c r="D120" s="24" t="s">
        <v>69</v>
      </c>
      <c r="E120" s="30" t="s">
        <v>989</v>
      </c>
      <c r="F120" s="31" t="s">
        <v>101</v>
      </c>
      <c r="G120" s="32">
        <v>5.25</v>
      </c>
      <c r="H120" s="33">
        <v>0</v>
      </c>
      <c r="I120" s="33">
        <f>ROUND(ROUND(H120,2)*ROUND(G120,3),2)</f>
        <v>0</v>
      </c>
      <c r="O120">
        <f>(I120*21)/100</f>
        <v>0</v>
      </c>
      <c r="P120" t="s">
        <v>35</v>
      </c>
    </row>
    <row r="121" spans="1:18" ht="306" x14ac:dyDescent="0.2">
      <c r="A121" s="34" t="s">
        <v>59</v>
      </c>
      <c r="E121" s="35" t="s">
        <v>990</v>
      </c>
    </row>
    <row r="122" spans="1:18" x14ac:dyDescent="0.2">
      <c r="A122" s="36" t="s">
        <v>61</v>
      </c>
      <c r="E122" s="37" t="s">
        <v>991</v>
      </c>
    </row>
    <row r="123" spans="1:18" ht="63.75" x14ac:dyDescent="0.2">
      <c r="A123" t="s">
        <v>63</v>
      </c>
      <c r="E123" s="35" t="s">
        <v>992</v>
      </c>
    </row>
    <row r="124" spans="1:18" ht="25.5" x14ac:dyDescent="0.2">
      <c r="A124" s="24" t="s">
        <v>55</v>
      </c>
      <c r="B124" s="29" t="s">
        <v>201</v>
      </c>
      <c r="C124" s="29" t="s">
        <v>993</v>
      </c>
      <c r="D124" s="24" t="s">
        <v>69</v>
      </c>
      <c r="E124" s="30" t="s">
        <v>994</v>
      </c>
      <c r="F124" s="31" t="s">
        <v>101</v>
      </c>
      <c r="G124" s="32">
        <v>5.86</v>
      </c>
      <c r="H124" s="33">
        <v>0</v>
      </c>
      <c r="I124" s="33">
        <f>ROUND(ROUND(H124,2)*ROUND(G124,3),2)</f>
        <v>0</v>
      </c>
      <c r="O124">
        <f>(I124*21)/100</f>
        <v>0</v>
      </c>
      <c r="P124" t="s">
        <v>35</v>
      </c>
    </row>
    <row r="125" spans="1:18" ht="89.25" x14ac:dyDescent="0.2">
      <c r="A125" s="34" t="s">
        <v>59</v>
      </c>
      <c r="E125" s="35" t="s">
        <v>995</v>
      </c>
    </row>
    <row r="126" spans="1:18" x14ac:dyDescent="0.2">
      <c r="A126" s="36" t="s">
        <v>61</v>
      </c>
      <c r="E126" s="37" t="s">
        <v>996</v>
      </c>
    </row>
    <row r="127" spans="1:18" ht="89.25" x14ac:dyDescent="0.2">
      <c r="A127" t="s">
        <v>63</v>
      </c>
      <c r="E127" s="35" t="s">
        <v>655</v>
      </c>
    </row>
    <row r="128" spans="1:18" x14ac:dyDescent="0.2">
      <c r="A128" s="24" t="s">
        <v>55</v>
      </c>
      <c r="B128" s="29" t="s">
        <v>208</v>
      </c>
      <c r="C128" s="29" t="s">
        <v>831</v>
      </c>
      <c r="D128" s="24" t="s">
        <v>69</v>
      </c>
      <c r="E128" s="30" t="s">
        <v>832</v>
      </c>
      <c r="F128" s="31" t="s">
        <v>71</v>
      </c>
      <c r="G128" s="32">
        <v>2.5000000000000001E-2</v>
      </c>
      <c r="H128" s="33">
        <v>0</v>
      </c>
      <c r="I128" s="33">
        <f>ROUND(ROUND(H128,2)*ROUND(G128,3),2)</f>
        <v>0</v>
      </c>
      <c r="O128">
        <f>(I128*21)/100</f>
        <v>0</v>
      </c>
      <c r="P128" t="s">
        <v>35</v>
      </c>
    </row>
    <row r="129" spans="1:16" ht="63.75" x14ac:dyDescent="0.2">
      <c r="A129" s="34" t="s">
        <v>59</v>
      </c>
      <c r="E129" s="35" t="s">
        <v>833</v>
      </c>
    </row>
    <row r="130" spans="1:16" x14ac:dyDescent="0.2">
      <c r="A130" s="36" t="s">
        <v>61</v>
      </c>
      <c r="E130" s="37" t="s">
        <v>834</v>
      </c>
    </row>
    <row r="131" spans="1:16" ht="229.5" x14ac:dyDescent="0.2">
      <c r="A131" t="s">
        <v>63</v>
      </c>
      <c r="E131" s="35" t="s">
        <v>835</v>
      </c>
    </row>
    <row r="132" spans="1:16" x14ac:dyDescent="0.2">
      <c r="A132" s="24" t="s">
        <v>55</v>
      </c>
      <c r="B132" s="29" t="s">
        <v>214</v>
      </c>
      <c r="C132" s="29" t="s">
        <v>997</v>
      </c>
      <c r="D132" s="24" t="s">
        <v>69</v>
      </c>
      <c r="E132" s="30" t="s">
        <v>998</v>
      </c>
      <c r="F132" s="31" t="s">
        <v>204</v>
      </c>
      <c r="G132" s="32">
        <v>13</v>
      </c>
      <c r="H132" s="33">
        <v>0</v>
      </c>
      <c r="I132" s="33">
        <f>ROUND(ROUND(H132,2)*ROUND(G132,3),2)</f>
        <v>0</v>
      </c>
      <c r="O132">
        <f>(I132*21)/100</f>
        <v>0</v>
      </c>
      <c r="P132" t="s">
        <v>35</v>
      </c>
    </row>
    <row r="133" spans="1:16" ht="76.5" x14ac:dyDescent="0.2">
      <c r="A133" s="34" t="s">
        <v>59</v>
      </c>
      <c r="E133" s="35" t="s">
        <v>999</v>
      </c>
    </row>
    <row r="134" spans="1:16" ht="38.25" x14ac:dyDescent="0.2">
      <c r="A134" s="36" t="s">
        <v>61</v>
      </c>
      <c r="E134" s="37" t="s">
        <v>1000</v>
      </c>
    </row>
    <row r="135" spans="1:16" ht="25.5" x14ac:dyDescent="0.2">
      <c r="A135" t="s">
        <v>63</v>
      </c>
      <c r="E135" s="35" t="s">
        <v>1001</v>
      </c>
    </row>
    <row r="136" spans="1:16" x14ac:dyDescent="0.2">
      <c r="A136" s="24" t="s">
        <v>55</v>
      </c>
      <c r="B136" s="29" t="s">
        <v>220</v>
      </c>
      <c r="C136" s="29" t="s">
        <v>840</v>
      </c>
      <c r="D136" s="24" t="s">
        <v>69</v>
      </c>
      <c r="E136" s="30" t="s">
        <v>841</v>
      </c>
      <c r="F136" s="31" t="s">
        <v>71</v>
      </c>
      <c r="G136" s="32">
        <v>0.57099999999999995</v>
      </c>
      <c r="H136" s="33">
        <v>0</v>
      </c>
      <c r="I136" s="33">
        <f>ROUND(ROUND(H136,2)*ROUND(G136,3),2)</f>
        <v>0</v>
      </c>
      <c r="O136">
        <f>(I136*21)/100</f>
        <v>0</v>
      </c>
      <c r="P136" t="s">
        <v>35</v>
      </c>
    </row>
    <row r="137" spans="1:16" ht="63.75" x14ac:dyDescent="0.2">
      <c r="A137" s="34" t="s">
        <v>59</v>
      </c>
      <c r="E137" s="35" t="s">
        <v>1002</v>
      </c>
    </row>
    <row r="138" spans="1:16" x14ac:dyDescent="0.2">
      <c r="A138" s="36" t="s">
        <v>61</v>
      </c>
      <c r="E138" s="37" t="s">
        <v>1003</v>
      </c>
    </row>
    <row r="139" spans="1:16" ht="114.75" x14ac:dyDescent="0.2">
      <c r="A139" t="s">
        <v>63</v>
      </c>
      <c r="E139" s="35" t="s">
        <v>661</v>
      </c>
    </row>
    <row r="140" spans="1:16" x14ac:dyDescent="0.2">
      <c r="A140" s="24" t="s">
        <v>55</v>
      </c>
      <c r="B140" s="29" t="s">
        <v>225</v>
      </c>
      <c r="C140" s="29" t="s">
        <v>844</v>
      </c>
      <c r="D140" s="24" t="s">
        <v>69</v>
      </c>
      <c r="E140" s="30" t="s">
        <v>845</v>
      </c>
      <c r="F140" s="31" t="s">
        <v>77</v>
      </c>
      <c r="G140" s="32">
        <v>14.275</v>
      </c>
      <c r="H140" s="33">
        <v>0</v>
      </c>
      <c r="I140" s="33">
        <f>ROUND(ROUND(H140,2)*ROUND(G140,3),2)</f>
        <v>0</v>
      </c>
      <c r="O140">
        <f>(I140*21)/100</f>
        <v>0</v>
      </c>
      <c r="P140" t="s">
        <v>35</v>
      </c>
    </row>
    <row r="141" spans="1:16" ht="38.25" x14ac:dyDescent="0.2">
      <c r="A141" s="34" t="s">
        <v>59</v>
      </c>
      <c r="E141" s="35" t="s">
        <v>1004</v>
      </c>
    </row>
    <row r="142" spans="1:16" x14ac:dyDescent="0.2">
      <c r="A142" s="36" t="s">
        <v>61</v>
      </c>
      <c r="E142" s="37" t="s">
        <v>1005</v>
      </c>
    </row>
    <row r="143" spans="1:16" ht="25.5" x14ac:dyDescent="0.2">
      <c r="A143" t="s">
        <v>63</v>
      </c>
      <c r="E143"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6"/>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0+O12+O21+O38+O43+O48</f>
        <v>0</v>
      </c>
      <c r="P2" t="s">
        <v>34</v>
      </c>
    </row>
    <row r="3" spans="1:18" ht="15" customHeight="1" x14ac:dyDescent="0.25">
      <c r="A3" t="s">
        <v>11</v>
      </c>
      <c r="B3" s="17" t="s">
        <v>13</v>
      </c>
      <c r="C3" s="4" t="s">
        <v>14</v>
      </c>
      <c r="D3" s="7"/>
      <c r="E3" s="18" t="s">
        <v>15</v>
      </c>
      <c r="F3" s="8"/>
      <c r="G3" s="15"/>
      <c r="H3" s="14" t="s">
        <v>1006</v>
      </c>
      <c r="I3" s="40">
        <f>0+I12+I21+I38+I43+I48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1006</v>
      </c>
      <c r="D8" s="2"/>
      <c r="E8" s="21" t="s">
        <v>1007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23.166</v>
      </c>
      <c r="H13" s="33">
        <v>0</v>
      </c>
      <c r="I13" s="33">
        <f>ROUND(ROUND(H13,2)*ROUND(G13,3),2)</f>
        <v>0</v>
      </c>
      <c r="O13">
        <f>(I13*21)/100</f>
        <v>0</v>
      </c>
      <c r="P13" t="s">
        <v>35</v>
      </c>
    </row>
    <row r="14" spans="1:18" ht="25.5" x14ac:dyDescent="0.2">
      <c r="A14" s="34" t="s">
        <v>59</v>
      </c>
      <c r="E14" s="35" t="s">
        <v>1008</v>
      </c>
    </row>
    <row r="15" spans="1:18" x14ac:dyDescent="0.2">
      <c r="A15" s="36" t="s">
        <v>61</v>
      </c>
      <c r="E15" s="37" t="s">
        <v>1009</v>
      </c>
    </row>
    <row r="16" spans="1:18" ht="25.5" x14ac:dyDescent="0.2">
      <c r="A16" t="s">
        <v>63</v>
      </c>
      <c r="E16" s="35" t="s">
        <v>64</v>
      </c>
    </row>
    <row r="17" spans="1:18" x14ac:dyDescent="0.2">
      <c r="A17" s="24" t="s">
        <v>55</v>
      </c>
      <c r="B17" s="29" t="s">
        <v>35</v>
      </c>
      <c r="C17" s="29" t="s">
        <v>56</v>
      </c>
      <c r="D17" s="24" t="s">
        <v>125</v>
      </c>
      <c r="E17" s="30" t="s">
        <v>57</v>
      </c>
      <c r="F17" s="31" t="s">
        <v>58</v>
      </c>
      <c r="G17" s="32">
        <v>26.292000000000002</v>
      </c>
      <c r="H17" s="33">
        <v>0</v>
      </c>
      <c r="I17" s="33">
        <f>ROUND(ROUND(H17,2)*ROUND(G17,3),2)</f>
        <v>0</v>
      </c>
      <c r="O17">
        <f>(I17*21)/100</f>
        <v>0</v>
      </c>
      <c r="P17" t="s">
        <v>35</v>
      </c>
    </row>
    <row r="18" spans="1:18" ht="25.5" x14ac:dyDescent="0.2">
      <c r="A18" s="34" t="s">
        <v>59</v>
      </c>
      <c r="E18" s="35" t="s">
        <v>1010</v>
      </c>
    </row>
    <row r="19" spans="1:18" x14ac:dyDescent="0.2">
      <c r="A19" s="36" t="s">
        <v>61</v>
      </c>
      <c r="E19" s="37" t="s">
        <v>1011</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f>
        <v>0</v>
      </c>
      <c r="R21">
        <f>0+O22+O26+O30+O34</f>
        <v>0</v>
      </c>
    </row>
    <row r="22" spans="1:18" x14ac:dyDescent="0.2">
      <c r="A22" s="24" t="s">
        <v>55</v>
      </c>
      <c r="B22" s="29" t="s">
        <v>34</v>
      </c>
      <c r="C22" s="29" t="s">
        <v>166</v>
      </c>
      <c r="D22" s="24" t="s">
        <v>69</v>
      </c>
      <c r="E22" s="30" t="s">
        <v>167</v>
      </c>
      <c r="F22" s="31" t="s">
        <v>71</v>
      </c>
      <c r="G22" s="32">
        <v>11.583</v>
      </c>
      <c r="H22" s="33">
        <v>0</v>
      </c>
      <c r="I22" s="33">
        <f>ROUND(ROUND(H22,2)*ROUND(G22,3),2)</f>
        <v>0</v>
      </c>
      <c r="O22">
        <f>(I22*21)/100</f>
        <v>0</v>
      </c>
      <c r="P22" t="s">
        <v>35</v>
      </c>
    </row>
    <row r="23" spans="1:18" ht="63.75" x14ac:dyDescent="0.2">
      <c r="A23" s="34" t="s">
        <v>59</v>
      </c>
      <c r="E23" s="35" t="s">
        <v>1012</v>
      </c>
    </row>
    <row r="24" spans="1:18" x14ac:dyDescent="0.2">
      <c r="A24" s="36" t="s">
        <v>61</v>
      </c>
      <c r="E24" s="37" t="s">
        <v>1013</v>
      </c>
    </row>
    <row r="25" spans="1:18" ht="318.75" x14ac:dyDescent="0.2">
      <c r="A25" t="s">
        <v>63</v>
      </c>
      <c r="E25" s="35" t="s">
        <v>170</v>
      </c>
    </row>
    <row r="26" spans="1:18" x14ac:dyDescent="0.2">
      <c r="A26" s="24" t="s">
        <v>55</v>
      </c>
      <c r="B26" s="29" t="s">
        <v>43</v>
      </c>
      <c r="C26" s="29" t="s">
        <v>172</v>
      </c>
      <c r="D26" s="24" t="s">
        <v>69</v>
      </c>
      <c r="E26" s="30" t="s">
        <v>173</v>
      </c>
      <c r="F26" s="31" t="s">
        <v>174</v>
      </c>
      <c r="G26" s="32">
        <v>115.83</v>
      </c>
      <c r="H26" s="33">
        <v>0</v>
      </c>
      <c r="I26" s="33">
        <f>ROUND(ROUND(H26,2)*ROUND(G26,3),2)</f>
        <v>0</v>
      </c>
      <c r="O26">
        <f>(I26*21)/100</f>
        <v>0</v>
      </c>
      <c r="P26" t="s">
        <v>35</v>
      </c>
    </row>
    <row r="27" spans="1:18" ht="38.25" x14ac:dyDescent="0.2">
      <c r="A27" s="34" t="s">
        <v>59</v>
      </c>
      <c r="E27" s="35" t="s">
        <v>751</v>
      </c>
    </row>
    <row r="28" spans="1:18" x14ac:dyDescent="0.2">
      <c r="A28" s="36" t="s">
        <v>61</v>
      </c>
      <c r="E28" s="37" t="s">
        <v>1014</v>
      </c>
    </row>
    <row r="29" spans="1:18" ht="25.5" x14ac:dyDescent="0.2">
      <c r="A29" t="s">
        <v>63</v>
      </c>
      <c r="E29" s="35" t="s">
        <v>177</v>
      </c>
    </row>
    <row r="30" spans="1:18" x14ac:dyDescent="0.2">
      <c r="A30" s="24" t="s">
        <v>55</v>
      </c>
      <c r="B30" s="29" t="s">
        <v>45</v>
      </c>
      <c r="C30" s="29" t="s">
        <v>753</v>
      </c>
      <c r="D30" s="24" t="s">
        <v>69</v>
      </c>
      <c r="E30" s="30" t="s">
        <v>754</v>
      </c>
      <c r="F30" s="31" t="s">
        <v>71</v>
      </c>
      <c r="G30" s="32">
        <v>14</v>
      </c>
      <c r="H30" s="33">
        <v>0</v>
      </c>
      <c r="I30" s="33">
        <f>ROUND(ROUND(H30,2)*ROUND(G30,3),2)</f>
        <v>0</v>
      </c>
      <c r="O30">
        <f>(I30*21)/100</f>
        <v>0</v>
      </c>
      <c r="P30" t="s">
        <v>35</v>
      </c>
    </row>
    <row r="31" spans="1:18" ht="51" x14ac:dyDescent="0.2">
      <c r="A31" s="34" t="s">
        <v>59</v>
      </c>
      <c r="E31" s="35" t="s">
        <v>755</v>
      </c>
    </row>
    <row r="32" spans="1:18" x14ac:dyDescent="0.2">
      <c r="A32" s="36" t="s">
        <v>61</v>
      </c>
      <c r="E32" s="37" t="s">
        <v>1015</v>
      </c>
    </row>
    <row r="33" spans="1:18" ht="293.25" x14ac:dyDescent="0.2">
      <c r="A33" t="s">
        <v>63</v>
      </c>
      <c r="E33" s="35" t="s">
        <v>757</v>
      </c>
    </row>
    <row r="34" spans="1:18" x14ac:dyDescent="0.2">
      <c r="A34" s="24" t="s">
        <v>55</v>
      </c>
      <c r="B34" s="29" t="s">
        <v>47</v>
      </c>
      <c r="C34" s="29" t="s">
        <v>202</v>
      </c>
      <c r="D34" s="24" t="s">
        <v>69</v>
      </c>
      <c r="E34" s="30" t="s">
        <v>203</v>
      </c>
      <c r="F34" s="31" t="s">
        <v>204</v>
      </c>
      <c r="G34" s="32">
        <v>15.4</v>
      </c>
      <c r="H34" s="33">
        <v>0</v>
      </c>
      <c r="I34" s="33">
        <f>ROUND(ROUND(H34,2)*ROUND(G34,3),2)</f>
        <v>0</v>
      </c>
      <c r="O34">
        <f>(I34*21)/100</f>
        <v>0</v>
      </c>
      <c r="P34" t="s">
        <v>35</v>
      </c>
    </row>
    <row r="35" spans="1:18" ht="38.25" x14ac:dyDescent="0.2">
      <c r="A35" s="34" t="s">
        <v>59</v>
      </c>
      <c r="E35" s="35" t="s">
        <v>758</v>
      </c>
    </row>
    <row r="36" spans="1:18" x14ac:dyDescent="0.2">
      <c r="A36" s="36" t="s">
        <v>61</v>
      </c>
      <c r="E36" s="37" t="s">
        <v>1016</v>
      </c>
    </row>
    <row r="37" spans="1:18" ht="25.5" x14ac:dyDescent="0.2">
      <c r="A37" t="s">
        <v>63</v>
      </c>
      <c r="E37" s="35" t="s">
        <v>207</v>
      </c>
    </row>
    <row r="38" spans="1:18" ht="12.75" customHeight="1" x14ac:dyDescent="0.2">
      <c r="A38" s="12" t="s">
        <v>53</v>
      </c>
      <c r="B38" s="12"/>
      <c r="C38" s="38" t="s">
        <v>34</v>
      </c>
      <c r="D38" s="12"/>
      <c r="E38" s="27" t="s">
        <v>261</v>
      </c>
      <c r="F38" s="12"/>
      <c r="G38" s="12"/>
      <c r="H38" s="12"/>
      <c r="I38" s="39">
        <f>0+Q38</f>
        <v>0</v>
      </c>
      <c r="O38">
        <f>0+R38</f>
        <v>0</v>
      </c>
      <c r="Q38">
        <f>0+I39</f>
        <v>0</v>
      </c>
      <c r="R38">
        <f>0+O39</f>
        <v>0</v>
      </c>
    </row>
    <row r="39" spans="1:18" x14ac:dyDescent="0.2">
      <c r="A39" s="24" t="s">
        <v>55</v>
      </c>
      <c r="B39" s="29" t="s">
        <v>89</v>
      </c>
      <c r="C39" s="29" t="s">
        <v>1017</v>
      </c>
      <c r="D39" s="24" t="s">
        <v>69</v>
      </c>
      <c r="E39" s="30" t="s">
        <v>1018</v>
      </c>
      <c r="F39" s="31" t="s">
        <v>71</v>
      </c>
      <c r="G39" s="32">
        <v>0.23899999999999999</v>
      </c>
      <c r="H39" s="33">
        <v>0</v>
      </c>
      <c r="I39" s="33">
        <f>ROUND(ROUND(H39,2)*ROUND(G39,3),2)</f>
        <v>0</v>
      </c>
      <c r="O39">
        <f>(I39*21)/100</f>
        <v>0</v>
      </c>
      <c r="P39" t="s">
        <v>35</v>
      </c>
    </row>
    <row r="40" spans="1:18" ht="38.25" x14ac:dyDescent="0.2">
      <c r="A40" s="34" t="s">
        <v>59</v>
      </c>
      <c r="E40" s="35" t="s">
        <v>1019</v>
      </c>
    </row>
    <row r="41" spans="1:18" x14ac:dyDescent="0.2">
      <c r="A41" s="36" t="s">
        <v>61</v>
      </c>
      <c r="E41" s="37" t="s">
        <v>1020</v>
      </c>
    </row>
    <row r="42" spans="1:18" ht="51" x14ac:dyDescent="0.2">
      <c r="A42" t="s">
        <v>63</v>
      </c>
      <c r="E42" s="35" t="s">
        <v>1021</v>
      </c>
    </row>
    <row r="43" spans="1:18" ht="12.75" customHeight="1" x14ac:dyDescent="0.2">
      <c r="A43" s="12" t="s">
        <v>53</v>
      </c>
      <c r="B43" s="12"/>
      <c r="C43" s="38" t="s">
        <v>94</v>
      </c>
      <c r="D43" s="12"/>
      <c r="E43" s="27" t="s">
        <v>490</v>
      </c>
      <c r="F43" s="12"/>
      <c r="G43" s="12"/>
      <c r="H43" s="12"/>
      <c r="I43" s="39">
        <f>0+Q43</f>
        <v>0</v>
      </c>
      <c r="O43">
        <f>0+R43</f>
        <v>0</v>
      </c>
      <c r="Q43">
        <f>0+I44</f>
        <v>0</v>
      </c>
      <c r="R43">
        <f>0+O44</f>
        <v>0</v>
      </c>
    </row>
    <row r="44" spans="1:18" x14ac:dyDescent="0.2">
      <c r="A44" s="24" t="s">
        <v>55</v>
      </c>
      <c r="B44" s="29" t="s">
        <v>94</v>
      </c>
      <c r="C44" s="29" t="s">
        <v>1022</v>
      </c>
      <c r="D44" s="24" t="s">
        <v>69</v>
      </c>
      <c r="E44" s="30" t="s">
        <v>1023</v>
      </c>
      <c r="F44" s="31" t="s">
        <v>101</v>
      </c>
      <c r="G44" s="32">
        <v>16</v>
      </c>
      <c r="H44" s="33">
        <v>0</v>
      </c>
      <c r="I44" s="33">
        <f>ROUND(ROUND(H44,2)*ROUND(G44,3),2)</f>
        <v>0</v>
      </c>
      <c r="O44">
        <f>(I44*21)/100</f>
        <v>0</v>
      </c>
      <c r="P44" t="s">
        <v>35</v>
      </c>
    </row>
    <row r="45" spans="1:18" ht="51" x14ac:dyDescent="0.2">
      <c r="A45" s="34" t="s">
        <v>59</v>
      </c>
      <c r="E45" s="35" t="s">
        <v>1024</v>
      </c>
    </row>
    <row r="46" spans="1:18" x14ac:dyDescent="0.2">
      <c r="A46" s="36" t="s">
        <v>61</v>
      </c>
      <c r="E46" s="37" t="s">
        <v>1025</v>
      </c>
    </row>
    <row r="47" spans="1:18" ht="242.25" x14ac:dyDescent="0.2">
      <c r="A47" t="s">
        <v>63</v>
      </c>
      <c r="E47" s="35" t="s">
        <v>1026</v>
      </c>
    </row>
    <row r="48" spans="1:18" ht="12.75" customHeight="1" x14ac:dyDescent="0.2">
      <c r="A48" s="12" t="s">
        <v>53</v>
      </c>
      <c r="B48" s="12"/>
      <c r="C48" s="38" t="s">
        <v>50</v>
      </c>
      <c r="D48" s="12"/>
      <c r="E48" s="27" t="s">
        <v>542</v>
      </c>
      <c r="F48" s="12"/>
      <c r="G48" s="12"/>
      <c r="H48" s="12"/>
      <c r="I48" s="39">
        <f>0+Q48</f>
        <v>0</v>
      </c>
      <c r="O48">
        <f>0+R48</f>
        <v>0</v>
      </c>
      <c r="Q48">
        <f>0+I49+I53+I57+I61+I65+I69+I73</f>
        <v>0</v>
      </c>
      <c r="R48">
        <f>0+O49+O53+O57+O61+O65+O69+O73</f>
        <v>0</v>
      </c>
    </row>
    <row r="49" spans="1:16" x14ac:dyDescent="0.2">
      <c r="A49" s="24" t="s">
        <v>55</v>
      </c>
      <c r="B49" s="29" t="s">
        <v>50</v>
      </c>
      <c r="C49" s="29" t="s">
        <v>668</v>
      </c>
      <c r="D49" s="24" t="s">
        <v>69</v>
      </c>
      <c r="E49" s="30" t="s">
        <v>669</v>
      </c>
      <c r="F49" s="31" t="s">
        <v>71</v>
      </c>
      <c r="G49" s="32">
        <v>6.6280000000000001</v>
      </c>
      <c r="H49" s="33">
        <v>0</v>
      </c>
      <c r="I49" s="33">
        <f>ROUND(ROUND(H49,2)*ROUND(G49,3),2)</f>
        <v>0</v>
      </c>
      <c r="O49">
        <f>(I49*21)/100</f>
        <v>0</v>
      </c>
      <c r="P49" t="s">
        <v>35</v>
      </c>
    </row>
    <row r="50" spans="1:16" ht="127.5" x14ac:dyDescent="0.2">
      <c r="A50" s="34" t="s">
        <v>59</v>
      </c>
      <c r="E50" s="35" t="s">
        <v>1027</v>
      </c>
    </row>
    <row r="51" spans="1:16" ht="38.25" x14ac:dyDescent="0.2">
      <c r="A51" s="36" t="s">
        <v>61</v>
      </c>
      <c r="E51" s="37" t="s">
        <v>1028</v>
      </c>
    </row>
    <row r="52" spans="1:16" ht="114.75" x14ac:dyDescent="0.2">
      <c r="A52" t="s">
        <v>63</v>
      </c>
      <c r="E52" s="35" t="s">
        <v>661</v>
      </c>
    </row>
    <row r="53" spans="1:16" x14ac:dyDescent="0.2">
      <c r="A53" s="24" t="s">
        <v>55</v>
      </c>
      <c r="B53" s="29" t="s">
        <v>52</v>
      </c>
      <c r="C53" s="29" t="s">
        <v>673</v>
      </c>
      <c r="D53" s="24" t="s">
        <v>69</v>
      </c>
      <c r="E53" s="30" t="s">
        <v>674</v>
      </c>
      <c r="F53" s="31" t="s">
        <v>77</v>
      </c>
      <c r="G53" s="32">
        <v>152.44399999999999</v>
      </c>
      <c r="H53" s="33">
        <v>0</v>
      </c>
      <c r="I53" s="33">
        <f>ROUND(ROUND(H53,2)*ROUND(G53,3),2)</f>
        <v>0</v>
      </c>
      <c r="O53">
        <f>(I53*21)/100</f>
        <v>0</v>
      </c>
      <c r="P53" t="s">
        <v>35</v>
      </c>
    </row>
    <row r="54" spans="1:16" ht="89.25" x14ac:dyDescent="0.2">
      <c r="A54" s="34" t="s">
        <v>59</v>
      </c>
      <c r="E54" s="35" t="s">
        <v>1029</v>
      </c>
    </row>
    <row r="55" spans="1:16" ht="38.25" x14ac:dyDescent="0.2">
      <c r="A55" s="36" t="s">
        <v>61</v>
      </c>
      <c r="E55" s="37" t="s">
        <v>1030</v>
      </c>
    </row>
    <row r="56" spans="1:16" ht="25.5" x14ac:dyDescent="0.2">
      <c r="A56" t="s">
        <v>63</v>
      </c>
      <c r="E56" s="35" t="s">
        <v>80</v>
      </c>
    </row>
    <row r="57" spans="1:16" x14ac:dyDescent="0.2">
      <c r="A57" s="24" t="s">
        <v>55</v>
      </c>
      <c r="B57" s="29" t="s">
        <v>108</v>
      </c>
      <c r="C57" s="29" t="s">
        <v>840</v>
      </c>
      <c r="D57" s="24" t="s">
        <v>69</v>
      </c>
      <c r="E57" s="30" t="s">
        <v>841</v>
      </c>
      <c r="F57" s="31" t="s">
        <v>71</v>
      </c>
      <c r="G57" s="32">
        <v>1.6879999999999999</v>
      </c>
      <c r="H57" s="33">
        <v>0</v>
      </c>
      <c r="I57" s="33">
        <f>ROUND(ROUND(H57,2)*ROUND(G57,3),2)</f>
        <v>0</v>
      </c>
      <c r="O57">
        <f>(I57*21)/100</f>
        <v>0</v>
      </c>
      <c r="P57" t="s">
        <v>35</v>
      </c>
    </row>
    <row r="58" spans="1:16" ht="127.5" x14ac:dyDescent="0.2">
      <c r="A58" s="34" t="s">
        <v>59</v>
      </c>
      <c r="E58" s="35" t="s">
        <v>1031</v>
      </c>
    </row>
    <row r="59" spans="1:16" ht="38.25" x14ac:dyDescent="0.2">
      <c r="A59" s="36" t="s">
        <v>61</v>
      </c>
      <c r="E59" s="37" t="s">
        <v>1032</v>
      </c>
    </row>
    <row r="60" spans="1:16" ht="114.75" x14ac:dyDescent="0.2">
      <c r="A60" t="s">
        <v>63</v>
      </c>
      <c r="E60" s="35" t="s">
        <v>661</v>
      </c>
    </row>
    <row r="61" spans="1:16" x14ac:dyDescent="0.2">
      <c r="A61" s="24" t="s">
        <v>55</v>
      </c>
      <c r="B61" s="29" t="s">
        <v>113</v>
      </c>
      <c r="C61" s="29" t="s">
        <v>844</v>
      </c>
      <c r="D61" s="24" t="s">
        <v>69</v>
      </c>
      <c r="E61" s="30" t="s">
        <v>845</v>
      </c>
      <c r="F61" s="31" t="s">
        <v>77</v>
      </c>
      <c r="G61" s="32">
        <v>238.44800000000001</v>
      </c>
      <c r="H61" s="33">
        <v>0</v>
      </c>
      <c r="I61" s="33">
        <f>ROUND(ROUND(H61,2)*ROUND(G61,3),2)</f>
        <v>0</v>
      </c>
      <c r="O61">
        <f>(I61*21)/100</f>
        <v>0</v>
      </c>
      <c r="P61" t="s">
        <v>35</v>
      </c>
    </row>
    <row r="62" spans="1:16" ht="127.5" x14ac:dyDescent="0.2">
      <c r="A62" s="34" t="s">
        <v>59</v>
      </c>
      <c r="E62" s="35" t="s">
        <v>1033</v>
      </c>
    </row>
    <row r="63" spans="1:16" ht="51" x14ac:dyDescent="0.2">
      <c r="A63" s="36" t="s">
        <v>61</v>
      </c>
      <c r="E63" s="37" t="s">
        <v>1034</v>
      </c>
    </row>
    <row r="64" spans="1:16" ht="25.5" x14ac:dyDescent="0.2">
      <c r="A64" t="s">
        <v>63</v>
      </c>
      <c r="E64" s="35" t="s">
        <v>80</v>
      </c>
    </row>
    <row r="65" spans="1:16" x14ac:dyDescent="0.2">
      <c r="A65" s="24" t="s">
        <v>55</v>
      </c>
      <c r="B65" s="29" t="s">
        <v>118</v>
      </c>
      <c r="C65" s="29" t="s">
        <v>919</v>
      </c>
      <c r="D65" s="24" t="s">
        <v>69</v>
      </c>
      <c r="E65" s="30" t="s">
        <v>920</v>
      </c>
      <c r="F65" s="31" t="s">
        <v>101</v>
      </c>
      <c r="G65" s="32">
        <v>11.05</v>
      </c>
      <c r="H65" s="33">
        <v>0</v>
      </c>
      <c r="I65" s="33">
        <f>ROUND(ROUND(H65,2)*ROUND(G65,3),2)</f>
        <v>0</v>
      </c>
      <c r="O65">
        <f>(I65*21)/100</f>
        <v>0</v>
      </c>
      <c r="P65" t="s">
        <v>35</v>
      </c>
    </row>
    <row r="66" spans="1:16" ht="51" x14ac:dyDescent="0.2">
      <c r="A66" s="34" t="s">
        <v>59</v>
      </c>
      <c r="E66" s="35" t="s">
        <v>1035</v>
      </c>
    </row>
    <row r="67" spans="1:16" x14ac:dyDescent="0.2">
      <c r="A67" s="36" t="s">
        <v>61</v>
      </c>
      <c r="E67" s="37" t="s">
        <v>1036</v>
      </c>
    </row>
    <row r="68" spans="1:16" ht="127.5" x14ac:dyDescent="0.2">
      <c r="A68" t="s">
        <v>63</v>
      </c>
      <c r="E68" s="35" t="s">
        <v>852</v>
      </c>
    </row>
    <row r="69" spans="1:16" ht="25.5" x14ac:dyDescent="0.2">
      <c r="A69" s="24" t="s">
        <v>55</v>
      </c>
      <c r="B69" s="29" t="s">
        <v>124</v>
      </c>
      <c r="C69" s="29" t="s">
        <v>690</v>
      </c>
      <c r="D69" s="24" t="s">
        <v>69</v>
      </c>
      <c r="E69" s="30" t="s">
        <v>691</v>
      </c>
      <c r="F69" s="31" t="s">
        <v>71</v>
      </c>
      <c r="G69" s="32">
        <v>0.11</v>
      </c>
      <c r="H69" s="33">
        <v>0</v>
      </c>
      <c r="I69" s="33">
        <f>ROUND(ROUND(H69,2)*ROUND(G69,3),2)</f>
        <v>0</v>
      </c>
      <c r="O69">
        <f>(I69*21)/100</f>
        <v>0</v>
      </c>
      <c r="P69" t="s">
        <v>35</v>
      </c>
    </row>
    <row r="70" spans="1:16" ht="63.75" x14ac:dyDescent="0.2">
      <c r="A70" s="34" t="s">
        <v>59</v>
      </c>
      <c r="E70" s="35" t="s">
        <v>1037</v>
      </c>
    </row>
    <row r="71" spans="1:16" x14ac:dyDescent="0.2">
      <c r="A71" s="36" t="s">
        <v>61</v>
      </c>
      <c r="E71" s="37" t="s">
        <v>1038</v>
      </c>
    </row>
    <row r="72" spans="1:16" ht="89.25" x14ac:dyDescent="0.2">
      <c r="A72" t="s">
        <v>63</v>
      </c>
      <c r="E72" s="35" t="s">
        <v>694</v>
      </c>
    </row>
    <row r="73" spans="1:16" x14ac:dyDescent="0.2">
      <c r="A73" s="24" t="s">
        <v>55</v>
      </c>
      <c r="B73" s="29" t="s">
        <v>128</v>
      </c>
      <c r="C73" s="29" t="s">
        <v>696</v>
      </c>
      <c r="D73" s="24" t="s">
        <v>69</v>
      </c>
      <c r="E73" s="30" t="s">
        <v>697</v>
      </c>
      <c r="F73" s="31" t="s">
        <v>77</v>
      </c>
      <c r="G73" s="32">
        <v>2.86</v>
      </c>
      <c r="H73" s="33">
        <v>0</v>
      </c>
      <c r="I73" s="33">
        <f>ROUND(ROUND(H73,2)*ROUND(G73,3),2)</f>
        <v>0</v>
      </c>
      <c r="O73">
        <f>(I73*21)/100</f>
        <v>0</v>
      </c>
      <c r="P73" t="s">
        <v>35</v>
      </c>
    </row>
    <row r="74" spans="1:16" ht="38.25" x14ac:dyDescent="0.2">
      <c r="A74" s="34" t="s">
        <v>59</v>
      </c>
      <c r="E74" s="35" t="s">
        <v>1039</v>
      </c>
    </row>
    <row r="75" spans="1:16" x14ac:dyDescent="0.2">
      <c r="A75" s="36" t="s">
        <v>61</v>
      </c>
      <c r="E75" s="37" t="s">
        <v>1040</v>
      </c>
    </row>
    <row r="76" spans="1:16" ht="25.5" x14ac:dyDescent="0.2">
      <c r="A76" t="s">
        <v>63</v>
      </c>
      <c r="E76"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1"/>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0+O12+O21+O38+O43+O48+O53</f>
        <v>0</v>
      </c>
      <c r="P2" t="s">
        <v>34</v>
      </c>
    </row>
    <row r="3" spans="1:18" ht="15" customHeight="1" x14ac:dyDescent="0.25">
      <c r="A3" t="s">
        <v>11</v>
      </c>
      <c r="B3" s="17" t="s">
        <v>13</v>
      </c>
      <c r="C3" s="4" t="s">
        <v>14</v>
      </c>
      <c r="D3" s="7"/>
      <c r="E3" s="18" t="s">
        <v>15</v>
      </c>
      <c r="F3" s="8"/>
      <c r="G3" s="15"/>
      <c r="H3" s="14" t="s">
        <v>1041</v>
      </c>
      <c r="I3" s="40">
        <f>0+I12+I21+I38+I43+I48+I53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1041</v>
      </c>
      <c r="D8" s="2"/>
      <c r="E8" s="21" t="s">
        <v>1042</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20.9</v>
      </c>
      <c r="H13" s="33">
        <v>0</v>
      </c>
      <c r="I13" s="33">
        <f>ROUND(ROUND(H13,2)*ROUND(G13,3),2)</f>
        <v>0</v>
      </c>
      <c r="O13">
        <f>(I13*21)/100</f>
        <v>0</v>
      </c>
      <c r="P13" t="s">
        <v>35</v>
      </c>
    </row>
    <row r="14" spans="1:18" ht="25.5" x14ac:dyDescent="0.2">
      <c r="A14" s="34" t="s">
        <v>59</v>
      </c>
      <c r="E14" s="35" t="s">
        <v>1008</v>
      </c>
    </row>
    <row r="15" spans="1:18" x14ac:dyDescent="0.2">
      <c r="A15" s="36" t="s">
        <v>61</v>
      </c>
      <c r="E15" s="37" t="s">
        <v>1043</v>
      </c>
    </row>
    <row r="16" spans="1:18" ht="25.5" x14ac:dyDescent="0.2">
      <c r="A16" t="s">
        <v>63</v>
      </c>
      <c r="E16" s="35" t="s">
        <v>64</v>
      </c>
    </row>
    <row r="17" spans="1:18" x14ac:dyDescent="0.2">
      <c r="A17" s="24" t="s">
        <v>55</v>
      </c>
      <c r="B17" s="29" t="s">
        <v>35</v>
      </c>
      <c r="C17" s="29" t="s">
        <v>56</v>
      </c>
      <c r="D17" s="24" t="s">
        <v>125</v>
      </c>
      <c r="E17" s="30" t="s">
        <v>57</v>
      </c>
      <c r="F17" s="31" t="s">
        <v>58</v>
      </c>
      <c r="G17" s="32">
        <v>13.337999999999999</v>
      </c>
      <c r="H17" s="33">
        <v>0</v>
      </c>
      <c r="I17" s="33">
        <f>ROUND(ROUND(H17,2)*ROUND(G17,3),2)</f>
        <v>0</v>
      </c>
      <c r="O17">
        <f>(I17*21)/100</f>
        <v>0</v>
      </c>
      <c r="P17" t="s">
        <v>35</v>
      </c>
    </row>
    <row r="18" spans="1:18" ht="25.5" x14ac:dyDescent="0.2">
      <c r="A18" s="34" t="s">
        <v>59</v>
      </c>
      <c r="E18" s="35" t="s">
        <v>1044</v>
      </c>
    </row>
    <row r="19" spans="1:18" x14ac:dyDescent="0.2">
      <c r="A19" s="36" t="s">
        <v>61</v>
      </c>
      <c r="E19" s="37" t="s">
        <v>1045</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f>
        <v>0</v>
      </c>
      <c r="R21">
        <f>0+O22+O26+O30+O34</f>
        <v>0</v>
      </c>
    </row>
    <row r="22" spans="1:18" x14ac:dyDescent="0.2">
      <c r="A22" s="24" t="s">
        <v>55</v>
      </c>
      <c r="B22" s="29" t="s">
        <v>34</v>
      </c>
      <c r="C22" s="29" t="s">
        <v>166</v>
      </c>
      <c r="D22" s="24" t="s">
        <v>69</v>
      </c>
      <c r="E22" s="30" t="s">
        <v>167</v>
      </c>
      <c r="F22" s="31" t="s">
        <v>71</v>
      </c>
      <c r="G22" s="32">
        <v>10.45</v>
      </c>
      <c r="H22" s="33">
        <v>0</v>
      </c>
      <c r="I22" s="33">
        <f>ROUND(ROUND(H22,2)*ROUND(G22,3),2)</f>
        <v>0</v>
      </c>
      <c r="O22">
        <f>(I22*21)/100</f>
        <v>0</v>
      </c>
      <c r="P22" t="s">
        <v>35</v>
      </c>
    </row>
    <row r="23" spans="1:18" ht="63.75" x14ac:dyDescent="0.2">
      <c r="A23" s="34" t="s">
        <v>59</v>
      </c>
      <c r="E23" s="35" t="s">
        <v>1046</v>
      </c>
    </row>
    <row r="24" spans="1:18" x14ac:dyDescent="0.2">
      <c r="A24" s="36" t="s">
        <v>61</v>
      </c>
      <c r="E24" s="37" t="s">
        <v>1047</v>
      </c>
    </row>
    <row r="25" spans="1:18" ht="318.75" x14ac:dyDescent="0.2">
      <c r="A25" t="s">
        <v>63</v>
      </c>
      <c r="E25" s="35" t="s">
        <v>170</v>
      </c>
    </row>
    <row r="26" spans="1:18" x14ac:dyDescent="0.2">
      <c r="A26" s="24" t="s">
        <v>55</v>
      </c>
      <c r="B26" s="29" t="s">
        <v>43</v>
      </c>
      <c r="C26" s="29" t="s">
        <v>172</v>
      </c>
      <c r="D26" s="24" t="s">
        <v>69</v>
      </c>
      <c r="E26" s="30" t="s">
        <v>173</v>
      </c>
      <c r="F26" s="31" t="s">
        <v>174</v>
      </c>
      <c r="G26" s="32">
        <v>104.5</v>
      </c>
      <c r="H26" s="33">
        <v>0</v>
      </c>
      <c r="I26" s="33">
        <f>ROUND(ROUND(H26,2)*ROUND(G26,3),2)</f>
        <v>0</v>
      </c>
      <c r="O26">
        <f>(I26*21)/100</f>
        <v>0</v>
      </c>
      <c r="P26" t="s">
        <v>35</v>
      </c>
    </row>
    <row r="27" spans="1:18" ht="38.25" x14ac:dyDescent="0.2">
      <c r="A27" s="34" t="s">
        <v>59</v>
      </c>
      <c r="E27" s="35" t="s">
        <v>751</v>
      </c>
    </row>
    <row r="28" spans="1:18" x14ac:dyDescent="0.2">
      <c r="A28" s="36" t="s">
        <v>61</v>
      </c>
      <c r="E28" s="37" t="s">
        <v>1048</v>
      </c>
    </row>
    <row r="29" spans="1:18" ht="25.5" x14ac:dyDescent="0.2">
      <c r="A29" t="s">
        <v>63</v>
      </c>
      <c r="E29" s="35" t="s">
        <v>177</v>
      </c>
    </row>
    <row r="30" spans="1:18" x14ac:dyDescent="0.2">
      <c r="A30" s="24" t="s">
        <v>55</v>
      </c>
      <c r="B30" s="29" t="s">
        <v>45</v>
      </c>
      <c r="C30" s="29" t="s">
        <v>753</v>
      </c>
      <c r="D30" s="24" t="s">
        <v>69</v>
      </c>
      <c r="E30" s="30" t="s">
        <v>754</v>
      </c>
      <c r="F30" s="31" t="s">
        <v>71</v>
      </c>
      <c r="G30" s="32">
        <v>27.754999999999999</v>
      </c>
      <c r="H30" s="33">
        <v>0</v>
      </c>
      <c r="I30" s="33">
        <f>ROUND(ROUND(H30,2)*ROUND(G30,3),2)</f>
        <v>0</v>
      </c>
      <c r="O30">
        <f>(I30*21)/100</f>
        <v>0</v>
      </c>
      <c r="P30" t="s">
        <v>35</v>
      </c>
    </row>
    <row r="31" spans="1:18" ht="51" x14ac:dyDescent="0.2">
      <c r="A31" s="34" t="s">
        <v>59</v>
      </c>
      <c r="E31" s="35" t="s">
        <v>755</v>
      </c>
    </row>
    <row r="32" spans="1:18" x14ac:dyDescent="0.2">
      <c r="A32" s="36" t="s">
        <v>61</v>
      </c>
      <c r="E32" s="37" t="s">
        <v>1049</v>
      </c>
    </row>
    <row r="33" spans="1:18" ht="293.25" x14ac:dyDescent="0.2">
      <c r="A33" t="s">
        <v>63</v>
      </c>
      <c r="E33" s="35" t="s">
        <v>757</v>
      </c>
    </row>
    <row r="34" spans="1:18" x14ac:dyDescent="0.2">
      <c r="A34" s="24" t="s">
        <v>55</v>
      </c>
      <c r="B34" s="29" t="s">
        <v>47</v>
      </c>
      <c r="C34" s="29" t="s">
        <v>202</v>
      </c>
      <c r="D34" s="24" t="s">
        <v>69</v>
      </c>
      <c r="E34" s="30" t="s">
        <v>203</v>
      </c>
      <c r="F34" s="31" t="s">
        <v>204</v>
      </c>
      <c r="G34" s="32">
        <v>13.52</v>
      </c>
      <c r="H34" s="33">
        <v>0</v>
      </c>
      <c r="I34" s="33">
        <f>ROUND(ROUND(H34,2)*ROUND(G34,3),2)</f>
        <v>0</v>
      </c>
      <c r="O34">
        <f>(I34*21)/100</f>
        <v>0</v>
      </c>
      <c r="P34" t="s">
        <v>35</v>
      </c>
    </row>
    <row r="35" spans="1:18" ht="38.25" x14ac:dyDescent="0.2">
      <c r="A35" s="34" t="s">
        <v>59</v>
      </c>
      <c r="E35" s="35" t="s">
        <v>758</v>
      </c>
    </row>
    <row r="36" spans="1:18" x14ac:dyDescent="0.2">
      <c r="A36" s="36" t="s">
        <v>61</v>
      </c>
      <c r="E36" s="37" t="s">
        <v>1050</v>
      </c>
    </row>
    <row r="37" spans="1:18" ht="25.5" x14ac:dyDescent="0.2">
      <c r="A37" t="s">
        <v>63</v>
      </c>
      <c r="E37" s="35" t="s">
        <v>207</v>
      </c>
    </row>
    <row r="38" spans="1:18" ht="12.75" customHeight="1" x14ac:dyDescent="0.2">
      <c r="A38" s="12" t="s">
        <v>53</v>
      </c>
      <c r="B38" s="12"/>
      <c r="C38" s="38" t="s">
        <v>35</v>
      </c>
      <c r="D38" s="12"/>
      <c r="E38" s="27" t="s">
        <v>242</v>
      </c>
      <c r="F38" s="12"/>
      <c r="G38" s="12"/>
      <c r="H38" s="12"/>
      <c r="I38" s="39">
        <f>0+Q38</f>
        <v>0</v>
      </c>
      <c r="O38">
        <f>0+R38</f>
        <v>0</v>
      </c>
      <c r="Q38">
        <f>0+I39</f>
        <v>0</v>
      </c>
      <c r="R38">
        <f>0+O39</f>
        <v>0</v>
      </c>
    </row>
    <row r="39" spans="1:18" x14ac:dyDescent="0.2">
      <c r="A39" s="24" t="s">
        <v>55</v>
      </c>
      <c r="B39" s="29" t="s">
        <v>89</v>
      </c>
      <c r="C39" s="29" t="s">
        <v>1051</v>
      </c>
      <c r="D39" s="24" t="s">
        <v>69</v>
      </c>
      <c r="E39" s="30" t="s">
        <v>1052</v>
      </c>
      <c r="F39" s="31" t="s">
        <v>58</v>
      </c>
      <c r="G39" s="32">
        <v>3.1E-2</v>
      </c>
      <c r="H39" s="33">
        <v>0</v>
      </c>
      <c r="I39" s="33">
        <f>ROUND(ROUND(H39,2)*ROUND(G39,3),2)</f>
        <v>0</v>
      </c>
      <c r="O39">
        <f>(I39*21)/100</f>
        <v>0</v>
      </c>
      <c r="P39" t="s">
        <v>35</v>
      </c>
    </row>
    <row r="40" spans="1:18" ht="51" x14ac:dyDescent="0.2">
      <c r="A40" s="34" t="s">
        <v>59</v>
      </c>
      <c r="E40" s="35" t="s">
        <v>1053</v>
      </c>
    </row>
    <row r="41" spans="1:18" x14ac:dyDescent="0.2">
      <c r="A41" s="36" t="s">
        <v>61</v>
      </c>
      <c r="E41" s="37" t="s">
        <v>1054</v>
      </c>
    </row>
    <row r="42" spans="1:18" ht="267.75" x14ac:dyDescent="0.2">
      <c r="A42" t="s">
        <v>63</v>
      </c>
      <c r="E42" s="35" t="s">
        <v>280</v>
      </c>
    </row>
    <row r="43" spans="1:18" ht="12.75" customHeight="1" x14ac:dyDescent="0.2">
      <c r="A43" s="12" t="s">
        <v>53</v>
      </c>
      <c r="B43" s="12"/>
      <c r="C43" s="38" t="s">
        <v>43</v>
      </c>
      <c r="D43" s="12"/>
      <c r="E43" s="27" t="s">
        <v>281</v>
      </c>
      <c r="F43" s="12"/>
      <c r="G43" s="12"/>
      <c r="H43" s="12"/>
      <c r="I43" s="39">
        <f>0+Q43</f>
        <v>0</v>
      </c>
      <c r="O43">
        <f>0+R43</f>
        <v>0</v>
      </c>
      <c r="Q43">
        <f>0+I44</f>
        <v>0</v>
      </c>
      <c r="R43">
        <f>0+O44</f>
        <v>0</v>
      </c>
    </row>
    <row r="44" spans="1:18" x14ac:dyDescent="0.2">
      <c r="A44" s="24" t="s">
        <v>55</v>
      </c>
      <c r="B44" s="29" t="s">
        <v>94</v>
      </c>
      <c r="C44" s="29" t="s">
        <v>775</v>
      </c>
      <c r="D44" s="24" t="s">
        <v>69</v>
      </c>
      <c r="E44" s="30" t="s">
        <v>776</v>
      </c>
      <c r="F44" s="31" t="s">
        <v>71</v>
      </c>
      <c r="G44" s="32">
        <v>0.19700000000000001</v>
      </c>
      <c r="H44" s="33">
        <v>0</v>
      </c>
      <c r="I44" s="33">
        <f>ROUND(ROUND(H44,2)*ROUND(G44,3),2)</f>
        <v>0</v>
      </c>
      <c r="O44">
        <f>(I44*21)/100</f>
        <v>0</v>
      </c>
      <c r="P44" t="s">
        <v>35</v>
      </c>
    </row>
    <row r="45" spans="1:18" ht="76.5" x14ac:dyDescent="0.2">
      <c r="A45" s="34" t="s">
        <v>59</v>
      </c>
      <c r="E45" s="35" t="s">
        <v>1055</v>
      </c>
    </row>
    <row r="46" spans="1:18" x14ac:dyDescent="0.2">
      <c r="A46" s="36" t="s">
        <v>61</v>
      </c>
      <c r="E46" s="37" t="s">
        <v>1056</v>
      </c>
    </row>
    <row r="47" spans="1:18" ht="369.75" x14ac:dyDescent="0.2">
      <c r="A47" t="s">
        <v>63</v>
      </c>
      <c r="E47" s="35" t="s">
        <v>274</v>
      </c>
    </row>
    <row r="48" spans="1:18" ht="12.75" customHeight="1" x14ac:dyDescent="0.2">
      <c r="A48" s="12" t="s">
        <v>53</v>
      </c>
      <c r="B48" s="12"/>
      <c r="C48" s="38" t="s">
        <v>94</v>
      </c>
      <c r="D48" s="12"/>
      <c r="E48" s="27" t="s">
        <v>490</v>
      </c>
      <c r="F48" s="12"/>
      <c r="G48" s="12"/>
      <c r="H48" s="12"/>
      <c r="I48" s="39">
        <f>0+Q48</f>
        <v>0</v>
      </c>
      <c r="O48">
        <f>0+R48</f>
        <v>0</v>
      </c>
      <c r="Q48">
        <f>0+I49</f>
        <v>0</v>
      </c>
      <c r="R48">
        <f>0+O49</f>
        <v>0</v>
      </c>
    </row>
    <row r="49" spans="1:18" x14ac:dyDescent="0.2">
      <c r="A49" s="24" t="s">
        <v>55</v>
      </c>
      <c r="B49" s="29" t="s">
        <v>50</v>
      </c>
      <c r="C49" s="29" t="s">
        <v>1022</v>
      </c>
      <c r="D49" s="24" t="s">
        <v>69</v>
      </c>
      <c r="E49" s="30" t="s">
        <v>1023</v>
      </c>
      <c r="F49" s="31" t="s">
        <v>101</v>
      </c>
      <c r="G49" s="32">
        <v>16</v>
      </c>
      <c r="H49" s="33">
        <v>0</v>
      </c>
      <c r="I49" s="33">
        <f>ROUND(ROUND(H49,2)*ROUND(G49,3),2)</f>
        <v>0</v>
      </c>
      <c r="O49">
        <f>(I49*21)/100</f>
        <v>0</v>
      </c>
      <c r="P49" t="s">
        <v>35</v>
      </c>
    </row>
    <row r="50" spans="1:18" ht="51" x14ac:dyDescent="0.2">
      <c r="A50" s="34" t="s">
        <v>59</v>
      </c>
      <c r="E50" s="35" t="s">
        <v>1024</v>
      </c>
    </row>
    <row r="51" spans="1:18" x14ac:dyDescent="0.2">
      <c r="A51" s="36" t="s">
        <v>61</v>
      </c>
      <c r="E51" s="37" t="s">
        <v>1025</v>
      </c>
    </row>
    <row r="52" spans="1:18" ht="242.25" x14ac:dyDescent="0.2">
      <c r="A52" t="s">
        <v>63</v>
      </c>
      <c r="E52" s="35" t="s">
        <v>1026</v>
      </c>
    </row>
    <row r="53" spans="1:18" ht="12.75" customHeight="1" x14ac:dyDescent="0.2">
      <c r="A53" s="12" t="s">
        <v>53</v>
      </c>
      <c r="B53" s="12"/>
      <c r="C53" s="38" t="s">
        <v>50</v>
      </c>
      <c r="D53" s="12"/>
      <c r="E53" s="27" t="s">
        <v>542</v>
      </c>
      <c r="F53" s="12"/>
      <c r="G53" s="12"/>
      <c r="H53" s="12"/>
      <c r="I53" s="39">
        <f>0+Q53</f>
        <v>0</v>
      </c>
      <c r="O53">
        <f>0+R53</f>
        <v>0</v>
      </c>
      <c r="Q53">
        <f>0+I54+I58+I62+I66+I70+I74+I78</f>
        <v>0</v>
      </c>
      <c r="R53">
        <f>0+O54+O58+O62+O66+O70+O74+O78</f>
        <v>0</v>
      </c>
    </row>
    <row r="54" spans="1:18" x14ac:dyDescent="0.2">
      <c r="A54" s="24" t="s">
        <v>55</v>
      </c>
      <c r="B54" s="29" t="s">
        <v>52</v>
      </c>
      <c r="C54" s="29" t="s">
        <v>668</v>
      </c>
      <c r="D54" s="24" t="s">
        <v>69</v>
      </c>
      <c r="E54" s="30" t="s">
        <v>669</v>
      </c>
      <c r="F54" s="31" t="s">
        <v>71</v>
      </c>
      <c r="G54" s="32">
        <v>3.5920000000000001</v>
      </c>
      <c r="H54" s="33">
        <v>0</v>
      </c>
      <c r="I54" s="33">
        <f>ROUND(ROUND(H54,2)*ROUND(G54,3),2)</f>
        <v>0</v>
      </c>
      <c r="O54">
        <f>(I54*21)/100</f>
        <v>0</v>
      </c>
      <c r="P54" t="s">
        <v>35</v>
      </c>
    </row>
    <row r="55" spans="1:18" ht="127.5" x14ac:dyDescent="0.2">
      <c r="A55" s="34" t="s">
        <v>59</v>
      </c>
      <c r="E55" s="35" t="s">
        <v>1057</v>
      </c>
    </row>
    <row r="56" spans="1:18" ht="38.25" x14ac:dyDescent="0.2">
      <c r="A56" s="36" t="s">
        <v>61</v>
      </c>
      <c r="E56" s="37" t="s">
        <v>1058</v>
      </c>
    </row>
    <row r="57" spans="1:18" ht="114.75" x14ac:dyDescent="0.2">
      <c r="A57" t="s">
        <v>63</v>
      </c>
      <c r="E57" s="35" t="s">
        <v>661</v>
      </c>
    </row>
    <row r="58" spans="1:18" x14ac:dyDescent="0.2">
      <c r="A58" s="24" t="s">
        <v>55</v>
      </c>
      <c r="B58" s="29" t="s">
        <v>108</v>
      </c>
      <c r="C58" s="29" t="s">
        <v>673</v>
      </c>
      <c r="D58" s="24" t="s">
        <v>69</v>
      </c>
      <c r="E58" s="30" t="s">
        <v>674</v>
      </c>
      <c r="F58" s="31" t="s">
        <v>77</v>
      </c>
      <c r="G58" s="32">
        <v>82.616</v>
      </c>
      <c r="H58" s="33">
        <v>0</v>
      </c>
      <c r="I58" s="33">
        <f>ROUND(ROUND(H58,2)*ROUND(G58,3),2)</f>
        <v>0</v>
      </c>
      <c r="O58">
        <f>(I58*21)/100</f>
        <v>0</v>
      </c>
      <c r="P58" t="s">
        <v>35</v>
      </c>
    </row>
    <row r="59" spans="1:18" ht="89.25" x14ac:dyDescent="0.2">
      <c r="A59" s="34" t="s">
        <v>59</v>
      </c>
      <c r="E59" s="35" t="s">
        <v>1059</v>
      </c>
    </row>
    <row r="60" spans="1:18" ht="38.25" x14ac:dyDescent="0.2">
      <c r="A60" s="36" t="s">
        <v>61</v>
      </c>
      <c r="E60" s="37" t="s">
        <v>1060</v>
      </c>
    </row>
    <row r="61" spans="1:18" ht="25.5" x14ac:dyDescent="0.2">
      <c r="A61" t="s">
        <v>63</v>
      </c>
      <c r="E61" s="35" t="s">
        <v>80</v>
      </c>
    </row>
    <row r="62" spans="1:18" x14ac:dyDescent="0.2">
      <c r="A62" s="24" t="s">
        <v>55</v>
      </c>
      <c r="B62" s="29" t="s">
        <v>113</v>
      </c>
      <c r="C62" s="29" t="s">
        <v>840</v>
      </c>
      <c r="D62" s="24" t="s">
        <v>69</v>
      </c>
      <c r="E62" s="30" t="s">
        <v>841</v>
      </c>
      <c r="F62" s="31" t="s">
        <v>71</v>
      </c>
      <c r="G62" s="32">
        <v>0.41799999999999998</v>
      </c>
      <c r="H62" s="33">
        <v>0</v>
      </c>
      <c r="I62" s="33">
        <f>ROUND(ROUND(H62,2)*ROUND(G62,3),2)</f>
        <v>0</v>
      </c>
      <c r="O62">
        <f>(I62*21)/100</f>
        <v>0</v>
      </c>
      <c r="P62" t="s">
        <v>35</v>
      </c>
    </row>
    <row r="63" spans="1:18" ht="63.75" x14ac:dyDescent="0.2">
      <c r="A63" s="34" t="s">
        <v>59</v>
      </c>
      <c r="E63" s="35" t="s">
        <v>1061</v>
      </c>
    </row>
    <row r="64" spans="1:18" x14ac:dyDescent="0.2">
      <c r="A64" s="36" t="s">
        <v>61</v>
      </c>
      <c r="E64" s="37" t="s">
        <v>1062</v>
      </c>
    </row>
    <row r="65" spans="1:16" ht="114.75" x14ac:dyDescent="0.2">
      <c r="A65" t="s">
        <v>63</v>
      </c>
      <c r="E65" s="35" t="s">
        <v>661</v>
      </c>
    </row>
    <row r="66" spans="1:16" x14ac:dyDescent="0.2">
      <c r="A66" s="24" t="s">
        <v>55</v>
      </c>
      <c r="B66" s="29" t="s">
        <v>118</v>
      </c>
      <c r="C66" s="29" t="s">
        <v>844</v>
      </c>
      <c r="D66" s="24" t="s">
        <v>69</v>
      </c>
      <c r="E66" s="30" t="s">
        <v>845</v>
      </c>
      <c r="F66" s="31" t="s">
        <v>77</v>
      </c>
      <c r="G66" s="32">
        <v>121.33</v>
      </c>
      <c r="H66" s="33">
        <v>0</v>
      </c>
      <c r="I66" s="33">
        <f>ROUND(ROUND(H66,2)*ROUND(G66,3),2)</f>
        <v>0</v>
      </c>
      <c r="O66">
        <f>(I66*21)/100</f>
        <v>0</v>
      </c>
      <c r="P66" t="s">
        <v>35</v>
      </c>
    </row>
    <row r="67" spans="1:16" ht="127.5" x14ac:dyDescent="0.2">
      <c r="A67" s="34" t="s">
        <v>59</v>
      </c>
      <c r="E67" s="35" t="s">
        <v>1063</v>
      </c>
    </row>
    <row r="68" spans="1:16" ht="38.25" x14ac:dyDescent="0.2">
      <c r="A68" s="36" t="s">
        <v>61</v>
      </c>
      <c r="E68" s="37" t="s">
        <v>1064</v>
      </c>
    </row>
    <row r="69" spans="1:16" ht="25.5" x14ac:dyDescent="0.2">
      <c r="A69" t="s">
        <v>63</v>
      </c>
      <c r="E69" s="35" t="s">
        <v>80</v>
      </c>
    </row>
    <row r="70" spans="1:16" x14ac:dyDescent="0.2">
      <c r="A70" s="24" t="s">
        <v>55</v>
      </c>
      <c r="B70" s="29" t="s">
        <v>124</v>
      </c>
      <c r="C70" s="29" t="s">
        <v>848</v>
      </c>
      <c r="D70" s="24" t="s">
        <v>69</v>
      </c>
      <c r="E70" s="30" t="s">
        <v>849</v>
      </c>
      <c r="F70" s="31" t="s">
        <v>101</v>
      </c>
      <c r="G70" s="32">
        <v>11.55</v>
      </c>
      <c r="H70" s="33">
        <v>0</v>
      </c>
      <c r="I70" s="33">
        <f>ROUND(ROUND(H70,2)*ROUND(G70,3),2)</f>
        <v>0</v>
      </c>
      <c r="O70">
        <f>(I70*21)/100</f>
        <v>0</v>
      </c>
      <c r="P70" t="s">
        <v>35</v>
      </c>
    </row>
    <row r="71" spans="1:16" ht="51" x14ac:dyDescent="0.2">
      <c r="A71" s="34" t="s">
        <v>59</v>
      </c>
      <c r="E71" s="35" t="s">
        <v>1065</v>
      </c>
    </row>
    <row r="72" spans="1:16" x14ac:dyDescent="0.2">
      <c r="A72" s="36" t="s">
        <v>61</v>
      </c>
      <c r="E72" s="37" t="s">
        <v>1066</v>
      </c>
    </row>
    <row r="73" spans="1:16" ht="127.5" x14ac:dyDescent="0.2">
      <c r="A73" t="s">
        <v>63</v>
      </c>
      <c r="E73" s="35" t="s">
        <v>852</v>
      </c>
    </row>
    <row r="74" spans="1:16" x14ac:dyDescent="0.2">
      <c r="A74" s="24" t="s">
        <v>55</v>
      </c>
      <c r="B74" s="29" t="s">
        <v>128</v>
      </c>
      <c r="C74" s="29" t="s">
        <v>1067</v>
      </c>
      <c r="D74" s="24" t="s">
        <v>69</v>
      </c>
      <c r="E74" s="30" t="s">
        <v>1068</v>
      </c>
      <c r="F74" s="31" t="s">
        <v>71</v>
      </c>
      <c r="G74" s="32">
        <v>0.13400000000000001</v>
      </c>
      <c r="H74" s="33">
        <v>0</v>
      </c>
      <c r="I74" s="33">
        <f>ROUND(ROUND(H74,2)*ROUND(G74,3),2)</f>
        <v>0</v>
      </c>
      <c r="O74">
        <f>(I74*21)/100</f>
        <v>0</v>
      </c>
      <c r="P74" t="s">
        <v>35</v>
      </c>
    </row>
    <row r="75" spans="1:16" ht="63.75" x14ac:dyDescent="0.2">
      <c r="A75" s="34" t="s">
        <v>59</v>
      </c>
      <c r="E75" s="35" t="s">
        <v>1069</v>
      </c>
    </row>
    <row r="76" spans="1:16" x14ac:dyDescent="0.2">
      <c r="A76" s="36" t="s">
        <v>61</v>
      </c>
      <c r="E76" s="37" t="s">
        <v>1070</v>
      </c>
    </row>
    <row r="77" spans="1:16" ht="89.25" x14ac:dyDescent="0.2">
      <c r="A77" t="s">
        <v>63</v>
      </c>
      <c r="E77" s="35" t="s">
        <v>694</v>
      </c>
    </row>
    <row r="78" spans="1:16" x14ac:dyDescent="0.2">
      <c r="A78" s="24" t="s">
        <v>55</v>
      </c>
      <c r="B78" s="29" t="s">
        <v>134</v>
      </c>
      <c r="C78" s="29" t="s">
        <v>1071</v>
      </c>
      <c r="D78" s="24" t="s">
        <v>69</v>
      </c>
      <c r="E78" s="30" t="s">
        <v>1072</v>
      </c>
      <c r="F78" s="31" t="s">
        <v>77</v>
      </c>
      <c r="G78" s="32">
        <v>3.35</v>
      </c>
      <c r="H78" s="33">
        <v>0</v>
      </c>
      <c r="I78" s="33">
        <f>ROUND(ROUND(H78,2)*ROUND(G78,3),2)</f>
        <v>0</v>
      </c>
      <c r="O78">
        <f>(I78*21)/100</f>
        <v>0</v>
      </c>
      <c r="P78" t="s">
        <v>35</v>
      </c>
    </row>
    <row r="79" spans="1:16" ht="38.25" x14ac:dyDescent="0.2">
      <c r="A79" s="34" t="s">
        <v>59</v>
      </c>
      <c r="E79" s="35" t="s">
        <v>1073</v>
      </c>
    </row>
    <row r="80" spans="1:16" x14ac:dyDescent="0.2">
      <c r="A80" s="36" t="s">
        <v>61</v>
      </c>
      <c r="E80" s="37" t="s">
        <v>1074</v>
      </c>
    </row>
    <row r="81" spans="1:5" ht="25.5" x14ac:dyDescent="0.2">
      <c r="A81" t="s">
        <v>63</v>
      </c>
      <c r="E81"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8"/>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0+O12+O21+O78+O83+O112+O133+O138+O147+O160</f>
        <v>0</v>
      </c>
      <c r="P2" t="s">
        <v>34</v>
      </c>
    </row>
    <row r="3" spans="1:18" ht="15" customHeight="1" x14ac:dyDescent="0.25">
      <c r="A3" t="s">
        <v>11</v>
      </c>
      <c r="B3" s="17" t="s">
        <v>13</v>
      </c>
      <c r="C3" s="4" t="s">
        <v>14</v>
      </c>
      <c r="D3" s="7"/>
      <c r="E3" s="18" t="s">
        <v>15</v>
      </c>
      <c r="F3" s="8"/>
      <c r="G3" s="15"/>
      <c r="H3" s="14" t="s">
        <v>1075</v>
      </c>
      <c r="I3" s="40">
        <f>0+I12+I21+I78+I83+I112+I133+I138+I147+I160</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1075</v>
      </c>
      <c r="D8" s="2"/>
      <c r="E8" s="21" t="s">
        <v>1076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127.11</v>
      </c>
      <c r="H13" s="33">
        <v>0</v>
      </c>
      <c r="I13" s="33">
        <f>ROUND(ROUND(H13,2)*ROUND(G13,3),2)</f>
        <v>0</v>
      </c>
      <c r="O13">
        <f>(I13*21)/100</f>
        <v>0</v>
      </c>
      <c r="P13" t="s">
        <v>35</v>
      </c>
    </row>
    <row r="14" spans="1:18" ht="25.5" x14ac:dyDescent="0.2">
      <c r="A14" s="34" t="s">
        <v>59</v>
      </c>
      <c r="E14" s="35" t="s">
        <v>1077</v>
      </c>
    </row>
    <row r="15" spans="1:18" x14ac:dyDescent="0.2">
      <c r="A15" s="36" t="s">
        <v>61</v>
      </c>
      <c r="E15" s="37" t="s">
        <v>1078</v>
      </c>
    </row>
    <row r="16" spans="1:18" ht="25.5" x14ac:dyDescent="0.2">
      <c r="A16" t="s">
        <v>63</v>
      </c>
      <c r="E16" s="35" t="s">
        <v>64</v>
      </c>
    </row>
    <row r="17" spans="1:18" x14ac:dyDescent="0.2">
      <c r="A17" s="24" t="s">
        <v>55</v>
      </c>
      <c r="B17" s="29" t="s">
        <v>35</v>
      </c>
      <c r="C17" s="29" t="s">
        <v>56</v>
      </c>
      <c r="D17" s="24" t="s">
        <v>125</v>
      </c>
      <c r="E17" s="30" t="s">
        <v>57</v>
      </c>
      <c r="F17" s="31" t="s">
        <v>58</v>
      </c>
      <c r="G17" s="32">
        <v>26.247</v>
      </c>
      <c r="H17" s="33">
        <v>0</v>
      </c>
      <c r="I17" s="33">
        <f>ROUND(ROUND(H17,2)*ROUND(G17,3),2)</f>
        <v>0</v>
      </c>
      <c r="O17">
        <f>(I17*21)/100</f>
        <v>0</v>
      </c>
      <c r="P17" t="s">
        <v>35</v>
      </c>
    </row>
    <row r="18" spans="1:18" ht="25.5" x14ac:dyDescent="0.2">
      <c r="A18" s="34" t="s">
        <v>59</v>
      </c>
      <c r="E18" s="35" t="s">
        <v>1079</v>
      </c>
    </row>
    <row r="19" spans="1:18" x14ac:dyDescent="0.2">
      <c r="A19" s="36" t="s">
        <v>61</v>
      </c>
      <c r="E19" s="37" t="s">
        <v>1080</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4.6399999999999997</v>
      </c>
      <c r="H22" s="33">
        <v>0</v>
      </c>
      <c r="I22" s="33">
        <f>ROUND(ROUND(H22,2)*ROUND(G22,3),2)</f>
        <v>0</v>
      </c>
      <c r="O22">
        <f>(I22*21)/100</f>
        <v>0</v>
      </c>
      <c r="P22" t="s">
        <v>35</v>
      </c>
    </row>
    <row r="23" spans="1:18" ht="63.75" x14ac:dyDescent="0.2">
      <c r="A23" s="34" t="s">
        <v>59</v>
      </c>
      <c r="E23" s="35" t="s">
        <v>1081</v>
      </c>
    </row>
    <row r="24" spans="1:18" x14ac:dyDescent="0.2">
      <c r="A24" s="36" t="s">
        <v>61</v>
      </c>
      <c r="E24" s="37" t="s">
        <v>1082</v>
      </c>
    </row>
    <row r="25" spans="1:18" ht="63.75" x14ac:dyDescent="0.2">
      <c r="A25" t="s">
        <v>63</v>
      </c>
      <c r="E25" s="35" t="s">
        <v>74</v>
      </c>
    </row>
    <row r="26" spans="1:18" ht="25.5" x14ac:dyDescent="0.2">
      <c r="A26" s="24" t="s">
        <v>55</v>
      </c>
      <c r="B26" s="29" t="s">
        <v>43</v>
      </c>
      <c r="C26" s="29" t="s">
        <v>104</v>
      </c>
      <c r="D26" s="24" t="s">
        <v>69</v>
      </c>
      <c r="E26" s="30" t="s">
        <v>105</v>
      </c>
      <c r="F26" s="31" t="s">
        <v>77</v>
      </c>
      <c r="G26" s="32">
        <v>6.67</v>
      </c>
      <c r="H26" s="33">
        <v>0</v>
      </c>
      <c r="I26" s="33">
        <f>ROUND(ROUND(H26,2)*ROUND(G26,3),2)</f>
        <v>0</v>
      </c>
      <c r="O26">
        <f>(I26*21)/100</f>
        <v>0</v>
      </c>
      <c r="P26" t="s">
        <v>35</v>
      </c>
    </row>
    <row r="27" spans="1:18" ht="38.25" x14ac:dyDescent="0.2">
      <c r="A27" s="34" t="s">
        <v>59</v>
      </c>
      <c r="E27" s="35" t="s">
        <v>1083</v>
      </c>
    </row>
    <row r="28" spans="1:18" x14ac:dyDescent="0.2">
      <c r="A28" s="36" t="s">
        <v>61</v>
      </c>
      <c r="E28" s="37" t="s">
        <v>1084</v>
      </c>
    </row>
    <row r="29" spans="1:18" ht="25.5" x14ac:dyDescent="0.2">
      <c r="A29" t="s">
        <v>63</v>
      </c>
      <c r="E29" s="35" t="s">
        <v>80</v>
      </c>
    </row>
    <row r="30" spans="1:18" x14ac:dyDescent="0.2">
      <c r="A30" s="24" t="s">
        <v>55</v>
      </c>
      <c r="B30" s="29" t="s">
        <v>45</v>
      </c>
      <c r="C30" s="29" t="s">
        <v>119</v>
      </c>
      <c r="D30" s="24" t="s">
        <v>69</v>
      </c>
      <c r="E30" s="30" t="s">
        <v>121</v>
      </c>
      <c r="F30" s="31" t="s">
        <v>71</v>
      </c>
      <c r="G30" s="32">
        <v>0.8</v>
      </c>
      <c r="H30" s="33">
        <v>0</v>
      </c>
      <c r="I30" s="33">
        <f>ROUND(ROUND(H30,2)*ROUND(G30,3),2)</f>
        <v>0</v>
      </c>
      <c r="O30">
        <f>(I30*21)/100</f>
        <v>0</v>
      </c>
      <c r="P30" t="s">
        <v>35</v>
      </c>
    </row>
    <row r="31" spans="1:18" ht="63.75" x14ac:dyDescent="0.2">
      <c r="A31" s="34" t="s">
        <v>59</v>
      </c>
      <c r="E31" s="35" t="s">
        <v>1085</v>
      </c>
    </row>
    <row r="32" spans="1:18" x14ac:dyDescent="0.2">
      <c r="A32" s="36" t="s">
        <v>61</v>
      </c>
      <c r="E32" s="37" t="s">
        <v>1086</v>
      </c>
    </row>
    <row r="33" spans="1:16" ht="63.75" x14ac:dyDescent="0.2">
      <c r="A33" t="s">
        <v>63</v>
      </c>
      <c r="E33" s="35" t="s">
        <v>74</v>
      </c>
    </row>
    <row r="34" spans="1:16" x14ac:dyDescent="0.2">
      <c r="A34" s="24" t="s">
        <v>55</v>
      </c>
      <c r="B34" s="29" t="s">
        <v>47</v>
      </c>
      <c r="C34" s="29" t="s">
        <v>1087</v>
      </c>
      <c r="D34" s="24" t="s">
        <v>69</v>
      </c>
      <c r="E34" s="30" t="s">
        <v>1088</v>
      </c>
      <c r="F34" s="31" t="s">
        <v>101</v>
      </c>
      <c r="G34" s="32">
        <v>1.96</v>
      </c>
      <c r="H34" s="33">
        <v>0</v>
      </c>
      <c r="I34" s="33">
        <f>ROUND(ROUND(H34,2)*ROUND(G34,3),2)</f>
        <v>0</v>
      </c>
      <c r="O34">
        <f>(I34*21)/100</f>
        <v>0</v>
      </c>
      <c r="P34" t="s">
        <v>35</v>
      </c>
    </row>
    <row r="35" spans="1:16" ht="38.25" x14ac:dyDescent="0.2">
      <c r="A35" s="34" t="s">
        <v>59</v>
      </c>
      <c r="E35" s="35" t="s">
        <v>1089</v>
      </c>
    </row>
    <row r="36" spans="1:16" x14ac:dyDescent="0.2">
      <c r="A36" s="36" t="s">
        <v>61</v>
      </c>
      <c r="E36" s="37" t="s">
        <v>1090</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2.5369999999999999</v>
      </c>
      <c r="H42" s="33">
        <v>0</v>
      </c>
      <c r="I42" s="33">
        <f>ROUND(ROUND(H42,2)*ROUND(G42,3),2)</f>
        <v>0</v>
      </c>
      <c r="O42">
        <f>(I42*21)/100</f>
        <v>0</v>
      </c>
      <c r="P42" t="s">
        <v>35</v>
      </c>
    </row>
    <row r="43" spans="1:16" ht="153" x14ac:dyDescent="0.2">
      <c r="A43" s="34" t="s">
        <v>59</v>
      </c>
      <c r="E43" s="35" t="s">
        <v>1091</v>
      </c>
    </row>
    <row r="44" spans="1:16" ht="38.25" x14ac:dyDescent="0.2">
      <c r="A44" s="36" t="s">
        <v>61</v>
      </c>
      <c r="E44" s="37" t="s">
        <v>1092</v>
      </c>
    </row>
    <row r="45" spans="1:16" ht="38.25" x14ac:dyDescent="0.2">
      <c r="A45" t="s">
        <v>63</v>
      </c>
      <c r="E45" s="35" t="s">
        <v>146</v>
      </c>
    </row>
    <row r="46" spans="1:16" x14ac:dyDescent="0.2">
      <c r="A46" s="24" t="s">
        <v>55</v>
      </c>
      <c r="B46" s="29" t="s">
        <v>50</v>
      </c>
      <c r="C46" s="29" t="s">
        <v>166</v>
      </c>
      <c r="D46" s="24" t="s">
        <v>69</v>
      </c>
      <c r="E46" s="30" t="s">
        <v>167</v>
      </c>
      <c r="F46" s="31" t="s">
        <v>71</v>
      </c>
      <c r="G46" s="32">
        <v>63.555</v>
      </c>
      <c r="H46" s="33">
        <v>0</v>
      </c>
      <c r="I46" s="33">
        <f>ROUND(ROUND(H46,2)*ROUND(G46,3),2)</f>
        <v>0</v>
      </c>
      <c r="O46">
        <f>(I46*21)/100</f>
        <v>0</v>
      </c>
      <c r="P46" t="s">
        <v>35</v>
      </c>
    </row>
    <row r="47" spans="1:16" ht="63.75" x14ac:dyDescent="0.2">
      <c r="A47" s="34" t="s">
        <v>59</v>
      </c>
      <c r="E47" s="35" t="s">
        <v>1093</v>
      </c>
    </row>
    <row r="48" spans="1:16" x14ac:dyDescent="0.2">
      <c r="A48" s="36" t="s">
        <v>61</v>
      </c>
      <c r="E48" s="37" t="s">
        <v>1094</v>
      </c>
    </row>
    <row r="49" spans="1:16" ht="318.75" x14ac:dyDescent="0.2">
      <c r="A49" t="s">
        <v>63</v>
      </c>
      <c r="E49" s="35" t="s">
        <v>170</v>
      </c>
    </row>
    <row r="50" spans="1:16" x14ac:dyDescent="0.2">
      <c r="A50" s="24" t="s">
        <v>55</v>
      </c>
      <c r="B50" s="29" t="s">
        <v>52</v>
      </c>
      <c r="C50" s="29" t="s">
        <v>172</v>
      </c>
      <c r="D50" s="24" t="s">
        <v>69</v>
      </c>
      <c r="E50" s="30" t="s">
        <v>173</v>
      </c>
      <c r="F50" s="31" t="s">
        <v>174</v>
      </c>
      <c r="G50" s="32">
        <v>635.54999999999995</v>
      </c>
      <c r="H50" s="33">
        <v>0</v>
      </c>
      <c r="I50" s="33">
        <f>ROUND(ROUND(H50,2)*ROUND(G50,3),2)</f>
        <v>0</v>
      </c>
      <c r="O50">
        <f>(I50*21)/100</f>
        <v>0</v>
      </c>
      <c r="P50" t="s">
        <v>35</v>
      </c>
    </row>
    <row r="51" spans="1:16" ht="38.25" x14ac:dyDescent="0.2">
      <c r="A51" s="34" t="s">
        <v>59</v>
      </c>
      <c r="E51" s="35" t="s">
        <v>751</v>
      </c>
    </row>
    <row r="52" spans="1:16" x14ac:dyDescent="0.2">
      <c r="A52" s="36" t="s">
        <v>61</v>
      </c>
      <c r="E52" s="37" t="s">
        <v>1095</v>
      </c>
    </row>
    <row r="53" spans="1:16" ht="25.5" x14ac:dyDescent="0.2">
      <c r="A53" t="s">
        <v>63</v>
      </c>
      <c r="E53" s="35" t="s">
        <v>177</v>
      </c>
    </row>
    <row r="54" spans="1:16" x14ac:dyDescent="0.2">
      <c r="A54" s="24" t="s">
        <v>55</v>
      </c>
      <c r="B54" s="29" t="s">
        <v>108</v>
      </c>
      <c r="C54" s="29" t="s">
        <v>753</v>
      </c>
      <c r="D54" s="24" t="s">
        <v>69</v>
      </c>
      <c r="E54" s="30" t="s">
        <v>754</v>
      </c>
      <c r="F54" s="31" t="s">
        <v>71</v>
      </c>
      <c r="G54" s="32">
        <v>44.174999999999997</v>
      </c>
      <c r="H54" s="33">
        <v>0</v>
      </c>
      <c r="I54" s="33">
        <f>ROUND(ROUND(H54,2)*ROUND(G54,3),2)</f>
        <v>0</v>
      </c>
      <c r="O54">
        <f>(I54*21)/100</f>
        <v>0</v>
      </c>
      <c r="P54" t="s">
        <v>35</v>
      </c>
    </row>
    <row r="55" spans="1:16" ht="51" x14ac:dyDescent="0.2">
      <c r="A55" s="34" t="s">
        <v>59</v>
      </c>
      <c r="E55" s="35" t="s">
        <v>755</v>
      </c>
    </row>
    <row r="56" spans="1:16" x14ac:dyDescent="0.2">
      <c r="A56" s="36" t="s">
        <v>61</v>
      </c>
      <c r="E56" s="37" t="s">
        <v>1096</v>
      </c>
    </row>
    <row r="57" spans="1:16" ht="293.25" x14ac:dyDescent="0.2">
      <c r="A57" t="s">
        <v>63</v>
      </c>
      <c r="E57" s="35" t="s">
        <v>757</v>
      </c>
    </row>
    <row r="58" spans="1:16" x14ac:dyDescent="0.2">
      <c r="A58" s="24" t="s">
        <v>55</v>
      </c>
      <c r="B58" s="29" t="s">
        <v>113</v>
      </c>
      <c r="C58" s="29" t="s">
        <v>202</v>
      </c>
      <c r="D58" s="24" t="s">
        <v>69</v>
      </c>
      <c r="E58" s="30" t="s">
        <v>203</v>
      </c>
      <c r="F58" s="31" t="s">
        <v>204</v>
      </c>
      <c r="G58" s="32">
        <v>38.764000000000003</v>
      </c>
      <c r="H58" s="33">
        <v>0</v>
      </c>
      <c r="I58" s="33">
        <f>ROUND(ROUND(H58,2)*ROUND(G58,3),2)</f>
        <v>0</v>
      </c>
      <c r="O58">
        <f>(I58*21)/100</f>
        <v>0</v>
      </c>
      <c r="P58" t="s">
        <v>35</v>
      </c>
    </row>
    <row r="59" spans="1:16" ht="76.5" x14ac:dyDescent="0.2">
      <c r="A59" s="34" t="s">
        <v>59</v>
      </c>
      <c r="E59" s="35" t="s">
        <v>1097</v>
      </c>
    </row>
    <row r="60" spans="1:16" ht="38.25" x14ac:dyDescent="0.2">
      <c r="A60" s="36" t="s">
        <v>61</v>
      </c>
      <c r="E60" s="37" t="s">
        <v>1098</v>
      </c>
    </row>
    <row r="61" spans="1:16" ht="25.5" x14ac:dyDescent="0.2">
      <c r="A61" t="s">
        <v>63</v>
      </c>
      <c r="E61" s="35" t="s">
        <v>207</v>
      </c>
    </row>
    <row r="62" spans="1:16" x14ac:dyDescent="0.2">
      <c r="A62" s="24" t="s">
        <v>55</v>
      </c>
      <c r="B62" s="29" t="s">
        <v>118</v>
      </c>
      <c r="C62" s="29" t="s">
        <v>209</v>
      </c>
      <c r="D62" s="24" t="s">
        <v>69</v>
      </c>
      <c r="E62" s="30" t="s">
        <v>210</v>
      </c>
      <c r="F62" s="31" t="s">
        <v>204</v>
      </c>
      <c r="G62" s="32">
        <v>5.2149999999999999</v>
      </c>
      <c r="H62" s="33">
        <v>0</v>
      </c>
      <c r="I62" s="33">
        <f>ROUND(ROUND(H62,2)*ROUND(G62,3),2)</f>
        <v>0</v>
      </c>
      <c r="O62">
        <f>(I62*21)/100</f>
        <v>0</v>
      </c>
      <c r="P62" t="s">
        <v>35</v>
      </c>
    </row>
    <row r="63" spans="1:16" ht="38.25" x14ac:dyDescent="0.2">
      <c r="A63" s="34" t="s">
        <v>59</v>
      </c>
      <c r="E63" s="35" t="s">
        <v>760</v>
      </c>
    </row>
    <row r="64" spans="1:16" x14ac:dyDescent="0.2">
      <c r="A64" s="36" t="s">
        <v>61</v>
      </c>
      <c r="E64" s="37" t="s">
        <v>1099</v>
      </c>
    </row>
    <row r="65" spans="1:18" x14ac:dyDescent="0.2">
      <c r="A65" t="s">
        <v>63</v>
      </c>
      <c r="E65" s="35" t="s">
        <v>213</v>
      </c>
    </row>
    <row r="66" spans="1:18" x14ac:dyDescent="0.2">
      <c r="A66" s="24" t="s">
        <v>55</v>
      </c>
      <c r="B66" s="29" t="s">
        <v>124</v>
      </c>
      <c r="C66" s="29" t="s">
        <v>762</v>
      </c>
      <c r="D66" s="24" t="s">
        <v>69</v>
      </c>
      <c r="E66" s="30" t="s">
        <v>763</v>
      </c>
      <c r="F66" s="31" t="s">
        <v>204</v>
      </c>
      <c r="G66" s="32">
        <v>5.2149999999999999</v>
      </c>
      <c r="H66" s="33">
        <v>0</v>
      </c>
      <c r="I66" s="33">
        <f>ROUND(ROUND(H66,2)*ROUND(G66,3),2)</f>
        <v>0</v>
      </c>
      <c r="O66">
        <f>(I66*21)/100</f>
        <v>0</v>
      </c>
      <c r="P66" t="s">
        <v>35</v>
      </c>
    </row>
    <row r="67" spans="1:18" ht="38.25" x14ac:dyDescent="0.2">
      <c r="A67" s="34" t="s">
        <v>59</v>
      </c>
      <c r="E67" s="35" t="s">
        <v>764</v>
      </c>
    </row>
    <row r="68" spans="1:18" x14ac:dyDescent="0.2">
      <c r="A68" s="36" t="s">
        <v>61</v>
      </c>
      <c r="E68" s="37" t="s">
        <v>1099</v>
      </c>
    </row>
    <row r="69" spans="1:18" ht="38.25" x14ac:dyDescent="0.2">
      <c r="A69" t="s">
        <v>63</v>
      </c>
      <c r="E69" s="35" t="s">
        <v>765</v>
      </c>
    </row>
    <row r="70" spans="1:18" x14ac:dyDescent="0.2">
      <c r="A70" s="24" t="s">
        <v>55</v>
      </c>
      <c r="B70" s="29" t="s">
        <v>128</v>
      </c>
      <c r="C70" s="29" t="s">
        <v>221</v>
      </c>
      <c r="D70" s="24" t="s">
        <v>69</v>
      </c>
      <c r="E70" s="30" t="s">
        <v>222</v>
      </c>
      <c r="F70" s="31" t="s">
        <v>204</v>
      </c>
      <c r="G70" s="32">
        <v>5.2149999999999999</v>
      </c>
      <c r="H70" s="33">
        <v>0</v>
      </c>
      <c r="I70" s="33">
        <f>ROUND(ROUND(H70,2)*ROUND(G70,3),2)</f>
        <v>0</v>
      </c>
      <c r="O70">
        <f>(I70*21)/100</f>
        <v>0</v>
      </c>
      <c r="P70" t="s">
        <v>35</v>
      </c>
    </row>
    <row r="71" spans="1:18" ht="38.25" x14ac:dyDescent="0.2">
      <c r="A71" s="34" t="s">
        <v>59</v>
      </c>
      <c r="E71" s="35" t="s">
        <v>766</v>
      </c>
    </row>
    <row r="72" spans="1:18" x14ac:dyDescent="0.2">
      <c r="A72" s="36" t="s">
        <v>61</v>
      </c>
      <c r="E72" s="37" t="s">
        <v>1099</v>
      </c>
    </row>
    <row r="73" spans="1:18" ht="25.5" x14ac:dyDescent="0.2">
      <c r="A73" t="s">
        <v>63</v>
      </c>
      <c r="E73" s="35" t="s">
        <v>224</v>
      </c>
    </row>
    <row r="74" spans="1:18" x14ac:dyDescent="0.2">
      <c r="A74" s="24" t="s">
        <v>55</v>
      </c>
      <c r="B74" s="29" t="s">
        <v>134</v>
      </c>
      <c r="C74" s="29" t="s">
        <v>226</v>
      </c>
      <c r="D74" s="24" t="s">
        <v>69</v>
      </c>
      <c r="E74" s="30" t="s">
        <v>227</v>
      </c>
      <c r="F74" s="31" t="s">
        <v>204</v>
      </c>
      <c r="G74" s="32">
        <v>5.2149999999999999</v>
      </c>
      <c r="H74" s="33">
        <v>0</v>
      </c>
      <c r="I74" s="33">
        <f>ROUND(ROUND(H74,2)*ROUND(G74,3),2)</f>
        <v>0</v>
      </c>
      <c r="O74">
        <f>(I74*21)/100</f>
        <v>0</v>
      </c>
      <c r="P74" t="s">
        <v>35</v>
      </c>
    </row>
    <row r="75" spans="1:18" ht="38.25" x14ac:dyDescent="0.2">
      <c r="A75" s="34" t="s">
        <v>59</v>
      </c>
      <c r="E75" s="35" t="s">
        <v>767</v>
      </c>
    </row>
    <row r="76" spans="1:18" x14ac:dyDescent="0.2">
      <c r="A76" s="36" t="s">
        <v>61</v>
      </c>
      <c r="E76" s="37" t="s">
        <v>1099</v>
      </c>
    </row>
    <row r="77" spans="1:18" ht="38.25" x14ac:dyDescent="0.2">
      <c r="A77" t="s">
        <v>63</v>
      </c>
      <c r="E77" s="35" t="s">
        <v>229</v>
      </c>
    </row>
    <row r="78" spans="1:18" ht="12.75" customHeight="1" x14ac:dyDescent="0.2">
      <c r="A78" s="12" t="s">
        <v>53</v>
      </c>
      <c r="B78" s="12"/>
      <c r="C78" s="38" t="s">
        <v>34</v>
      </c>
      <c r="D78" s="12"/>
      <c r="E78" s="27" t="s">
        <v>261</v>
      </c>
      <c r="F78" s="12"/>
      <c r="G78" s="12"/>
      <c r="H78" s="12"/>
      <c r="I78" s="39">
        <f>0+Q78</f>
        <v>0</v>
      </c>
      <c r="O78">
        <f>0+R78</f>
        <v>0</v>
      </c>
      <c r="Q78">
        <f>0+I79</f>
        <v>0</v>
      </c>
      <c r="R78">
        <f>0+O79</f>
        <v>0</v>
      </c>
    </row>
    <row r="79" spans="1:18" x14ac:dyDescent="0.2">
      <c r="A79" s="24" t="s">
        <v>55</v>
      </c>
      <c r="B79" s="29" t="s">
        <v>141</v>
      </c>
      <c r="C79" s="29" t="s">
        <v>1017</v>
      </c>
      <c r="D79" s="24" t="s">
        <v>69</v>
      </c>
      <c r="E79" s="30" t="s">
        <v>1018</v>
      </c>
      <c r="F79" s="31" t="s">
        <v>71</v>
      </c>
      <c r="G79" s="32">
        <v>0.88</v>
      </c>
      <c r="H79" s="33">
        <v>0</v>
      </c>
      <c r="I79" s="33">
        <f>ROUND(ROUND(H79,2)*ROUND(G79,3),2)</f>
        <v>0</v>
      </c>
      <c r="O79">
        <f>(I79*21)/100</f>
        <v>0</v>
      </c>
      <c r="P79" t="s">
        <v>35</v>
      </c>
    </row>
    <row r="80" spans="1:18" ht="38.25" x14ac:dyDescent="0.2">
      <c r="A80" s="34" t="s">
        <v>59</v>
      </c>
      <c r="E80" s="35" t="s">
        <v>1100</v>
      </c>
    </row>
    <row r="81" spans="1:18" x14ac:dyDescent="0.2">
      <c r="A81" s="36" t="s">
        <v>61</v>
      </c>
      <c r="E81" s="37" t="s">
        <v>1101</v>
      </c>
    </row>
    <row r="82" spans="1:18" ht="51" x14ac:dyDescent="0.2">
      <c r="A82" t="s">
        <v>63</v>
      </c>
      <c r="E82" s="35" t="s">
        <v>1021</v>
      </c>
    </row>
    <row r="83" spans="1:18" ht="12.75" customHeight="1" x14ac:dyDescent="0.2">
      <c r="A83" s="12" t="s">
        <v>53</v>
      </c>
      <c r="B83" s="12"/>
      <c r="C83" s="38" t="s">
        <v>43</v>
      </c>
      <c r="D83" s="12"/>
      <c r="E83" s="27" t="s">
        <v>281</v>
      </c>
      <c r="F83" s="12"/>
      <c r="G83" s="12"/>
      <c r="H83" s="12"/>
      <c r="I83" s="39">
        <f>0+Q83</f>
        <v>0</v>
      </c>
      <c r="O83">
        <f>0+R83</f>
        <v>0</v>
      </c>
      <c r="Q83">
        <f>0+I84+I88+I92+I96+I100+I104+I108</f>
        <v>0</v>
      </c>
      <c r="R83">
        <f>0+O84+O88+O92+O96+O100+O104+O108</f>
        <v>0</v>
      </c>
    </row>
    <row r="84" spans="1:18" x14ac:dyDescent="0.2">
      <c r="A84" s="24" t="s">
        <v>55</v>
      </c>
      <c r="B84" s="29" t="s">
        <v>147</v>
      </c>
      <c r="C84" s="29" t="s">
        <v>768</v>
      </c>
      <c r="D84" s="24" t="s">
        <v>69</v>
      </c>
      <c r="E84" s="30" t="s">
        <v>769</v>
      </c>
      <c r="F84" s="31" t="s">
        <v>71</v>
      </c>
      <c r="G84" s="32">
        <v>0.36</v>
      </c>
      <c r="H84" s="33">
        <v>0</v>
      </c>
      <c r="I84" s="33">
        <f>ROUND(ROUND(H84,2)*ROUND(G84,3),2)</f>
        <v>0</v>
      </c>
      <c r="O84">
        <f>(I84*21)/100</f>
        <v>0</v>
      </c>
      <c r="P84" t="s">
        <v>35</v>
      </c>
    </row>
    <row r="85" spans="1:18" ht="51" x14ac:dyDescent="0.2">
      <c r="A85" s="34" t="s">
        <v>59</v>
      </c>
      <c r="E85" s="35" t="s">
        <v>1102</v>
      </c>
    </row>
    <row r="86" spans="1:18" x14ac:dyDescent="0.2">
      <c r="A86" s="36" t="s">
        <v>61</v>
      </c>
      <c r="E86" s="37" t="s">
        <v>1103</v>
      </c>
    </row>
    <row r="87" spans="1:18" ht="229.5" x14ac:dyDescent="0.2">
      <c r="A87" t="s">
        <v>63</v>
      </c>
      <c r="E87" s="35" t="s">
        <v>772</v>
      </c>
    </row>
    <row r="88" spans="1:18" x14ac:dyDescent="0.2">
      <c r="A88" s="24" t="s">
        <v>55</v>
      </c>
      <c r="B88" s="29" t="s">
        <v>153</v>
      </c>
      <c r="C88" s="29" t="s">
        <v>288</v>
      </c>
      <c r="D88" s="24" t="s">
        <v>69</v>
      </c>
      <c r="E88" s="30" t="s">
        <v>289</v>
      </c>
      <c r="F88" s="31" t="s">
        <v>71</v>
      </c>
      <c r="G88" s="32">
        <v>2.089</v>
      </c>
      <c r="H88" s="33">
        <v>0</v>
      </c>
      <c r="I88" s="33">
        <f>ROUND(ROUND(H88,2)*ROUND(G88,3),2)</f>
        <v>0</v>
      </c>
      <c r="O88">
        <f>(I88*21)/100</f>
        <v>0</v>
      </c>
      <c r="P88" t="s">
        <v>35</v>
      </c>
    </row>
    <row r="89" spans="1:18" ht="51" x14ac:dyDescent="0.2">
      <c r="A89" s="34" t="s">
        <v>59</v>
      </c>
      <c r="E89" s="35" t="s">
        <v>773</v>
      </c>
    </row>
    <row r="90" spans="1:18" x14ac:dyDescent="0.2">
      <c r="A90" s="36" t="s">
        <v>61</v>
      </c>
      <c r="E90" s="37" t="s">
        <v>1104</v>
      </c>
    </row>
    <row r="91" spans="1:18" ht="369.75" x14ac:dyDescent="0.2">
      <c r="A91" t="s">
        <v>63</v>
      </c>
      <c r="E91" s="35" t="s">
        <v>274</v>
      </c>
    </row>
    <row r="92" spans="1:18" x14ac:dyDescent="0.2">
      <c r="A92" s="24" t="s">
        <v>55</v>
      </c>
      <c r="B92" s="29" t="s">
        <v>159</v>
      </c>
      <c r="C92" s="29" t="s">
        <v>775</v>
      </c>
      <c r="D92" s="24" t="s">
        <v>69</v>
      </c>
      <c r="E92" s="30" t="s">
        <v>776</v>
      </c>
      <c r="F92" s="31" t="s">
        <v>71</v>
      </c>
      <c r="G92" s="32">
        <v>4.9809999999999999</v>
      </c>
      <c r="H92" s="33">
        <v>0</v>
      </c>
      <c r="I92" s="33">
        <f>ROUND(ROUND(H92,2)*ROUND(G92,3),2)</f>
        <v>0</v>
      </c>
      <c r="O92">
        <f>(I92*21)/100</f>
        <v>0</v>
      </c>
      <c r="P92" t="s">
        <v>35</v>
      </c>
    </row>
    <row r="93" spans="1:18" ht="76.5" x14ac:dyDescent="0.2">
      <c r="A93" s="34" t="s">
        <v>59</v>
      </c>
      <c r="E93" s="35" t="s">
        <v>1105</v>
      </c>
    </row>
    <row r="94" spans="1:18" x14ac:dyDescent="0.2">
      <c r="A94" s="36" t="s">
        <v>61</v>
      </c>
      <c r="E94" s="37" t="s">
        <v>1106</v>
      </c>
    </row>
    <row r="95" spans="1:18" ht="369.75" x14ac:dyDescent="0.2">
      <c r="A95" t="s">
        <v>63</v>
      </c>
      <c r="E95" s="35" t="s">
        <v>274</v>
      </c>
    </row>
    <row r="96" spans="1:18" x14ac:dyDescent="0.2">
      <c r="A96" s="24" t="s">
        <v>55</v>
      </c>
      <c r="B96" s="29" t="s">
        <v>165</v>
      </c>
      <c r="C96" s="29" t="s">
        <v>779</v>
      </c>
      <c r="D96" s="24" t="s">
        <v>69</v>
      </c>
      <c r="E96" s="30" t="s">
        <v>780</v>
      </c>
      <c r="F96" s="31" t="s">
        <v>58</v>
      </c>
      <c r="G96" s="32">
        <v>0.78200000000000003</v>
      </c>
      <c r="H96" s="33">
        <v>0</v>
      </c>
      <c r="I96" s="33">
        <f>ROUND(ROUND(H96,2)*ROUND(G96,3),2)</f>
        <v>0</v>
      </c>
      <c r="O96">
        <f>(I96*21)/100</f>
        <v>0</v>
      </c>
      <c r="P96" t="s">
        <v>35</v>
      </c>
    </row>
    <row r="97" spans="1:18" ht="51" x14ac:dyDescent="0.2">
      <c r="A97" s="34" t="s">
        <v>59</v>
      </c>
      <c r="E97" s="35" t="s">
        <v>781</v>
      </c>
    </row>
    <row r="98" spans="1:18" x14ac:dyDescent="0.2">
      <c r="A98" s="36" t="s">
        <v>61</v>
      </c>
      <c r="E98" s="37" t="s">
        <v>1107</v>
      </c>
    </row>
    <row r="99" spans="1:18" ht="191.25" x14ac:dyDescent="0.2">
      <c r="A99" t="s">
        <v>63</v>
      </c>
      <c r="E99" s="35" t="s">
        <v>783</v>
      </c>
    </row>
    <row r="100" spans="1:18" x14ac:dyDescent="0.2">
      <c r="A100" s="24" t="s">
        <v>55</v>
      </c>
      <c r="B100" s="29" t="s">
        <v>171</v>
      </c>
      <c r="C100" s="29" t="s">
        <v>293</v>
      </c>
      <c r="D100" s="24" t="s">
        <v>69</v>
      </c>
      <c r="E100" s="30" t="s">
        <v>294</v>
      </c>
      <c r="F100" s="31" t="s">
        <v>71</v>
      </c>
      <c r="G100" s="32">
        <v>8.6829999999999998</v>
      </c>
      <c r="H100" s="33">
        <v>0</v>
      </c>
      <c r="I100" s="33">
        <f>ROUND(ROUND(H100,2)*ROUND(G100,3),2)</f>
        <v>0</v>
      </c>
      <c r="O100">
        <f>(I100*21)/100</f>
        <v>0</v>
      </c>
      <c r="P100" t="s">
        <v>35</v>
      </c>
    </row>
    <row r="101" spans="1:18" ht="51" x14ac:dyDescent="0.2">
      <c r="A101" s="34" t="s">
        <v>59</v>
      </c>
      <c r="E101" s="35" t="s">
        <v>784</v>
      </c>
    </row>
    <row r="102" spans="1:18" x14ac:dyDescent="0.2">
      <c r="A102" s="36" t="s">
        <v>61</v>
      </c>
      <c r="E102" s="37" t="s">
        <v>1108</v>
      </c>
    </row>
    <row r="103" spans="1:18" ht="38.25" x14ac:dyDescent="0.2">
      <c r="A103" t="s">
        <v>63</v>
      </c>
      <c r="E103" s="35" t="s">
        <v>297</v>
      </c>
    </row>
    <row r="104" spans="1:18" x14ac:dyDescent="0.2">
      <c r="A104" s="24" t="s">
        <v>55</v>
      </c>
      <c r="B104" s="29" t="s">
        <v>178</v>
      </c>
      <c r="C104" s="29" t="s">
        <v>310</v>
      </c>
      <c r="D104" s="24" t="s">
        <v>69</v>
      </c>
      <c r="E104" s="30" t="s">
        <v>311</v>
      </c>
      <c r="F104" s="31" t="s">
        <v>71</v>
      </c>
      <c r="G104" s="32">
        <v>3.4809999999999999</v>
      </c>
      <c r="H104" s="33">
        <v>0</v>
      </c>
      <c r="I104" s="33">
        <f>ROUND(ROUND(H104,2)*ROUND(G104,3),2)</f>
        <v>0</v>
      </c>
      <c r="O104">
        <f>(I104*21)/100</f>
        <v>0</v>
      </c>
      <c r="P104" t="s">
        <v>35</v>
      </c>
    </row>
    <row r="105" spans="1:18" ht="51" x14ac:dyDescent="0.2">
      <c r="A105" s="34" t="s">
        <v>59</v>
      </c>
      <c r="E105" s="35" t="s">
        <v>786</v>
      </c>
    </row>
    <row r="106" spans="1:18" x14ac:dyDescent="0.2">
      <c r="A106" s="36" t="s">
        <v>61</v>
      </c>
      <c r="E106" s="37" t="s">
        <v>1109</v>
      </c>
    </row>
    <row r="107" spans="1:18" ht="102" x14ac:dyDescent="0.2">
      <c r="A107" t="s">
        <v>63</v>
      </c>
      <c r="E107" s="35" t="s">
        <v>314</v>
      </c>
    </row>
    <row r="108" spans="1:18" x14ac:dyDescent="0.2">
      <c r="A108" s="24" t="s">
        <v>55</v>
      </c>
      <c r="B108" s="29" t="s">
        <v>184</v>
      </c>
      <c r="C108" s="29" t="s">
        <v>788</v>
      </c>
      <c r="D108" s="24" t="s">
        <v>69</v>
      </c>
      <c r="E108" s="30" t="s">
        <v>789</v>
      </c>
      <c r="F108" s="31" t="s">
        <v>71</v>
      </c>
      <c r="G108" s="32">
        <v>0.77300000000000002</v>
      </c>
      <c r="H108" s="33">
        <v>0</v>
      </c>
      <c r="I108" s="33">
        <f>ROUND(ROUND(H108,2)*ROUND(G108,3),2)</f>
        <v>0</v>
      </c>
      <c r="O108">
        <f>(I108*21)/100</f>
        <v>0</v>
      </c>
      <c r="P108" t="s">
        <v>35</v>
      </c>
    </row>
    <row r="109" spans="1:18" ht="51" x14ac:dyDescent="0.2">
      <c r="A109" s="34" t="s">
        <v>59</v>
      </c>
      <c r="E109" s="35" t="s">
        <v>790</v>
      </c>
    </row>
    <row r="110" spans="1:18" x14ac:dyDescent="0.2">
      <c r="A110" s="36" t="s">
        <v>61</v>
      </c>
      <c r="E110" s="37" t="s">
        <v>1110</v>
      </c>
    </row>
    <row r="111" spans="1:18" ht="357" x14ac:dyDescent="0.2">
      <c r="A111" t="s">
        <v>63</v>
      </c>
      <c r="E111" s="35" t="s">
        <v>792</v>
      </c>
    </row>
    <row r="112" spans="1:18" ht="12.75" customHeight="1" x14ac:dyDescent="0.2">
      <c r="A112" s="12" t="s">
        <v>53</v>
      </c>
      <c r="B112" s="12"/>
      <c r="C112" s="38" t="s">
        <v>45</v>
      </c>
      <c r="D112" s="12"/>
      <c r="E112" s="27" t="s">
        <v>315</v>
      </c>
      <c r="F112" s="12"/>
      <c r="G112" s="12"/>
      <c r="H112" s="12"/>
      <c r="I112" s="39">
        <f>0+Q112</f>
        <v>0</v>
      </c>
      <c r="O112">
        <f>0+R112</f>
        <v>0</v>
      </c>
      <c r="Q112">
        <f>0+I113+I117+I121+I125+I129</f>
        <v>0</v>
      </c>
      <c r="R112">
        <f>0+O113+O117+O121+O125+O129</f>
        <v>0</v>
      </c>
    </row>
    <row r="113" spans="1:16" x14ac:dyDescent="0.2">
      <c r="A113" s="24" t="s">
        <v>55</v>
      </c>
      <c r="B113" s="29" t="s">
        <v>190</v>
      </c>
      <c r="C113" s="29" t="s">
        <v>342</v>
      </c>
      <c r="D113" s="24" t="s">
        <v>69</v>
      </c>
      <c r="E113" s="30" t="s">
        <v>343</v>
      </c>
      <c r="F113" s="31" t="s">
        <v>204</v>
      </c>
      <c r="G113" s="32">
        <v>8.2349999999999994</v>
      </c>
      <c r="H113" s="33">
        <v>0</v>
      </c>
      <c r="I113" s="33">
        <f>ROUND(ROUND(H113,2)*ROUND(G113,3),2)</f>
        <v>0</v>
      </c>
      <c r="O113">
        <f>(I113*21)/100</f>
        <v>0</v>
      </c>
      <c r="P113" t="s">
        <v>35</v>
      </c>
    </row>
    <row r="114" spans="1:16" ht="38.25" x14ac:dyDescent="0.2">
      <c r="A114" s="34" t="s">
        <v>59</v>
      </c>
      <c r="E114" s="35" t="s">
        <v>1111</v>
      </c>
    </row>
    <row r="115" spans="1:16" x14ac:dyDescent="0.2">
      <c r="A115" s="36" t="s">
        <v>61</v>
      </c>
      <c r="E115" s="37" t="s">
        <v>1112</v>
      </c>
    </row>
    <row r="116" spans="1:16" ht="51" x14ac:dyDescent="0.2">
      <c r="A116" t="s">
        <v>63</v>
      </c>
      <c r="E116" s="35" t="s">
        <v>327</v>
      </c>
    </row>
    <row r="117" spans="1:16" x14ac:dyDescent="0.2">
      <c r="A117" s="24" t="s">
        <v>55</v>
      </c>
      <c r="B117" s="29" t="s">
        <v>196</v>
      </c>
      <c r="C117" s="29" t="s">
        <v>357</v>
      </c>
      <c r="D117" s="24" t="s">
        <v>69</v>
      </c>
      <c r="E117" s="30" t="s">
        <v>358</v>
      </c>
      <c r="F117" s="31" t="s">
        <v>71</v>
      </c>
      <c r="G117" s="32">
        <v>0.49399999999999999</v>
      </c>
      <c r="H117" s="33">
        <v>0</v>
      </c>
      <c r="I117" s="33">
        <f>ROUND(ROUND(H117,2)*ROUND(G117,3),2)</f>
        <v>0</v>
      </c>
      <c r="O117">
        <f>(I117*21)/100</f>
        <v>0</v>
      </c>
      <c r="P117" t="s">
        <v>35</v>
      </c>
    </row>
    <row r="118" spans="1:16" ht="51" x14ac:dyDescent="0.2">
      <c r="A118" s="34" t="s">
        <v>59</v>
      </c>
      <c r="E118" s="35" t="s">
        <v>1113</v>
      </c>
    </row>
    <row r="119" spans="1:16" x14ac:dyDescent="0.2">
      <c r="A119" s="36" t="s">
        <v>61</v>
      </c>
      <c r="E119" s="37" t="s">
        <v>1114</v>
      </c>
    </row>
    <row r="120" spans="1:16" ht="102" x14ac:dyDescent="0.2">
      <c r="A120" t="s">
        <v>63</v>
      </c>
      <c r="E120" s="35" t="s">
        <v>361</v>
      </c>
    </row>
    <row r="121" spans="1:16" x14ac:dyDescent="0.2">
      <c r="A121" s="24" t="s">
        <v>55</v>
      </c>
      <c r="B121" s="29" t="s">
        <v>201</v>
      </c>
      <c r="C121" s="29" t="s">
        <v>369</v>
      </c>
      <c r="D121" s="24" t="s">
        <v>69</v>
      </c>
      <c r="E121" s="30" t="s">
        <v>370</v>
      </c>
      <c r="F121" s="31" t="s">
        <v>204</v>
      </c>
      <c r="G121" s="32">
        <v>8.2349999999999994</v>
      </c>
      <c r="H121" s="33">
        <v>0</v>
      </c>
      <c r="I121" s="33">
        <f>ROUND(ROUND(H121,2)*ROUND(G121,3),2)</f>
        <v>0</v>
      </c>
      <c r="O121">
        <f>(I121*21)/100</f>
        <v>0</v>
      </c>
      <c r="P121" t="s">
        <v>35</v>
      </c>
    </row>
    <row r="122" spans="1:16" ht="51" x14ac:dyDescent="0.2">
      <c r="A122" s="34" t="s">
        <v>59</v>
      </c>
      <c r="E122" s="35" t="s">
        <v>1115</v>
      </c>
    </row>
    <row r="123" spans="1:16" x14ac:dyDescent="0.2">
      <c r="A123" s="36" t="s">
        <v>61</v>
      </c>
      <c r="E123" s="37" t="s">
        <v>1112</v>
      </c>
    </row>
    <row r="124" spans="1:16" ht="51" x14ac:dyDescent="0.2">
      <c r="A124" t="s">
        <v>63</v>
      </c>
      <c r="E124" s="35" t="s">
        <v>373</v>
      </c>
    </row>
    <row r="125" spans="1:16" x14ac:dyDescent="0.2">
      <c r="A125" s="24" t="s">
        <v>55</v>
      </c>
      <c r="B125" s="29" t="s">
        <v>208</v>
      </c>
      <c r="C125" s="29" t="s">
        <v>397</v>
      </c>
      <c r="D125" s="24" t="s">
        <v>69</v>
      </c>
      <c r="E125" s="30" t="s">
        <v>398</v>
      </c>
      <c r="F125" s="31" t="s">
        <v>204</v>
      </c>
      <c r="G125" s="32">
        <v>8.2349999999999994</v>
      </c>
      <c r="H125" s="33">
        <v>0</v>
      </c>
      <c r="I125" s="33">
        <f>ROUND(ROUND(H125,2)*ROUND(G125,3),2)</f>
        <v>0</v>
      </c>
      <c r="O125">
        <f>(I125*21)/100</f>
        <v>0</v>
      </c>
      <c r="P125" t="s">
        <v>35</v>
      </c>
    </row>
    <row r="126" spans="1:16" ht="38.25" x14ac:dyDescent="0.2">
      <c r="A126" s="34" t="s">
        <v>59</v>
      </c>
      <c r="E126" s="35" t="s">
        <v>1116</v>
      </c>
    </row>
    <row r="127" spans="1:16" x14ac:dyDescent="0.2">
      <c r="A127" s="36" t="s">
        <v>61</v>
      </c>
      <c r="E127" s="37" t="s">
        <v>1112</v>
      </c>
    </row>
    <row r="128" spans="1:16" ht="140.25" x14ac:dyDescent="0.2">
      <c r="A128" t="s">
        <v>63</v>
      </c>
      <c r="E128" s="35" t="s">
        <v>401</v>
      </c>
    </row>
    <row r="129" spans="1:18" x14ac:dyDescent="0.2">
      <c r="A129" s="24" t="s">
        <v>55</v>
      </c>
      <c r="B129" s="29" t="s">
        <v>214</v>
      </c>
      <c r="C129" s="29" t="s">
        <v>471</v>
      </c>
      <c r="D129" s="24" t="s">
        <v>69</v>
      </c>
      <c r="E129" s="30" t="s">
        <v>472</v>
      </c>
      <c r="F129" s="31" t="s">
        <v>101</v>
      </c>
      <c r="G129" s="32">
        <v>1.96</v>
      </c>
      <c r="H129" s="33">
        <v>0</v>
      </c>
      <c r="I129" s="33">
        <f>ROUND(ROUND(H129,2)*ROUND(G129,3),2)</f>
        <v>0</v>
      </c>
      <c r="O129">
        <f>(I129*21)/100</f>
        <v>0</v>
      </c>
      <c r="P129" t="s">
        <v>35</v>
      </c>
    </row>
    <row r="130" spans="1:18" ht="38.25" x14ac:dyDescent="0.2">
      <c r="A130" s="34" t="s">
        <v>59</v>
      </c>
      <c r="E130" s="35" t="s">
        <v>1117</v>
      </c>
    </row>
    <row r="131" spans="1:18" x14ac:dyDescent="0.2">
      <c r="A131" s="36" t="s">
        <v>61</v>
      </c>
      <c r="E131" s="37" t="s">
        <v>1090</v>
      </c>
    </row>
    <row r="132" spans="1:18" ht="38.25" x14ac:dyDescent="0.2">
      <c r="A132" t="s">
        <v>63</v>
      </c>
      <c r="E132" s="35" t="s">
        <v>475</v>
      </c>
    </row>
    <row r="133" spans="1:18" ht="12.75" customHeight="1" x14ac:dyDescent="0.2">
      <c r="A133" s="12" t="s">
        <v>53</v>
      </c>
      <c r="B133" s="12"/>
      <c r="C133" s="38" t="s">
        <v>47</v>
      </c>
      <c r="D133" s="12"/>
      <c r="E133" s="27" t="s">
        <v>793</v>
      </c>
      <c r="F133" s="12"/>
      <c r="G133" s="12"/>
      <c r="H133" s="12"/>
      <c r="I133" s="39">
        <f>0+Q133</f>
        <v>0</v>
      </c>
      <c r="O133">
        <f>0+R133</f>
        <v>0</v>
      </c>
      <c r="Q133">
        <f>0+I134</f>
        <v>0</v>
      </c>
      <c r="R133">
        <f>0+O134</f>
        <v>0</v>
      </c>
    </row>
    <row r="134" spans="1:18" ht="25.5" x14ac:dyDescent="0.2">
      <c r="A134" s="24" t="s">
        <v>55</v>
      </c>
      <c r="B134" s="29" t="s">
        <v>220</v>
      </c>
      <c r="C134" s="29" t="s">
        <v>794</v>
      </c>
      <c r="D134" s="24" t="s">
        <v>69</v>
      </c>
      <c r="E134" s="30" t="s">
        <v>795</v>
      </c>
      <c r="F134" s="31" t="s">
        <v>204</v>
      </c>
      <c r="G134" s="32">
        <v>0.28000000000000003</v>
      </c>
      <c r="H134" s="33">
        <v>0</v>
      </c>
      <c r="I134" s="33">
        <f>ROUND(ROUND(H134,2)*ROUND(G134,3),2)</f>
        <v>0</v>
      </c>
      <c r="O134">
        <f>(I134*21)/100</f>
        <v>0</v>
      </c>
      <c r="P134" t="s">
        <v>35</v>
      </c>
    </row>
    <row r="135" spans="1:18" ht="51" x14ac:dyDescent="0.2">
      <c r="A135" s="34" t="s">
        <v>59</v>
      </c>
      <c r="E135" s="35" t="s">
        <v>796</v>
      </c>
    </row>
    <row r="136" spans="1:18" x14ac:dyDescent="0.2">
      <c r="A136" s="36" t="s">
        <v>61</v>
      </c>
      <c r="E136" s="37" t="s">
        <v>1118</v>
      </c>
    </row>
    <row r="137" spans="1:18" ht="76.5" x14ac:dyDescent="0.2">
      <c r="A137" t="s">
        <v>63</v>
      </c>
      <c r="E137" s="35" t="s">
        <v>798</v>
      </c>
    </row>
    <row r="138" spans="1:18" ht="12.75" customHeight="1" x14ac:dyDescent="0.2">
      <c r="A138" s="12" t="s">
        <v>53</v>
      </c>
      <c r="B138" s="12"/>
      <c r="C138" s="38" t="s">
        <v>89</v>
      </c>
      <c r="D138" s="12"/>
      <c r="E138" s="27" t="s">
        <v>476</v>
      </c>
      <c r="F138" s="12"/>
      <c r="G138" s="12"/>
      <c r="H138" s="12"/>
      <c r="I138" s="39">
        <f>0+Q138</f>
        <v>0</v>
      </c>
      <c r="O138">
        <f>0+R138</f>
        <v>0</v>
      </c>
      <c r="Q138">
        <f>0+I139+I143</f>
        <v>0</v>
      </c>
      <c r="R138">
        <f>0+O139+O143</f>
        <v>0</v>
      </c>
    </row>
    <row r="139" spans="1:18" ht="25.5" x14ac:dyDescent="0.2">
      <c r="A139" s="24" t="s">
        <v>55</v>
      </c>
      <c r="B139" s="29" t="s">
        <v>225</v>
      </c>
      <c r="C139" s="29" t="s">
        <v>799</v>
      </c>
      <c r="D139" s="24" t="s">
        <v>69</v>
      </c>
      <c r="E139" s="30" t="s">
        <v>800</v>
      </c>
      <c r="F139" s="31" t="s">
        <v>204</v>
      </c>
      <c r="G139" s="32">
        <v>41.720999999999997</v>
      </c>
      <c r="H139" s="33">
        <v>0</v>
      </c>
      <c r="I139" s="33">
        <f>ROUND(ROUND(H139,2)*ROUND(G139,3),2)</f>
        <v>0</v>
      </c>
      <c r="O139">
        <f>(I139*21)/100</f>
        <v>0</v>
      </c>
      <c r="P139" t="s">
        <v>35</v>
      </c>
    </row>
    <row r="140" spans="1:18" ht="76.5" x14ac:dyDescent="0.2">
      <c r="A140" s="34" t="s">
        <v>59</v>
      </c>
      <c r="E140" s="35" t="s">
        <v>1119</v>
      </c>
    </row>
    <row r="141" spans="1:18" ht="38.25" x14ac:dyDescent="0.2">
      <c r="A141" s="36" t="s">
        <v>61</v>
      </c>
      <c r="E141" s="37" t="s">
        <v>1120</v>
      </c>
    </row>
    <row r="142" spans="1:18" ht="191.25" x14ac:dyDescent="0.2">
      <c r="A142" t="s">
        <v>63</v>
      </c>
      <c r="E142" s="35" t="s">
        <v>803</v>
      </c>
    </row>
    <row r="143" spans="1:18" x14ac:dyDescent="0.2">
      <c r="A143" s="24" t="s">
        <v>55</v>
      </c>
      <c r="B143" s="29" t="s">
        <v>230</v>
      </c>
      <c r="C143" s="29" t="s">
        <v>804</v>
      </c>
      <c r="D143" s="24" t="s">
        <v>69</v>
      </c>
      <c r="E143" s="30" t="s">
        <v>805</v>
      </c>
      <c r="F143" s="31" t="s">
        <v>204</v>
      </c>
      <c r="G143" s="32">
        <v>0.28000000000000003</v>
      </c>
      <c r="H143" s="33">
        <v>0</v>
      </c>
      <c r="I143" s="33">
        <f>ROUND(ROUND(H143,2)*ROUND(G143,3),2)</f>
        <v>0</v>
      </c>
      <c r="O143">
        <f>(I143*21)/100</f>
        <v>0</v>
      </c>
      <c r="P143" t="s">
        <v>35</v>
      </c>
    </row>
    <row r="144" spans="1:18" ht="38.25" x14ac:dyDescent="0.2">
      <c r="A144" s="34" t="s">
        <v>59</v>
      </c>
      <c r="E144" s="35" t="s">
        <v>806</v>
      </c>
    </row>
    <row r="145" spans="1:18" x14ac:dyDescent="0.2">
      <c r="A145" s="36" t="s">
        <v>61</v>
      </c>
      <c r="E145" s="37" t="s">
        <v>1118</v>
      </c>
    </row>
    <row r="146" spans="1:18" ht="51" x14ac:dyDescent="0.2">
      <c r="A146" t="s">
        <v>63</v>
      </c>
      <c r="E146" s="35" t="s">
        <v>807</v>
      </c>
    </row>
    <row r="147" spans="1:18" ht="12.75" customHeight="1" x14ac:dyDescent="0.2">
      <c r="A147" s="12" t="s">
        <v>53</v>
      </c>
      <c r="B147" s="12"/>
      <c r="C147" s="38" t="s">
        <v>94</v>
      </c>
      <c r="D147" s="12"/>
      <c r="E147" s="27" t="s">
        <v>490</v>
      </c>
      <c r="F147" s="12"/>
      <c r="G147" s="12"/>
      <c r="H147" s="12"/>
      <c r="I147" s="39">
        <f>0+Q147</f>
        <v>0</v>
      </c>
      <c r="O147">
        <f>0+R147</f>
        <v>0</v>
      </c>
      <c r="Q147">
        <f>0+I148+I152+I156</f>
        <v>0</v>
      </c>
      <c r="R147">
        <f>0+O148+O152+O156</f>
        <v>0</v>
      </c>
    </row>
    <row r="148" spans="1:18" x14ac:dyDescent="0.2">
      <c r="A148" s="24" t="s">
        <v>55</v>
      </c>
      <c r="B148" s="29" t="s">
        <v>236</v>
      </c>
      <c r="C148" s="29" t="s">
        <v>882</v>
      </c>
      <c r="D148" s="24" t="s">
        <v>69</v>
      </c>
      <c r="E148" s="30" t="s">
        <v>883</v>
      </c>
      <c r="F148" s="31" t="s">
        <v>101</v>
      </c>
      <c r="G148" s="32">
        <v>12.86</v>
      </c>
      <c r="H148" s="33">
        <v>0</v>
      </c>
      <c r="I148" s="33">
        <f>ROUND(ROUND(H148,2)*ROUND(G148,3),2)</f>
        <v>0</v>
      </c>
      <c r="O148">
        <f>(I148*21)/100</f>
        <v>0</v>
      </c>
      <c r="P148" t="s">
        <v>35</v>
      </c>
    </row>
    <row r="149" spans="1:18" ht="51" x14ac:dyDescent="0.2">
      <c r="A149" s="34" t="s">
        <v>59</v>
      </c>
      <c r="E149" s="35" t="s">
        <v>1121</v>
      </c>
    </row>
    <row r="150" spans="1:18" x14ac:dyDescent="0.2">
      <c r="A150" s="36" t="s">
        <v>61</v>
      </c>
      <c r="E150" s="37" t="s">
        <v>1122</v>
      </c>
    </row>
    <row r="151" spans="1:18" ht="255" x14ac:dyDescent="0.2">
      <c r="A151" t="s">
        <v>63</v>
      </c>
      <c r="E151" s="35" t="s">
        <v>496</v>
      </c>
    </row>
    <row r="152" spans="1:18" x14ac:dyDescent="0.2">
      <c r="A152" s="24" t="s">
        <v>55</v>
      </c>
      <c r="B152" s="29" t="s">
        <v>243</v>
      </c>
      <c r="C152" s="29" t="s">
        <v>812</v>
      </c>
      <c r="D152" s="24" t="s">
        <v>69</v>
      </c>
      <c r="E152" s="30" t="s">
        <v>813</v>
      </c>
      <c r="F152" s="31" t="s">
        <v>486</v>
      </c>
      <c r="G152" s="32">
        <v>1</v>
      </c>
      <c r="H152" s="33">
        <v>0</v>
      </c>
      <c r="I152" s="33">
        <f>ROUND(ROUND(H152,2)*ROUND(G152,3),2)</f>
        <v>0</v>
      </c>
      <c r="O152">
        <f>(I152*21)/100</f>
        <v>0</v>
      </c>
      <c r="P152" t="s">
        <v>35</v>
      </c>
    </row>
    <row r="153" spans="1:18" ht="51" x14ac:dyDescent="0.2">
      <c r="A153" s="34" t="s">
        <v>59</v>
      </c>
      <c r="E153" s="35" t="s">
        <v>814</v>
      </c>
    </row>
    <row r="154" spans="1:18" x14ac:dyDescent="0.2">
      <c r="A154" s="36" t="s">
        <v>61</v>
      </c>
      <c r="E154" s="37" t="s">
        <v>815</v>
      </c>
    </row>
    <row r="155" spans="1:18" ht="38.25" x14ac:dyDescent="0.2">
      <c r="A155" t="s">
        <v>63</v>
      </c>
      <c r="E155" s="35" t="s">
        <v>816</v>
      </c>
    </row>
    <row r="156" spans="1:18" x14ac:dyDescent="0.2">
      <c r="A156" s="24" t="s">
        <v>55</v>
      </c>
      <c r="B156" s="29" t="s">
        <v>249</v>
      </c>
      <c r="C156" s="29" t="s">
        <v>817</v>
      </c>
      <c r="D156" s="24" t="s">
        <v>69</v>
      </c>
      <c r="E156" s="30" t="s">
        <v>818</v>
      </c>
      <c r="F156" s="31" t="s">
        <v>71</v>
      </c>
      <c r="G156" s="32">
        <v>8.0329999999999995</v>
      </c>
      <c r="H156" s="33">
        <v>0</v>
      </c>
      <c r="I156" s="33">
        <f>ROUND(ROUND(H156,2)*ROUND(G156,3),2)</f>
        <v>0</v>
      </c>
      <c r="O156">
        <f>(I156*21)/100</f>
        <v>0</v>
      </c>
      <c r="P156" t="s">
        <v>35</v>
      </c>
    </row>
    <row r="157" spans="1:18" ht="102" x14ac:dyDescent="0.2">
      <c r="A157" s="34" t="s">
        <v>59</v>
      </c>
      <c r="E157" s="35" t="s">
        <v>1123</v>
      </c>
    </row>
    <row r="158" spans="1:18" x14ac:dyDescent="0.2">
      <c r="A158" s="36" t="s">
        <v>61</v>
      </c>
      <c r="E158" s="37" t="s">
        <v>1124</v>
      </c>
    </row>
    <row r="159" spans="1:18" ht="369.75" x14ac:dyDescent="0.2">
      <c r="A159" t="s">
        <v>63</v>
      </c>
      <c r="E159" s="35" t="s">
        <v>274</v>
      </c>
    </row>
    <row r="160" spans="1:18" ht="12.75" customHeight="1" x14ac:dyDescent="0.2">
      <c r="A160" s="12" t="s">
        <v>53</v>
      </c>
      <c r="B160" s="12"/>
      <c r="C160" s="38" t="s">
        <v>50</v>
      </c>
      <c r="D160" s="12"/>
      <c r="E160" s="27" t="s">
        <v>542</v>
      </c>
      <c r="F160" s="12"/>
      <c r="G160" s="12"/>
      <c r="H160" s="12"/>
      <c r="I160" s="39">
        <f>0+Q160</f>
        <v>0</v>
      </c>
      <c r="O160">
        <f>0+R160</f>
        <v>0</v>
      </c>
      <c r="Q160">
        <f>0+I161+I165+I169+I173+I177+I181+I185+I189+I193+I197+I201+I205</f>
        <v>0</v>
      </c>
      <c r="R160">
        <f>0+O161+O165+O169+O173+O177+O181+O185+O189+O193+O197+O201+O205</f>
        <v>0</v>
      </c>
    </row>
    <row r="161" spans="1:16" x14ac:dyDescent="0.2">
      <c r="A161" s="24" t="s">
        <v>55</v>
      </c>
      <c r="B161" s="29" t="s">
        <v>255</v>
      </c>
      <c r="C161" s="29" t="s">
        <v>618</v>
      </c>
      <c r="D161" s="24" t="s">
        <v>69</v>
      </c>
      <c r="E161" s="30" t="s">
        <v>619</v>
      </c>
      <c r="F161" s="31" t="s">
        <v>101</v>
      </c>
      <c r="G161" s="32">
        <v>4.6399999999999997</v>
      </c>
      <c r="H161" s="33">
        <v>0</v>
      </c>
      <c r="I161" s="33">
        <f>ROUND(ROUND(H161,2)*ROUND(G161,3),2)</f>
        <v>0</v>
      </c>
      <c r="O161">
        <f>(I161*21)/100</f>
        <v>0</v>
      </c>
      <c r="P161" t="s">
        <v>35</v>
      </c>
    </row>
    <row r="162" spans="1:16" ht="76.5" x14ac:dyDescent="0.2">
      <c r="A162" s="34" t="s">
        <v>59</v>
      </c>
      <c r="E162" s="35" t="s">
        <v>1125</v>
      </c>
    </row>
    <row r="163" spans="1:16" x14ac:dyDescent="0.2">
      <c r="A163" s="36" t="s">
        <v>61</v>
      </c>
      <c r="E163" s="37" t="s">
        <v>1082</v>
      </c>
    </row>
    <row r="164" spans="1:16" ht="51" x14ac:dyDescent="0.2">
      <c r="A164" t="s">
        <v>63</v>
      </c>
      <c r="E164" s="35" t="s">
        <v>622</v>
      </c>
    </row>
    <row r="165" spans="1:16" x14ac:dyDescent="0.2">
      <c r="A165" s="24" t="s">
        <v>55</v>
      </c>
      <c r="B165" s="29" t="s">
        <v>262</v>
      </c>
      <c r="C165" s="29" t="s">
        <v>646</v>
      </c>
      <c r="D165" s="24" t="s">
        <v>69</v>
      </c>
      <c r="E165" s="30" t="s">
        <v>647</v>
      </c>
      <c r="F165" s="31" t="s">
        <v>101</v>
      </c>
      <c r="G165" s="32">
        <v>1.89</v>
      </c>
      <c r="H165" s="33">
        <v>0</v>
      </c>
      <c r="I165" s="33">
        <f>ROUND(ROUND(H165,2)*ROUND(G165,3),2)</f>
        <v>0</v>
      </c>
      <c r="O165">
        <f>(I165*21)/100</f>
        <v>0</v>
      </c>
      <c r="P165" t="s">
        <v>35</v>
      </c>
    </row>
    <row r="166" spans="1:16" ht="38.25" x14ac:dyDescent="0.2">
      <c r="A166" s="34" t="s">
        <v>59</v>
      </c>
      <c r="E166" s="35" t="s">
        <v>1126</v>
      </c>
    </row>
    <row r="167" spans="1:16" x14ac:dyDescent="0.2">
      <c r="A167" s="36" t="s">
        <v>61</v>
      </c>
      <c r="E167" s="37" t="s">
        <v>1127</v>
      </c>
    </row>
    <row r="168" spans="1:16" ht="25.5" x14ac:dyDescent="0.2">
      <c r="A168" t="s">
        <v>63</v>
      </c>
      <c r="E168" s="35" t="s">
        <v>644</v>
      </c>
    </row>
    <row r="169" spans="1:16" x14ac:dyDescent="0.2">
      <c r="A169" s="24" t="s">
        <v>55</v>
      </c>
      <c r="B169" s="29" t="s">
        <v>269</v>
      </c>
      <c r="C169" s="29" t="s">
        <v>894</v>
      </c>
      <c r="D169" s="24" t="s">
        <v>69</v>
      </c>
      <c r="E169" s="30" t="s">
        <v>895</v>
      </c>
      <c r="F169" s="31" t="s">
        <v>101</v>
      </c>
      <c r="G169" s="32">
        <v>2.67</v>
      </c>
      <c r="H169" s="33">
        <v>0</v>
      </c>
      <c r="I169" s="33">
        <f>ROUND(ROUND(H169,2)*ROUND(G169,3),2)</f>
        <v>0</v>
      </c>
      <c r="O169">
        <f>(I169*21)/100</f>
        <v>0</v>
      </c>
      <c r="P169" t="s">
        <v>35</v>
      </c>
    </row>
    <row r="170" spans="1:16" ht="51" x14ac:dyDescent="0.2">
      <c r="A170" s="34" t="s">
        <v>59</v>
      </c>
      <c r="E170" s="35" t="s">
        <v>1128</v>
      </c>
    </row>
    <row r="171" spans="1:16" x14ac:dyDescent="0.2">
      <c r="A171" s="36" t="s">
        <v>61</v>
      </c>
      <c r="E171" s="37" t="s">
        <v>1129</v>
      </c>
    </row>
    <row r="172" spans="1:16" ht="25.5" x14ac:dyDescent="0.2">
      <c r="A172" t="s">
        <v>63</v>
      </c>
      <c r="E172" s="35" t="s">
        <v>825</v>
      </c>
    </row>
    <row r="173" spans="1:16" x14ac:dyDescent="0.2">
      <c r="A173" s="24" t="s">
        <v>55</v>
      </c>
      <c r="B173" s="29" t="s">
        <v>275</v>
      </c>
      <c r="C173" s="29" t="s">
        <v>826</v>
      </c>
      <c r="D173" s="24" t="s">
        <v>69</v>
      </c>
      <c r="E173" s="30" t="s">
        <v>827</v>
      </c>
      <c r="F173" s="31" t="s">
        <v>71</v>
      </c>
      <c r="G173" s="32">
        <v>6.0000000000000001E-3</v>
      </c>
      <c r="H173" s="33">
        <v>0</v>
      </c>
      <c r="I173" s="33">
        <f>ROUND(ROUND(H173,2)*ROUND(G173,3),2)</f>
        <v>0</v>
      </c>
      <c r="O173">
        <f>(I173*21)/100</f>
        <v>0</v>
      </c>
      <c r="P173" t="s">
        <v>35</v>
      </c>
    </row>
    <row r="174" spans="1:16" ht="51" x14ac:dyDescent="0.2">
      <c r="A174" s="34" t="s">
        <v>59</v>
      </c>
      <c r="E174" s="35" t="s">
        <v>828</v>
      </c>
    </row>
    <row r="175" spans="1:16" x14ac:dyDescent="0.2">
      <c r="A175" s="36" t="s">
        <v>61</v>
      </c>
      <c r="E175" s="37" t="s">
        <v>1130</v>
      </c>
    </row>
    <row r="176" spans="1:16" ht="38.25" x14ac:dyDescent="0.2">
      <c r="A176" t="s">
        <v>63</v>
      </c>
      <c r="E176" s="35" t="s">
        <v>830</v>
      </c>
    </row>
    <row r="177" spans="1:16" x14ac:dyDescent="0.2">
      <c r="A177" s="24" t="s">
        <v>55</v>
      </c>
      <c r="B177" s="29" t="s">
        <v>282</v>
      </c>
      <c r="C177" s="29" t="s">
        <v>831</v>
      </c>
      <c r="D177" s="24" t="s">
        <v>69</v>
      </c>
      <c r="E177" s="30" t="s">
        <v>832</v>
      </c>
      <c r="F177" s="31" t="s">
        <v>71</v>
      </c>
      <c r="G177" s="32">
        <v>2.5000000000000001E-2</v>
      </c>
      <c r="H177" s="33">
        <v>0</v>
      </c>
      <c r="I177" s="33">
        <f>ROUND(ROUND(H177,2)*ROUND(G177,3),2)</f>
        <v>0</v>
      </c>
      <c r="O177">
        <f>(I177*21)/100</f>
        <v>0</v>
      </c>
      <c r="P177" t="s">
        <v>35</v>
      </c>
    </row>
    <row r="178" spans="1:16" ht="63.75" x14ac:dyDescent="0.2">
      <c r="A178" s="34" t="s">
        <v>59</v>
      </c>
      <c r="E178" s="35" t="s">
        <v>1131</v>
      </c>
    </row>
    <row r="179" spans="1:16" x14ac:dyDescent="0.2">
      <c r="A179" s="36" t="s">
        <v>61</v>
      </c>
      <c r="E179" s="37" t="s">
        <v>834</v>
      </c>
    </row>
    <row r="180" spans="1:16" ht="229.5" x14ac:dyDescent="0.2">
      <c r="A180" t="s">
        <v>63</v>
      </c>
      <c r="E180" s="35" t="s">
        <v>835</v>
      </c>
    </row>
    <row r="181" spans="1:16" x14ac:dyDescent="0.2">
      <c r="A181" s="24" t="s">
        <v>55</v>
      </c>
      <c r="B181" s="29" t="s">
        <v>287</v>
      </c>
      <c r="C181" s="29" t="s">
        <v>668</v>
      </c>
      <c r="D181" s="24" t="s">
        <v>69</v>
      </c>
      <c r="E181" s="30" t="s">
        <v>669</v>
      </c>
      <c r="F181" s="31" t="s">
        <v>71</v>
      </c>
      <c r="G181" s="32">
        <v>5.968</v>
      </c>
      <c r="H181" s="33">
        <v>0</v>
      </c>
      <c r="I181" s="33">
        <f>ROUND(ROUND(H181,2)*ROUND(G181,3),2)</f>
        <v>0</v>
      </c>
      <c r="O181">
        <f>(I181*21)/100</f>
        <v>0</v>
      </c>
      <c r="P181" t="s">
        <v>35</v>
      </c>
    </row>
    <row r="182" spans="1:16" ht="178.5" x14ac:dyDescent="0.2">
      <c r="A182" s="34" t="s">
        <v>59</v>
      </c>
      <c r="E182" s="35" t="s">
        <v>1132</v>
      </c>
    </row>
    <row r="183" spans="1:16" ht="51" x14ac:dyDescent="0.2">
      <c r="A183" s="36" t="s">
        <v>61</v>
      </c>
      <c r="E183" s="37" t="s">
        <v>1133</v>
      </c>
    </row>
    <row r="184" spans="1:16" ht="114.75" x14ac:dyDescent="0.2">
      <c r="A184" t="s">
        <v>63</v>
      </c>
      <c r="E184" s="35" t="s">
        <v>661</v>
      </c>
    </row>
    <row r="185" spans="1:16" x14ac:dyDescent="0.2">
      <c r="A185" s="24" t="s">
        <v>55</v>
      </c>
      <c r="B185" s="29" t="s">
        <v>292</v>
      </c>
      <c r="C185" s="29" t="s">
        <v>673</v>
      </c>
      <c r="D185" s="24" t="s">
        <v>69</v>
      </c>
      <c r="E185" s="30" t="s">
        <v>674</v>
      </c>
      <c r="F185" s="31" t="s">
        <v>77</v>
      </c>
      <c r="G185" s="32">
        <v>137.26400000000001</v>
      </c>
      <c r="H185" s="33">
        <v>0</v>
      </c>
      <c r="I185" s="33">
        <f>ROUND(ROUND(H185,2)*ROUND(G185,3),2)</f>
        <v>0</v>
      </c>
      <c r="O185">
        <f>(I185*21)/100</f>
        <v>0</v>
      </c>
      <c r="P185" t="s">
        <v>35</v>
      </c>
    </row>
    <row r="186" spans="1:16" ht="127.5" x14ac:dyDescent="0.2">
      <c r="A186" s="34" t="s">
        <v>59</v>
      </c>
      <c r="E186" s="35" t="s">
        <v>1134</v>
      </c>
    </row>
    <row r="187" spans="1:16" ht="51" x14ac:dyDescent="0.2">
      <c r="A187" s="36" t="s">
        <v>61</v>
      </c>
      <c r="E187" s="37" t="s">
        <v>1135</v>
      </c>
    </row>
    <row r="188" spans="1:16" ht="25.5" x14ac:dyDescent="0.2">
      <c r="A188" t="s">
        <v>63</v>
      </c>
      <c r="E188" s="35" t="s">
        <v>80</v>
      </c>
    </row>
    <row r="189" spans="1:16" x14ac:dyDescent="0.2">
      <c r="A189" s="24" t="s">
        <v>55</v>
      </c>
      <c r="B189" s="29" t="s">
        <v>298</v>
      </c>
      <c r="C189" s="29" t="s">
        <v>840</v>
      </c>
      <c r="D189" s="24" t="s">
        <v>69</v>
      </c>
      <c r="E189" s="30" t="s">
        <v>841</v>
      </c>
      <c r="F189" s="31" t="s">
        <v>71</v>
      </c>
      <c r="G189" s="32">
        <v>1.8759999999999999</v>
      </c>
      <c r="H189" s="33">
        <v>0</v>
      </c>
      <c r="I189" s="33">
        <f>ROUND(ROUND(H189,2)*ROUND(G189,3),2)</f>
        <v>0</v>
      </c>
      <c r="O189">
        <f>(I189*21)/100</f>
        <v>0</v>
      </c>
      <c r="P189" t="s">
        <v>35</v>
      </c>
    </row>
    <row r="190" spans="1:16" ht="127.5" x14ac:dyDescent="0.2">
      <c r="A190" s="34" t="s">
        <v>59</v>
      </c>
      <c r="E190" s="35" t="s">
        <v>1136</v>
      </c>
    </row>
    <row r="191" spans="1:16" ht="38.25" x14ac:dyDescent="0.2">
      <c r="A191" s="36" t="s">
        <v>61</v>
      </c>
      <c r="E191" s="37" t="s">
        <v>1137</v>
      </c>
    </row>
    <row r="192" spans="1:16" ht="114.75" x14ac:dyDescent="0.2">
      <c r="A192" t="s">
        <v>63</v>
      </c>
      <c r="E192" s="35" t="s">
        <v>661</v>
      </c>
    </row>
    <row r="193" spans="1:16" x14ac:dyDescent="0.2">
      <c r="A193" s="24" t="s">
        <v>55</v>
      </c>
      <c r="B193" s="29" t="s">
        <v>303</v>
      </c>
      <c r="C193" s="29" t="s">
        <v>844</v>
      </c>
      <c r="D193" s="24" t="s">
        <v>69</v>
      </c>
      <c r="E193" s="30" t="s">
        <v>845</v>
      </c>
      <c r="F193" s="31" t="s">
        <v>77</v>
      </c>
      <c r="G193" s="32">
        <v>193.45599999999999</v>
      </c>
      <c r="H193" s="33">
        <v>0</v>
      </c>
      <c r="I193" s="33">
        <f>ROUND(ROUND(H193,2)*ROUND(G193,3),2)</f>
        <v>0</v>
      </c>
      <c r="O193">
        <f>(I193*21)/100</f>
        <v>0</v>
      </c>
      <c r="P193" t="s">
        <v>35</v>
      </c>
    </row>
    <row r="194" spans="1:16" ht="127.5" x14ac:dyDescent="0.2">
      <c r="A194" s="34" t="s">
        <v>59</v>
      </c>
      <c r="E194" s="35" t="s">
        <v>1138</v>
      </c>
    </row>
    <row r="195" spans="1:16" ht="51" x14ac:dyDescent="0.2">
      <c r="A195" s="36" t="s">
        <v>61</v>
      </c>
      <c r="E195" s="37" t="s">
        <v>1139</v>
      </c>
    </row>
    <row r="196" spans="1:16" ht="25.5" x14ac:dyDescent="0.2">
      <c r="A196" t="s">
        <v>63</v>
      </c>
      <c r="E196" s="35" t="s">
        <v>80</v>
      </c>
    </row>
    <row r="197" spans="1:16" x14ac:dyDescent="0.2">
      <c r="A197" s="24" t="s">
        <v>55</v>
      </c>
      <c r="B197" s="29" t="s">
        <v>309</v>
      </c>
      <c r="C197" s="29" t="s">
        <v>915</v>
      </c>
      <c r="D197" s="24" t="s">
        <v>69</v>
      </c>
      <c r="E197" s="30" t="s">
        <v>916</v>
      </c>
      <c r="F197" s="31" t="s">
        <v>101</v>
      </c>
      <c r="G197" s="32">
        <v>11.8</v>
      </c>
      <c r="H197" s="33">
        <v>0</v>
      </c>
      <c r="I197" s="33">
        <f>ROUND(ROUND(H197,2)*ROUND(G197,3),2)</f>
        <v>0</v>
      </c>
      <c r="O197">
        <f>(I197*21)/100</f>
        <v>0</v>
      </c>
      <c r="P197" t="s">
        <v>35</v>
      </c>
    </row>
    <row r="198" spans="1:16" ht="51" x14ac:dyDescent="0.2">
      <c r="A198" s="34" t="s">
        <v>59</v>
      </c>
      <c r="E198" s="35" t="s">
        <v>1140</v>
      </c>
    </row>
    <row r="199" spans="1:16" x14ac:dyDescent="0.2">
      <c r="A199" s="36" t="s">
        <v>61</v>
      </c>
      <c r="E199" s="37" t="s">
        <v>1141</v>
      </c>
    </row>
    <row r="200" spans="1:16" ht="127.5" x14ac:dyDescent="0.2">
      <c r="A200" t="s">
        <v>63</v>
      </c>
      <c r="E200" s="35" t="s">
        <v>852</v>
      </c>
    </row>
    <row r="201" spans="1:16" ht="25.5" x14ac:dyDescent="0.2">
      <c r="A201" s="24" t="s">
        <v>55</v>
      </c>
      <c r="B201" s="29" t="s">
        <v>316</v>
      </c>
      <c r="C201" s="29" t="s">
        <v>690</v>
      </c>
      <c r="D201" s="24" t="s">
        <v>69</v>
      </c>
      <c r="E201" s="30" t="s">
        <v>691</v>
      </c>
      <c r="F201" s="31" t="s">
        <v>71</v>
      </c>
      <c r="G201" s="32">
        <v>1.03</v>
      </c>
      <c r="H201" s="33">
        <v>0</v>
      </c>
      <c r="I201" s="33">
        <f>ROUND(ROUND(H201,2)*ROUND(G201,3),2)</f>
        <v>0</v>
      </c>
      <c r="O201">
        <f>(I201*21)/100</f>
        <v>0</v>
      </c>
      <c r="P201" t="s">
        <v>35</v>
      </c>
    </row>
    <row r="202" spans="1:16" ht="63.75" x14ac:dyDescent="0.2">
      <c r="A202" s="34" t="s">
        <v>59</v>
      </c>
      <c r="E202" s="35" t="s">
        <v>1142</v>
      </c>
    </row>
    <row r="203" spans="1:16" x14ac:dyDescent="0.2">
      <c r="A203" s="36" t="s">
        <v>61</v>
      </c>
      <c r="E203" s="37" t="s">
        <v>1143</v>
      </c>
    </row>
    <row r="204" spans="1:16" ht="89.25" x14ac:dyDescent="0.2">
      <c r="A204" t="s">
        <v>63</v>
      </c>
      <c r="E204" s="35" t="s">
        <v>694</v>
      </c>
    </row>
    <row r="205" spans="1:16" x14ac:dyDescent="0.2">
      <c r="A205" s="24" t="s">
        <v>55</v>
      </c>
      <c r="B205" s="29" t="s">
        <v>322</v>
      </c>
      <c r="C205" s="29" t="s">
        <v>696</v>
      </c>
      <c r="D205" s="24" t="s">
        <v>69</v>
      </c>
      <c r="E205" s="30" t="s">
        <v>697</v>
      </c>
      <c r="F205" s="31" t="s">
        <v>77</v>
      </c>
      <c r="G205" s="32">
        <v>26.78</v>
      </c>
      <c r="H205" s="33">
        <v>0</v>
      </c>
      <c r="I205" s="33">
        <f>ROUND(ROUND(H205,2)*ROUND(G205,3),2)</f>
        <v>0</v>
      </c>
      <c r="O205">
        <f>(I205*21)/100</f>
        <v>0</v>
      </c>
      <c r="P205" t="s">
        <v>35</v>
      </c>
    </row>
    <row r="206" spans="1:16" ht="38.25" x14ac:dyDescent="0.2">
      <c r="A206" s="34" t="s">
        <v>59</v>
      </c>
      <c r="E206" s="35" t="s">
        <v>1144</v>
      </c>
    </row>
    <row r="207" spans="1:16" x14ac:dyDescent="0.2">
      <c r="A207" s="36" t="s">
        <v>61</v>
      </c>
      <c r="E207" s="37" t="s">
        <v>1145</v>
      </c>
    </row>
    <row r="208" spans="1:16" ht="25.5" x14ac:dyDescent="0.2">
      <c r="A208" t="s">
        <v>63</v>
      </c>
      <c r="E208"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0+O12+O21+O78+O107+O128+O133+O142+O163</f>
        <v>0</v>
      </c>
      <c r="P2" t="s">
        <v>34</v>
      </c>
    </row>
    <row r="3" spans="1:18" ht="15" customHeight="1" x14ac:dyDescent="0.25">
      <c r="A3" t="s">
        <v>11</v>
      </c>
      <c r="B3" s="17" t="s">
        <v>13</v>
      </c>
      <c r="C3" s="4" t="s">
        <v>14</v>
      </c>
      <c r="D3" s="7"/>
      <c r="E3" s="18" t="s">
        <v>15</v>
      </c>
      <c r="F3" s="8"/>
      <c r="G3" s="15"/>
      <c r="H3" s="14" t="s">
        <v>1146</v>
      </c>
      <c r="I3" s="40">
        <f>0+I12+I21+I78+I107+I128+I133+I142+I163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1146</v>
      </c>
      <c r="D8" s="2"/>
      <c r="E8" s="21" t="s">
        <v>1147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110.3</v>
      </c>
      <c r="H13" s="33">
        <v>0</v>
      </c>
      <c r="I13" s="33">
        <f>ROUND(ROUND(H13,2)*ROUND(G13,3),2)</f>
        <v>0</v>
      </c>
      <c r="O13">
        <f>(I13*21)/100</f>
        <v>0</v>
      </c>
      <c r="P13" t="s">
        <v>35</v>
      </c>
    </row>
    <row r="14" spans="1:18" ht="25.5" x14ac:dyDescent="0.2">
      <c r="A14" s="34" t="s">
        <v>59</v>
      </c>
      <c r="E14" s="35" t="s">
        <v>1077</v>
      </c>
    </row>
    <row r="15" spans="1:18" x14ac:dyDescent="0.2">
      <c r="A15" s="36" t="s">
        <v>61</v>
      </c>
      <c r="E15" s="37" t="s">
        <v>1148</v>
      </c>
    </row>
    <row r="16" spans="1:18" ht="25.5" x14ac:dyDescent="0.2">
      <c r="A16" t="s">
        <v>63</v>
      </c>
      <c r="E16" s="35" t="s">
        <v>64</v>
      </c>
    </row>
    <row r="17" spans="1:18" x14ac:dyDescent="0.2">
      <c r="A17" s="24" t="s">
        <v>55</v>
      </c>
      <c r="B17" s="29" t="s">
        <v>35</v>
      </c>
      <c r="C17" s="29" t="s">
        <v>56</v>
      </c>
      <c r="D17" s="24" t="s">
        <v>125</v>
      </c>
      <c r="E17" s="30" t="s">
        <v>57</v>
      </c>
      <c r="F17" s="31" t="s">
        <v>58</v>
      </c>
      <c r="G17" s="32">
        <v>24.745000000000001</v>
      </c>
      <c r="H17" s="33">
        <v>0</v>
      </c>
      <c r="I17" s="33">
        <f>ROUND(ROUND(H17,2)*ROUND(G17,3),2)</f>
        <v>0</v>
      </c>
      <c r="O17">
        <f>(I17*21)/100</f>
        <v>0</v>
      </c>
      <c r="P17" t="s">
        <v>35</v>
      </c>
    </row>
    <row r="18" spans="1:18" ht="25.5" x14ac:dyDescent="0.2">
      <c r="A18" s="34" t="s">
        <v>59</v>
      </c>
      <c r="E18" s="35" t="s">
        <v>1149</v>
      </c>
    </row>
    <row r="19" spans="1:18" x14ac:dyDescent="0.2">
      <c r="A19" s="36" t="s">
        <v>61</v>
      </c>
      <c r="E19" s="37" t="s">
        <v>1150</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2.85</v>
      </c>
      <c r="H22" s="33">
        <v>0</v>
      </c>
      <c r="I22" s="33">
        <f>ROUND(ROUND(H22,2)*ROUND(G22,3),2)</f>
        <v>0</v>
      </c>
      <c r="O22">
        <f>(I22*21)/100</f>
        <v>0</v>
      </c>
      <c r="P22" t="s">
        <v>35</v>
      </c>
    </row>
    <row r="23" spans="1:18" ht="63.75" x14ac:dyDescent="0.2">
      <c r="A23" s="34" t="s">
        <v>59</v>
      </c>
      <c r="E23" s="35" t="s">
        <v>1151</v>
      </c>
    </row>
    <row r="24" spans="1:18" x14ac:dyDescent="0.2">
      <c r="A24" s="36" t="s">
        <v>61</v>
      </c>
      <c r="E24" s="37" t="s">
        <v>1152</v>
      </c>
    </row>
    <row r="25" spans="1:18" ht="63.75" x14ac:dyDescent="0.2">
      <c r="A25" t="s">
        <v>63</v>
      </c>
      <c r="E25" s="35" t="s">
        <v>74</v>
      </c>
    </row>
    <row r="26" spans="1:18" ht="25.5" x14ac:dyDescent="0.2">
      <c r="A26" s="24" t="s">
        <v>55</v>
      </c>
      <c r="B26" s="29" t="s">
        <v>43</v>
      </c>
      <c r="C26" s="29" t="s">
        <v>104</v>
      </c>
      <c r="D26" s="24" t="s">
        <v>69</v>
      </c>
      <c r="E26" s="30" t="s">
        <v>105</v>
      </c>
      <c r="F26" s="31" t="s">
        <v>77</v>
      </c>
      <c r="G26" s="32">
        <v>4.0970000000000004</v>
      </c>
      <c r="H26" s="33">
        <v>0</v>
      </c>
      <c r="I26" s="33">
        <f>ROUND(ROUND(H26,2)*ROUND(G26,3),2)</f>
        <v>0</v>
      </c>
      <c r="O26">
        <f>(I26*21)/100</f>
        <v>0</v>
      </c>
      <c r="P26" t="s">
        <v>35</v>
      </c>
    </row>
    <row r="27" spans="1:18" ht="38.25" x14ac:dyDescent="0.2">
      <c r="A27" s="34" t="s">
        <v>59</v>
      </c>
      <c r="E27" s="35" t="s">
        <v>1083</v>
      </c>
    </row>
    <row r="28" spans="1:18" x14ac:dyDescent="0.2">
      <c r="A28" s="36" t="s">
        <v>61</v>
      </c>
      <c r="E28" s="37" t="s">
        <v>1153</v>
      </c>
    </row>
    <row r="29" spans="1:18" ht="25.5" x14ac:dyDescent="0.2">
      <c r="A29" t="s">
        <v>63</v>
      </c>
      <c r="E29" s="35" t="s">
        <v>80</v>
      </c>
    </row>
    <row r="30" spans="1:18" x14ac:dyDescent="0.2">
      <c r="A30" s="24" t="s">
        <v>55</v>
      </c>
      <c r="B30" s="29" t="s">
        <v>45</v>
      </c>
      <c r="C30" s="29" t="s">
        <v>119</v>
      </c>
      <c r="D30" s="24" t="s">
        <v>69</v>
      </c>
      <c r="E30" s="30" t="s">
        <v>121</v>
      </c>
      <c r="F30" s="31" t="s">
        <v>71</v>
      </c>
      <c r="G30" s="32">
        <v>0.435</v>
      </c>
      <c r="H30" s="33">
        <v>0</v>
      </c>
      <c r="I30" s="33">
        <f>ROUND(ROUND(H30,2)*ROUND(G30,3),2)</f>
        <v>0</v>
      </c>
      <c r="O30">
        <f>(I30*21)/100</f>
        <v>0</v>
      </c>
      <c r="P30" t="s">
        <v>35</v>
      </c>
    </row>
    <row r="31" spans="1:18" ht="63.75" x14ac:dyDescent="0.2">
      <c r="A31" s="34" t="s">
        <v>59</v>
      </c>
      <c r="E31" s="35" t="s">
        <v>1154</v>
      </c>
    </row>
    <row r="32" spans="1:18" x14ac:dyDescent="0.2">
      <c r="A32" s="36" t="s">
        <v>61</v>
      </c>
      <c r="E32" s="37" t="s">
        <v>1155</v>
      </c>
    </row>
    <row r="33" spans="1:16" ht="63.75" x14ac:dyDescent="0.2">
      <c r="A33" t="s">
        <v>63</v>
      </c>
      <c r="E33" s="35" t="s">
        <v>74</v>
      </c>
    </row>
    <row r="34" spans="1:16" x14ac:dyDescent="0.2">
      <c r="A34" s="24" t="s">
        <v>55</v>
      </c>
      <c r="B34" s="29" t="s">
        <v>47</v>
      </c>
      <c r="C34" s="29" t="s">
        <v>1087</v>
      </c>
      <c r="D34" s="24" t="s">
        <v>69</v>
      </c>
      <c r="E34" s="30" t="s">
        <v>1088</v>
      </c>
      <c r="F34" s="31" t="s">
        <v>101</v>
      </c>
      <c r="G34" s="32">
        <v>3.73</v>
      </c>
      <c r="H34" s="33">
        <v>0</v>
      </c>
      <c r="I34" s="33">
        <f>ROUND(ROUND(H34,2)*ROUND(G34,3),2)</f>
        <v>0</v>
      </c>
      <c r="O34">
        <f>(I34*21)/100</f>
        <v>0</v>
      </c>
      <c r="P34" t="s">
        <v>35</v>
      </c>
    </row>
    <row r="35" spans="1:16" ht="38.25" x14ac:dyDescent="0.2">
      <c r="A35" s="34" t="s">
        <v>59</v>
      </c>
      <c r="E35" s="35" t="s">
        <v>1089</v>
      </c>
    </row>
    <row r="36" spans="1:16" x14ac:dyDescent="0.2">
      <c r="A36" s="36" t="s">
        <v>61</v>
      </c>
      <c r="E36" s="37" t="s">
        <v>1156</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4.8259999999999996</v>
      </c>
      <c r="H42" s="33">
        <v>0</v>
      </c>
      <c r="I42" s="33">
        <f>ROUND(ROUND(H42,2)*ROUND(G42,3),2)</f>
        <v>0</v>
      </c>
      <c r="O42">
        <f>(I42*21)/100</f>
        <v>0</v>
      </c>
      <c r="P42" t="s">
        <v>35</v>
      </c>
    </row>
    <row r="43" spans="1:16" ht="153" x14ac:dyDescent="0.2">
      <c r="A43" s="34" t="s">
        <v>59</v>
      </c>
      <c r="E43" s="35" t="s">
        <v>1157</v>
      </c>
    </row>
    <row r="44" spans="1:16" ht="38.25" x14ac:dyDescent="0.2">
      <c r="A44" s="36" t="s">
        <v>61</v>
      </c>
      <c r="E44" s="37" t="s">
        <v>1158</v>
      </c>
    </row>
    <row r="45" spans="1:16" ht="38.25" x14ac:dyDescent="0.2">
      <c r="A45" t="s">
        <v>63</v>
      </c>
      <c r="E45" s="35" t="s">
        <v>146</v>
      </c>
    </row>
    <row r="46" spans="1:16" x14ac:dyDescent="0.2">
      <c r="A46" s="24" t="s">
        <v>55</v>
      </c>
      <c r="B46" s="29" t="s">
        <v>50</v>
      </c>
      <c r="C46" s="29" t="s">
        <v>166</v>
      </c>
      <c r="D46" s="24" t="s">
        <v>69</v>
      </c>
      <c r="E46" s="30" t="s">
        <v>167</v>
      </c>
      <c r="F46" s="31" t="s">
        <v>71</v>
      </c>
      <c r="G46" s="32">
        <v>55.15</v>
      </c>
      <c r="H46" s="33">
        <v>0</v>
      </c>
      <c r="I46" s="33">
        <f>ROUND(ROUND(H46,2)*ROUND(G46,3),2)</f>
        <v>0</v>
      </c>
      <c r="O46">
        <f>(I46*21)/100</f>
        <v>0</v>
      </c>
      <c r="P46" t="s">
        <v>35</v>
      </c>
    </row>
    <row r="47" spans="1:16" ht="51" x14ac:dyDescent="0.2">
      <c r="A47" s="34" t="s">
        <v>59</v>
      </c>
      <c r="E47" s="35" t="s">
        <v>1159</v>
      </c>
    </row>
    <row r="48" spans="1:16" x14ac:dyDescent="0.2">
      <c r="A48" s="36" t="s">
        <v>61</v>
      </c>
      <c r="E48" s="37" t="s">
        <v>1160</v>
      </c>
    </row>
    <row r="49" spans="1:16" ht="318.75" x14ac:dyDescent="0.2">
      <c r="A49" t="s">
        <v>63</v>
      </c>
      <c r="E49" s="35" t="s">
        <v>170</v>
      </c>
    </row>
    <row r="50" spans="1:16" x14ac:dyDescent="0.2">
      <c r="A50" s="24" t="s">
        <v>55</v>
      </c>
      <c r="B50" s="29" t="s">
        <v>52</v>
      </c>
      <c r="C50" s="29" t="s">
        <v>172</v>
      </c>
      <c r="D50" s="24" t="s">
        <v>69</v>
      </c>
      <c r="E50" s="30" t="s">
        <v>173</v>
      </c>
      <c r="F50" s="31" t="s">
        <v>174</v>
      </c>
      <c r="G50" s="32">
        <v>551.5</v>
      </c>
      <c r="H50" s="33">
        <v>0</v>
      </c>
      <c r="I50" s="33">
        <f>ROUND(ROUND(H50,2)*ROUND(G50,3),2)</f>
        <v>0</v>
      </c>
      <c r="O50">
        <f>(I50*21)/100</f>
        <v>0</v>
      </c>
      <c r="P50" t="s">
        <v>35</v>
      </c>
    </row>
    <row r="51" spans="1:16" ht="38.25" x14ac:dyDescent="0.2">
      <c r="A51" s="34" t="s">
        <v>59</v>
      </c>
      <c r="E51" s="35" t="s">
        <v>751</v>
      </c>
    </row>
    <row r="52" spans="1:16" x14ac:dyDescent="0.2">
      <c r="A52" s="36" t="s">
        <v>61</v>
      </c>
      <c r="E52" s="37" t="s">
        <v>1161</v>
      </c>
    </row>
    <row r="53" spans="1:16" ht="25.5" x14ac:dyDescent="0.2">
      <c r="A53" t="s">
        <v>63</v>
      </c>
      <c r="E53" s="35" t="s">
        <v>177</v>
      </c>
    </row>
    <row r="54" spans="1:16" x14ac:dyDescent="0.2">
      <c r="A54" s="24" t="s">
        <v>55</v>
      </c>
      <c r="B54" s="29" t="s">
        <v>108</v>
      </c>
      <c r="C54" s="29" t="s">
        <v>753</v>
      </c>
      <c r="D54" s="24" t="s">
        <v>69</v>
      </c>
      <c r="E54" s="30" t="s">
        <v>754</v>
      </c>
      <c r="F54" s="31" t="s">
        <v>71</v>
      </c>
      <c r="G54" s="32">
        <v>37.076000000000001</v>
      </c>
      <c r="H54" s="33">
        <v>0</v>
      </c>
      <c r="I54" s="33">
        <f>ROUND(ROUND(H54,2)*ROUND(G54,3),2)</f>
        <v>0</v>
      </c>
      <c r="O54">
        <f>(I54*21)/100</f>
        <v>0</v>
      </c>
      <c r="P54" t="s">
        <v>35</v>
      </c>
    </row>
    <row r="55" spans="1:16" ht="51" x14ac:dyDescent="0.2">
      <c r="A55" s="34" t="s">
        <v>59</v>
      </c>
      <c r="E55" s="35" t="s">
        <v>755</v>
      </c>
    </row>
    <row r="56" spans="1:16" x14ac:dyDescent="0.2">
      <c r="A56" s="36" t="s">
        <v>61</v>
      </c>
      <c r="E56" s="37" t="s">
        <v>1162</v>
      </c>
    </row>
    <row r="57" spans="1:16" ht="293.25" x14ac:dyDescent="0.2">
      <c r="A57" t="s">
        <v>63</v>
      </c>
      <c r="E57" s="35" t="s">
        <v>757</v>
      </c>
    </row>
    <row r="58" spans="1:16" x14ac:dyDescent="0.2">
      <c r="A58" s="24" t="s">
        <v>55</v>
      </c>
      <c r="B58" s="29" t="s">
        <v>113</v>
      </c>
      <c r="C58" s="29" t="s">
        <v>202</v>
      </c>
      <c r="D58" s="24" t="s">
        <v>69</v>
      </c>
      <c r="E58" s="30" t="s">
        <v>203</v>
      </c>
      <c r="F58" s="31" t="s">
        <v>204</v>
      </c>
      <c r="G58" s="32">
        <v>46.753999999999998</v>
      </c>
      <c r="H58" s="33">
        <v>0</v>
      </c>
      <c r="I58" s="33">
        <f>ROUND(ROUND(H58,2)*ROUND(G58,3),2)</f>
        <v>0</v>
      </c>
      <c r="O58">
        <f>(I58*21)/100</f>
        <v>0</v>
      </c>
      <c r="P58" t="s">
        <v>35</v>
      </c>
    </row>
    <row r="59" spans="1:16" ht="76.5" x14ac:dyDescent="0.2">
      <c r="A59" s="34" t="s">
        <v>59</v>
      </c>
      <c r="E59" s="35" t="s">
        <v>1163</v>
      </c>
    </row>
    <row r="60" spans="1:16" ht="38.25" x14ac:dyDescent="0.2">
      <c r="A60" s="36" t="s">
        <v>61</v>
      </c>
      <c r="E60" s="37" t="s">
        <v>1164</v>
      </c>
    </row>
    <row r="61" spans="1:16" ht="25.5" x14ac:dyDescent="0.2">
      <c r="A61" t="s">
        <v>63</v>
      </c>
      <c r="E61" s="35" t="s">
        <v>207</v>
      </c>
    </row>
    <row r="62" spans="1:16" x14ac:dyDescent="0.2">
      <c r="A62" s="24" t="s">
        <v>55</v>
      </c>
      <c r="B62" s="29" t="s">
        <v>118</v>
      </c>
      <c r="C62" s="29" t="s">
        <v>209</v>
      </c>
      <c r="D62" s="24" t="s">
        <v>69</v>
      </c>
      <c r="E62" s="30" t="s">
        <v>210</v>
      </c>
      <c r="F62" s="31" t="s">
        <v>204</v>
      </c>
      <c r="G62" s="32">
        <v>6.9080000000000004</v>
      </c>
      <c r="H62" s="33">
        <v>0</v>
      </c>
      <c r="I62" s="33">
        <f>ROUND(ROUND(H62,2)*ROUND(G62,3),2)</f>
        <v>0</v>
      </c>
      <c r="O62">
        <f>(I62*21)/100</f>
        <v>0</v>
      </c>
      <c r="P62" t="s">
        <v>35</v>
      </c>
    </row>
    <row r="63" spans="1:16" ht="38.25" x14ac:dyDescent="0.2">
      <c r="A63" s="34" t="s">
        <v>59</v>
      </c>
      <c r="E63" s="35" t="s">
        <v>760</v>
      </c>
    </row>
    <row r="64" spans="1:16" x14ac:dyDescent="0.2">
      <c r="A64" s="36" t="s">
        <v>61</v>
      </c>
      <c r="E64" s="37" t="s">
        <v>1165</v>
      </c>
    </row>
    <row r="65" spans="1:18" x14ac:dyDescent="0.2">
      <c r="A65" t="s">
        <v>63</v>
      </c>
      <c r="E65" s="35" t="s">
        <v>213</v>
      </c>
    </row>
    <row r="66" spans="1:18" x14ac:dyDescent="0.2">
      <c r="A66" s="24" t="s">
        <v>55</v>
      </c>
      <c r="B66" s="29" t="s">
        <v>124</v>
      </c>
      <c r="C66" s="29" t="s">
        <v>762</v>
      </c>
      <c r="D66" s="24" t="s">
        <v>69</v>
      </c>
      <c r="E66" s="30" t="s">
        <v>763</v>
      </c>
      <c r="F66" s="31" t="s">
        <v>204</v>
      </c>
      <c r="G66" s="32">
        <v>6.9080000000000004</v>
      </c>
      <c r="H66" s="33">
        <v>0</v>
      </c>
      <c r="I66" s="33">
        <f>ROUND(ROUND(H66,2)*ROUND(G66,3),2)</f>
        <v>0</v>
      </c>
      <c r="O66">
        <f>(I66*21)/100</f>
        <v>0</v>
      </c>
      <c r="P66" t="s">
        <v>35</v>
      </c>
    </row>
    <row r="67" spans="1:18" ht="38.25" x14ac:dyDescent="0.2">
      <c r="A67" s="34" t="s">
        <v>59</v>
      </c>
      <c r="E67" s="35" t="s">
        <v>764</v>
      </c>
    </row>
    <row r="68" spans="1:18" x14ac:dyDescent="0.2">
      <c r="A68" s="36" t="s">
        <v>61</v>
      </c>
      <c r="E68" s="37" t="s">
        <v>1165</v>
      </c>
    </row>
    <row r="69" spans="1:18" ht="38.25" x14ac:dyDescent="0.2">
      <c r="A69" t="s">
        <v>63</v>
      </c>
      <c r="E69" s="35" t="s">
        <v>765</v>
      </c>
    </row>
    <row r="70" spans="1:18" x14ac:dyDescent="0.2">
      <c r="A70" s="24" t="s">
        <v>55</v>
      </c>
      <c r="B70" s="29" t="s">
        <v>128</v>
      </c>
      <c r="C70" s="29" t="s">
        <v>221</v>
      </c>
      <c r="D70" s="24" t="s">
        <v>69</v>
      </c>
      <c r="E70" s="30" t="s">
        <v>222</v>
      </c>
      <c r="F70" s="31" t="s">
        <v>204</v>
      </c>
      <c r="G70" s="32">
        <v>6.9080000000000004</v>
      </c>
      <c r="H70" s="33">
        <v>0</v>
      </c>
      <c r="I70" s="33">
        <f>ROUND(ROUND(H70,2)*ROUND(G70,3),2)</f>
        <v>0</v>
      </c>
      <c r="O70">
        <f>(I70*21)/100</f>
        <v>0</v>
      </c>
      <c r="P70" t="s">
        <v>35</v>
      </c>
    </row>
    <row r="71" spans="1:18" ht="38.25" x14ac:dyDescent="0.2">
      <c r="A71" s="34" t="s">
        <v>59</v>
      </c>
      <c r="E71" s="35" t="s">
        <v>766</v>
      </c>
    </row>
    <row r="72" spans="1:18" x14ac:dyDescent="0.2">
      <c r="A72" s="36" t="s">
        <v>61</v>
      </c>
      <c r="E72" s="37" t="s">
        <v>1165</v>
      </c>
    </row>
    <row r="73" spans="1:18" ht="25.5" x14ac:dyDescent="0.2">
      <c r="A73" t="s">
        <v>63</v>
      </c>
      <c r="E73" s="35" t="s">
        <v>224</v>
      </c>
    </row>
    <row r="74" spans="1:18" x14ac:dyDescent="0.2">
      <c r="A74" s="24" t="s">
        <v>55</v>
      </c>
      <c r="B74" s="29" t="s">
        <v>134</v>
      </c>
      <c r="C74" s="29" t="s">
        <v>226</v>
      </c>
      <c r="D74" s="24" t="s">
        <v>69</v>
      </c>
      <c r="E74" s="30" t="s">
        <v>227</v>
      </c>
      <c r="F74" s="31" t="s">
        <v>204</v>
      </c>
      <c r="G74" s="32">
        <v>6.9080000000000004</v>
      </c>
      <c r="H74" s="33">
        <v>0</v>
      </c>
      <c r="I74" s="33">
        <f>ROUND(ROUND(H74,2)*ROUND(G74,3),2)</f>
        <v>0</v>
      </c>
      <c r="O74">
        <f>(I74*21)/100</f>
        <v>0</v>
      </c>
      <c r="P74" t="s">
        <v>35</v>
      </c>
    </row>
    <row r="75" spans="1:18" ht="38.25" x14ac:dyDescent="0.2">
      <c r="A75" s="34" t="s">
        <v>59</v>
      </c>
      <c r="E75" s="35" t="s">
        <v>767</v>
      </c>
    </row>
    <row r="76" spans="1:18" x14ac:dyDescent="0.2">
      <c r="A76" s="36" t="s">
        <v>61</v>
      </c>
      <c r="E76" s="37" t="s">
        <v>1165</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0.12</v>
      </c>
      <c r="H79" s="33">
        <v>0</v>
      </c>
      <c r="I79" s="33">
        <f>ROUND(ROUND(H79,2)*ROUND(G79,3),2)</f>
        <v>0</v>
      </c>
      <c r="O79">
        <f>(I79*21)/100</f>
        <v>0</v>
      </c>
      <c r="P79" t="s">
        <v>35</v>
      </c>
    </row>
    <row r="80" spans="1:18" ht="51" x14ac:dyDescent="0.2">
      <c r="A80" s="34" t="s">
        <v>59</v>
      </c>
      <c r="E80" s="35" t="s">
        <v>1102</v>
      </c>
    </row>
    <row r="81" spans="1:16" x14ac:dyDescent="0.2">
      <c r="A81" s="36" t="s">
        <v>61</v>
      </c>
      <c r="E81" s="37" t="s">
        <v>1166</v>
      </c>
    </row>
    <row r="82" spans="1:16" ht="229.5" x14ac:dyDescent="0.2">
      <c r="A82" t="s">
        <v>63</v>
      </c>
      <c r="E82" s="35" t="s">
        <v>772</v>
      </c>
    </row>
    <row r="83" spans="1:16" x14ac:dyDescent="0.2">
      <c r="A83" s="24" t="s">
        <v>55</v>
      </c>
      <c r="B83" s="29" t="s">
        <v>147</v>
      </c>
      <c r="C83" s="29" t="s">
        <v>288</v>
      </c>
      <c r="D83" s="24" t="s">
        <v>69</v>
      </c>
      <c r="E83" s="30" t="s">
        <v>289</v>
      </c>
      <c r="F83" s="31" t="s">
        <v>71</v>
      </c>
      <c r="G83" s="32">
        <v>3.76</v>
      </c>
      <c r="H83" s="33">
        <v>0</v>
      </c>
      <c r="I83" s="33">
        <f>ROUND(ROUND(H83,2)*ROUND(G83,3),2)</f>
        <v>0</v>
      </c>
      <c r="O83">
        <f>(I83*21)/100</f>
        <v>0</v>
      </c>
      <c r="P83" t="s">
        <v>35</v>
      </c>
    </row>
    <row r="84" spans="1:16" ht="51" x14ac:dyDescent="0.2">
      <c r="A84" s="34" t="s">
        <v>59</v>
      </c>
      <c r="E84" s="35" t="s">
        <v>773</v>
      </c>
    </row>
    <row r="85" spans="1:16" x14ac:dyDescent="0.2">
      <c r="A85" s="36" t="s">
        <v>61</v>
      </c>
      <c r="E85" s="37" t="s">
        <v>1167</v>
      </c>
    </row>
    <row r="86" spans="1:16" ht="369.75" x14ac:dyDescent="0.2">
      <c r="A86" t="s">
        <v>63</v>
      </c>
      <c r="E86" s="35" t="s">
        <v>274</v>
      </c>
    </row>
    <row r="87" spans="1:16" x14ac:dyDescent="0.2">
      <c r="A87" s="24" t="s">
        <v>55</v>
      </c>
      <c r="B87" s="29" t="s">
        <v>153</v>
      </c>
      <c r="C87" s="29" t="s">
        <v>775</v>
      </c>
      <c r="D87" s="24" t="s">
        <v>69</v>
      </c>
      <c r="E87" s="30" t="s">
        <v>776</v>
      </c>
      <c r="F87" s="31" t="s">
        <v>71</v>
      </c>
      <c r="G87" s="32">
        <v>5.1740000000000004</v>
      </c>
      <c r="H87" s="33">
        <v>0</v>
      </c>
      <c r="I87" s="33">
        <f>ROUND(ROUND(H87,2)*ROUND(G87,3),2)</f>
        <v>0</v>
      </c>
      <c r="O87">
        <f>(I87*21)/100</f>
        <v>0</v>
      </c>
      <c r="P87" t="s">
        <v>35</v>
      </c>
    </row>
    <row r="88" spans="1:16" ht="76.5" x14ac:dyDescent="0.2">
      <c r="A88" s="34" t="s">
        <v>59</v>
      </c>
      <c r="E88" s="35" t="s">
        <v>1168</v>
      </c>
    </row>
    <row r="89" spans="1:16" x14ac:dyDescent="0.2">
      <c r="A89" s="36" t="s">
        <v>61</v>
      </c>
      <c r="E89" s="37" t="s">
        <v>1169</v>
      </c>
    </row>
    <row r="90" spans="1:16" ht="369.75" x14ac:dyDescent="0.2">
      <c r="A90" t="s">
        <v>63</v>
      </c>
      <c r="E90" s="35" t="s">
        <v>274</v>
      </c>
    </row>
    <row r="91" spans="1:16" x14ac:dyDescent="0.2">
      <c r="A91" s="24" t="s">
        <v>55</v>
      </c>
      <c r="B91" s="29" t="s">
        <v>159</v>
      </c>
      <c r="C91" s="29" t="s">
        <v>779</v>
      </c>
      <c r="D91" s="24" t="s">
        <v>69</v>
      </c>
      <c r="E91" s="30" t="s">
        <v>780</v>
      </c>
      <c r="F91" s="31" t="s">
        <v>58</v>
      </c>
      <c r="G91" s="32">
        <v>0.81200000000000006</v>
      </c>
      <c r="H91" s="33">
        <v>0</v>
      </c>
      <c r="I91" s="33">
        <f>ROUND(ROUND(H91,2)*ROUND(G91,3),2)</f>
        <v>0</v>
      </c>
      <c r="O91">
        <f>(I91*21)/100</f>
        <v>0</v>
      </c>
      <c r="P91" t="s">
        <v>35</v>
      </c>
    </row>
    <row r="92" spans="1:16" ht="51" x14ac:dyDescent="0.2">
      <c r="A92" s="34" t="s">
        <v>59</v>
      </c>
      <c r="E92" s="35" t="s">
        <v>781</v>
      </c>
    </row>
    <row r="93" spans="1:16" x14ac:dyDescent="0.2">
      <c r="A93" s="36" t="s">
        <v>61</v>
      </c>
      <c r="E93" s="37" t="s">
        <v>1170</v>
      </c>
    </row>
    <row r="94" spans="1:16" ht="191.25" x14ac:dyDescent="0.2">
      <c r="A94" t="s">
        <v>63</v>
      </c>
      <c r="E94" s="35" t="s">
        <v>783</v>
      </c>
    </row>
    <row r="95" spans="1:16" x14ac:dyDescent="0.2">
      <c r="A95" s="24" t="s">
        <v>55</v>
      </c>
      <c r="B95" s="29" t="s">
        <v>165</v>
      </c>
      <c r="C95" s="29" t="s">
        <v>293</v>
      </c>
      <c r="D95" s="24" t="s">
        <v>69</v>
      </c>
      <c r="E95" s="30" t="s">
        <v>294</v>
      </c>
      <c r="F95" s="31" t="s">
        <v>71</v>
      </c>
      <c r="G95" s="32">
        <v>9.5180000000000007</v>
      </c>
      <c r="H95" s="33">
        <v>0</v>
      </c>
      <c r="I95" s="33">
        <f>ROUND(ROUND(H95,2)*ROUND(G95,3),2)</f>
        <v>0</v>
      </c>
      <c r="O95">
        <f>(I95*21)/100</f>
        <v>0</v>
      </c>
      <c r="P95" t="s">
        <v>35</v>
      </c>
    </row>
    <row r="96" spans="1:16" ht="51" x14ac:dyDescent="0.2">
      <c r="A96" s="34" t="s">
        <v>59</v>
      </c>
      <c r="E96" s="35" t="s">
        <v>784</v>
      </c>
    </row>
    <row r="97" spans="1:18" x14ac:dyDescent="0.2">
      <c r="A97" s="36" t="s">
        <v>61</v>
      </c>
      <c r="E97" s="37" t="s">
        <v>1171</v>
      </c>
    </row>
    <row r="98" spans="1:18" ht="38.25" x14ac:dyDescent="0.2">
      <c r="A98" t="s">
        <v>63</v>
      </c>
      <c r="E98" s="35" t="s">
        <v>297</v>
      </c>
    </row>
    <row r="99" spans="1:18" x14ac:dyDescent="0.2">
      <c r="A99" s="24" t="s">
        <v>55</v>
      </c>
      <c r="B99" s="29" t="s">
        <v>171</v>
      </c>
      <c r="C99" s="29" t="s">
        <v>310</v>
      </c>
      <c r="D99" s="24" t="s">
        <v>69</v>
      </c>
      <c r="E99" s="30" t="s">
        <v>311</v>
      </c>
      <c r="F99" s="31" t="s">
        <v>71</v>
      </c>
      <c r="G99" s="32">
        <v>6.2670000000000003</v>
      </c>
      <c r="H99" s="33">
        <v>0</v>
      </c>
      <c r="I99" s="33">
        <f>ROUND(ROUND(H99,2)*ROUND(G99,3),2)</f>
        <v>0</v>
      </c>
      <c r="O99">
        <f>(I99*21)/100</f>
        <v>0</v>
      </c>
      <c r="P99" t="s">
        <v>35</v>
      </c>
    </row>
    <row r="100" spans="1:18" ht="51" x14ac:dyDescent="0.2">
      <c r="A100" s="34" t="s">
        <v>59</v>
      </c>
      <c r="E100" s="35" t="s">
        <v>786</v>
      </c>
    </row>
    <row r="101" spans="1:18" x14ac:dyDescent="0.2">
      <c r="A101" s="36" t="s">
        <v>61</v>
      </c>
      <c r="E101" s="37" t="s">
        <v>1172</v>
      </c>
    </row>
    <row r="102" spans="1:18" ht="102" x14ac:dyDescent="0.2">
      <c r="A102" t="s">
        <v>63</v>
      </c>
      <c r="E102" s="35" t="s">
        <v>314</v>
      </c>
    </row>
    <row r="103" spans="1:18" x14ac:dyDescent="0.2">
      <c r="A103" s="24" t="s">
        <v>55</v>
      </c>
      <c r="B103" s="29" t="s">
        <v>178</v>
      </c>
      <c r="C103" s="29" t="s">
        <v>788</v>
      </c>
      <c r="D103" s="24" t="s">
        <v>69</v>
      </c>
      <c r="E103" s="30" t="s">
        <v>789</v>
      </c>
      <c r="F103" s="31" t="s">
        <v>71</v>
      </c>
      <c r="G103" s="32">
        <v>1.3879999999999999</v>
      </c>
      <c r="H103" s="33">
        <v>0</v>
      </c>
      <c r="I103" s="33">
        <f>ROUND(ROUND(H103,2)*ROUND(G103,3),2)</f>
        <v>0</v>
      </c>
      <c r="O103">
        <f>(I103*21)/100</f>
        <v>0</v>
      </c>
      <c r="P103" t="s">
        <v>35</v>
      </c>
    </row>
    <row r="104" spans="1:18" ht="51" x14ac:dyDescent="0.2">
      <c r="A104" s="34" t="s">
        <v>59</v>
      </c>
      <c r="E104" s="35" t="s">
        <v>790</v>
      </c>
    </row>
    <row r="105" spans="1:18" x14ac:dyDescent="0.2">
      <c r="A105" s="36" t="s">
        <v>61</v>
      </c>
      <c r="E105" s="37" t="s">
        <v>1173</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f>
        <v>0</v>
      </c>
      <c r="R107">
        <f>0+O108+O112+O116+O120+O124</f>
        <v>0</v>
      </c>
    </row>
    <row r="108" spans="1:18" x14ac:dyDescent="0.2">
      <c r="A108" s="24" t="s">
        <v>55</v>
      </c>
      <c r="B108" s="29" t="s">
        <v>184</v>
      </c>
      <c r="C108" s="29" t="s">
        <v>342</v>
      </c>
      <c r="D108" s="24" t="s">
        <v>69</v>
      </c>
      <c r="E108" s="30" t="s">
        <v>343</v>
      </c>
      <c r="F108" s="31" t="s">
        <v>204</v>
      </c>
      <c r="G108" s="32">
        <v>4.4400000000000004</v>
      </c>
      <c r="H108" s="33">
        <v>0</v>
      </c>
      <c r="I108" s="33">
        <f>ROUND(ROUND(H108,2)*ROUND(G108,3),2)</f>
        <v>0</v>
      </c>
      <c r="O108">
        <f>(I108*21)/100</f>
        <v>0</v>
      </c>
      <c r="P108" t="s">
        <v>35</v>
      </c>
    </row>
    <row r="109" spans="1:18" ht="38.25" x14ac:dyDescent="0.2">
      <c r="A109" s="34" t="s">
        <v>59</v>
      </c>
      <c r="E109" s="35" t="s">
        <v>1111</v>
      </c>
    </row>
    <row r="110" spans="1:18" x14ac:dyDescent="0.2">
      <c r="A110" s="36" t="s">
        <v>61</v>
      </c>
      <c r="E110" s="37" t="s">
        <v>1174</v>
      </c>
    </row>
    <row r="111" spans="1:18" ht="51" x14ac:dyDescent="0.2">
      <c r="A111" t="s">
        <v>63</v>
      </c>
      <c r="E111" s="35" t="s">
        <v>327</v>
      </c>
    </row>
    <row r="112" spans="1:18" x14ac:dyDescent="0.2">
      <c r="A112" s="24" t="s">
        <v>55</v>
      </c>
      <c r="B112" s="29" t="s">
        <v>190</v>
      </c>
      <c r="C112" s="29" t="s">
        <v>357</v>
      </c>
      <c r="D112" s="24" t="s">
        <v>69</v>
      </c>
      <c r="E112" s="30" t="s">
        <v>358</v>
      </c>
      <c r="F112" s="31" t="s">
        <v>71</v>
      </c>
      <c r="G112" s="32">
        <v>0.26600000000000001</v>
      </c>
      <c r="H112" s="33">
        <v>0</v>
      </c>
      <c r="I112" s="33">
        <f>ROUND(ROUND(H112,2)*ROUND(G112,3),2)</f>
        <v>0</v>
      </c>
      <c r="O112">
        <f>(I112*21)/100</f>
        <v>0</v>
      </c>
      <c r="P112" t="s">
        <v>35</v>
      </c>
    </row>
    <row r="113" spans="1:18" ht="51" x14ac:dyDescent="0.2">
      <c r="A113" s="34" t="s">
        <v>59</v>
      </c>
      <c r="E113" s="35" t="s">
        <v>1113</v>
      </c>
    </row>
    <row r="114" spans="1:18" x14ac:dyDescent="0.2">
      <c r="A114" s="36" t="s">
        <v>61</v>
      </c>
      <c r="E114" s="37" t="s">
        <v>1175</v>
      </c>
    </row>
    <row r="115" spans="1:18" ht="102" x14ac:dyDescent="0.2">
      <c r="A115" t="s">
        <v>63</v>
      </c>
      <c r="E115" s="35" t="s">
        <v>361</v>
      </c>
    </row>
    <row r="116" spans="1:18" x14ac:dyDescent="0.2">
      <c r="A116" s="24" t="s">
        <v>55</v>
      </c>
      <c r="B116" s="29" t="s">
        <v>196</v>
      </c>
      <c r="C116" s="29" t="s">
        <v>369</v>
      </c>
      <c r="D116" s="24" t="s">
        <v>69</v>
      </c>
      <c r="E116" s="30" t="s">
        <v>370</v>
      </c>
      <c r="F116" s="31" t="s">
        <v>204</v>
      </c>
      <c r="G116" s="32">
        <v>4.4400000000000004</v>
      </c>
      <c r="H116" s="33">
        <v>0</v>
      </c>
      <c r="I116" s="33">
        <f>ROUND(ROUND(H116,2)*ROUND(G116,3),2)</f>
        <v>0</v>
      </c>
      <c r="O116">
        <f>(I116*21)/100</f>
        <v>0</v>
      </c>
      <c r="P116" t="s">
        <v>35</v>
      </c>
    </row>
    <row r="117" spans="1:18" ht="51" x14ac:dyDescent="0.2">
      <c r="A117" s="34" t="s">
        <v>59</v>
      </c>
      <c r="E117" s="35" t="s">
        <v>1115</v>
      </c>
    </row>
    <row r="118" spans="1:18" x14ac:dyDescent="0.2">
      <c r="A118" s="36" t="s">
        <v>61</v>
      </c>
      <c r="E118" s="37" t="s">
        <v>1174</v>
      </c>
    </row>
    <row r="119" spans="1:18" ht="51" x14ac:dyDescent="0.2">
      <c r="A119" t="s">
        <v>63</v>
      </c>
      <c r="E119" s="35" t="s">
        <v>373</v>
      </c>
    </row>
    <row r="120" spans="1:18" x14ac:dyDescent="0.2">
      <c r="A120" s="24" t="s">
        <v>55</v>
      </c>
      <c r="B120" s="29" t="s">
        <v>201</v>
      </c>
      <c r="C120" s="29" t="s">
        <v>397</v>
      </c>
      <c r="D120" s="24" t="s">
        <v>69</v>
      </c>
      <c r="E120" s="30" t="s">
        <v>398</v>
      </c>
      <c r="F120" s="31" t="s">
        <v>204</v>
      </c>
      <c r="G120" s="32">
        <v>4.4400000000000004</v>
      </c>
      <c r="H120" s="33">
        <v>0</v>
      </c>
      <c r="I120" s="33">
        <f>ROUND(ROUND(H120,2)*ROUND(G120,3),2)</f>
        <v>0</v>
      </c>
      <c r="O120">
        <f>(I120*21)/100</f>
        <v>0</v>
      </c>
      <c r="P120" t="s">
        <v>35</v>
      </c>
    </row>
    <row r="121" spans="1:18" ht="38.25" x14ac:dyDescent="0.2">
      <c r="A121" s="34" t="s">
        <v>59</v>
      </c>
      <c r="E121" s="35" t="s">
        <v>1116</v>
      </c>
    </row>
    <row r="122" spans="1:18" x14ac:dyDescent="0.2">
      <c r="A122" s="36" t="s">
        <v>61</v>
      </c>
      <c r="E122" s="37" t="s">
        <v>1174</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3.73</v>
      </c>
      <c r="H124" s="33">
        <v>0</v>
      </c>
      <c r="I124" s="33">
        <f>ROUND(ROUND(H124,2)*ROUND(G124,3),2)</f>
        <v>0</v>
      </c>
      <c r="O124">
        <f>(I124*21)/100</f>
        <v>0</v>
      </c>
      <c r="P124" t="s">
        <v>35</v>
      </c>
    </row>
    <row r="125" spans="1:18" ht="38.25" x14ac:dyDescent="0.2">
      <c r="A125" s="34" t="s">
        <v>59</v>
      </c>
      <c r="E125" s="35" t="s">
        <v>1117</v>
      </c>
    </row>
    <row r="126" spans="1:18" x14ac:dyDescent="0.2">
      <c r="A126" s="36" t="s">
        <v>61</v>
      </c>
      <c r="E126" s="37" t="s">
        <v>1156</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0.61799999999999999</v>
      </c>
      <c r="H129" s="33">
        <v>0</v>
      </c>
      <c r="I129" s="33">
        <f>ROUND(ROUND(H129,2)*ROUND(G129,3),2)</f>
        <v>0</v>
      </c>
      <c r="O129">
        <f>(I129*21)/100</f>
        <v>0</v>
      </c>
      <c r="P129" t="s">
        <v>35</v>
      </c>
    </row>
    <row r="130" spans="1:18" ht="51" x14ac:dyDescent="0.2">
      <c r="A130" s="34" t="s">
        <v>59</v>
      </c>
      <c r="E130" s="35" t="s">
        <v>796</v>
      </c>
    </row>
    <row r="131" spans="1:18" x14ac:dyDescent="0.2">
      <c r="A131" s="36" t="s">
        <v>61</v>
      </c>
      <c r="E131" s="37" t="s">
        <v>1176</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41.706000000000003</v>
      </c>
      <c r="H134" s="33">
        <v>0</v>
      </c>
      <c r="I134" s="33">
        <f>ROUND(ROUND(H134,2)*ROUND(G134,3),2)</f>
        <v>0</v>
      </c>
      <c r="O134">
        <f>(I134*21)/100</f>
        <v>0</v>
      </c>
      <c r="P134" t="s">
        <v>35</v>
      </c>
    </row>
    <row r="135" spans="1:18" ht="76.5" x14ac:dyDescent="0.2">
      <c r="A135" s="34" t="s">
        <v>59</v>
      </c>
      <c r="E135" s="35" t="s">
        <v>1177</v>
      </c>
    </row>
    <row r="136" spans="1:18" ht="38.25" x14ac:dyDescent="0.2">
      <c r="A136" s="36" t="s">
        <v>61</v>
      </c>
      <c r="E136" s="37" t="s">
        <v>1178</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0.61799999999999999</v>
      </c>
      <c r="H138" s="33">
        <v>0</v>
      </c>
      <c r="I138" s="33">
        <f>ROUND(ROUND(H138,2)*ROUND(G138,3),2)</f>
        <v>0</v>
      </c>
      <c r="O138">
        <f>(I138*21)/100</f>
        <v>0</v>
      </c>
      <c r="P138" t="s">
        <v>35</v>
      </c>
    </row>
    <row r="139" spans="1:18" ht="38.25" x14ac:dyDescent="0.2">
      <c r="A139" s="34" t="s">
        <v>59</v>
      </c>
      <c r="E139" s="35" t="s">
        <v>806</v>
      </c>
    </row>
    <row r="140" spans="1:18" x14ac:dyDescent="0.2">
      <c r="A140" s="36" t="s">
        <v>61</v>
      </c>
      <c r="E140" s="37" t="s">
        <v>1179</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0+I143+I147+I151+I155+I159</f>
        <v>0</v>
      </c>
      <c r="R142">
        <f>0+O143+O147+O151+O155+O159</f>
        <v>0</v>
      </c>
    </row>
    <row r="143" spans="1:18" x14ac:dyDescent="0.2">
      <c r="A143" s="24" t="s">
        <v>55</v>
      </c>
      <c r="B143" s="29" t="s">
        <v>230</v>
      </c>
      <c r="C143" s="29" t="s">
        <v>1180</v>
      </c>
      <c r="D143" s="24" t="s">
        <v>69</v>
      </c>
      <c r="E143" s="30" t="s">
        <v>1181</v>
      </c>
      <c r="F143" s="31" t="s">
        <v>101</v>
      </c>
      <c r="G143" s="32">
        <v>1</v>
      </c>
      <c r="H143" s="33">
        <v>0</v>
      </c>
      <c r="I143" s="33">
        <f>ROUND(ROUND(H143,2)*ROUND(G143,3),2)</f>
        <v>0</v>
      </c>
      <c r="O143">
        <f>(I143*21)/100</f>
        <v>0</v>
      </c>
      <c r="P143" t="s">
        <v>35</v>
      </c>
    </row>
    <row r="144" spans="1:18" ht="51" x14ac:dyDescent="0.2">
      <c r="A144" s="34" t="s">
        <v>59</v>
      </c>
      <c r="E144" s="35" t="s">
        <v>1182</v>
      </c>
    </row>
    <row r="145" spans="1:16" x14ac:dyDescent="0.2">
      <c r="A145" s="36" t="s">
        <v>61</v>
      </c>
      <c r="E145" s="37" t="s">
        <v>815</v>
      </c>
    </row>
    <row r="146" spans="1:16" ht="255" x14ac:dyDescent="0.2">
      <c r="A146" t="s">
        <v>63</v>
      </c>
      <c r="E146" s="35" t="s">
        <v>496</v>
      </c>
    </row>
    <row r="147" spans="1:16" x14ac:dyDescent="0.2">
      <c r="A147" s="24" t="s">
        <v>55</v>
      </c>
      <c r="B147" s="29" t="s">
        <v>236</v>
      </c>
      <c r="C147" s="29" t="s">
        <v>1183</v>
      </c>
      <c r="D147" s="24" t="s">
        <v>69</v>
      </c>
      <c r="E147" s="30" t="s">
        <v>1184</v>
      </c>
      <c r="F147" s="31" t="s">
        <v>101</v>
      </c>
      <c r="G147" s="32">
        <v>1</v>
      </c>
      <c r="H147" s="33">
        <v>0</v>
      </c>
      <c r="I147" s="33">
        <f>ROUND(ROUND(H147,2)*ROUND(G147,3),2)</f>
        <v>0</v>
      </c>
      <c r="O147">
        <f>(I147*21)/100</f>
        <v>0</v>
      </c>
      <c r="P147" t="s">
        <v>35</v>
      </c>
    </row>
    <row r="148" spans="1:16" ht="51" x14ac:dyDescent="0.2">
      <c r="A148" s="34" t="s">
        <v>59</v>
      </c>
      <c r="E148" s="35" t="s">
        <v>1185</v>
      </c>
    </row>
    <row r="149" spans="1:16" x14ac:dyDescent="0.2">
      <c r="A149" s="36" t="s">
        <v>61</v>
      </c>
      <c r="E149" s="37" t="s">
        <v>815</v>
      </c>
    </row>
    <row r="150" spans="1:16" ht="255" x14ac:dyDescent="0.2">
      <c r="A150" t="s">
        <v>63</v>
      </c>
      <c r="E150" s="35" t="s">
        <v>496</v>
      </c>
    </row>
    <row r="151" spans="1:16" x14ac:dyDescent="0.2">
      <c r="A151" s="24" t="s">
        <v>55</v>
      </c>
      <c r="B151" s="29" t="s">
        <v>243</v>
      </c>
      <c r="C151" s="29" t="s">
        <v>882</v>
      </c>
      <c r="D151" s="24" t="s">
        <v>69</v>
      </c>
      <c r="E151" s="30" t="s">
        <v>883</v>
      </c>
      <c r="F151" s="31" t="s">
        <v>101</v>
      </c>
      <c r="G151" s="32">
        <v>11.54</v>
      </c>
      <c r="H151" s="33">
        <v>0</v>
      </c>
      <c r="I151" s="33">
        <f>ROUND(ROUND(H151,2)*ROUND(G151,3),2)</f>
        <v>0</v>
      </c>
      <c r="O151">
        <f>(I151*21)/100</f>
        <v>0</v>
      </c>
      <c r="P151" t="s">
        <v>35</v>
      </c>
    </row>
    <row r="152" spans="1:16" ht="51" x14ac:dyDescent="0.2">
      <c r="A152" s="34" t="s">
        <v>59</v>
      </c>
      <c r="E152" s="35" t="s">
        <v>1186</v>
      </c>
    </row>
    <row r="153" spans="1:16" x14ac:dyDescent="0.2">
      <c r="A153" s="36" t="s">
        <v>61</v>
      </c>
      <c r="E153" s="37" t="s">
        <v>1187</v>
      </c>
    </row>
    <row r="154" spans="1:16" ht="255" x14ac:dyDescent="0.2">
      <c r="A154" t="s">
        <v>63</v>
      </c>
      <c r="E154" s="35" t="s">
        <v>496</v>
      </c>
    </row>
    <row r="155" spans="1:16" x14ac:dyDescent="0.2">
      <c r="A155" s="24" t="s">
        <v>55</v>
      </c>
      <c r="B155" s="29" t="s">
        <v>249</v>
      </c>
      <c r="C155" s="29" t="s">
        <v>812</v>
      </c>
      <c r="D155" s="24" t="s">
        <v>69</v>
      </c>
      <c r="E155" s="30" t="s">
        <v>813</v>
      </c>
      <c r="F155" s="31" t="s">
        <v>486</v>
      </c>
      <c r="G155" s="32">
        <v>1</v>
      </c>
      <c r="H155" s="33">
        <v>0</v>
      </c>
      <c r="I155" s="33">
        <f>ROUND(ROUND(H155,2)*ROUND(G155,3),2)</f>
        <v>0</v>
      </c>
      <c r="O155">
        <f>(I155*21)/100</f>
        <v>0</v>
      </c>
      <c r="P155" t="s">
        <v>35</v>
      </c>
    </row>
    <row r="156" spans="1:16" ht="51" x14ac:dyDescent="0.2">
      <c r="A156" s="34" t="s">
        <v>59</v>
      </c>
      <c r="E156" s="35" t="s">
        <v>814</v>
      </c>
    </row>
    <row r="157" spans="1:16" x14ac:dyDescent="0.2">
      <c r="A157" s="36" t="s">
        <v>61</v>
      </c>
      <c r="E157" s="37" t="s">
        <v>815</v>
      </c>
    </row>
    <row r="158" spans="1:16" ht="38.25" x14ac:dyDescent="0.2">
      <c r="A158" t="s">
        <v>63</v>
      </c>
      <c r="E158" s="35" t="s">
        <v>816</v>
      </c>
    </row>
    <row r="159" spans="1:16" x14ac:dyDescent="0.2">
      <c r="A159" s="24" t="s">
        <v>55</v>
      </c>
      <c r="B159" s="29" t="s">
        <v>255</v>
      </c>
      <c r="C159" s="29" t="s">
        <v>817</v>
      </c>
      <c r="D159" s="24" t="s">
        <v>69</v>
      </c>
      <c r="E159" s="30" t="s">
        <v>818</v>
      </c>
      <c r="F159" s="31" t="s">
        <v>71</v>
      </c>
      <c r="G159" s="32">
        <v>7.9649999999999999</v>
      </c>
      <c r="H159" s="33">
        <v>0</v>
      </c>
      <c r="I159" s="33">
        <f>ROUND(ROUND(H159,2)*ROUND(G159,3),2)</f>
        <v>0</v>
      </c>
      <c r="O159">
        <f>(I159*21)/100</f>
        <v>0</v>
      </c>
      <c r="P159" t="s">
        <v>35</v>
      </c>
    </row>
    <row r="160" spans="1:16" ht="102" x14ac:dyDescent="0.2">
      <c r="A160" s="34" t="s">
        <v>59</v>
      </c>
      <c r="E160" s="35" t="s">
        <v>1188</v>
      </c>
    </row>
    <row r="161" spans="1:18" x14ac:dyDescent="0.2">
      <c r="A161" s="36" t="s">
        <v>61</v>
      </c>
      <c r="E161" s="37" t="s">
        <v>1189</v>
      </c>
    </row>
    <row r="162" spans="1:18" ht="369.75" x14ac:dyDescent="0.2">
      <c r="A162" t="s">
        <v>63</v>
      </c>
      <c r="E162" s="35" t="s">
        <v>274</v>
      </c>
    </row>
    <row r="163" spans="1:18" ht="12.75" customHeight="1" x14ac:dyDescent="0.2">
      <c r="A163" s="12" t="s">
        <v>53</v>
      </c>
      <c r="B163" s="12"/>
      <c r="C163" s="38" t="s">
        <v>50</v>
      </c>
      <c r="D163" s="12"/>
      <c r="E163" s="27" t="s">
        <v>542</v>
      </c>
      <c r="F163" s="12"/>
      <c r="G163" s="12"/>
      <c r="H163" s="12"/>
      <c r="I163" s="39">
        <f>0+Q163</f>
        <v>0</v>
      </c>
      <c r="O163">
        <f>0+R163</f>
        <v>0</v>
      </c>
      <c r="Q163">
        <f>0+I164+I168+I172+I176+I180+I184+I188+I192+I196+I200+I204</f>
        <v>0</v>
      </c>
      <c r="R163">
        <f>0+O164+O168+O172+O176+O180+O184+O188+O192+O196+O200+O204</f>
        <v>0</v>
      </c>
    </row>
    <row r="164" spans="1:18" x14ac:dyDescent="0.2">
      <c r="A164" s="24" t="s">
        <v>55</v>
      </c>
      <c r="B164" s="29" t="s">
        <v>262</v>
      </c>
      <c r="C164" s="29" t="s">
        <v>618</v>
      </c>
      <c r="D164" s="24" t="s">
        <v>69</v>
      </c>
      <c r="E164" s="30" t="s">
        <v>619</v>
      </c>
      <c r="F164" s="31" t="s">
        <v>101</v>
      </c>
      <c r="G164" s="32">
        <v>2.85</v>
      </c>
      <c r="H164" s="33">
        <v>0</v>
      </c>
      <c r="I164" s="33">
        <f>ROUND(ROUND(H164,2)*ROUND(G164,3),2)</f>
        <v>0</v>
      </c>
      <c r="O164">
        <f>(I164*21)/100</f>
        <v>0</v>
      </c>
      <c r="P164" t="s">
        <v>35</v>
      </c>
    </row>
    <row r="165" spans="1:18" ht="76.5" x14ac:dyDescent="0.2">
      <c r="A165" s="34" t="s">
        <v>59</v>
      </c>
      <c r="E165" s="35" t="s">
        <v>1190</v>
      </c>
    </row>
    <row r="166" spans="1:18" x14ac:dyDescent="0.2">
      <c r="A166" s="36" t="s">
        <v>61</v>
      </c>
      <c r="E166" s="37" t="s">
        <v>1152</v>
      </c>
    </row>
    <row r="167" spans="1:18" ht="51" x14ac:dyDescent="0.2">
      <c r="A167" t="s">
        <v>63</v>
      </c>
      <c r="E167" s="35" t="s">
        <v>622</v>
      </c>
    </row>
    <row r="168" spans="1:18" x14ac:dyDescent="0.2">
      <c r="A168" s="24" t="s">
        <v>55</v>
      </c>
      <c r="B168" s="29" t="s">
        <v>269</v>
      </c>
      <c r="C168" s="29" t="s">
        <v>646</v>
      </c>
      <c r="D168" s="24" t="s">
        <v>69</v>
      </c>
      <c r="E168" s="30" t="s">
        <v>647</v>
      </c>
      <c r="F168" s="31" t="s">
        <v>101</v>
      </c>
      <c r="G168" s="32">
        <v>3.66</v>
      </c>
      <c r="H168" s="33">
        <v>0</v>
      </c>
      <c r="I168" s="33">
        <f>ROUND(ROUND(H168,2)*ROUND(G168,3),2)</f>
        <v>0</v>
      </c>
      <c r="O168">
        <f>(I168*21)/100</f>
        <v>0</v>
      </c>
      <c r="P168" t="s">
        <v>35</v>
      </c>
    </row>
    <row r="169" spans="1:18" ht="38.25" x14ac:dyDescent="0.2">
      <c r="A169" s="34" t="s">
        <v>59</v>
      </c>
      <c r="E169" s="35" t="s">
        <v>1126</v>
      </c>
    </row>
    <row r="170" spans="1:18" x14ac:dyDescent="0.2">
      <c r="A170" s="36" t="s">
        <v>61</v>
      </c>
      <c r="E170" s="37" t="s">
        <v>1191</v>
      </c>
    </row>
    <row r="171" spans="1:18" ht="25.5" x14ac:dyDescent="0.2">
      <c r="A171" t="s">
        <v>63</v>
      </c>
      <c r="E171" s="35" t="s">
        <v>644</v>
      </c>
    </row>
    <row r="172" spans="1:18" x14ac:dyDescent="0.2">
      <c r="A172" s="24" t="s">
        <v>55</v>
      </c>
      <c r="B172" s="29" t="s">
        <v>275</v>
      </c>
      <c r="C172" s="29" t="s">
        <v>1192</v>
      </c>
      <c r="D172" s="24" t="s">
        <v>69</v>
      </c>
      <c r="E172" s="30" t="s">
        <v>1193</v>
      </c>
      <c r="F172" s="31" t="s">
        <v>101</v>
      </c>
      <c r="G172" s="32">
        <v>1.925</v>
      </c>
      <c r="H172" s="33">
        <v>0</v>
      </c>
      <c r="I172" s="33">
        <f>ROUND(ROUND(H172,2)*ROUND(G172,3),2)</f>
        <v>0</v>
      </c>
      <c r="O172">
        <f>(I172*21)/100</f>
        <v>0</v>
      </c>
      <c r="P172" t="s">
        <v>35</v>
      </c>
    </row>
    <row r="173" spans="1:18" ht="76.5" x14ac:dyDescent="0.2">
      <c r="A173" s="34" t="s">
        <v>59</v>
      </c>
      <c r="E173" s="35" t="s">
        <v>1194</v>
      </c>
    </row>
    <row r="174" spans="1:18" ht="38.25" x14ac:dyDescent="0.2">
      <c r="A174" s="36" t="s">
        <v>61</v>
      </c>
      <c r="E174" s="37" t="s">
        <v>1195</v>
      </c>
    </row>
    <row r="175" spans="1:18" ht="25.5" x14ac:dyDescent="0.2">
      <c r="A175" t="s">
        <v>63</v>
      </c>
      <c r="E175" s="35" t="s">
        <v>1196</v>
      </c>
    </row>
    <row r="176" spans="1:18" x14ac:dyDescent="0.2">
      <c r="A176" s="24" t="s">
        <v>55</v>
      </c>
      <c r="B176" s="29" t="s">
        <v>282</v>
      </c>
      <c r="C176" s="29" t="s">
        <v>894</v>
      </c>
      <c r="D176" s="24" t="s">
        <v>69</v>
      </c>
      <c r="E176" s="30" t="s">
        <v>895</v>
      </c>
      <c r="F176" s="31" t="s">
        <v>101</v>
      </c>
      <c r="G176" s="32">
        <v>5.34</v>
      </c>
      <c r="H176" s="33">
        <v>0</v>
      </c>
      <c r="I176" s="33">
        <f>ROUND(ROUND(H176,2)*ROUND(G176,3),2)</f>
        <v>0</v>
      </c>
      <c r="O176">
        <f>(I176*21)/100</f>
        <v>0</v>
      </c>
      <c r="P176" t="s">
        <v>35</v>
      </c>
    </row>
    <row r="177" spans="1:16" ht="51" x14ac:dyDescent="0.2">
      <c r="A177" s="34" t="s">
        <v>59</v>
      </c>
      <c r="E177" s="35" t="s">
        <v>1128</v>
      </c>
    </row>
    <row r="178" spans="1:16" x14ac:dyDescent="0.2">
      <c r="A178" s="36" t="s">
        <v>61</v>
      </c>
      <c r="E178" s="37" t="s">
        <v>1197</v>
      </c>
    </row>
    <row r="179" spans="1:16" ht="25.5" x14ac:dyDescent="0.2">
      <c r="A179" t="s">
        <v>63</v>
      </c>
      <c r="E179" s="35" t="s">
        <v>825</v>
      </c>
    </row>
    <row r="180" spans="1:16" x14ac:dyDescent="0.2">
      <c r="A180" s="24" t="s">
        <v>55</v>
      </c>
      <c r="B180" s="29" t="s">
        <v>287</v>
      </c>
      <c r="C180" s="29" t="s">
        <v>826</v>
      </c>
      <c r="D180" s="24" t="s">
        <v>69</v>
      </c>
      <c r="E180" s="30" t="s">
        <v>827</v>
      </c>
      <c r="F180" s="31" t="s">
        <v>71</v>
      </c>
      <c r="G180" s="32">
        <v>5.0000000000000001E-3</v>
      </c>
      <c r="H180" s="33">
        <v>0</v>
      </c>
      <c r="I180" s="33">
        <f>ROUND(ROUND(H180,2)*ROUND(G180,3),2)</f>
        <v>0</v>
      </c>
      <c r="O180">
        <f>(I180*21)/100</f>
        <v>0</v>
      </c>
      <c r="P180" t="s">
        <v>35</v>
      </c>
    </row>
    <row r="181" spans="1:16" ht="51" x14ac:dyDescent="0.2">
      <c r="A181" s="34" t="s">
        <v>59</v>
      </c>
      <c r="E181" s="35" t="s">
        <v>828</v>
      </c>
    </row>
    <row r="182" spans="1:16" x14ac:dyDescent="0.2">
      <c r="A182" s="36" t="s">
        <v>61</v>
      </c>
      <c r="E182" s="37" t="s">
        <v>1198</v>
      </c>
    </row>
    <row r="183" spans="1:16" ht="38.25" x14ac:dyDescent="0.2">
      <c r="A183" t="s">
        <v>63</v>
      </c>
      <c r="E183" s="35" t="s">
        <v>830</v>
      </c>
    </row>
    <row r="184" spans="1:16" x14ac:dyDescent="0.2">
      <c r="A184" s="24" t="s">
        <v>55</v>
      </c>
      <c r="B184" s="29" t="s">
        <v>292</v>
      </c>
      <c r="C184" s="29" t="s">
        <v>831</v>
      </c>
      <c r="D184" s="24" t="s">
        <v>69</v>
      </c>
      <c r="E184" s="30" t="s">
        <v>832</v>
      </c>
      <c r="F184" s="31" t="s">
        <v>71</v>
      </c>
      <c r="G184" s="32">
        <v>2.5000000000000001E-2</v>
      </c>
      <c r="H184" s="33">
        <v>0</v>
      </c>
      <c r="I184" s="33">
        <f>ROUND(ROUND(H184,2)*ROUND(G184,3),2)</f>
        <v>0</v>
      </c>
      <c r="O184">
        <f>(I184*21)/100</f>
        <v>0</v>
      </c>
      <c r="P184" t="s">
        <v>35</v>
      </c>
    </row>
    <row r="185" spans="1:16" ht="63.75" x14ac:dyDescent="0.2">
      <c r="A185" s="34" t="s">
        <v>59</v>
      </c>
      <c r="E185" s="35" t="s">
        <v>833</v>
      </c>
    </row>
    <row r="186" spans="1:16" x14ac:dyDescent="0.2">
      <c r="A186" s="36" t="s">
        <v>61</v>
      </c>
      <c r="E186" s="37" t="s">
        <v>834</v>
      </c>
    </row>
    <row r="187" spans="1:16" ht="229.5" x14ac:dyDescent="0.2">
      <c r="A187" t="s">
        <v>63</v>
      </c>
      <c r="E187" s="35" t="s">
        <v>835</v>
      </c>
    </row>
    <row r="188" spans="1:16" x14ac:dyDescent="0.2">
      <c r="A188" s="24" t="s">
        <v>55</v>
      </c>
      <c r="B188" s="29" t="s">
        <v>298</v>
      </c>
      <c r="C188" s="29" t="s">
        <v>668</v>
      </c>
      <c r="D188" s="24" t="s">
        <v>69</v>
      </c>
      <c r="E188" s="30" t="s">
        <v>669</v>
      </c>
      <c r="F188" s="31" t="s">
        <v>71</v>
      </c>
      <c r="G188" s="32">
        <v>6.968</v>
      </c>
      <c r="H188" s="33">
        <v>0</v>
      </c>
      <c r="I188" s="33">
        <f>ROUND(ROUND(H188,2)*ROUND(G188,3),2)</f>
        <v>0</v>
      </c>
      <c r="O188">
        <f>(I188*21)/100</f>
        <v>0</v>
      </c>
      <c r="P188" t="s">
        <v>35</v>
      </c>
    </row>
    <row r="189" spans="1:16" ht="178.5" x14ac:dyDescent="0.2">
      <c r="A189" s="34" t="s">
        <v>59</v>
      </c>
      <c r="E189" s="35" t="s">
        <v>1199</v>
      </c>
    </row>
    <row r="190" spans="1:16" ht="51" x14ac:dyDescent="0.2">
      <c r="A190" s="36" t="s">
        <v>61</v>
      </c>
      <c r="E190" s="37" t="s">
        <v>1200</v>
      </c>
    </row>
    <row r="191" spans="1:16" ht="114.75" x14ac:dyDescent="0.2">
      <c r="A191" t="s">
        <v>63</v>
      </c>
      <c r="E191" s="35" t="s">
        <v>661</v>
      </c>
    </row>
    <row r="192" spans="1:16" x14ac:dyDescent="0.2">
      <c r="A192" s="24" t="s">
        <v>55</v>
      </c>
      <c r="B192" s="29" t="s">
        <v>303</v>
      </c>
      <c r="C192" s="29" t="s">
        <v>673</v>
      </c>
      <c r="D192" s="24" t="s">
        <v>69</v>
      </c>
      <c r="E192" s="30" t="s">
        <v>674</v>
      </c>
      <c r="F192" s="31" t="s">
        <v>77</v>
      </c>
      <c r="G192" s="32">
        <v>160.26400000000001</v>
      </c>
      <c r="H192" s="33">
        <v>0</v>
      </c>
      <c r="I192" s="33">
        <f>ROUND(ROUND(H192,2)*ROUND(G192,3),2)</f>
        <v>0</v>
      </c>
      <c r="O192">
        <f>(I192*21)/100</f>
        <v>0</v>
      </c>
      <c r="P192" t="s">
        <v>35</v>
      </c>
    </row>
    <row r="193" spans="1:16" ht="140.25" x14ac:dyDescent="0.2">
      <c r="A193" s="34" t="s">
        <v>59</v>
      </c>
      <c r="E193" s="35" t="s">
        <v>1201</v>
      </c>
    </row>
    <row r="194" spans="1:16" ht="51" x14ac:dyDescent="0.2">
      <c r="A194" s="36" t="s">
        <v>61</v>
      </c>
      <c r="E194" s="37" t="s">
        <v>1202</v>
      </c>
    </row>
    <row r="195" spans="1:16" ht="25.5" x14ac:dyDescent="0.2">
      <c r="A195" t="s">
        <v>63</v>
      </c>
      <c r="E195" s="35" t="s">
        <v>80</v>
      </c>
    </row>
    <row r="196" spans="1:16" x14ac:dyDescent="0.2">
      <c r="A196" s="24" t="s">
        <v>55</v>
      </c>
      <c r="B196" s="29" t="s">
        <v>309</v>
      </c>
      <c r="C196" s="29" t="s">
        <v>840</v>
      </c>
      <c r="D196" s="24" t="s">
        <v>69</v>
      </c>
      <c r="E196" s="30" t="s">
        <v>841</v>
      </c>
      <c r="F196" s="31" t="s">
        <v>71</v>
      </c>
      <c r="G196" s="32">
        <v>1.988</v>
      </c>
      <c r="H196" s="33">
        <v>0</v>
      </c>
      <c r="I196" s="33">
        <f>ROUND(ROUND(H196,2)*ROUND(G196,3),2)</f>
        <v>0</v>
      </c>
      <c r="O196">
        <f>(I196*21)/100</f>
        <v>0</v>
      </c>
      <c r="P196" t="s">
        <v>35</v>
      </c>
    </row>
    <row r="197" spans="1:16" ht="63.75" x14ac:dyDescent="0.2">
      <c r="A197" s="34" t="s">
        <v>59</v>
      </c>
      <c r="E197" s="35" t="s">
        <v>1203</v>
      </c>
    </row>
    <row r="198" spans="1:16" x14ac:dyDescent="0.2">
      <c r="A198" s="36" t="s">
        <v>61</v>
      </c>
      <c r="E198" s="37" t="s">
        <v>1204</v>
      </c>
    </row>
    <row r="199" spans="1:16" ht="114.75" x14ac:dyDescent="0.2">
      <c r="A199" t="s">
        <v>63</v>
      </c>
      <c r="E199" s="35" t="s">
        <v>661</v>
      </c>
    </row>
    <row r="200" spans="1:16" x14ac:dyDescent="0.2">
      <c r="A200" s="24" t="s">
        <v>55</v>
      </c>
      <c r="B200" s="29" t="s">
        <v>316</v>
      </c>
      <c r="C200" s="29" t="s">
        <v>844</v>
      </c>
      <c r="D200" s="24" t="s">
        <v>69</v>
      </c>
      <c r="E200" s="30" t="s">
        <v>845</v>
      </c>
      <c r="F200" s="31" t="s">
        <v>77</v>
      </c>
      <c r="G200" s="32">
        <v>157.22</v>
      </c>
      <c r="H200" s="33">
        <v>0</v>
      </c>
      <c r="I200" s="33">
        <f>ROUND(ROUND(H200,2)*ROUND(G200,3),2)</f>
        <v>0</v>
      </c>
      <c r="O200">
        <f>(I200*21)/100</f>
        <v>0</v>
      </c>
      <c r="P200" t="s">
        <v>35</v>
      </c>
    </row>
    <row r="201" spans="1:16" ht="102" x14ac:dyDescent="0.2">
      <c r="A201" s="34" t="s">
        <v>59</v>
      </c>
      <c r="E201" s="35" t="s">
        <v>1205</v>
      </c>
    </row>
    <row r="202" spans="1:16" ht="38.25" x14ac:dyDescent="0.2">
      <c r="A202" s="36" t="s">
        <v>61</v>
      </c>
      <c r="E202" s="37" t="s">
        <v>1206</v>
      </c>
    </row>
    <row r="203" spans="1:16" ht="25.5" x14ac:dyDescent="0.2">
      <c r="A203" t="s">
        <v>63</v>
      </c>
      <c r="E203" s="35" t="s">
        <v>80</v>
      </c>
    </row>
    <row r="204" spans="1:16" x14ac:dyDescent="0.2">
      <c r="A204" s="24" t="s">
        <v>55</v>
      </c>
      <c r="B204" s="29" t="s">
        <v>322</v>
      </c>
      <c r="C204" s="29" t="s">
        <v>848</v>
      </c>
      <c r="D204" s="24" t="s">
        <v>69</v>
      </c>
      <c r="E204" s="30" t="s">
        <v>849</v>
      </c>
      <c r="F204" s="31" t="s">
        <v>101</v>
      </c>
      <c r="G204" s="32">
        <v>11.2</v>
      </c>
      <c r="H204" s="33">
        <v>0</v>
      </c>
      <c r="I204" s="33">
        <f>ROUND(ROUND(H204,2)*ROUND(G204,3),2)</f>
        <v>0</v>
      </c>
      <c r="O204">
        <f>(I204*21)/100</f>
        <v>0</v>
      </c>
      <c r="P204" t="s">
        <v>35</v>
      </c>
    </row>
    <row r="205" spans="1:16" ht="51" x14ac:dyDescent="0.2">
      <c r="A205" s="34" t="s">
        <v>59</v>
      </c>
      <c r="E205" s="35" t="s">
        <v>1207</v>
      </c>
    </row>
    <row r="206" spans="1:16" x14ac:dyDescent="0.2">
      <c r="A206" s="36" t="s">
        <v>61</v>
      </c>
      <c r="E206" s="37" t="s">
        <v>1208</v>
      </c>
    </row>
    <row r="207" spans="1:16" ht="127.5" x14ac:dyDescent="0.2">
      <c r="A207" t="s">
        <v>63</v>
      </c>
      <c r="E207"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0+O12+O21+O78+O107+O128+O133+O142+O159</f>
        <v>0</v>
      </c>
      <c r="P2" t="s">
        <v>34</v>
      </c>
    </row>
    <row r="3" spans="1:18" ht="15" customHeight="1" x14ac:dyDescent="0.25">
      <c r="A3" t="s">
        <v>11</v>
      </c>
      <c r="B3" s="17" t="s">
        <v>13</v>
      </c>
      <c r="C3" s="4" t="s">
        <v>14</v>
      </c>
      <c r="D3" s="7"/>
      <c r="E3" s="18" t="s">
        <v>15</v>
      </c>
      <c r="F3" s="8"/>
      <c r="G3" s="15"/>
      <c r="H3" s="14" t="s">
        <v>1209</v>
      </c>
      <c r="I3" s="40">
        <f>0+I12+I21+I78+I107+I128+I133+I142+I159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1209</v>
      </c>
      <c r="D8" s="2"/>
      <c r="E8" s="21" t="s">
        <v>1210</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146.66200000000001</v>
      </c>
      <c r="H13" s="33">
        <v>0</v>
      </c>
      <c r="I13" s="33">
        <f>ROUND(ROUND(H13,2)*ROUND(G13,3),2)</f>
        <v>0</v>
      </c>
      <c r="O13">
        <f>(I13*21)/100</f>
        <v>0</v>
      </c>
      <c r="P13" t="s">
        <v>35</v>
      </c>
    </row>
    <row r="14" spans="1:18" ht="25.5" x14ac:dyDescent="0.2">
      <c r="A14" s="34" t="s">
        <v>59</v>
      </c>
      <c r="E14" s="35" t="s">
        <v>1077</v>
      </c>
    </row>
    <row r="15" spans="1:18" x14ac:dyDescent="0.2">
      <c r="A15" s="36" t="s">
        <v>61</v>
      </c>
      <c r="E15" s="37" t="s">
        <v>1211</v>
      </c>
    </row>
    <row r="16" spans="1:18" ht="25.5" x14ac:dyDescent="0.2">
      <c r="A16" t="s">
        <v>63</v>
      </c>
      <c r="E16" s="35" t="s">
        <v>64</v>
      </c>
    </row>
    <row r="17" spans="1:18" x14ac:dyDescent="0.2">
      <c r="A17" s="24" t="s">
        <v>55</v>
      </c>
      <c r="B17" s="29" t="s">
        <v>35</v>
      </c>
      <c r="C17" s="29" t="s">
        <v>56</v>
      </c>
      <c r="D17" s="24" t="s">
        <v>125</v>
      </c>
      <c r="E17" s="30" t="s">
        <v>57</v>
      </c>
      <c r="F17" s="31" t="s">
        <v>58</v>
      </c>
      <c r="G17" s="32">
        <v>32.064999999999998</v>
      </c>
      <c r="H17" s="33">
        <v>0</v>
      </c>
      <c r="I17" s="33">
        <f>ROUND(ROUND(H17,2)*ROUND(G17,3),2)</f>
        <v>0</v>
      </c>
      <c r="O17">
        <f>(I17*21)/100</f>
        <v>0</v>
      </c>
      <c r="P17" t="s">
        <v>35</v>
      </c>
    </row>
    <row r="18" spans="1:18" ht="25.5" x14ac:dyDescent="0.2">
      <c r="A18" s="34" t="s">
        <v>59</v>
      </c>
      <c r="E18" s="35" t="s">
        <v>1212</v>
      </c>
    </row>
    <row r="19" spans="1:18" x14ac:dyDescent="0.2">
      <c r="A19" s="36" t="s">
        <v>61</v>
      </c>
      <c r="E19" s="37" t="s">
        <v>1213</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2.6</v>
      </c>
      <c r="H22" s="33">
        <v>0</v>
      </c>
      <c r="I22" s="33">
        <f>ROUND(ROUND(H22,2)*ROUND(G22,3),2)</f>
        <v>0</v>
      </c>
      <c r="O22">
        <f>(I22*21)/100</f>
        <v>0</v>
      </c>
      <c r="P22" t="s">
        <v>35</v>
      </c>
    </row>
    <row r="23" spans="1:18" ht="63.75" x14ac:dyDescent="0.2">
      <c r="A23" s="34" t="s">
        <v>59</v>
      </c>
      <c r="E23" s="35" t="s">
        <v>1214</v>
      </c>
    </row>
    <row r="24" spans="1:18" x14ac:dyDescent="0.2">
      <c r="A24" s="36" t="s">
        <v>61</v>
      </c>
      <c r="E24" s="37" t="s">
        <v>1215</v>
      </c>
    </row>
    <row r="25" spans="1:18" ht="63.75" x14ac:dyDescent="0.2">
      <c r="A25" t="s">
        <v>63</v>
      </c>
      <c r="E25" s="35" t="s">
        <v>74</v>
      </c>
    </row>
    <row r="26" spans="1:18" ht="25.5" x14ac:dyDescent="0.2">
      <c r="A26" s="24" t="s">
        <v>55</v>
      </c>
      <c r="B26" s="29" t="s">
        <v>43</v>
      </c>
      <c r="C26" s="29" t="s">
        <v>104</v>
      </c>
      <c r="D26" s="24" t="s">
        <v>69</v>
      </c>
      <c r="E26" s="30" t="s">
        <v>105</v>
      </c>
      <c r="F26" s="31" t="s">
        <v>77</v>
      </c>
      <c r="G26" s="32">
        <v>3.738</v>
      </c>
      <c r="H26" s="33">
        <v>0</v>
      </c>
      <c r="I26" s="33">
        <f>ROUND(ROUND(H26,2)*ROUND(G26,3),2)</f>
        <v>0</v>
      </c>
      <c r="O26">
        <f>(I26*21)/100</f>
        <v>0</v>
      </c>
      <c r="P26" t="s">
        <v>35</v>
      </c>
    </row>
    <row r="27" spans="1:18" ht="38.25" x14ac:dyDescent="0.2">
      <c r="A27" s="34" t="s">
        <v>59</v>
      </c>
      <c r="E27" s="35" t="s">
        <v>1083</v>
      </c>
    </row>
    <row r="28" spans="1:18" x14ac:dyDescent="0.2">
      <c r="A28" s="36" t="s">
        <v>61</v>
      </c>
      <c r="E28" s="37" t="s">
        <v>1216</v>
      </c>
    </row>
    <row r="29" spans="1:18" ht="25.5" x14ac:dyDescent="0.2">
      <c r="A29" t="s">
        <v>63</v>
      </c>
      <c r="E29" s="35" t="s">
        <v>80</v>
      </c>
    </row>
    <row r="30" spans="1:18" x14ac:dyDescent="0.2">
      <c r="A30" s="24" t="s">
        <v>55</v>
      </c>
      <c r="B30" s="29" t="s">
        <v>45</v>
      </c>
      <c r="C30" s="29" t="s">
        <v>119</v>
      </c>
      <c r="D30" s="24" t="s">
        <v>69</v>
      </c>
      <c r="E30" s="30" t="s">
        <v>121</v>
      </c>
      <c r="F30" s="31" t="s">
        <v>71</v>
      </c>
      <c r="G30" s="32">
        <v>0.48099999999999998</v>
      </c>
      <c r="H30" s="33">
        <v>0</v>
      </c>
      <c r="I30" s="33">
        <f>ROUND(ROUND(H30,2)*ROUND(G30,3),2)</f>
        <v>0</v>
      </c>
      <c r="O30">
        <f>(I30*21)/100</f>
        <v>0</v>
      </c>
      <c r="P30" t="s">
        <v>35</v>
      </c>
    </row>
    <row r="31" spans="1:18" ht="63.75" x14ac:dyDescent="0.2">
      <c r="A31" s="34" t="s">
        <v>59</v>
      </c>
      <c r="E31" s="35" t="s">
        <v>1217</v>
      </c>
    </row>
    <row r="32" spans="1:18" x14ac:dyDescent="0.2">
      <c r="A32" s="36" t="s">
        <v>61</v>
      </c>
      <c r="E32" s="37" t="s">
        <v>1218</v>
      </c>
    </row>
    <row r="33" spans="1:16" ht="63.75" x14ac:dyDescent="0.2">
      <c r="A33" t="s">
        <v>63</v>
      </c>
      <c r="E33" s="35" t="s">
        <v>74</v>
      </c>
    </row>
    <row r="34" spans="1:16" x14ac:dyDescent="0.2">
      <c r="A34" s="24" t="s">
        <v>55</v>
      </c>
      <c r="B34" s="29" t="s">
        <v>47</v>
      </c>
      <c r="C34" s="29" t="s">
        <v>1087</v>
      </c>
      <c r="D34" s="24" t="s">
        <v>69</v>
      </c>
      <c r="E34" s="30" t="s">
        <v>1088</v>
      </c>
      <c r="F34" s="31" t="s">
        <v>101</v>
      </c>
      <c r="G34" s="32">
        <v>3.58</v>
      </c>
      <c r="H34" s="33">
        <v>0</v>
      </c>
      <c r="I34" s="33">
        <f>ROUND(ROUND(H34,2)*ROUND(G34,3),2)</f>
        <v>0</v>
      </c>
      <c r="O34">
        <f>(I34*21)/100</f>
        <v>0</v>
      </c>
      <c r="P34" t="s">
        <v>35</v>
      </c>
    </row>
    <row r="35" spans="1:16" ht="38.25" x14ac:dyDescent="0.2">
      <c r="A35" s="34" t="s">
        <v>59</v>
      </c>
      <c r="E35" s="35" t="s">
        <v>1089</v>
      </c>
    </row>
    <row r="36" spans="1:16" x14ac:dyDescent="0.2">
      <c r="A36" s="36" t="s">
        <v>61</v>
      </c>
      <c r="E36" s="37" t="s">
        <v>1219</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7.1790000000000003</v>
      </c>
      <c r="H42" s="33">
        <v>0</v>
      </c>
      <c r="I42" s="33">
        <f>ROUND(ROUND(H42,2)*ROUND(G42,3),2)</f>
        <v>0</v>
      </c>
      <c r="O42">
        <f>(I42*21)/100</f>
        <v>0</v>
      </c>
      <c r="P42" t="s">
        <v>35</v>
      </c>
    </row>
    <row r="43" spans="1:16" ht="153" x14ac:dyDescent="0.2">
      <c r="A43" s="34" t="s">
        <v>59</v>
      </c>
      <c r="E43" s="35" t="s">
        <v>1220</v>
      </c>
    </row>
    <row r="44" spans="1:16" ht="38.25" x14ac:dyDescent="0.2">
      <c r="A44" s="36" t="s">
        <v>61</v>
      </c>
      <c r="E44" s="37" t="s">
        <v>1221</v>
      </c>
    </row>
    <row r="45" spans="1:16" ht="38.25" x14ac:dyDescent="0.2">
      <c r="A45" t="s">
        <v>63</v>
      </c>
      <c r="E45" s="35" t="s">
        <v>146</v>
      </c>
    </row>
    <row r="46" spans="1:16" x14ac:dyDescent="0.2">
      <c r="A46" s="24" t="s">
        <v>55</v>
      </c>
      <c r="B46" s="29" t="s">
        <v>50</v>
      </c>
      <c r="C46" s="29" t="s">
        <v>166</v>
      </c>
      <c r="D46" s="24" t="s">
        <v>69</v>
      </c>
      <c r="E46" s="30" t="s">
        <v>167</v>
      </c>
      <c r="F46" s="31" t="s">
        <v>71</v>
      </c>
      <c r="G46" s="32">
        <v>73.331000000000003</v>
      </c>
      <c r="H46" s="33">
        <v>0</v>
      </c>
      <c r="I46" s="33">
        <f>ROUND(ROUND(H46,2)*ROUND(G46,3),2)</f>
        <v>0</v>
      </c>
      <c r="O46">
        <f>(I46*21)/100</f>
        <v>0</v>
      </c>
      <c r="P46" t="s">
        <v>35</v>
      </c>
    </row>
    <row r="47" spans="1:16" ht="63.75" x14ac:dyDescent="0.2">
      <c r="A47" s="34" t="s">
        <v>59</v>
      </c>
      <c r="E47" s="35" t="s">
        <v>1222</v>
      </c>
    </row>
    <row r="48" spans="1:16" x14ac:dyDescent="0.2">
      <c r="A48" s="36" t="s">
        <v>61</v>
      </c>
      <c r="E48" s="37" t="s">
        <v>1223</v>
      </c>
    </row>
    <row r="49" spans="1:16" ht="318.75" x14ac:dyDescent="0.2">
      <c r="A49" t="s">
        <v>63</v>
      </c>
      <c r="E49" s="35" t="s">
        <v>170</v>
      </c>
    </row>
    <row r="50" spans="1:16" x14ac:dyDescent="0.2">
      <c r="A50" s="24" t="s">
        <v>55</v>
      </c>
      <c r="B50" s="29" t="s">
        <v>52</v>
      </c>
      <c r="C50" s="29" t="s">
        <v>172</v>
      </c>
      <c r="D50" s="24" t="s">
        <v>69</v>
      </c>
      <c r="E50" s="30" t="s">
        <v>173</v>
      </c>
      <c r="F50" s="31" t="s">
        <v>174</v>
      </c>
      <c r="G50" s="32">
        <v>733.31</v>
      </c>
      <c r="H50" s="33">
        <v>0</v>
      </c>
      <c r="I50" s="33">
        <f>ROUND(ROUND(H50,2)*ROUND(G50,3),2)</f>
        <v>0</v>
      </c>
      <c r="O50">
        <f>(I50*21)/100</f>
        <v>0</v>
      </c>
      <c r="P50" t="s">
        <v>35</v>
      </c>
    </row>
    <row r="51" spans="1:16" ht="38.25" x14ac:dyDescent="0.2">
      <c r="A51" s="34" t="s">
        <v>59</v>
      </c>
      <c r="E51" s="35" t="s">
        <v>751</v>
      </c>
    </row>
    <row r="52" spans="1:16" x14ac:dyDescent="0.2">
      <c r="A52" s="36" t="s">
        <v>61</v>
      </c>
      <c r="E52" s="37" t="s">
        <v>1224</v>
      </c>
    </row>
    <row r="53" spans="1:16" ht="25.5" x14ac:dyDescent="0.2">
      <c r="A53" t="s">
        <v>63</v>
      </c>
      <c r="E53" s="35" t="s">
        <v>177</v>
      </c>
    </row>
    <row r="54" spans="1:16" x14ac:dyDescent="0.2">
      <c r="A54" s="24" t="s">
        <v>55</v>
      </c>
      <c r="B54" s="29" t="s">
        <v>108</v>
      </c>
      <c r="C54" s="29" t="s">
        <v>753</v>
      </c>
      <c r="D54" s="24" t="s">
        <v>69</v>
      </c>
      <c r="E54" s="30" t="s">
        <v>754</v>
      </c>
      <c r="F54" s="31" t="s">
        <v>71</v>
      </c>
      <c r="G54" s="32">
        <v>55.957999999999998</v>
      </c>
      <c r="H54" s="33">
        <v>0</v>
      </c>
      <c r="I54" s="33">
        <f>ROUND(ROUND(H54,2)*ROUND(G54,3),2)</f>
        <v>0</v>
      </c>
      <c r="O54">
        <f>(I54*21)/100</f>
        <v>0</v>
      </c>
      <c r="P54" t="s">
        <v>35</v>
      </c>
    </row>
    <row r="55" spans="1:16" ht="51" x14ac:dyDescent="0.2">
      <c r="A55" s="34" t="s">
        <v>59</v>
      </c>
      <c r="E55" s="35" t="s">
        <v>755</v>
      </c>
    </row>
    <row r="56" spans="1:16" x14ac:dyDescent="0.2">
      <c r="A56" s="36" t="s">
        <v>61</v>
      </c>
      <c r="E56" s="37" t="s">
        <v>1225</v>
      </c>
    </row>
    <row r="57" spans="1:16" ht="293.25" x14ac:dyDescent="0.2">
      <c r="A57" t="s">
        <v>63</v>
      </c>
      <c r="E57" s="35" t="s">
        <v>757</v>
      </c>
    </row>
    <row r="58" spans="1:16" x14ac:dyDescent="0.2">
      <c r="A58" s="24" t="s">
        <v>55</v>
      </c>
      <c r="B58" s="29" t="s">
        <v>113</v>
      </c>
      <c r="C58" s="29" t="s">
        <v>202</v>
      </c>
      <c r="D58" s="24" t="s">
        <v>69</v>
      </c>
      <c r="E58" s="30" t="s">
        <v>203</v>
      </c>
      <c r="F58" s="31" t="s">
        <v>204</v>
      </c>
      <c r="G58" s="32">
        <v>53.146000000000001</v>
      </c>
      <c r="H58" s="33">
        <v>0</v>
      </c>
      <c r="I58" s="33">
        <f>ROUND(ROUND(H58,2)*ROUND(G58,3),2)</f>
        <v>0</v>
      </c>
      <c r="O58">
        <f>(I58*21)/100</f>
        <v>0</v>
      </c>
      <c r="P58" t="s">
        <v>35</v>
      </c>
    </row>
    <row r="59" spans="1:16" ht="76.5" x14ac:dyDescent="0.2">
      <c r="A59" s="34" t="s">
        <v>59</v>
      </c>
      <c r="E59" s="35" t="s">
        <v>1226</v>
      </c>
    </row>
    <row r="60" spans="1:16" x14ac:dyDescent="0.2">
      <c r="A60" s="36" t="s">
        <v>61</v>
      </c>
      <c r="E60" s="37" t="s">
        <v>1227</v>
      </c>
    </row>
    <row r="61" spans="1:16" ht="25.5" x14ac:dyDescent="0.2">
      <c r="A61" t="s">
        <v>63</v>
      </c>
      <c r="E61" s="35" t="s">
        <v>207</v>
      </c>
    </row>
    <row r="62" spans="1:16" x14ac:dyDescent="0.2">
      <c r="A62" s="24" t="s">
        <v>55</v>
      </c>
      <c r="B62" s="29" t="s">
        <v>118</v>
      </c>
      <c r="C62" s="29" t="s">
        <v>209</v>
      </c>
      <c r="D62" s="24" t="s">
        <v>69</v>
      </c>
      <c r="E62" s="30" t="s">
        <v>210</v>
      </c>
      <c r="F62" s="31" t="s">
        <v>204</v>
      </c>
      <c r="G62" s="32">
        <v>17.597999999999999</v>
      </c>
      <c r="H62" s="33">
        <v>0</v>
      </c>
      <c r="I62" s="33">
        <f>ROUND(ROUND(H62,2)*ROUND(G62,3),2)</f>
        <v>0</v>
      </c>
      <c r="O62">
        <f>(I62*21)/100</f>
        <v>0</v>
      </c>
      <c r="P62" t="s">
        <v>35</v>
      </c>
    </row>
    <row r="63" spans="1:16" ht="38.25" x14ac:dyDescent="0.2">
      <c r="A63" s="34" t="s">
        <v>59</v>
      </c>
      <c r="E63" s="35" t="s">
        <v>760</v>
      </c>
    </row>
    <row r="64" spans="1:16" x14ac:dyDescent="0.2">
      <c r="A64" s="36" t="s">
        <v>61</v>
      </c>
      <c r="E64" s="37" t="s">
        <v>1228</v>
      </c>
    </row>
    <row r="65" spans="1:18" x14ac:dyDescent="0.2">
      <c r="A65" t="s">
        <v>63</v>
      </c>
      <c r="E65" s="35" t="s">
        <v>213</v>
      </c>
    </row>
    <row r="66" spans="1:18" x14ac:dyDescent="0.2">
      <c r="A66" s="24" t="s">
        <v>55</v>
      </c>
      <c r="B66" s="29" t="s">
        <v>124</v>
      </c>
      <c r="C66" s="29" t="s">
        <v>762</v>
      </c>
      <c r="D66" s="24" t="s">
        <v>69</v>
      </c>
      <c r="E66" s="30" t="s">
        <v>763</v>
      </c>
      <c r="F66" s="31" t="s">
        <v>204</v>
      </c>
      <c r="G66" s="32">
        <v>17.597999999999999</v>
      </c>
      <c r="H66" s="33">
        <v>0</v>
      </c>
      <c r="I66" s="33">
        <f>ROUND(ROUND(H66,2)*ROUND(G66,3),2)</f>
        <v>0</v>
      </c>
      <c r="O66">
        <f>(I66*21)/100</f>
        <v>0</v>
      </c>
      <c r="P66" t="s">
        <v>35</v>
      </c>
    </row>
    <row r="67" spans="1:18" ht="38.25" x14ac:dyDescent="0.2">
      <c r="A67" s="34" t="s">
        <v>59</v>
      </c>
      <c r="E67" s="35" t="s">
        <v>764</v>
      </c>
    </row>
    <row r="68" spans="1:18" x14ac:dyDescent="0.2">
      <c r="A68" s="36" t="s">
        <v>61</v>
      </c>
      <c r="E68" s="37" t="s">
        <v>1228</v>
      </c>
    </row>
    <row r="69" spans="1:18" ht="38.25" x14ac:dyDescent="0.2">
      <c r="A69" t="s">
        <v>63</v>
      </c>
      <c r="E69" s="35" t="s">
        <v>765</v>
      </c>
    </row>
    <row r="70" spans="1:18" x14ac:dyDescent="0.2">
      <c r="A70" s="24" t="s">
        <v>55</v>
      </c>
      <c r="B70" s="29" t="s">
        <v>128</v>
      </c>
      <c r="C70" s="29" t="s">
        <v>221</v>
      </c>
      <c r="D70" s="24" t="s">
        <v>69</v>
      </c>
      <c r="E70" s="30" t="s">
        <v>222</v>
      </c>
      <c r="F70" s="31" t="s">
        <v>204</v>
      </c>
      <c r="G70" s="32">
        <v>17.597999999999999</v>
      </c>
      <c r="H70" s="33">
        <v>0</v>
      </c>
      <c r="I70" s="33">
        <f>ROUND(ROUND(H70,2)*ROUND(G70,3),2)</f>
        <v>0</v>
      </c>
      <c r="O70">
        <f>(I70*21)/100</f>
        <v>0</v>
      </c>
      <c r="P70" t="s">
        <v>35</v>
      </c>
    </row>
    <row r="71" spans="1:18" ht="38.25" x14ac:dyDescent="0.2">
      <c r="A71" s="34" t="s">
        <v>59</v>
      </c>
      <c r="E71" s="35" t="s">
        <v>766</v>
      </c>
    </row>
    <row r="72" spans="1:18" x14ac:dyDescent="0.2">
      <c r="A72" s="36" t="s">
        <v>61</v>
      </c>
      <c r="E72" s="37" t="s">
        <v>1228</v>
      </c>
    </row>
    <row r="73" spans="1:18" ht="25.5" x14ac:dyDescent="0.2">
      <c r="A73" t="s">
        <v>63</v>
      </c>
      <c r="E73" s="35" t="s">
        <v>224</v>
      </c>
    </row>
    <row r="74" spans="1:18" x14ac:dyDescent="0.2">
      <c r="A74" s="24" t="s">
        <v>55</v>
      </c>
      <c r="B74" s="29" t="s">
        <v>134</v>
      </c>
      <c r="C74" s="29" t="s">
        <v>226</v>
      </c>
      <c r="D74" s="24" t="s">
        <v>69</v>
      </c>
      <c r="E74" s="30" t="s">
        <v>227</v>
      </c>
      <c r="F74" s="31" t="s">
        <v>204</v>
      </c>
      <c r="G74" s="32">
        <v>17.597999999999999</v>
      </c>
      <c r="H74" s="33">
        <v>0</v>
      </c>
      <c r="I74" s="33">
        <f>ROUND(ROUND(H74,2)*ROUND(G74,3),2)</f>
        <v>0</v>
      </c>
      <c r="O74">
        <f>(I74*21)/100</f>
        <v>0</v>
      </c>
      <c r="P74" t="s">
        <v>35</v>
      </c>
    </row>
    <row r="75" spans="1:18" ht="38.25" x14ac:dyDescent="0.2">
      <c r="A75" s="34" t="s">
        <v>59</v>
      </c>
      <c r="E75" s="35" t="s">
        <v>767</v>
      </c>
    </row>
    <row r="76" spans="1:18" x14ac:dyDescent="0.2">
      <c r="A76" s="36" t="s">
        <v>61</v>
      </c>
      <c r="E76" s="37" t="s">
        <v>1228</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0.36</v>
      </c>
      <c r="H79" s="33">
        <v>0</v>
      </c>
      <c r="I79" s="33">
        <f>ROUND(ROUND(H79,2)*ROUND(G79,3),2)</f>
        <v>0</v>
      </c>
      <c r="O79">
        <f>(I79*21)/100</f>
        <v>0</v>
      </c>
      <c r="P79" t="s">
        <v>35</v>
      </c>
    </row>
    <row r="80" spans="1:18" ht="51" x14ac:dyDescent="0.2">
      <c r="A80" s="34" t="s">
        <v>59</v>
      </c>
      <c r="E80" s="35" t="s">
        <v>1102</v>
      </c>
    </row>
    <row r="81" spans="1:16" x14ac:dyDescent="0.2">
      <c r="A81" s="36" t="s">
        <v>61</v>
      </c>
      <c r="E81" s="37" t="s">
        <v>1103</v>
      </c>
    </row>
    <row r="82" spans="1:16" ht="229.5" x14ac:dyDescent="0.2">
      <c r="A82" t="s">
        <v>63</v>
      </c>
      <c r="E82" s="35" t="s">
        <v>772</v>
      </c>
    </row>
    <row r="83" spans="1:16" x14ac:dyDescent="0.2">
      <c r="A83" s="24" t="s">
        <v>55</v>
      </c>
      <c r="B83" s="29" t="s">
        <v>147</v>
      </c>
      <c r="C83" s="29" t="s">
        <v>288</v>
      </c>
      <c r="D83" s="24" t="s">
        <v>69</v>
      </c>
      <c r="E83" s="30" t="s">
        <v>289</v>
      </c>
      <c r="F83" s="31" t="s">
        <v>71</v>
      </c>
      <c r="G83" s="32">
        <v>4.8639999999999999</v>
      </c>
      <c r="H83" s="33">
        <v>0</v>
      </c>
      <c r="I83" s="33">
        <f>ROUND(ROUND(H83,2)*ROUND(G83,3),2)</f>
        <v>0</v>
      </c>
      <c r="O83">
        <f>(I83*21)/100</f>
        <v>0</v>
      </c>
      <c r="P83" t="s">
        <v>35</v>
      </c>
    </row>
    <row r="84" spans="1:16" ht="51" x14ac:dyDescent="0.2">
      <c r="A84" s="34" t="s">
        <v>59</v>
      </c>
      <c r="E84" s="35" t="s">
        <v>773</v>
      </c>
    </row>
    <row r="85" spans="1:16" x14ac:dyDescent="0.2">
      <c r="A85" s="36" t="s">
        <v>61</v>
      </c>
      <c r="E85" s="37" t="s">
        <v>1229</v>
      </c>
    </row>
    <row r="86" spans="1:16" ht="369.75" x14ac:dyDescent="0.2">
      <c r="A86" t="s">
        <v>63</v>
      </c>
      <c r="E86" s="35" t="s">
        <v>274</v>
      </c>
    </row>
    <row r="87" spans="1:16" x14ac:dyDescent="0.2">
      <c r="A87" s="24" t="s">
        <v>55</v>
      </c>
      <c r="B87" s="29" t="s">
        <v>153</v>
      </c>
      <c r="C87" s="29" t="s">
        <v>775</v>
      </c>
      <c r="D87" s="24" t="s">
        <v>69</v>
      </c>
      <c r="E87" s="30" t="s">
        <v>776</v>
      </c>
      <c r="F87" s="31" t="s">
        <v>71</v>
      </c>
      <c r="G87" s="32">
        <v>5.6150000000000002</v>
      </c>
      <c r="H87" s="33">
        <v>0</v>
      </c>
      <c r="I87" s="33">
        <f>ROUND(ROUND(H87,2)*ROUND(G87,3),2)</f>
        <v>0</v>
      </c>
      <c r="O87">
        <f>(I87*21)/100</f>
        <v>0</v>
      </c>
      <c r="P87" t="s">
        <v>35</v>
      </c>
    </row>
    <row r="88" spans="1:16" ht="76.5" x14ac:dyDescent="0.2">
      <c r="A88" s="34" t="s">
        <v>59</v>
      </c>
      <c r="E88" s="35" t="s">
        <v>1230</v>
      </c>
    </row>
    <row r="89" spans="1:16" x14ac:dyDescent="0.2">
      <c r="A89" s="36" t="s">
        <v>61</v>
      </c>
      <c r="E89" s="37" t="s">
        <v>1231</v>
      </c>
    </row>
    <row r="90" spans="1:16" ht="369.75" x14ac:dyDescent="0.2">
      <c r="A90" t="s">
        <v>63</v>
      </c>
      <c r="E90" s="35" t="s">
        <v>274</v>
      </c>
    </row>
    <row r="91" spans="1:16" x14ac:dyDescent="0.2">
      <c r="A91" s="24" t="s">
        <v>55</v>
      </c>
      <c r="B91" s="29" t="s">
        <v>159</v>
      </c>
      <c r="C91" s="29" t="s">
        <v>779</v>
      </c>
      <c r="D91" s="24" t="s">
        <v>69</v>
      </c>
      <c r="E91" s="30" t="s">
        <v>780</v>
      </c>
      <c r="F91" s="31" t="s">
        <v>58</v>
      </c>
      <c r="G91" s="32">
        <v>0.88200000000000001</v>
      </c>
      <c r="H91" s="33">
        <v>0</v>
      </c>
      <c r="I91" s="33">
        <f>ROUND(ROUND(H91,2)*ROUND(G91,3),2)</f>
        <v>0</v>
      </c>
      <c r="O91">
        <f>(I91*21)/100</f>
        <v>0</v>
      </c>
      <c r="P91" t="s">
        <v>35</v>
      </c>
    </row>
    <row r="92" spans="1:16" ht="51" x14ac:dyDescent="0.2">
      <c r="A92" s="34" t="s">
        <v>59</v>
      </c>
      <c r="E92" s="35" t="s">
        <v>781</v>
      </c>
    </row>
    <row r="93" spans="1:16" x14ac:dyDescent="0.2">
      <c r="A93" s="36" t="s">
        <v>61</v>
      </c>
      <c r="E93" s="37" t="s">
        <v>1232</v>
      </c>
    </row>
    <row r="94" spans="1:16" ht="191.25" x14ac:dyDescent="0.2">
      <c r="A94" t="s">
        <v>63</v>
      </c>
      <c r="E94" s="35" t="s">
        <v>783</v>
      </c>
    </row>
    <row r="95" spans="1:16" x14ac:dyDescent="0.2">
      <c r="A95" s="24" t="s">
        <v>55</v>
      </c>
      <c r="B95" s="29" t="s">
        <v>165</v>
      </c>
      <c r="C95" s="29" t="s">
        <v>293</v>
      </c>
      <c r="D95" s="24" t="s">
        <v>69</v>
      </c>
      <c r="E95" s="30" t="s">
        <v>294</v>
      </c>
      <c r="F95" s="31" t="s">
        <v>71</v>
      </c>
      <c r="G95" s="32">
        <v>10.874000000000001</v>
      </c>
      <c r="H95" s="33">
        <v>0</v>
      </c>
      <c r="I95" s="33">
        <f>ROUND(ROUND(H95,2)*ROUND(G95,3),2)</f>
        <v>0</v>
      </c>
      <c r="O95">
        <f>(I95*21)/100</f>
        <v>0</v>
      </c>
      <c r="P95" t="s">
        <v>35</v>
      </c>
    </row>
    <row r="96" spans="1:16" ht="51" x14ac:dyDescent="0.2">
      <c r="A96" s="34" t="s">
        <v>59</v>
      </c>
      <c r="E96" s="35" t="s">
        <v>784</v>
      </c>
    </row>
    <row r="97" spans="1:18" x14ac:dyDescent="0.2">
      <c r="A97" s="36" t="s">
        <v>61</v>
      </c>
      <c r="E97" s="37" t="s">
        <v>1233</v>
      </c>
    </row>
    <row r="98" spans="1:18" ht="38.25" x14ac:dyDescent="0.2">
      <c r="A98" t="s">
        <v>63</v>
      </c>
      <c r="E98" s="35" t="s">
        <v>297</v>
      </c>
    </row>
    <row r="99" spans="1:18" x14ac:dyDescent="0.2">
      <c r="A99" s="24" t="s">
        <v>55</v>
      </c>
      <c r="B99" s="29" t="s">
        <v>171</v>
      </c>
      <c r="C99" s="29" t="s">
        <v>310</v>
      </c>
      <c r="D99" s="24" t="s">
        <v>69</v>
      </c>
      <c r="E99" s="30" t="s">
        <v>311</v>
      </c>
      <c r="F99" s="31" t="s">
        <v>71</v>
      </c>
      <c r="G99" s="32">
        <v>8.1069999999999993</v>
      </c>
      <c r="H99" s="33">
        <v>0</v>
      </c>
      <c r="I99" s="33">
        <f>ROUND(ROUND(H99,2)*ROUND(G99,3),2)</f>
        <v>0</v>
      </c>
      <c r="O99">
        <f>(I99*21)/100</f>
        <v>0</v>
      </c>
      <c r="P99" t="s">
        <v>35</v>
      </c>
    </row>
    <row r="100" spans="1:18" ht="51" x14ac:dyDescent="0.2">
      <c r="A100" s="34" t="s">
        <v>59</v>
      </c>
      <c r="E100" s="35" t="s">
        <v>786</v>
      </c>
    </row>
    <row r="101" spans="1:18" x14ac:dyDescent="0.2">
      <c r="A101" s="36" t="s">
        <v>61</v>
      </c>
      <c r="E101" s="37" t="s">
        <v>1234</v>
      </c>
    </row>
    <row r="102" spans="1:18" ht="102" x14ac:dyDescent="0.2">
      <c r="A102" t="s">
        <v>63</v>
      </c>
      <c r="E102" s="35" t="s">
        <v>314</v>
      </c>
    </row>
    <row r="103" spans="1:18" x14ac:dyDescent="0.2">
      <c r="A103" s="24" t="s">
        <v>55</v>
      </c>
      <c r="B103" s="29" t="s">
        <v>178</v>
      </c>
      <c r="C103" s="29" t="s">
        <v>788</v>
      </c>
      <c r="D103" s="24" t="s">
        <v>69</v>
      </c>
      <c r="E103" s="30" t="s">
        <v>789</v>
      </c>
      <c r="F103" s="31" t="s">
        <v>71</v>
      </c>
      <c r="G103" s="32">
        <v>1.99</v>
      </c>
      <c r="H103" s="33">
        <v>0</v>
      </c>
      <c r="I103" s="33">
        <f>ROUND(ROUND(H103,2)*ROUND(G103,3),2)</f>
        <v>0</v>
      </c>
      <c r="O103">
        <f>(I103*21)/100</f>
        <v>0</v>
      </c>
      <c r="P103" t="s">
        <v>35</v>
      </c>
    </row>
    <row r="104" spans="1:18" ht="51" x14ac:dyDescent="0.2">
      <c r="A104" s="34" t="s">
        <v>59</v>
      </c>
      <c r="E104" s="35" t="s">
        <v>790</v>
      </c>
    </row>
    <row r="105" spans="1:18" x14ac:dyDescent="0.2">
      <c r="A105" s="36" t="s">
        <v>61</v>
      </c>
      <c r="E105" s="37" t="s">
        <v>1235</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f>
        <v>0</v>
      </c>
      <c r="R107">
        <f>0+O108+O112+O116+O120+O124</f>
        <v>0</v>
      </c>
    </row>
    <row r="108" spans="1:18" x14ac:dyDescent="0.2">
      <c r="A108" s="24" t="s">
        <v>55</v>
      </c>
      <c r="B108" s="29" t="s">
        <v>184</v>
      </c>
      <c r="C108" s="29" t="s">
        <v>342</v>
      </c>
      <c r="D108" s="24" t="s">
        <v>69</v>
      </c>
      <c r="E108" s="30" t="s">
        <v>343</v>
      </c>
      <c r="F108" s="31" t="s">
        <v>204</v>
      </c>
      <c r="G108" s="32">
        <v>4.6959999999999997</v>
      </c>
      <c r="H108" s="33">
        <v>0</v>
      </c>
      <c r="I108" s="33">
        <f>ROUND(ROUND(H108,2)*ROUND(G108,3),2)</f>
        <v>0</v>
      </c>
      <c r="O108">
        <f>(I108*21)/100</f>
        <v>0</v>
      </c>
      <c r="P108" t="s">
        <v>35</v>
      </c>
    </row>
    <row r="109" spans="1:18" ht="38.25" x14ac:dyDescent="0.2">
      <c r="A109" s="34" t="s">
        <v>59</v>
      </c>
      <c r="E109" s="35" t="s">
        <v>1111</v>
      </c>
    </row>
    <row r="110" spans="1:18" x14ac:dyDescent="0.2">
      <c r="A110" s="36" t="s">
        <v>61</v>
      </c>
      <c r="E110" s="37" t="s">
        <v>1236</v>
      </c>
    </row>
    <row r="111" spans="1:18" ht="51" x14ac:dyDescent="0.2">
      <c r="A111" t="s">
        <v>63</v>
      </c>
      <c r="E111" s="35" t="s">
        <v>327</v>
      </c>
    </row>
    <row r="112" spans="1:18" x14ac:dyDescent="0.2">
      <c r="A112" s="24" t="s">
        <v>55</v>
      </c>
      <c r="B112" s="29" t="s">
        <v>190</v>
      </c>
      <c r="C112" s="29" t="s">
        <v>357</v>
      </c>
      <c r="D112" s="24" t="s">
        <v>69</v>
      </c>
      <c r="E112" s="30" t="s">
        <v>358</v>
      </c>
      <c r="F112" s="31" t="s">
        <v>71</v>
      </c>
      <c r="G112" s="32">
        <v>0.28199999999999997</v>
      </c>
      <c r="H112" s="33">
        <v>0</v>
      </c>
      <c r="I112" s="33">
        <f>ROUND(ROUND(H112,2)*ROUND(G112,3),2)</f>
        <v>0</v>
      </c>
      <c r="O112">
        <f>(I112*21)/100</f>
        <v>0</v>
      </c>
      <c r="P112" t="s">
        <v>35</v>
      </c>
    </row>
    <row r="113" spans="1:18" ht="51" x14ac:dyDescent="0.2">
      <c r="A113" s="34" t="s">
        <v>59</v>
      </c>
      <c r="E113" s="35" t="s">
        <v>1113</v>
      </c>
    </row>
    <row r="114" spans="1:18" x14ac:dyDescent="0.2">
      <c r="A114" s="36" t="s">
        <v>61</v>
      </c>
      <c r="E114" s="37" t="s">
        <v>1237</v>
      </c>
    </row>
    <row r="115" spans="1:18" ht="102" x14ac:dyDescent="0.2">
      <c r="A115" t="s">
        <v>63</v>
      </c>
      <c r="E115" s="35" t="s">
        <v>361</v>
      </c>
    </row>
    <row r="116" spans="1:18" x14ac:dyDescent="0.2">
      <c r="A116" s="24" t="s">
        <v>55</v>
      </c>
      <c r="B116" s="29" t="s">
        <v>196</v>
      </c>
      <c r="C116" s="29" t="s">
        <v>369</v>
      </c>
      <c r="D116" s="24" t="s">
        <v>69</v>
      </c>
      <c r="E116" s="30" t="s">
        <v>370</v>
      </c>
      <c r="F116" s="31" t="s">
        <v>204</v>
      </c>
      <c r="G116" s="32">
        <v>4.6959999999999997</v>
      </c>
      <c r="H116" s="33">
        <v>0</v>
      </c>
      <c r="I116" s="33">
        <f>ROUND(ROUND(H116,2)*ROUND(G116,3),2)</f>
        <v>0</v>
      </c>
      <c r="O116">
        <f>(I116*21)/100</f>
        <v>0</v>
      </c>
      <c r="P116" t="s">
        <v>35</v>
      </c>
    </row>
    <row r="117" spans="1:18" ht="51" x14ac:dyDescent="0.2">
      <c r="A117" s="34" t="s">
        <v>59</v>
      </c>
      <c r="E117" s="35" t="s">
        <v>1115</v>
      </c>
    </row>
    <row r="118" spans="1:18" x14ac:dyDescent="0.2">
      <c r="A118" s="36" t="s">
        <v>61</v>
      </c>
      <c r="E118" s="37" t="s">
        <v>1236</v>
      </c>
    </row>
    <row r="119" spans="1:18" ht="51" x14ac:dyDescent="0.2">
      <c r="A119" t="s">
        <v>63</v>
      </c>
      <c r="E119" s="35" t="s">
        <v>373</v>
      </c>
    </row>
    <row r="120" spans="1:18" x14ac:dyDescent="0.2">
      <c r="A120" s="24" t="s">
        <v>55</v>
      </c>
      <c r="B120" s="29" t="s">
        <v>201</v>
      </c>
      <c r="C120" s="29" t="s">
        <v>397</v>
      </c>
      <c r="D120" s="24" t="s">
        <v>69</v>
      </c>
      <c r="E120" s="30" t="s">
        <v>398</v>
      </c>
      <c r="F120" s="31" t="s">
        <v>204</v>
      </c>
      <c r="G120" s="32">
        <v>4.6959999999999997</v>
      </c>
      <c r="H120" s="33">
        <v>0</v>
      </c>
      <c r="I120" s="33">
        <f>ROUND(ROUND(H120,2)*ROUND(G120,3),2)</f>
        <v>0</v>
      </c>
      <c r="O120">
        <f>(I120*21)/100</f>
        <v>0</v>
      </c>
      <c r="P120" t="s">
        <v>35</v>
      </c>
    </row>
    <row r="121" spans="1:18" ht="38.25" x14ac:dyDescent="0.2">
      <c r="A121" s="34" t="s">
        <v>59</v>
      </c>
      <c r="E121" s="35" t="s">
        <v>1116</v>
      </c>
    </row>
    <row r="122" spans="1:18" x14ac:dyDescent="0.2">
      <c r="A122" s="36" t="s">
        <v>61</v>
      </c>
      <c r="E122" s="37" t="s">
        <v>1236</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3.58</v>
      </c>
      <c r="H124" s="33">
        <v>0</v>
      </c>
      <c r="I124" s="33">
        <f>ROUND(ROUND(H124,2)*ROUND(G124,3),2)</f>
        <v>0</v>
      </c>
      <c r="O124">
        <f>(I124*21)/100</f>
        <v>0</v>
      </c>
      <c r="P124" t="s">
        <v>35</v>
      </c>
    </row>
    <row r="125" spans="1:18" ht="38.25" x14ac:dyDescent="0.2">
      <c r="A125" s="34" t="s">
        <v>59</v>
      </c>
      <c r="E125" s="35" t="s">
        <v>1117</v>
      </c>
    </row>
    <row r="126" spans="1:18" x14ac:dyDescent="0.2">
      <c r="A126" s="36" t="s">
        <v>61</v>
      </c>
      <c r="E126" s="37" t="s">
        <v>1219</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0.66</v>
      </c>
      <c r="H129" s="33">
        <v>0</v>
      </c>
      <c r="I129" s="33">
        <f>ROUND(ROUND(H129,2)*ROUND(G129,3),2)</f>
        <v>0</v>
      </c>
      <c r="O129">
        <f>(I129*21)/100</f>
        <v>0</v>
      </c>
      <c r="P129" t="s">
        <v>35</v>
      </c>
    </row>
    <row r="130" spans="1:18" ht="51" x14ac:dyDescent="0.2">
      <c r="A130" s="34" t="s">
        <v>59</v>
      </c>
      <c r="E130" s="35" t="s">
        <v>796</v>
      </c>
    </row>
    <row r="131" spans="1:18" x14ac:dyDescent="0.2">
      <c r="A131" s="36" t="s">
        <v>61</v>
      </c>
      <c r="E131" s="37" t="s">
        <v>1238</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45.39</v>
      </c>
      <c r="H134" s="33">
        <v>0</v>
      </c>
      <c r="I134" s="33">
        <f>ROUND(ROUND(H134,2)*ROUND(G134,3),2)</f>
        <v>0</v>
      </c>
      <c r="O134">
        <f>(I134*21)/100</f>
        <v>0</v>
      </c>
      <c r="P134" t="s">
        <v>35</v>
      </c>
    </row>
    <row r="135" spans="1:18" ht="76.5" x14ac:dyDescent="0.2">
      <c r="A135" s="34" t="s">
        <v>59</v>
      </c>
      <c r="E135" s="35" t="s">
        <v>1239</v>
      </c>
    </row>
    <row r="136" spans="1:18" ht="38.25" x14ac:dyDescent="0.2">
      <c r="A136" s="36" t="s">
        <v>61</v>
      </c>
      <c r="E136" s="37" t="s">
        <v>1240</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0.66</v>
      </c>
      <c r="H138" s="33">
        <v>0</v>
      </c>
      <c r="I138" s="33">
        <f>ROUND(ROUND(H138,2)*ROUND(G138,3),2)</f>
        <v>0</v>
      </c>
      <c r="O138">
        <f>(I138*21)/100</f>
        <v>0</v>
      </c>
      <c r="P138" t="s">
        <v>35</v>
      </c>
    </row>
    <row r="139" spans="1:18" ht="38.25" x14ac:dyDescent="0.2">
      <c r="A139" s="34" t="s">
        <v>59</v>
      </c>
      <c r="E139" s="35" t="s">
        <v>806</v>
      </c>
    </row>
    <row r="140" spans="1:18" x14ac:dyDescent="0.2">
      <c r="A140" s="36" t="s">
        <v>61</v>
      </c>
      <c r="E140" s="37" t="s">
        <v>1238</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0+I143+I147+I151+I155</f>
        <v>0</v>
      </c>
      <c r="R142">
        <f>0+O143+O147+O151+O155</f>
        <v>0</v>
      </c>
    </row>
    <row r="143" spans="1:18" x14ac:dyDescent="0.2">
      <c r="A143" s="24" t="s">
        <v>55</v>
      </c>
      <c r="B143" s="29" t="s">
        <v>230</v>
      </c>
      <c r="C143" s="29" t="s">
        <v>1183</v>
      </c>
      <c r="D143" s="24" t="s">
        <v>69</v>
      </c>
      <c r="E143" s="30" t="s">
        <v>1184</v>
      </c>
      <c r="F143" s="31" t="s">
        <v>101</v>
      </c>
      <c r="G143" s="32">
        <v>4</v>
      </c>
      <c r="H143" s="33">
        <v>0</v>
      </c>
      <c r="I143" s="33">
        <f>ROUND(ROUND(H143,2)*ROUND(G143,3),2)</f>
        <v>0</v>
      </c>
      <c r="O143">
        <f>(I143*21)/100</f>
        <v>0</v>
      </c>
      <c r="P143" t="s">
        <v>35</v>
      </c>
    </row>
    <row r="144" spans="1:18" ht="51" x14ac:dyDescent="0.2">
      <c r="A144" s="34" t="s">
        <v>59</v>
      </c>
      <c r="E144" s="35" t="s">
        <v>1241</v>
      </c>
    </row>
    <row r="145" spans="1:18" x14ac:dyDescent="0.2">
      <c r="A145" s="36" t="s">
        <v>61</v>
      </c>
      <c r="E145" s="37" t="s">
        <v>1242</v>
      </c>
    </row>
    <row r="146" spans="1:18" ht="255" x14ac:dyDescent="0.2">
      <c r="A146" t="s">
        <v>63</v>
      </c>
      <c r="E146" s="35" t="s">
        <v>496</v>
      </c>
    </row>
    <row r="147" spans="1:18" x14ac:dyDescent="0.2">
      <c r="A147" s="24" t="s">
        <v>55</v>
      </c>
      <c r="B147" s="29" t="s">
        <v>236</v>
      </c>
      <c r="C147" s="29" t="s">
        <v>882</v>
      </c>
      <c r="D147" s="24" t="s">
        <v>69</v>
      </c>
      <c r="E147" s="30" t="s">
        <v>883</v>
      </c>
      <c r="F147" s="31" t="s">
        <v>101</v>
      </c>
      <c r="G147" s="32">
        <v>13.37</v>
      </c>
      <c r="H147" s="33">
        <v>0</v>
      </c>
      <c r="I147" s="33">
        <f>ROUND(ROUND(H147,2)*ROUND(G147,3),2)</f>
        <v>0</v>
      </c>
      <c r="O147">
        <f>(I147*21)/100</f>
        <v>0</v>
      </c>
      <c r="P147" t="s">
        <v>35</v>
      </c>
    </row>
    <row r="148" spans="1:18" ht="51" x14ac:dyDescent="0.2">
      <c r="A148" s="34" t="s">
        <v>59</v>
      </c>
      <c r="E148" s="35" t="s">
        <v>1121</v>
      </c>
    </row>
    <row r="149" spans="1:18" x14ac:dyDescent="0.2">
      <c r="A149" s="36" t="s">
        <v>61</v>
      </c>
      <c r="E149" s="37" t="s">
        <v>1243</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814</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8.6739999999999995</v>
      </c>
      <c r="H155" s="33">
        <v>0</v>
      </c>
      <c r="I155" s="33">
        <f>ROUND(ROUND(H155,2)*ROUND(G155,3),2)</f>
        <v>0</v>
      </c>
      <c r="O155">
        <f>(I155*21)/100</f>
        <v>0</v>
      </c>
      <c r="P155" t="s">
        <v>35</v>
      </c>
    </row>
    <row r="156" spans="1:18" ht="102" x14ac:dyDescent="0.2">
      <c r="A156" s="34" t="s">
        <v>59</v>
      </c>
      <c r="E156" s="35" t="s">
        <v>1244</v>
      </c>
    </row>
    <row r="157" spans="1:18" x14ac:dyDescent="0.2">
      <c r="A157" s="36" t="s">
        <v>61</v>
      </c>
      <c r="E157" s="37" t="s">
        <v>1245</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0+I160+I164+I168+I172+I176+I180+I184+I188+I192+I196+I200+I204</f>
        <v>0</v>
      </c>
      <c r="R159">
        <f>0+O160+O164+O168+O172+O176+O180+O184+O188+O192+O196+O200+O204</f>
        <v>0</v>
      </c>
    </row>
    <row r="160" spans="1:18" x14ac:dyDescent="0.2">
      <c r="A160" s="24" t="s">
        <v>55</v>
      </c>
      <c r="B160" s="29" t="s">
        <v>255</v>
      </c>
      <c r="C160" s="29" t="s">
        <v>618</v>
      </c>
      <c r="D160" s="24" t="s">
        <v>69</v>
      </c>
      <c r="E160" s="30" t="s">
        <v>619</v>
      </c>
      <c r="F160" s="31" t="s">
        <v>101</v>
      </c>
      <c r="G160" s="32">
        <v>2.6</v>
      </c>
      <c r="H160" s="33">
        <v>0</v>
      </c>
      <c r="I160" s="33">
        <f>ROUND(ROUND(H160,2)*ROUND(G160,3),2)</f>
        <v>0</v>
      </c>
      <c r="O160">
        <f>(I160*21)/100</f>
        <v>0</v>
      </c>
      <c r="P160" t="s">
        <v>35</v>
      </c>
    </row>
    <row r="161" spans="1:16" ht="76.5" x14ac:dyDescent="0.2">
      <c r="A161" s="34" t="s">
        <v>59</v>
      </c>
      <c r="E161" s="35" t="s">
        <v>1246</v>
      </c>
    </row>
    <row r="162" spans="1:16" x14ac:dyDescent="0.2">
      <c r="A162" s="36" t="s">
        <v>61</v>
      </c>
      <c r="E162" s="37" t="s">
        <v>1215</v>
      </c>
    </row>
    <row r="163" spans="1:16" ht="51" x14ac:dyDescent="0.2">
      <c r="A163" t="s">
        <v>63</v>
      </c>
      <c r="E163" s="35" t="s">
        <v>622</v>
      </c>
    </row>
    <row r="164" spans="1:16" x14ac:dyDescent="0.2">
      <c r="A164" s="24" t="s">
        <v>55</v>
      </c>
      <c r="B164" s="29" t="s">
        <v>262</v>
      </c>
      <c r="C164" s="29" t="s">
        <v>646</v>
      </c>
      <c r="D164" s="24" t="s">
        <v>69</v>
      </c>
      <c r="E164" s="30" t="s">
        <v>647</v>
      </c>
      <c r="F164" s="31" t="s">
        <v>101</v>
      </c>
      <c r="G164" s="32">
        <v>3.67</v>
      </c>
      <c r="H164" s="33">
        <v>0</v>
      </c>
      <c r="I164" s="33">
        <f>ROUND(ROUND(H164,2)*ROUND(G164,3),2)</f>
        <v>0</v>
      </c>
      <c r="O164">
        <f>(I164*21)/100</f>
        <v>0</v>
      </c>
      <c r="P164" t="s">
        <v>35</v>
      </c>
    </row>
    <row r="165" spans="1:16" ht="38.25" x14ac:dyDescent="0.2">
      <c r="A165" s="34" t="s">
        <v>59</v>
      </c>
      <c r="E165" s="35" t="s">
        <v>1126</v>
      </c>
    </row>
    <row r="166" spans="1:16" x14ac:dyDescent="0.2">
      <c r="A166" s="36" t="s">
        <v>61</v>
      </c>
      <c r="E166" s="37" t="s">
        <v>1247</v>
      </c>
    </row>
    <row r="167" spans="1:16" ht="25.5" x14ac:dyDescent="0.2">
      <c r="A167" t="s">
        <v>63</v>
      </c>
      <c r="E167" s="35" t="s">
        <v>644</v>
      </c>
    </row>
    <row r="168" spans="1:16" x14ac:dyDescent="0.2">
      <c r="A168" s="24" t="s">
        <v>55</v>
      </c>
      <c r="B168" s="29" t="s">
        <v>269</v>
      </c>
      <c r="C168" s="29" t="s">
        <v>1248</v>
      </c>
      <c r="D168" s="24" t="s">
        <v>69</v>
      </c>
      <c r="E168" s="30" t="s">
        <v>1249</v>
      </c>
      <c r="F168" s="31" t="s">
        <v>101</v>
      </c>
      <c r="G168" s="32">
        <v>3.3</v>
      </c>
      <c r="H168" s="33">
        <v>0</v>
      </c>
      <c r="I168" s="33">
        <f>ROUND(ROUND(H168,2)*ROUND(G168,3),2)</f>
        <v>0</v>
      </c>
      <c r="O168">
        <f>(I168*21)/100</f>
        <v>0</v>
      </c>
      <c r="P168" t="s">
        <v>35</v>
      </c>
    </row>
    <row r="169" spans="1:16" ht="38.25" x14ac:dyDescent="0.2">
      <c r="A169" s="34" t="s">
        <v>59</v>
      </c>
      <c r="E169" s="35" t="s">
        <v>1250</v>
      </c>
    </row>
    <row r="170" spans="1:16" x14ac:dyDescent="0.2">
      <c r="A170" s="36" t="s">
        <v>61</v>
      </c>
      <c r="E170" s="37" t="s">
        <v>1251</v>
      </c>
    </row>
    <row r="171" spans="1:16" ht="25.5" x14ac:dyDescent="0.2">
      <c r="A171" t="s">
        <v>63</v>
      </c>
      <c r="E171" s="35" t="s">
        <v>825</v>
      </c>
    </row>
    <row r="172" spans="1:16" x14ac:dyDescent="0.2">
      <c r="A172" s="24" t="s">
        <v>55</v>
      </c>
      <c r="B172" s="29" t="s">
        <v>275</v>
      </c>
      <c r="C172" s="29" t="s">
        <v>894</v>
      </c>
      <c r="D172" s="24" t="s">
        <v>69</v>
      </c>
      <c r="E172" s="30" t="s">
        <v>895</v>
      </c>
      <c r="F172" s="31" t="s">
        <v>101</v>
      </c>
      <c r="G172" s="32">
        <v>5.34</v>
      </c>
      <c r="H172" s="33">
        <v>0</v>
      </c>
      <c r="I172" s="33">
        <f>ROUND(ROUND(H172,2)*ROUND(G172,3),2)</f>
        <v>0</v>
      </c>
      <c r="O172">
        <f>(I172*21)/100</f>
        <v>0</v>
      </c>
      <c r="P172" t="s">
        <v>35</v>
      </c>
    </row>
    <row r="173" spans="1:16" ht="51" x14ac:dyDescent="0.2">
      <c r="A173" s="34" t="s">
        <v>59</v>
      </c>
      <c r="E173" s="35" t="s">
        <v>1128</v>
      </c>
    </row>
    <row r="174" spans="1:16" x14ac:dyDescent="0.2">
      <c r="A174" s="36" t="s">
        <v>61</v>
      </c>
      <c r="E174" s="37" t="s">
        <v>1197</v>
      </c>
    </row>
    <row r="175" spans="1:16" ht="25.5" x14ac:dyDescent="0.2">
      <c r="A175" t="s">
        <v>63</v>
      </c>
      <c r="E175" s="35" t="s">
        <v>825</v>
      </c>
    </row>
    <row r="176" spans="1:16" x14ac:dyDescent="0.2">
      <c r="A176" s="24" t="s">
        <v>55</v>
      </c>
      <c r="B176" s="29" t="s">
        <v>282</v>
      </c>
      <c r="C176" s="29" t="s">
        <v>826</v>
      </c>
      <c r="D176" s="24" t="s">
        <v>69</v>
      </c>
      <c r="E176" s="30" t="s">
        <v>827</v>
      </c>
      <c r="F176" s="31" t="s">
        <v>71</v>
      </c>
      <c r="G176" s="32">
        <v>4.0000000000000001E-3</v>
      </c>
      <c r="H176" s="33">
        <v>0</v>
      </c>
      <c r="I176" s="33">
        <f>ROUND(ROUND(H176,2)*ROUND(G176,3),2)</f>
        <v>0</v>
      </c>
      <c r="O176">
        <f>(I176*21)/100</f>
        <v>0</v>
      </c>
      <c r="P176" t="s">
        <v>35</v>
      </c>
    </row>
    <row r="177" spans="1:16" ht="51" x14ac:dyDescent="0.2">
      <c r="A177" s="34" t="s">
        <v>59</v>
      </c>
      <c r="E177" s="35" t="s">
        <v>828</v>
      </c>
    </row>
    <row r="178" spans="1:16" x14ac:dyDescent="0.2">
      <c r="A178" s="36" t="s">
        <v>61</v>
      </c>
      <c r="E178" s="37" t="s">
        <v>1252</v>
      </c>
    </row>
    <row r="179" spans="1:16" ht="38.25" x14ac:dyDescent="0.2">
      <c r="A179" t="s">
        <v>63</v>
      </c>
      <c r="E179" s="35" t="s">
        <v>830</v>
      </c>
    </row>
    <row r="180" spans="1:16" x14ac:dyDescent="0.2">
      <c r="A180" s="24" t="s">
        <v>55</v>
      </c>
      <c r="B180" s="29" t="s">
        <v>287</v>
      </c>
      <c r="C180" s="29" t="s">
        <v>831</v>
      </c>
      <c r="D180" s="24" t="s">
        <v>69</v>
      </c>
      <c r="E180" s="30" t="s">
        <v>832</v>
      </c>
      <c r="F180" s="31" t="s">
        <v>71</v>
      </c>
      <c r="G180" s="32">
        <v>2.5000000000000001E-2</v>
      </c>
      <c r="H180" s="33">
        <v>0</v>
      </c>
      <c r="I180" s="33">
        <f>ROUND(ROUND(H180,2)*ROUND(G180,3),2)</f>
        <v>0</v>
      </c>
      <c r="O180">
        <f>(I180*21)/100</f>
        <v>0</v>
      </c>
      <c r="P180" t="s">
        <v>35</v>
      </c>
    </row>
    <row r="181" spans="1:16" ht="63.75" x14ac:dyDescent="0.2">
      <c r="A181" s="34" t="s">
        <v>59</v>
      </c>
      <c r="E181" s="35" t="s">
        <v>833</v>
      </c>
    </row>
    <row r="182" spans="1:16" x14ac:dyDescent="0.2">
      <c r="A182" s="36" t="s">
        <v>61</v>
      </c>
      <c r="E182" s="37" t="s">
        <v>834</v>
      </c>
    </row>
    <row r="183" spans="1:16" ht="229.5" x14ac:dyDescent="0.2">
      <c r="A183" t="s">
        <v>63</v>
      </c>
      <c r="E183" s="35" t="s">
        <v>835</v>
      </c>
    </row>
    <row r="184" spans="1:16" x14ac:dyDescent="0.2">
      <c r="A184" s="24" t="s">
        <v>55</v>
      </c>
      <c r="B184" s="29" t="s">
        <v>292</v>
      </c>
      <c r="C184" s="29" t="s">
        <v>668</v>
      </c>
      <c r="D184" s="24" t="s">
        <v>69</v>
      </c>
      <c r="E184" s="30" t="s">
        <v>669</v>
      </c>
      <c r="F184" s="31" t="s">
        <v>71</v>
      </c>
      <c r="G184" s="32">
        <v>8.2279999999999998</v>
      </c>
      <c r="H184" s="33">
        <v>0</v>
      </c>
      <c r="I184" s="33">
        <f>ROUND(ROUND(H184,2)*ROUND(G184,3),2)</f>
        <v>0</v>
      </c>
      <c r="O184">
        <f>(I184*21)/100</f>
        <v>0</v>
      </c>
      <c r="P184" t="s">
        <v>35</v>
      </c>
    </row>
    <row r="185" spans="1:16" ht="178.5" x14ac:dyDescent="0.2">
      <c r="A185" s="34" t="s">
        <v>59</v>
      </c>
      <c r="E185" s="35" t="s">
        <v>1253</v>
      </c>
    </row>
    <row r="186" spans="1:16" ht="51" x14ac:dyDescent="0.2">
      <c r="A186" s="36" t="s">
        <v>61</v>
      </c>
      <c r="E186" s="37" t="s">
        <v>1254</v>
      </c>
    </row>
    <row r="187" spans="1:16" ht="114.75" x14ac:dyDescent="0.2">
      <c r="A187" t="s">
        <v>63</v>
      </c>
      <c r="E187" s="35" t="s">
        <v>661</v>
      </c>
    </row>
    <row r="188" spans="1:16" x14ac:dyDescent="0.2">
      <c r="A188" s="24" t="s">
        <v>55</v>
      </c>
      <c r="B188" s="29" t="s">
        <v>298</v>
      </c>
      <c r="C188" s="29" t="s">
        <v>673</v>
      </c>
      <c r="D188" s="24" t="s">
        <v>69</v>
      </c>
      <c r="E188" s="30" t="s">
        <v>674</v>
      </c>
      <c r="F188" s="31" t="s">
        <v>77</v>
      </c>
      <c r="G188" s="32">
        <v>195.48400000000001</v>
      </c>
      <c r="H188" s="33">
        <v>0</v>
      </c>
      <c r="I188" s="33">
        <f>ROUND(ROUND(H188,2)*ROUND(G188,3),2)</f>
        <v>0</v>
      </c>
      <c r="O188">
        <f>(I188*21)/100</f>
        <v>0</v>
      </c>
      <c r="P188" t="s">
        <v>35</v>
      </c>
    </row>
    <row r="189" spans="1:16" ht="165.75" x14ac:dyDescent="0.2">
      <c r="A189" s="34" t="s">
        <v>59</v>
      </c>
      <c r="E189" s="35" t="s">
        <v>1255</v>
      </c>
    </row>
    <row r="190" spans="1:16" ht="63.75" x14ac:dyDescent="0.2">
      <c r="A190" s="36" t="s">
        <v>61</v>
      </c>
      <c r="E190" s="37" t="s">
        <v>1256</v>
      </c>
    </row>
    <row r="191" spans="1:16" ht="25.5" x14ac:dyDescent="0.2">
      <c r="A191" t="s">
        <v>63</v>
      </c>
      <c r="E191" s="35" t="s">
        <v>80</v>
      </c>
    </row>
    <row r="192" spans="1:16" x14ac:dyDescent="0.2">
      <c r="A192" s="24" t="s">
        <v>55</v>
      </c>
      <c r="B192" s="29" t="s">
        <v>303</v>
      </c>
      <c r="C192" s="29" t="s">
        <v>840</v>
      </c>
      <c r="D192" s="24" t="s">
        <v>69</v>
      </c>
      <c r="E192" s="30" t="s">
        <v>841</v>
      </c>
      <c r="F192" s="31" t="s">
        <v>71</v>
      </c>
      <c r="G192" s="32">
        <v>2.0819999999999999</v>
      </c>
      <c r="H192" s="33">
        <v>0</v>
      </c>
      <c r="I192" s="33">
        <f>ROUND(ROUND(H192,2)*ROUND(G192,3),2)</f>
        <v>0</v>
      </c>
      <c r="O192">
        <f>(I192*21)/100</f>
        <v>0</v>
      </c>
      <c r="P192" t="s">
        <v>35</v>
      </c>
    </row>
    <row r="193" spans="1:16" ht="63.75" x14ac:dyDescent="0.2">
      <c r="A193" s="34" t="s">
        <v>59</v>
      </c>
      <c r="E193" s="35" t="s">
        <v>1257</v>
      </c>
    </row>
    <row r="194" spans="1:16" x14ac:dyDescent="0.2">
      <c r="A194" s="36" t="s">
        <v>61</v>
      </c>
      <c r="E194" s="37" t="s">
        <v>1258</v>
      </c>
    </row>
    <row r="195" spans="1:16" ht="114.75" x14ac:dyDescent="0.2">
      <c r="A195" t="s">
        <v>63</v>
      </c>
      <c r="E195" s="35" t="s">
        <v>661</v>
      </c>
    </row>
    <row r="196" spans="1:16" x14ac:dyDescent="0.2">
      <c r="A196" s="24" t="s">
        <v>55</v>
      </c>
      <c r="B196" s="29" t="s">
        <v>309</v>
      </c>
      <c r="C196" s="29" t="s">
        <v>844</v>
      </c>
      <c r="D196" s="24" t="s">
        <v>69</v>
      </c>
      <c r="E196" s="30" t="s">
        <v>845</v>
      </c>
      <c r="F196" s="31" t="s">
        <v>77</v>
      </c>
      <c r="G196" s="32">
        <v>279.37799999999999</v>
      </c>
      <c r="H196" s="33">
        <v>0</v>
      </c>
      <c r="I196" s="33">
        <f>ROUND(ROUND(H196,2)*ROUND(G196,3),2)</f>
        <v>0</v>
      </c>
      <c r="O196">
        <f>(I196*21)/100</f>
        <v>0</v>
      </c>
      <c r="P196" t="s">
        <v>35</v>
      </c>
    </row>
    <row r="197" spans="1:16" ht="89.25" x14ac:dyDescent="0.2">
      <c r="A197" s="34" t="s">
        <v>59</v>
      </c>
      <c r="E197" s="35" t="s">
        <v>1259</v>
      </c>
    </row>
    <row r="198" spans="1:16" ht="38.25" x14ac:dyDescent="0.2">
      <c r="A198" s="36" t="s">
        <v>61</v>
      </c>
      <c r="E198" s="37" t="s">
        <v>1260</v>
      </c>
    </row>
    <row r="199" spans="1:16" ht="25.5" x14ac:dyDescent="0.2">
      <c r="A199" t="s">
        <v>63</v>
      </c>
      <c r="E199" s="35" t="s">
        <v>80</v>
      </c>
    </row>
    <row r="200" spans="1:16" x14ac:dyDescent="0.2">
      <c r="A200" s="24" t="s">
        <v>55</v>
      </c>
      <c r="B200" s="29" t="s">
        <v>316</v>
      </c>
      <c r="C200" s="29" t="s">
        <v>1261</v>
      </c>
      <c r="D200" s="24" t="s">
        <v>69</v>
      </c>
      <c r="E200" s="30" t="s">
        <v>1262</v>
      </c>
      <c r="F200" s="31" t="s">
        <v>101</v>
      </c>
      <c r="G200" s="32">
        <v>4</v>
      </c>
      <c r="H200" s="33">
        <v>0</v>
      </c>
      <c r="I200" s="33">
        <f>ROUND(ROUND(H200,2)*ROUND(G200,3),2)</f>
        <v>0</v>
      </c>
      <c r="O200">
        <f>(I200*21)/100</f>
        <v>0</v>
      </c>
      <c r="P200" t="s">
        <v>35</v>
      </c>
    </row>
    <row r="201" spans="1:16" ht="51" x14ac:dyDescent="0.2">
      <c r="A201" s="34" t="s">
        <v>59</v>
      </c>
      <c r="E201" s="35" t="s">
        <v>1263</v>
      </c>
    </row>
    <row r="202" spans="1:16" x14ac:dyDescent="0.2">
      <c r="A202" s="36" t="s">
        <v>61</v>
      </c>
      <c r="E202" s="37" t="s">
        <v>588</v>
      </c>
    </row>
    <row r="203" spans="1:16" ht="127.5" x14ac:dyDescent="0.2">
      <c r="A203" t="s">
        <v>63</v>
      </c>
      <c r="E203" s="35" t="s">
        <v>852</v>
      </c>
    </row>
    <row r="204" spans="1:16" x14ac:dyDescent="0.2">
      <c r="A204" s="24" t="s">
        <v>55</v>
      </c>
      <c r="B204" s="29" t="s">
        <v>322</v>
      </c>
      <c r="C204" s="29" t="s">
        <v>919</v>
      </c>
      <c r="D204" s="24" t="s">
        <v>69</v>
      </c>
      <c r="E204" s="30" t="s">
        <v>920</v>
      </c>
      <c r="F204" s="31" t="s">
        <v>101</v>
      </c>
      <c r="G204" s="32">
        <v>12.8</v>
      </c>
      <c r="H204" s="33">
        <v>0</v>
      </c>
      <c r="I204" s="33">
        <f>ROUND(ROUND(H204,2)*ROUND(G204,3),2)</f>
        <v>0</v>
      </c>
      <c r="O204">
        <f>(I204*21)/100</f>
        <v>0</v>
      </c>
      <c r="P204" t="s">
        <v>35</v>
      </c>
    </row>
    <row r="205" spans="1:16" ht="51" x14ac:dyDescent="0.2">
      <c r="A205" s="34" t="s">
        <v>59</v>
      </c>
      <c r="E205" s="35" t="s">
        <v>1264</v>
      </c>
    </row>
    <row r="206" spans="1:16" x14ac:dyDescent="0.2">
      <c r="A206" s="36" t="s">
        <v>61</v>
      </c>
      <c r="E206" s="37" t="s">
        <v>1265</v>
      </c>
    </row>
    <row r="207" spans="1:16" ht="127.5" x14ac:dyDescent="0.2">
      <c r="A207" t="s">
        <v>63</v>
      </c>
      <c r="E207"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1"/>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0+O12+O21+O78+O111+O132+O137+O146+O167</f>
        <v>0</v>
      </c>
      <c r="P2" t="s">
        <v>34</v>
      </c>
    </row>
    <row r="3" spans="1:18" ht="15" customHeight="1" x14ac:dyDescent="0.25">
      <c r="A3" t="s">
        <v>11</v>
      </c>
      <c r="B3" s="17" t="s">
        <v>13</v>
      </c>
      <c r="C3" s="4" t="s">
        <v>14</v>
      </c>
      <c r="D3" s="7"/>
      <c r="E3" s="18" t="s">
        <v>15</v>
      </c>
      <c r="F3" s="8"/>
      <c r="G3" s="15"/>
      <c r="H3" s="14" t="s">
        <v>1266</v>
      </c>
      <c r="I3" s="40">
        <f>0+I12+I21+I78+I111+I132+I137+I146+I167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1266</v>
      </c>
      <c r="D8" s="2"/>
      <c r="E8" s="21" t="s">
        <v>1267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120.908</v>
      </c>
      <c r="H13" s="33">
        <v>0</v>
      </c>
      <c r="I13" s="33">
        <f>ROUND(ROUND(H13,2)*ROUND(G13,3),2)</f>
        <v>0</v>
      </c>
      <c r="O13">
        <f>(I13*21)/100</f>
        <v>0</v>
      </c>
      <c r="P13" t="s">
        <v>35</v>
      </c>
    </row>
    <row r="14" spans="1:18" ht="25.5" x14ac:dyDescent="0.2">
      <c r="A14" s="34" t="s">
        <v>59</v>
      </c>
      <c r="E14" s="35" t="s">
        <v>1077</v>
      </c>
    </row>
    <row r="15" spans="1:18" x14ac:dyDescent="0.2">
      <c r="A15" s="36" t="s">
        <v>61</v>
      </c>
      <c r="E15" s="37" t="s">
        <v>1268</v>
      </c>
    </row>
    <row r="16" spans="1:18" ht="25.5" x14ac:dyDescent="0.2">
      <c r="A16" t="s">
        <v>63</v>
      </c>
      <c r="E16" s="35" t="s">
        <v>64</v>
      </c>
    </row>
    <row r="17" spans="1:18" x14ac:dyDescent="0.2">
      <c r="A17" s="24" t="s">
        <v>55</v>
      </c>
      <c r="B17" s="29" t="s">
        <v>35</v>
      </c>
      <c r="C17" s="29" t="s">
        <v>56</v>
      </c>
      <c r="D17" s="24" t="s">
        <v>125</v>
      </c>
      <c r="E17" s="30" t="s">
        <v>57</v>
      </c>
      <c r="F17" s="31" t="s">
        <v>58</v>
      </c>
      <c r="G17" s="32">
        <v>20.001999999999999</v>
      </c>
      <c r="H17" s="33">
        <v>0</v>
      </c>
      <c r="I17" s="33">
        <f>ROUND(ROUND(H17,2)*ROUND(G17,3),2)</f>
        <v>0</v>
      </c>
      <c r="O17">
        <f>(I17*21)/100</f>
        <v>0</v>
      </c>
      <c r="P17" t="s">
        <v>35</v>
      </c>
    </row>
    <row r="18" spans="1:18" ht="25.5" x14ac:dyDescent="0.2">
      <c r="A18" s="34" t="s">
        <v>59</v>
      </c>
      <c r="E18" s="35" t="s">
        <v>1269</v>
      </c>
    </row>
    <row r="19" spans="1:18" x14ac:dyDescent="0.2">
      <c r="A19" s="36" t="s">
        <v>61</v>
      </c>
      <c r="E19" s="37" t="s">
        <v>1270</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2.33</v>
      </c>
      <c r="H22" s="33">
        <v>0</v>
      </c>
      <c r="I22" s="33">
        <f>ROUND(ROUND(H22,2)*ROUND(G22,3),2)</f>
        <v>0</v>
      </c>
      <c r="O22">
        <f>(I22*21)/100</f>
        <v>0</v>
      </c>
      <c r="P22" t="s">
        <v>35</v>
      </c>
    </row>
    <row r="23" spans="1:18" ht="63.75" x14ac:dyDescent="0.2">
      <c r="A23" s="34" t="s">
        <v>59</v>
      </c>
      <c r="E23" s="35" t="s">
        <v>1271</v>
      </c>
    </row>
    <row r="24" spans="1:18" x14ac:dyDescent="0.2">
      <c r="A24" s="36" t="s">
        <v>61</v>
      </c>
      <c r="E24" s="37" t="s">
        <v>1272</v>
      </c>
    </row>
    <row r="25" spans="1:18" ht="63.75" x14ac:dyDescent="0.2">
      <c r="A25" t="s">
        <v>63</v>
      </c>
      <c r="E25" s="35" t="s">
        <v>74</v>
      </c>
    </row>
    <row r="26" spans="1:18" ht="25.5" x14ac:dyDescent="0.2">
      <c r="A26" s="24" t="s">
        <v>55</v>
      </c>
      <c r="B26" s="29" t="s">
        <v>43</v>
      </c>
      <c r="C26" s="29" t="s">
        <v>104</v>
      </c>
      <c r="D26" s="24" t="s">
        <v>69</v>
      </c>
      <c r="E26" s="30" t="s">
        <v>105</v>
      </c>
      <c r="F26" s="31" t="s">
        <v>77</v>
      </c>
      <c r="G26" s="32">
        <v>3.3490000000000002</v>
      </c>
      <c r="H26" s="33">
        <v>0</v>
      </c>
      <c r="I26" s="33">
        <f>ROUND(ROUND(H26,2)*ROUND(G26,3),2)</f>
        <v>0</v>
      </c>
      <c r="O26">
        <f>(I26*21)/100</f>
        <v>0</v>
      </c>
      <c r="P26" t="s">
        <v>35</v>
      </c>
    </row>
    <row r="27" spans="1:18" ht="38.25" x14ac:dyDescent="0.2">
      <c r="A27" s="34" t="s">
        <v>59</v>
      </c>
      <c r="E27" s="35" t="s">
        <v>1083</v>
      </c>
    </row>
    <row r="28" spans="1:18" x14ac:dyDescent="0.2">
      <c r="A28" s="36" t="s">
        <v>61</v>
      </c>
      <c r="E28" s="37" t="s">
        <v>1273</v>
      </c>
    </row>
    <row r="29" spans="1:18" ht="25.5" x14ac:dyDescent="0.2">
      <c r="A29" t="s">
        <v>63</v>
      </c>
      <c r="E29" s="35" t="s">
        <v>80</v>
      </c>
    </row>
    <row r="30" spans="1:18" x14ac:dyDescent="0.2">
      <c r="A30" s="24" t="s">
        <v>55</v>
      </c>
      <c r="B30" s="29" t="s">
        <v>45</v>
      </c>
      <c r="C30" s="29" t="s">
        <v>119</v>
      </c>
      <c r="D30" s="24" t="s">
        <v>69</v>
      </c>
      <c r="E30" s="30" t="s">
        <v>121</v>
      </c>
      <c r="F30" s="31" t="s">
        <v>71</v>
      </c>
      <c r="G30" s="32">
        <v>0.44700000000000001</v>
      </c>
      <c r="H30" s="33">
        <v>0</v>
      </c>
      <c r="I30" s="33">
        <f>ROUND(ROUND(H30,2)*ROUND(G30,3),2)</f>
        <v>0</v>
      </c>
      <c r="O30">
        <f>(I30*21)/100</f>
        <v>0</v>
      </c>
      <c r="P30" t="s">
        <v>35</v>
      </c>
    </row>
    <row r="31" spans="1:18" ht="63.75" x14ac:dyDescent="0.2">
      <c r="A31" s="34" t="s">
        <v>59</v>
      </c>
      <c r="E31" s="35" t="s">
        <v>1274</v>
      </c>
    </row>
    <row r="32" spans="1:18" x14ac:dyDescent="0.2">
      <c r="A32" s="36" t="s">
        <v>61</v>
      </c>
      <c r="E32" s="37" t="s">
        <v>1275</v>
      </c>
    </row>
    <row r="33" spans="1:16" ht="63.75" x14ac:dyDescent="0.2">
      <c r="A33" t="s">
        <v>63</v>
      </c>
      <c r="E33" s="35" t="s">
        <v>74</v>
      </c>
    </row>
    <row r="34" spans="1:16" x14ac:dyDescent="0.2">
      <c r="A34" s="24" t="s">
        <v>55</v>
      </c>
      <c r="B34" s="29" t="s">
        <v>47</v>
      </c>
      <c r="C34" s="29" t="s">
        <v>1087</v>
      </c>
      <c r="D34" s="24" t="s">
        <v>69</v>
      </c>
      <c r="E34" s="30" t="s">
        <v>1088</v>
      </c>
      <c r="F34" s="31" t="s">
        <v>101</v>
      </c>
      <c r="G34" s="32">
        <v>3.84</v>
      </c>
      <c r="H34" s="33">
        <v>0</v>
      </c>
      <c r="I34" s="33">
        <f>ROUND(ROUND(H34,2)*ROUND(G34,3),2)</f>
        <v>0</v>
      </c>
      <c r="O34">
        <f>(I34*21)/100</f>
        <v>0</v>
      </c>
      <c r="P34" t="s">
        <v>35</v>
      </c>
    </row>
    <row r="35" spans="1:16" ht="38.25" x14ac:dyDescent="0.2">
      <c r="A35" s="34" t="s">
        <v>59</v>
      </c>
      <c r="E35" s="35" t="s">
        <v>1089</v>
      </c>
    </row>
    <row r="36" spans="1:16" x14ac:dyDescent="0.2">
      <c r="A36" s="36" t="s">
        <v>61</v>
      </c>
      <c r="E36" s="37" t="s">
        <v>1276</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2.78</v>
      </c>
      <c r="H42" s="33">
        <v>0</v>
      </c>
      <c r="I42" s="33">
        <f>ROUND(ROUND(H42,2)*ROUND(G42,3),2)</f>
        <v>0</v>
      </c>
      <c r="O42">
        <f>(I42*21)/100</f>
        <v>0</v>
      </c>
      <c r="P42" t="s">
        <v>35</v>
      </c>
    </row>
    <row r="43" spans="1:16" ht="153" x14ac:dyDescent="0.2">
      <c r="A43" s="34" t="s">
        <v>59</v>
      </c>
      <c r="E43" s="35" t="s">
        <v>1277</v>
      </c>
    </row>
    <row r="44" spans="1:16" ht="38.25" x14ac:dyDescent="0.2">
      <c r="A44" s="36" t="s">
        <v>61</v>
      </c>
      <c r="E44" s="37" t="s">
        <v>1278</v>
      </c>
    </row>
    <row r="45" spans="1:16" ht="38.25" x14ac:dyDescent="0.2">
      <c r="A45" t="s">
        <v>63</v>
      </c>
      <c r="E45" s="35" t="s">
        <v>146</v>
      </c>
    </row>
    <row r="46" spans="1:16" x14ac:dyDescent="0.2">
      <c r="A46" s="24" t="s">
        <v>55</v>
      </c>
      <c r="B46" s="29" t="s">
        <v>50</v>
      </c>
      <c r="C46" s="29" t="s">
        <v>166</v>
      </c>
      <c r="D46" s="24" t="s">
        <v>69</v>
      </c>
      <c r="E46" s="30" t="s">
        <v>167</v>
      </c>
      <c r="F46" s="31" t="s">
        <v>71</v>
      </c>
      <c r="G46" s="32">
        <v>60.454000000000001</v>
      </c>
      <c r="H46" s="33">
        <v>0</v>
      </c>
      <c r="I46" s="33">
        <f>ROUND(ROUND(H46,2)*ROUND(G46,3),2)</f>
        <v>0</v>
      </c>
      <c r="O46">
        <f>(I46*21)/100</f>
        <v>0</v>
      </c>
      <c r="P46" t="s">
        <v>35</v>
      </c>
    </row>
    <row r="47" spans="1:16" ht="63.75" x14ac:dyDescent="0.2">
      <c r="A47" s="34" t="s">
        <v>59</v>
      </c>
      <c r="E47" s="35" t="s">
        <v>1279</v>
      </c>
    </row>
    <row r="48" spans="1:16" x14ac:dyDescent="0.2">
      <c r="A48" s="36" t="s">
        <v>61</v>
      </c>
      <c r="E48" s="37" t="s">
        <v>1280</v>
      </c>
    </row>
    <row r="49" spans="1:16" ht="318.75" x14ac:dyDescent="0.2">
      <c r="A49" t="s">
        <v>63</v>
      </c>
      <c r="E49" s="35" t="s">
        <v>170</v>
      </c>
    </row>
    <row r="50" spans="1:16" x14ac:dyDescent="0.2">
      <c r="A50" s="24" t="s">
        <v>55</v>
      </c>
      <c r="B50" s="29" t="s">
        <v>52</v>
      </c>
      <c r="C50" s="29" t="s">
        <v>172</v>
      </c>
      <c r="D50" s="24" t="s">
        <v>69</v>
      </c>
      <c r="E50" s="30" t="s">
        <v>173</v>
      </c>
      <c r="F50" s="31" t="s">
        <v>174</v>
      </c>
      <c r="G50" s="32">
        <v>604.54</v>
      </c>
      <c r="H50" s="33">
        <v>0</v>
      </c>
      <c r="I50" s="33">
        <f>ROUND(ROUND(H50,2)*ROUND(G50,3),2)</f>
        <v>0</v>
      </c>
      <c r="O50">
        <f>(I50*21)/100</f>
        <v>0</v>
      </c>
      <c r="P50" t="s">
        <v>35</v>
      </c>
    </row>
    <row r="51" spans="1:16" ht="38.25" x14ac:dyDescent="0.2">
      <c r="A51" s="34" t="s">
        <v>59</v>
      </c>
      <c r="E51" s="35" t="s">
        <v>751</v>
      </c>
    </row>
    <row r="52" spans="1:16" x14ac:dyDescent="0.2">
      <c r="A52" s="36" t="s">
        <v>61</v>
      </c>
      <c r="E52" s="37" t="s">
        <v>1281</v>
      </c>
    </row>
    <row r="53" spans="1:16" ht="25.5" x14ac:dyDescent="0.2">
      <c r="A53" t="s">
        <v>63</v>
      </c>
      <c r="E53" s="35" t="s">
        <v>177</v>
      </c>
    </row>
    <row r="54" spans="1:16" x14ac:dyDescent="0.2">
      <c r="A54" s="24" t="s">
        <v>55</v>
      </c>
      <c r="B54" s="29" t="s">
        <v>108</v>
      </c>
      <c r="C54" s="29" t="s">
        <v>753</v>
      </c>
      <c r="D54" s="24" t="s">
        <v>69</v>
      </c>
      <c r="E54" s="30" t="s">
        <v>754</v>
      </c>
      <c r="F54" s="31" t="s">
        <v>71</v>
      </c>
      <c r="G54" s="32">
        <v>44.872</v>
      </c>
      <c r="H54" s="33">
        <v>0</v>
      </c>
      <c r="I54" s="33">
        <f>ROUND(ROUND(H54,2)*ROUND(G54,3),2)</f>
        <v>0</v>
      </c>
      <c r="O54">
        <f>(I54*21)/100</f>
        <v>0</v>
      </c>
      <c r="P54" t="s">
        <v>35</v>
      </c>
    </row>
    <row r="55" spans="1:16" ht="51" x14ac:dyDescent="0.2">
      <c r="A55" s="34" t="s">
        <v>59</v>
      </c>
      <c r="E55" s="35" t="s">
        <v>755</v>
      </c>
    </row>
    <row r="56" spans="1:16" x14ac:dyDescent="0.2">
      <c r="A56" s="36" t="s">
        <v>61</v>
      </c>
      <c r="E56" s="37" t="s">
        <v>1282</v>
      </c>
    </row>
    <row r="57" spans="1:16" ht="293.25" x14ac:dyDescent="0.2">
      <c r="A57" t="s">
        <v>63</v>
      </c>
      <c r="E57" s="35" t="s">
        <v>757</v>
      </c>
    </row>
    <row r="58" spans="1:16" x14ac:dyDescent="0.2">
      <c r="A58" s="24" t="s">
        <v>55</v>
      </c>
      <c r="B58" s="29" t="s">
        <v>113</v>
      </c>
      <c r="C58" s="29" t="s">
        <v>202</v>
      </c>
      <c r="D58" s="24" t="s">
        <v>69</v>
      </c>
      <c r="E58" s="30" t="s">
        <v>203</v>
      </c>
      <c r="F58" s="31" t="s">
        <v>204</v>
      </c>
      <c r="G58" s="32">
        <v>30.952000000000002</v>
      </c>
      <c r="H58" s="33">
        <v>0</v>
      </c>
      <c r="I58" s="33">
        <f>ROUND(ROUND(H58,2)*ROUND(G58,3),2)</f>
        <v>0</v>
      </c>
      <c r="O58">
        <f>(I58*21)/100</f>
        <v>0</v>
      </c>
      <c r="P58" t="s">
        <v>35</v>
      </c>
    </row>
    <row r="59" spans="1:16" ht="76.5" x14ac:dyDescent="0.2">
      <c r="A59" s="34" t="s">
        <v>59</v>
      </c>
      <c r="E59" s="35" t="s">
        <v>1283</v>
      </c>
    </row>
    <row r="60" spans="1:16" ht="38.25" x14ac:dyDescent="0.2">
      <c r="A60" s="36" t="s">
        <v>61</v>
      </c>
      <c r="E60" s="37" t="s">
        <v>1284</v>
      </c>
    </row>
    <row r="61" spans="1:16" ht="25.5" x14ac:dyDescent="0.2">
      <c r="A61" t="s">
        <v>63</v>
      </c>
      <c r="E61" s="35" t="s">
        <v>207</v>
      </c>
    </row>
    <row r="62" spans="1:16" x14ac:dyDescent="0.2">
      <c r="A62" s="24" t="s">
        <v>55</v>
      </c>
      <c r="B62" s="29" t="s">
        <v>118</v>
      </c>
      <c r="C62" s="29" t="s">
        <v>209</v>
      </c>
      <c r="D62" s="24" t="s">
        <v>69</v>
      </c>
      <c r="E62" s="30" t="s">
        <v>210</v>
      </c>
      <c r="F62" s="31" t="s">
        <v>204</v>
      </c>
      <c r="G62" s="32">
        <v>8.3160000000000007</v>
      </c>
      <c r="H62" s="33">
        <v>0</v>
      </c>
      <c r="I62" s="33">
        <f>ROUND(ROUND(H62,2)*ROUND(G62,3),2)</f>
        <v>0</v>
      </c>
      <c r="O62">
        <f>(I62*21)/100</f>
        <v>0</v>
      </c>
      <c r="P62" t="s">
        <v>35</v>
      </c>
    </row>
    <row r="63" spans="1:16" ht="38.25" x14ac:dyDescent="0.2">
      <c r="A63" s="34" t="s">
        <v>59</v>
      </c>
      <c r="E63" s="35" t="s">
        <v>760</v>
      </c>
    </row>
    <row r="64" spans="1:16" x14ac:dyDescent="0.2">
      <c r="A64" s="36" t="s">
        <v>61</v>
      </c>
      <c r="E64" s="37" t="s">
        <v>1285</v>
      </c>
    </row>
    <row r="65" spans="1:18" x14ac:dyDescent="0.2">
      <c r="A65" t="s">
        <v>63</v>
      </c>
      <c r="E65" s="35" t="s">
        <v>213</v>
      </c>
    </row>
    <row r="66" spans="1:18" x14ac:dyDescent="0.2">
      <c r="A66" s="24" t="s">
        <v>55</v>
      </c>
      <c r="B66" s="29" t="s">
        <v>124</v>
      </c>
      <c r="C66" s="29" t="s">
        <v>762</v>
      </c>
      <c r="D66" s="24" t="s">
        <v>69</v>
      </c>
      <c r="E66" s="30" t="s">
        <v>763</v>
      </c>
      <c r="F66" s="31" t="s">
        <v>204</v>
      </c>
      <c r="G66" s="32">
        <v>8.3160000000000007</v>
      </c>
      <c r="H66" s="33">
        <v>0</v>
      </c>
      <c r="I66" s="33">
        <f>ROUND(ROUND(H66,2)*ROUND(G66,3),2)</f>
        <v>0</v>
      </c>
      <c r="O66">
        <f>(I66*21)/100</f>
        <v>0</v>
      </c>
      <c r="P66" t="s">
        <v>35</v>
      </c>
    </row>
    <row r="67" spans="1:18" ht="38.25" x14ac:dyDescent="0.2">
      <c r="A67" s="34" t="s">
        <v>59</v>
      </c>
      <c r="E67" s="35" t="s">
        <v>764</v>
      </c>
    </row>
    <row r="68" spans="1:18" x14ac:dyDescent="0.2">
      <c r="A68" s="36" t="s">
        <v>61</v>
      </c>
      <c r="E68" s="37" t="s">
        <v>1285</v>
      </c>
    </row>
    <row r="69" spans="1:18" ht="38.25" x14ac:dyDescent="0.2">
      <c r="A69" t="s">
        <v>63</v>
      </c>
      <c r="E69" s="35" t="s">
        <v>765</v>
      </c>
    </row>
    <row r="70" spans="1:18" x14ac:dyDescent="0.2">
      <c r="A70" s="24" t="s">
        <v>55</v>
      </c>
      <c r="B70" s="29" t="s">
        <v>128</v>
      </c>
      <c r="C70" s="29" t="s">
        <v>221</v>
      </c>
      <c r="D70" s="24" t="s">
        <v>69</v>
      </c>
      <c r="E70" s="30" t="s">
        <v>222</v>
      </c>
      <c r="F70" s="31" t="s">
        <v>204</v>
      </c>
      <c r="G70" s="32">
        <v>8.3160000000000007</v>
      </c>
      <c r="H70" s="33">
        <v>0</v>
      </c>
      <c r="I70" s="33">
        <f>ROUND(ROUND(H70,2)*ROUND(G70,3),2)</f>
        <v>0</v>
      </c>
      <c r="O70">
        <f>(I70*21)/100</f>
        <v>0</v>
      </c>
      <c r="P70" t="s">
        <v>35</v>
      </c>
    </row>
    <row r="71" spans="1:18" ht="38.25" x14ac:dyDescent="0.2">
      <c r="A71" s="34" t="s">
        <v>59</v>
      </c>
      <c r="E71" s="35" t="s">
        <v>766</v>
      </c>
    </row>
    <row r="72" spans="1:18" x14ac:dyDescent="0.2">
      <c r="A72" s="36" t="s">
        <v>61</v>
      </c>
      <c r="E72" s="37" t="s">
        <v>1285</v>
      </c>
    </row>
    <row r="73" spans="1:18" ht="25.5" x14ac:dyDescent="0.2">
      <c r="A73" t="s">
        <v>63</v>
      </c>
      <c r="E73" s="35" t="s">
        <v>224</v>
      </c>
    </row>
    <row r="74" spans="1:18" x14ac:dyDescent="0.2">
      <c r="A74" s="24" t="s">
        <v>55</v>
      </c>
      <c r="B74" s="29" t="s">
        <v>134</v>
      </c>
      <c r="C74" s="29" t="s">
        <v>226</v>
      </c>
      <c r="D74" s="24" t="s">
        <v>69</v>
      </c>
      <c r="E74" s="30" t="s">
        <v>227</v>
      </c>
      <c r="F74" s="31" t="s">
        <v>204</v>
      </c>
      <c r="G74" s="32">
        <v>8.3160000000000007</v>
      </c>
      <c r="H74" s="33">
        <v>0</v>
      </c>
      <c r="I74" s="33">
        <f>ROUND(ROUND(H74,2)*ROUND(G74,3),2)</f>
        <v>0</v>
      </c>
      <c r="O74">
        <f>(I74*21)/100</f>
        <v>0</v>
      </c>
      <c r="P74" t="s">
        <v>35</v>
      </c>
    </row>
    <row r="75" spans="1:18" ht="38.25" x14ac:dyDescent="0.2">
      <c r="A75" s="34" t="s">
        <v>59</v>
      </c>
      <c r="E75" s="35" t="s">
        <v>767</v>
      </c>
    </row>
    <row r="76" spans="1:18" x14ac:dyDescent="0.2">
      <c r="A76" s="36" t="s">
        <v>61</v>
      </c>
      <c r="E76" s="37" t="s">
        <v>1285</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0+I79+I83+I87+I91+I95+I99+I103+I107</f>
        <v>0</v>
      </c>
      <c r="R78">
        <f>0+O79+O83+O87+O91+O95+O99+O103+O107</f>
        <v>0</v>
      </c>
    </row>
    <row r="79" spans="1:18" x14ac:dyDescent="0.2">
      <c r="A79" s="24" t="s">
        <v>55</v>
      </c>
      <c r="B79" s="29" t="s">
        <v>141</v>
      </c>
      <c r="C79" s="29" t="s">
        <v>768</v>
      </c>
      <c r="D79" s="24" t="s">
        <v>69</v>
      </c>
      <c r="E79" s="30" t="s">
        <v>769</v>
      </c>
      <c r="F79" s="31" t="s">
        <v>71</v>
      </c>
      <c r="G79" s="32">
        <v>0.216</v>
      </c>
      <c r="H79" s="33">
        <v>0</v>
      </c>
      <c r="I79" s="33">
        <f>ROUND(ROUND(H79,2)*ROUND(G79,3),2)</f>
        <v>0</v>
      </c>
      <c r="O79">
        <f>(I79*21)/100</f>
        <v>0</v>
      </c>
      <c r="P79" t="s">
        <v>35</v>
      </c>
    </row>
    <row r="80" spans="1:18" ht="51" x14ac:dyDescent="0.2">
      <c r="A80" s="34" t="s">
        <v>59</v>
      </c>
      <c r="E80" s="35" t="s">
        <v>1286</v>
      </c>
    </row>
    <row r="81" spans="1:16" x14ac:dyDescent="0.2">
      <c r="A81" s="36" t="s">
        <v>61</v>
      </c>
      <c r="E81" s="37" t="s">
        <v>1287</v>
      </c>
    </row>
    <row r="82" spans="1:16" ht="229.5" x14ac:dyDescent="0.2">
      <c r="A82" t="s">
        <v>63</v>
      </c>
      <c r="E82" s="35" t="s">
        <v>772</v>
      </c>
    </row>
    <row r="83" spans="1:16" x14ac:dyDescent="0.2">
      <c r="A83" s="24" t="s">
        <v>55</v>
      </c>
      <c r="B83" s="29" t="s">
        <v>147</v>
      </c>
      <c r="C83" s="29" t="s">
        <v>283</v>
      </c>
      <c r="D83" s="24" t="s">
        <v>69</v>
      </c>
      <c r="E83" s="30" t="s">
        <v>284</v>
      </c>
      <c r="F83" s="31" t="s">
        <v>71</v>
      </c>
      <c r="G83" s="32">
        <v>0.3</v>
      </c>
      <c r="H83" s="33">
        <v>0</v>
      </c>
      <c r="I83" s="33">
        <f>ROUND(ROUND(H83,2)*ROUND(G83,3),2)</f>
        <v>0</v>
      </c>
      <c r="O83">
        <f>(I83*21)/100</f>
        <v>0</v>
      </c>
      <c r="P83" t="s">
        <v>35</v>
      </c>
    </row>
    <row r="84" spans="1:16" ht="51" x14ac:dyDescent="0.2">
      <c r="A84" s="34" t="s">
        <v>59</v>
      </c>
      <c r="E84" s="35" t="s">
        <v>868</v>
      </c>
    </row>
    <row r="85" spans="1:16" x14ac:dyDescent="0.2">
      <c r="A85" s="36" t="s">
        <v>61</v>
      </c>
      <c r="E85" s="37" t="s">
        <v>869</v>
      </c>
    </row>
    <row r="86" spans="1:16" ht="369.75" x14ac:dyDescent="0.2">
      <c r="A86" t="s">
        <v>63</v>
      </c>
      <c r="E86" s="35" t="s">
        <v>274</v>
      </c>
    </row>
    <row r="87" spans="1:16" x14ac:dyDescent="0.2">
      <c r="A87" s="24" t="s">
        <v>55</v>
      </c>
      <c r="B87" s="29" t="s">
        <v>153</v>
      </c>
      <c r="C87" s="29" t="s">
        <v>288</v>
      </c>
      <c r="D87" s="24" t="s">
        <v>69</v>
      </c>
      <c r="E87" s="30" t="s">
        <v>289</v>
      </c>
      <c r="F87" s="31" t="s">
        <v>71</v>
      </c>
      <c r="G87" s="32">
        <v>1.609</v>
      </c>
      <c r="H87" s="33">
        <v>0</v>
      </c>
      <c r="I87" s="33">
        <f>ROUND(ROUND(H87,2)*ROUND(G87,3),2)</f>
        <v>0</v>
      </c>
      <c r="O87">
        <f>(I87*21)/100</f>
        <v>0</v>
      </c>
      <c r="P87" t="s">
        <v>35</v>
      </c>
    </row>
    <row r="88" spans="1:16" ht="51" x14ac:dyDescent="0.2">
      <c r="A88" s="34" t="s">
        <v>59</v>
      </c>
      <c r="E88" s="35" t="s">
        <v>773</v>
      </c>
    </row>
    <row r="89" spans="1:16" x14ac:dyDescent="0.2">
      <c r="A89" s="36" t="s">
        <v>61</v>
      </c>
      <c r="E89" s="37" t="s">
        <v>1288</v>
      </c>
    </row>
    <row r="90" spans="1:16" ht="369.75" x14ac:dyDescent="0.2">
      <c r="A90" t="s">
        <v>63</v>
      </c>
      <c r="E90" s="35" t="s">
        <v>274</v>
      </c>
    </row>
    <row r="91" spans="1:16" x14ac:dyDescent="0.2">
      <c r="A91" s="24" t="s">
        <v>55</v>
      </c>
      <c r="B91" s="29" t="s">
        <v>159</v>
      </c>
      <c r="C91" s="29" t="s">
        <v>775</v>
      </c>
      <c r="D91" s="24" t="s">
        <v>69</v>
      </c>
      <c r="E91" s="30" t="s">
        <v>776</v>
      </c>
      <c r="F91" s="31" t="s">
        <v>71</v>
      </c>
      <c r="G91" s="32">
        <v>3.8660000000000001</v>
      </c>
      <c r="H91" s="33">
        <v>0</v>
      </c>
      <c r="I91" s="33">
        <f>ROUND(ROUND(H91,2)*ROUND(G91,3),2)</f>
        <v>0</v>
      </c>
      <c r="O91">
        <f>(I91*21)/100</f>
        <v>0</v>
      </c>
      <c r="P91" t="s">
        <v>35</v>
      </c>
    </row>
    <row r="92" spans="1:16" ht="76.5" x14ac:dyDescent="0.2">
      <c r="A92" s="34" t="s">
        <v>59</v>
      </c>
      <c r="E92" s="35" t="s">
        <v>1289</v>
      </c>
    </row>
    <row r="93" spans="1:16" x14ac:dyDescent="0.2">
      <c r="A93" s="36" t="s">
        <v>61</v>
      </c>
      <c r="E93" s="37" t="s">
        <v>1290</v>
      </c>
    </row>
    <row r="94" spans="1:16" ht="369.75" x14ac:dyDescent="0.2">
      <c r="A94" t="s">
        <v>63</v>
      </c>
      <c r="E94" s="35" t="s">
        <v>274</v>
      </c>
    </row>
    <row r="95" spans="1:16" x14ac:dyDescent="0.2">
      <c r="A95" s="24" t="s">
        <v>55</v>
      </c>
      <c r="B95" s="29" t="s">
        <v>165</v>
      </c>
      <c r="C95" s="29" t="s">
        <v>779</v>
      </c>
      <c r="D95" s="24" t="s">
        <v>69</v>
      </c>
      <c r="E95" s="30" t="s">
        <v>780</v>
      </c>
      <c r="F95" s="31" t="s">
        <v>58</v>
      </c>
      <c r="G95" s="32">
        <v>0.60699999999999998</v>
      </c>
      <c r="H95" s="33">
        <v>0</v>
      </c>
      <c r="I95" s="33">
        <f>ROUND(ROUND(H95,2)*ROUND(G95,3),2)</f>
        <v>0</v>
      </c>
      <c r="O95">
        <f>(I95*21)/100</f>
        <v>0</v>
      </c>
      <c r="P95" t="s">
        <v>35</v>
      </c>
    </row>
    <row r="96" spans="1:16" ht="51" x14ac:dyDescent="0.2">
      <c r="A96" s="34" t="s">
        <v>59</v>
      </c>
      <c r="E96" s="35" t="s">
        <v>781</v>
      </c>
    </row>
    <row r="97" spans="1:18" x14ac:dyDescent="0.2">
      <c r="A97" s="36" t="s">
        <v>61</v>
      </c>
      <c r="E97" s="37" t="s">
        <v>1291</v>
      </c>
    </row>
    <row r="98" spans="1:18" ht="191.25" x14ac:dyDescent="0.2">
      <c r="A98" t="s">
        <v>63</v>
      </c>
      <c r="E98" s="35" t="s">
        <v>783</v>
      </c>
    </row>
    <row r="99" spans="1:18" x14ac:dyDescent="0.2">
      <c r="A99" s="24" t="s">
        <v>55</v>
      </c>
      <c r="B99" s="29" t="s">
        <v>171</v>
      </c>
      <c r="C99" s="29" t="s">
        <v>293</v>
      </c>
      <c r="D99" s="24" t="s">
        <v>69</v>
      </c>
      <c r="E99" s="30" t="s">
        <v>294</v>
      </c>
      <c r="F99" s="31" t="s">
        <v>71</v>
      </c>
      <c r="G99" s="32">
        <v>7.5250000000000004</v>
      </c>
      <c r="H99" s="33">
        <v>0</v>
      </c>
      <c r="I99" s="33">
        <f>ROUND(ROUND(H99,2)*ROUND(G99,3),2)</f>
        <v>0</v>
      </c>
      <c r="O99">
        <f>(I99*21)/100</f>
        <v>0</v>
      </c>
      <c r="P99" t="s">
        <v>35</v>
      </c>
    </row>
    <row r="100" spans="1:18" ht="51" x14ac:dyDescent="0.2">
      <c r="A100" s="34" t="s">
        <v>59</v>
      </c>
      <c r="E100" s="35" t="s">
        <v>784</v>
      </c>
    </row>
    <row r="101" spans="1:18" x14ac:dyDescent="0.2">
      <c r="A101" s="36" t="s">
        <v>61</v>
      </c>
      <c r="E101" s="37" t="s">
        <v>1292</v>
      </c>
    </row>
    <row r="102" spans="1:18" ht="38.25" x14ac:dyDescent="0.2">
      <c r="A102" t="s">
        <v>63</v>
      </c>
      <c r="E102" s="35" t="s">
        <v>297</v>
      </c>
    </row>
    <row r="103" spans="1:18" x14ac:dyDescent="0.2">
      <c r="A103" s="24" t="s">
        <v>55</v>
      </c>
      <c r="B103" s="29" t="s">
        <v>178</v>
      </c>
      <c r="C103" s="29" t="s">
        <v>310</v>
      </c>
      <c r="D103" s="24" t="s">
        <v>69</v>
      </c>
      <c r="E103" s="30" t="s">
        <v>311</v>
      </c>
      <c r="F103" s="31" t="s">
        <v>71</v>
      </c>
      <c r="G103" s="32">
        <v>2.6819999999999999</v>
      </c>
      <c r="H103" s="33">
        <v>0</v>
      </c>
      <c r="I103" s="33">
        <f>ROUND(ROUND(H103,2)*ROUND(G103,3),2)</f>
        <v>0</v>
      </c>
      <c r="O103">
        <f>(I103*21)/100</f>
        <v>0</v>
      </c>
      <c r="P103" t="s">
        <v>35</v>
      </c>
    </row>
    <row r="104" spans="1:18" ht="51" x14ac:dyDescent="0.2">
      <c r="A104" s="34" t="s">
        <v>59</v>
      </c>
      <c r="E104" s="35" t="s">
        <v>786</v>
      </c>
    </row>
    <row r="105" spans="1:18" x14ac:dyDescent="0.2">
      <c r="A105" s="36" t="s">
        <v>61</v>
      </c>
      <c r="E105" s="37" t="s">
        <v>1293</v>
      </c>
    </row>
    <row r="106" spans="1:18" ht="102" x14ac:dyDescent="0.2">
      <c r="A106" t="s">
        <v>63</v>
      </c>
      <c r="E106" s="35" t="s">
        <v>314</v>
      </c>
    </row>
    <row r="107" spans="1:18" x14ac:dyDescent="0.2">
      <c r="A107" s="24" t="s">
        <v>55</v>
      </c>
      <c r="B107" s="29" t="s">
        <v>184</v>
      </c>
      <c r="C107" s="29" t="s">
        <v>788</v>
      </c>
      <c r="D107" s="24" t="s">
        <v>69</v>
      </c>
      <c r="E107" s="30" t="s">
        <v>789</v>
      </c>
      <c r="F107" s="31" t="s">
        <v>71</v>
      </c>
      <c r="G107" s="32">
        <v>0.45700000000000002</v>
      </c>
      <c r="H107" s="33">
        <v>0</v>
      </c>
      <c r="I107" s="33">
        <f>ROUND(ROUND(H107,2)*ROUND(G107,3),2)</f>
        <v>0</v>
      </c>
      <c r="O107">
        <f>(I107*21)/100</f>
        <v>0</v>
      </c>
      <c r="P107" t="s">
        <v>35</v>
      </c>
    </row>
    <row r="108" spans="1:18" ht="51" x14ac:dyDescent="0.2">
      <c r="A108" s="34" t="s">
        <v>59</v>
      </c>
      <c r="E108" s="35" t="s">
        <v>790</v>
      </c>
    </row>
    <row r="109" spans="1:18" x14ac:dyDescent="0.2">
      <c r="A109" s="36" t="s">
        <v>61</v>
      </c>
      <c r="E109" s="37" t="s">
        <v>1294</v>
      </c>
    </row>
    <row r="110" spans="1:18" ht="357" x14ac:dyDescent="0.2">
      <c r="A110" t="s">
        <v>63</v>
      </c>
      <c r="E110" s="35" t="s">
        <v>792</v>
      </c>
    </row>
    <row r="111" spans="1:18" ht="12.75" customHeight="1" x14ac:dyDescent="0.2">
      <c r="A111" s="12" t="s">
        <v>53</v>
      </c>
      <c r="B111" s="12"/>
      <c r="C111" s="38" t="s">
        <v>45</v>
      </c>
      <c r="D111" s="12"/>
      <c r="E111" s="27" t="s">
        <v>315</v>
      </c>
      <c r="F111" s="12"/>
      <c r="G111" s="12"/>
      <c r="H111" s="12"/>
      <c r="I111" s="39">
        <f>0+Q111</f>
        <v>0</v>
      </c>
      <c r="O111">
        <f>0+R111</f>
        <v>0</v>
      </c>
      <c r="Q111">
        <f>0+I112+I116+I120+I124+I128</f>
        <v>0</v>
      </c>
      <c r="R111">
        <f>0+O112+O116+O120+O124+O128</f>
        <v>0</v>
      </c>
    </row>
    <row r="112" spans="1:18" x14ac:dyDescent="0.2">
      <c r="A112" s="24" t="s">
        <v>55</v>
      </c>
      <c r="B112" s="29" t="s">
        <v>190</v>
      </c>
      <c r="C112" s="29" t="s">
        <v>342</v>
      </c>
      <c r="D112" s="24" t="s">
        <v>69</v>
      </c>
      <c r="E112" s="30" t="s">
        <v>343</v>
      </c>
      <c r="F112" s="31" t="s">
        <v>204</v>
      </c>
      <c r="G112" s="32">
        <v>4.4649999999999999</v>
      </c>
      <c r="H112" s="33">
        <v>0</v>
      </c>
      <c r="I112" s="33">
        <f>ROUND(ROUND(H112,2)*ROUND(G112,3),2)</f>
        <v>0</v>
      </c>
      <c r="O112">
        <f>(I112*21)/100</f>
        <v>0</v>
      </c>
      <c r="P112" t="s">
        <v>35</v>
      </c>
    </row>
    <row r="113" spans="1:16" ht="38.25" x14ac:dyDescent="0.2">
      <c r="A113" s="34" t="s">
        <v>59</v>
      </c>
      <c r="E113" s="35" t="s">
        <v>1111</v>
      </c>
    </row>
    <row r="114" spans="1:16" x14ac:dyDescent="0.2">
      <c r="A114" s="36" t="s">
        <v>61</v>
      </c>
      <c r="E114" s="37" t="s">
        <v>1295</v>
      </c>
    </row>
    <row r="115" spans="1:16" ht="51" x14ac:dyDescent="0.2">
      <c r="A115" t="s">
        <v>63</v>
      </c>
      <c r="E115" s="35" t="s">
        <v>327</v>
      </c>
    </row>
    <row r="116" spans="1:16" x14ac:dyDescent="0.2">
      <c r="A116" s="24" t="s">
        <v>55</v>
      </c>
      <c r="B116" s="29" t="s">
        <v>196</v>
      </c>
      <c r="C116" s="29" t="s">
        <v>357</v>
      </c>
      <c r="D116" s="24" t="s">
        <v>69</v>
      </c>
      <c r="E116" s="30" t="s">
        <v>358</v>
      </c>
      <c r="F116" s="31" t="s">
        <v>71</v>
      </c>
      <c r="G116" s="32">
        <v>0.26800000000000002</v>
      </c>
      <c r="H116" s="33">
        <v>0</v>
      </c>
      <c r="I116" s="33">
        <f>ROUND(ROUND(H116,2)*ROUND(G116,3),2)</f>
        <v>0</v>
      </c>
      <c r="O116">
        <f>(I116*21)/100</f>
        <v>0</v>
      </c>
      <c r="P116" t="s">
        <v>35</v>
      </c>
    </row>
    <row r="117" spans="1:16" ht="51" x14ac:dyDescent="0.2">
      <c r="A117" s="34" t="s">
        <v>59</v>
      </c>
      <c r="E117" s="35" t="s">
        <v>1113</v>
      </c>
    </row>
    <row r="118" spans="1:16" x14ac:dyDescent="0.2">
      <c r="A118" s="36" t="s">
        <v>61</v>
      </c>
      <c r="E118" s="37" t="s">
        <v>1296</v>
      </c>
    </row>
    <row r="119" spans="1:16" ht="102" x14ac:dyDescent="0.2">
      <c r="A119" t="s">
        <v>63</v>
      </c>
      <c r="E119" s="35" t="s">
        <v>361</v>
      </c>
    </row>
    <row r="120" spans="1:16" x14ac:dyDescent="0.2">
      <c r="A120" s="24" t="s">
        <v>55</v>
      </c>
      <c r="B120" s="29" t="s">
        <v>201</v>
      </c>
      <c r="C120" s="29" t="s">
        <v>369</v>
      </c>
      <c r="D120" s="24" t="s">
        <v>69</v>
      </c>
      <c r="E120" s="30" t="s">
        <v>370</v>
      </c>
      <c r="F120" s="31" t="s">
        <v>204</v>
      </c>
      <c r="G120" s="32">
        <v>4.4649999999999999</v>
      </c>
      <c r="H120" s="33">
        <v>0</v>
      </c>
      <c r="I120" s="33">
        <f>ROUND(ROUND(H120,2)*ROUND(G120,3),2)</f>
        <v>0</v>
      </c>
      <c r="O120">
        <f>(I120*21)/100</f>
        <v>0</v>
      </c>
      <c r="P120" t="s">
        <v>35</v>
      </c>
    </row>
    <row r="121" spans="1:16" ht="51" x14ac:dyDescent="0.2">
      <c r="A121" s="34" t="s">
        <v>59</v>
      </c>
      <c r="E121" s="35" t="s">
        <v>1115</v>
      </c>
    </row>
    <row r="122" spans="1:16" x14ac:dyDescent="0.2">
      <c r="A122" s="36" t="s">
        <v>61</v>
      </c>
      <c r="E122" s="37" t="s">
        <v>1295</v>
      </c>
    </row>
    <row r="123" spans="1:16" ht="51" x14ac:dyDescent="0.2">
      <c r="A123" t="s">
        <v>63</v>
      </c>
      <c r="E123" s="35" t="s">
        <v>373</v>
      </c>
    </row>
    <row r="124" spans="1:16" x14ac:dyDescent="0.2">
      <c r="A124" s="24" t="s">
        <v>55</v>
      </c>
      <c r="B124" s="29" t="s">
        <v>208</v>
      </c>
      <c r="C124" s="29" t="s">
        <v>397</v>
      </c>
      <c r="D124" s="24" t="s">
        <v>69</v>
      </c>
      <c r="E124" s="30" t="s">
        <v>398</v>
      </c>
      <c r="F124" s="31" t="s">
        <v>204</v>
      </c>
      <c r="G124" s="32">
        <v>4.4649999999999999</v>
      </c>
      <c r="H124" s="33">
        <v>0</v>
      </c>
      <c r="I124" s="33">
        <f>ROUND(ROUND(H124,2)*ROUND(G124,3),2)</f>
        <v>0</v>
      </c>
      <c r="O124">
        <f>(I124*21)/100</f>
        <v>0</v>
      </c>
      <c r="P124" t="s">
        <v>35</v>
      </c>
    </row>
    <row r="125" spans="1:16" ht="38.25" x14ac:dyDescent="0.2">
      <c r="A125" s="34" t="s">
        <v>59</v>
      </c>
      <c r="E125" s="35" t="s">
        <v>1116</v>
      </c>
    </row>
    <row r="126" spans="1:16" x14ac:dyDescent="0.2">
      <c r="A126" s="36" t="s">
        <v>61</v>
      </c>
      <c r="E126" s="37" t="s">
        <v>1295</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3.84</v>
      </c>
      <c r="H128" s="33">
        <v>0</v>
      </c>
      <c r="I128" s="33">
        <f>ROUND(ROUND(H128,2)*ROUND(G128,3),2)</f>
        <v>0</v>
      </c>
      <c r="O128">
        <f>(I128*21)/100</f>
        <v>0</v>
      </c>
      <c r="P128" t="s">
        <v>35</v>
      </c>
    </row>
    <row r="129" spans="1:18" ht="38.25" x14ac:dyDescent="0.2">
      <c r="A129" s="34" t="s">
        <v>59</v>
      </c>
      <c r="E129" s="35" t="s">
        <v>1117</v>
      </c>
    </row>
    <row r="130" spans="1:18" x14ac:dyDescent="0.2">
      <c r="A130" s="36" t="s">
        <v>61</v>
      </c>
      <c r="E130" s="37" t="s">
        <v>1276</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0.27100000000000002</v>
      </c>
      <c r="H133" s="33">
        <v>0</v>
      </c>
      <c r="I133" s="33">
        <f>ROUND(ROUND(H133,2)*ROUND(G133,3),2)</f>
        <v>0</v>
      </c>
      <c r="O133">
        <f>(I133*21)/100</f>
        <v>0</v>
      </c>
      <c r="P133" t="s">
        <v>35</v>
      </c>
    </row>
    <row r="134" spans="1:18" ht="51" x14ac:dyDescent="0.2">
      <c r="A134" s="34" t="s">
        <v>59</v>
      </c>
      <c r="E134" s="35" t="s">
        <v>796</v>
      </c>
    </row>
    <row r="135" spans="1:18" x14ac:dyDescent="0.2">
      <c r="A135" s="36" t="s">
        <v>61</v>
      </c>
      <c r="E135" s="37" t="s">
        <v>1297</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38.218000000000004</v>
      </c>
      <c r="H138" s="33">
        <v>0</v>
      </c>
      <c r="I138" s="33">
        <f>ROUND(ROUND(H138,2)*ROUND(G138,3),2)</f>
        <v>0</v>
      </c>
      <c r="O138">
        <f>(I138*21)/100</f>
        <v>0</v>
      </c>
      <c r="P138" t="s">
        <v>35</v>
      </c>
    </row>
    <row r="139" spans="1:18" ht="76.5" x14ac:dyDescent="0.2">
      <c r="A139" s="34" t="s">
        <v>59</v>
      </c>
      <c r="E139" s="35" t="s">
        <v>1298</v>
      </c>
    </row>
    <row r="140" spans="1:18" ht="38.25" x14ac:dyDescent="0.2">
      <c r="A140" s="36" t="s">
        <v>61</v>
      </c>
      <c r="E140" s="37" t="s">
        <v>1299</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0.27100000000000002</v>
      </c>
      <c r="H142" s="33">
        <v>0</v>
      </c>
      <c r="I142" s="33">
        <f>ROUND(ROUND(H142,2)*ROUND(G142,3),2)</f>
        <v>0</v>
      </c>
      <c r="O142">
        <f>(I142*21)/100</f>
        <v>0</v>
      </c>
      <c r="P142" t="s">
        <v>35</v>
      </c>
    </row>
    <row r="143" spans="1:18" ht="38.25" x14ac:dyDescent="0.2">
      <c r="A143" s="34" t="s">
        <v>59</v>
      </c>
      <c r="E143" s="35" t="s">
        <v>806</v>
      </c>
    </row>
    <row r="144" spans="1:18" x14ac:dyDescent="0.2">
      <c r="A144" s="36" t="s">
        <v>61</v>
      </c>
      <c r="E144" s="37" t="s">
        <v>1297</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0+I147+I151+I155+I159+I163</f>
        <v>0</v>
      </c>
      <c r="R146">
        <f>0+O147+O151+O155+O159+O163</f>
        <v>0</v>
      </c>
    </row>
    <row r="147" spans="1:18" x14ac:dyDescent="0.2">
      <c r="A147" s="24" t="s">
        <v>55</v>
      </c>
      <c r="B147" s="29" t="s">
        <v>236</v>
      </c>
      <c r="C147" s="29" t="s">
        <v>1300</v>
      </c>
      <c r="D147" s="24" t="s">
        <v>69</v>
      </c>
      <c r="E147" s="30" t="s">
        <v>1301</v>
      </c>
      <c r="F147" s="31" t="s">
        <v>101</v>
      </c>
      <c r="G147" s="32">
        <v>1</v>
      </c>
      <c r="H147" s="33">
        <v>0</v>
      </c>
      <c r="I147" s="33">
        <f>ROUND(ROUND(H147,2)*ROUND(G147,3),2)</f>
        <v>0</v>
      </c>
      <c r="O147">
        <f>(I147*21)/100</f>
        <v>0</v>
      </c>
      <c r="P147" t="s">
        <v>35</v>
      </c>
    </row>
    <row r="148" spans="1:18" ht="51" x14ac:dyDescent="0.2">
      <c r="A148" s="34" t="s">
        <v>59</v>
      </c>
      <c r="E148" s="35" t="s">
        <v>1302</v>
      </c>
    </row>
    <row r="149" spans="1:18" x14ac:dyDescent="0.2">
      <c r="A149" s="36" t="s">
        <v>61</v>
      </c>
      <c r="E149" s="37" t="s">
        <v>815</v>
      </c>
    </row>
    <row r="150" spans="1:18" ht="255" x14ac:dyDescent="0.2">
      <c r="A150" t="s">
        <v>63</v>
      </c>
      <c r="E150" s="35" t="s">
        <v>496</v>
      </c>
    </row>
    <row r="151" spans="1:18" x14ac:dyDescent="0.2">
      <c r="A151" s="24" t="s">
        <v>55</v>
      </c>
      <c r="B151" s="29" t="s">
        <v>243</v>
      </c>
      <c r="C151" s="29" t="s">
        <v>808</v>
      </c>
      <c r="D151" s="24" t="s">
        <v>69</v>
      </c>
      <c r="E151" s="30" t="s">
        <v>809</v>
      </c>
      <c r="F151" s="31" t="s">
        <v>101</v>
      </c>
      <c r="G151" s="32">
        <v>11.11</v>
      </c>
      <c r="H151" s="33">
        <v>0</v>
      </c>
      <c r="I151" s="33">
        <f>ROUND(ROUND(H151,2)*ROUND(G151,3),2)</f>
        <v>0</v>
      </c>
      <c r="O151">
        <f>(I151*21)/100</f>
        <v>0</v>
      </c>
      <c r="P151" t="s">
        <v>35</v>
      </c>
    </row>
    <row r="152" spans="1:18" ht="51" x14ac:dyDescent="0.2">
      <c r="A152" s="34" t="s">
        <v>59</v>
      </c>
      <c r="E152" s="35" t="s">
        <v>1303</v>
      </c>
    </row>
    <row r="153" spans="1:18" x14ac:dyDescent="0.2">
      <c r="A153" s="36" t="s">
        <v>61</v>
      </c>
      <c r="E153" s="37" t="s">
        <v>1304</v>
      </c>
    </row>
    <row r="154" spans="1:18" ht="255" x14ac:dyDescent="0.2">
      <c r="A154" t="s">
        <v>63</v>
      </c>
      <c r="E154" s="35" t="s">
        <v>496</v>
      </c>
    </row>
    <row r="155" spans="1:18" x14ac:dyDescent="0.2">
      <c r="A155" s="24" t="s">
        <v>55</v>
      </c>
      <c r="B155" s="29" t="s">
        <v>249</v>
      </c>
      <c r="C155" s="29" t="s">
        <v>1305</v>
      </c>
      <c r="D155" s="24" t="s">
        <v>69</v>
      </c>
      <c r="E155" s="30" t="s">
        <v>1306</v>
      </c>
      <c r="F155" s="31" t="s">
        <v>486</v>
      </c>
      <c r="G155" s="32">
        <v>1</v>
      </c>
      <c r="H155" s="33">
        <v>0</v>
      </c>
      <c r="I155" s="33">
        <f>ROUND(ROUND(H155,2)*ROUND(G155,3),2)</f>
        <v>0</v>
      </c>
      <c r="O155">
        <f>(I155*21)/100</f>
        <v>0</v>
      </c>
      <c r="P155" t="s">
        <v>35</v>
      </c>
    </row>
    <row r="156" spans="1:18" ht="51" x14ac:dyDescent="0.2">
      <c r="A156" s="34" t="s">
        <v>59</v>
      </c>
      <c r="E156" s="35" t="s">
        <v>888</v>
      </c>
    </row>
    <row r="157" spans="1:18" x14ac:dyDescent="0.2">
      <c r="A157" s="36" t="s">
        <v>61</v>
      </c>
      <c r="E157" s="37" t="s">
        <v>815</v>
      </c>
    </row>
    <row r="158" spans="1:18" ht="242.25" x14ac:dyDescent="0.2">
      <c r="A158" t="s">
        <v>63</v>
      </c>
      <c r="E158" s="35" t="s">
        <v>889</v>
      </c>
    </row>
    <row r="159" spans="1:18" x14ac:dyDescent="0.2">
      <c r="A159" s="24" t="s">
        <v>55</v>
      </c>
      <c r="B159" s="29" t="s">
        <v>255</v>
      </c>
      <c r="C159" s="29" t="s">
        <v>812</v>
      </c>
      <c r="D159" s="24" t="s">
        <v>69</v>
      </c>
      <c r="E159" s="30" t="s">
        <v>813</v>
      </c>
      <c r="F159" s="31" t="s">
        <v>486</v>
      </c>
      <c r="G159" s="32">
        <v>1</v>
      </c>
      <c r="H159" s="33">
        <v>0</v>
      </c>
      <c r="I159" s="33">
        <f>ROUND(ROUND(H159,2)*ROUND(G159,3),2)</f>
        <v>0</v>
      </c>
      <c r="O159">
        <f>(I159*21)/100</f>
        <v>0</v>
      </c>
      <c r="P159" t="s">
        <v>35</v>
      </c>
    </row>
    <row r="160" spans="1:18" ht="51" x14ac:dyDescent="0.2">
      <c r="A160" s="34" t="s">
        <v>59</v>
      </c>
      <c r="E160" s="35" t="s">
        <v>814</v>
      </c>
    </row>
    <row r="161" spans="1:18" x14ac:dyDescent="0.2">
      <c r="A161" s="36" t="s">
        <v>61</v>
      </c>
      <c r="E161" s="37" t="s">
        <v>815</v>
      </c>
    </row>
    <row r="162" spans="1:18" ht="38.25" x14ac:dyDescent="0.2">
      <c r="A162" t="s">
        <v>63</v>
      </c>
      <c r="E162" s="35" t="s">
        <v>816</v>
      </c>
    </row>
    <row r="163" spans="1:18" x14ac:dyDescent="0.2">
      <c r="A163" s="24" t="s">
        <v>55</v>
      </c>
      <c r="B163" s="29" t="s">
        <v>262</v>
      </c>
      <c r="C163" s="29" t="s">
        <v>817</v>
      </c>
      <c r="D163" s="24" t="s">
        <v>69</v>
      </c>
      <c r="E163" s="30" t="s">
        <v>818</v>
      </c>
      <c r="F163" s="31" t="s">
        <v>71</v>
      </c>
      <c r="G163" s="32">
        <v>7.3239999999999998</v>
      </c>
      <c r="H163" s="33">
        <v>0</v>
      </c>
      <c r="I163" s="33">
        <f>ROUND(ROUND(H163,2)*ROUND(G163,3),2)</f>
        <v>0</v>
      </c>
      <c r="O163">
        <f>(I163*21)/100</f>
        <v>0</v>
      </c>
      <c r="P163" t="s">
        <v>35</v>
      </c>
    </row>
    <row r="164" spans="1:18" ht="102" x14ac:dyDescent="0.2">
      <c r="A164" s="34" t="s">
        <v>59</v>
      </c>
      <c r="E164" s="35" t="s">
        <v>1307</v>
      </c>
    </row>
    <row r="165" spans="1:18" x14ac:dyDescent="0.2">
      <c r="A165" s="36" t="s">
        <v>61</v>
      </c>
      <c r="E165" s="37" t="s">
        <v>1308</v>
      </c>
    </row>
    <row r="166" spans="1:18" ht="369.75" x14ac:dyDescent="0.2">
      <c r="A166" t="s">
        <v>63</v>
      </c>
      <c r="E166" s="35" t="s">
        <v>274</v>
      </c>
    </row>
    <row r="167" spans="1:18" ht="12.75" customHeight="1" x14ac:dyDescent="0.2">
      <c r="A167" s="12" t="s">
        <v>53</v>
      </c>
      <c r="B167" s="12"/>
      <c r="C167" s="38" t="s">
        <v>50</v>
      </c>
      <c r="D167" s="12"/>
      <c r="E167" s="27" t="s">
        <v>542</v>
      </c>
      <c r="F167" s="12"/>
      <c r="G167" s="12"/>
      <c r="H167" s="12"/>
      <c r="I167" s="39">
        <f>0+Q167</f>
        <v>0</v>
      </c>
      <c r="O167">
        <f>0+R167</f>
        <v>0</v>
      </c>
      <c r="Q167">
        <f>0+I168+I172+I176+I180+I184+I188+I192+I196+I200+I204+I208</f>
        <v>0</v>
      </c>
      <c r="R167">
        <f>0+O168+O172+O176+O180+O184+O188+O192+O196+O200+O204+O208</f>
        <v>0</v>
      </c>
    </row>
    <row r="168" spans="1:18" x14ac:dyDescent="0.2">
      <c r="A168" s="24" t="s">
        <v>55</v>
      </c>
      <c r="B168" s="29" t="s">
        <v>269</v>
      </c>
      <c r="C168" s="29" t="s">
        <v>618</v>
      </c>
      <c r="D168" s="24" t="s">
        <v>69</v>
      </c>
      <c r="E168" s="30" t="s">
        <v>619</v>
      </c>
      <c r="F168" s="31" t="s">
        <v>101</v>
      </c>
      <c r="G168" s="32">
        <v>2.33</v>
      </c>
      <c r="H168" s="33">
        <v>0</v>
      </c>
      <c r="I168" s="33">
        <f>ROUND(ROUND(H168,2)*ROUND(G168,3),2)</f>
        <v>0</v>
      </c>
      <c r="O168">
        <f>(I168*21)/100</f>
        <v>0</v>
      </c>
      <c r="P168" t="s">
        <v>35</v>
      </c>
    </row>
    <row r="169" spans="1:18" ht="76.5" x14ac:dyDescent="0.2">
      <c r="A169" s="34" t="s">
        <v>59</v>
      </c>
      <c r="E169" s="35" t="s">
        <v>1309</v>
      </c>
    </row>
    <row r="170" spans="1:18" x14ac:dyDescent="0.2">
      <c r="A170" s="36" t="s">
        <v>61</v>
      </c>
      <c r="E170" s="37" t="s">
        <v>1272</v>
      </c>
    </row>
    <row r="171" spans="1:18" ht="51" x14ac:dyDescent="0.2">
      <c r="A171" t="s">
        <v>63</v>
      </c>
      <c r="E171" s="35" t="s">
        <v>622</v>
      </c>
    </row>
    <row r="172" spans="1:18" x14ac:dyDescent="0.2">
      <c r="A172" s="24" t="s">
        <v>55</v>
      </c>
      <c r="B172" s="29" t="s">
        <v>275</v>
      </c>
      <c r="C172" s="29" t="s">
        <v>646</v>
      </c>
      <c r="D172" s="24" t="s">
        <v>69</v>
      </c>
      <c r="E172" s="30" t="s">
        <v>647</v>
      </c>
      <c r="F172" s="31" t="s">
        <v>101</v>
      </c>
      <c r="G172" s="32">
        <v>3.84</v>
      </c>
      <c r="H172" s="33">
        <v>0</v>
      </c>
      <c r="I172" s="33">
        <f>ROUND(ROUND(H172,2)*ROUND(G172,3),2)</f>
        <v>0</v>
      </c>
      <c r="O172">
        <f>(I172*21)/100</f>
        <v>0</v>
      </c>
      <c r="P172" t="s">
        <v>35</v>
      </c>
    </row>
    <row r="173" spans="1:18" ht="38.25" x14ac:dyDescent="0.2">
      <c r="A173" s="34" t="s">
        <v>59</v>
      </c>
      <c r="E173" s="35" t="s">
        <v>1126</v>
      </c>
    </row>
    <row r="174" spans="1:18" x14ac:dyDescent="0.2">
      <c r="A174" s="36" t="s">
        <v>61</v>
      </c>
      <c r="E174" s="37" t="s">
        <v>1276</v>
      </c>
    </row>
    <row r="175" spans="1:18" ht="25.5" x14ac:dyDescent="0.2">
      <c r="A175" t="s">
        <v>63</v>
      </c>
      <c r="E175" s="35" t="s">
        <v>644</v>
      </c>
    </row>
    <row r="176" spans="1:18" x14ac:dyDescent="0.2">
      <c r="A176" s="24" t="s">
        <v>55</v>
      </c>
      <c r="B176" s="29" t="s">
        <v>282</v>
      </c>
      <c r="C176" s="29" t="s">
        <v>821</v>
      </c>
      <c r="D176" s="24" t="s">
        <v>69</v>
      </c>
      <c r="E176" s="30" t="s">
        <v>822</v>
      </c>
      <c r="F176" s="31" t="s">
        <v>101</v>
      </c>
      <c r="G176" s="32">
        <v>3.5950000000000002</v>
      </c>
      <c r="H176" s="33">
        <v>0</v>
      </c>
      <c r="I176" s="33">
        <f>ROUND(ROUND(H176,2)*ROUND(G176,3),2)</f>
        <v>0</v>
      </c>
      <c r="O176">
        <f>(I176*21)/100</f>
        <v>0</v>
      </c>
      <c r="P176" t="s">
        <v>35</v>
      </c>
    </row>
    <row r="177" spans="1:16" ht="76.5" x14ac:dyDescent="0.2">
      <c r="A177" s="34" t="s">
        <v>59</v>
      </c>
      <c r="E177" s="35" t="s">
        <v>1310</v>
      </c>
    </row>
    <row r="178" spans="1:16" ht="38.25" x14ac:dyDescent="0.2">
      <c r="A178" s="36" t="s">
        <v>61</v>
      </c>
      <c r="E178" s="37" t="s">
        <v>1311</v>
      </c>
    </row>
    <row r="179" spans="1:16" ht="25.5" x14ac:dyDescent="0.2">
      <c r="A179" t="s">
        <v>63</v>
      </c>
      <c r="E179" s="35" t="s">
        <v>825</v>
      </c>
    </row>
    <row r="180" spans="1:16" x14ac:dyDescent="0.2">
      <c r="A180" s="24" t="s">
        <v>55</v>
      </c>
      <c r="B180" s="29" t="s">
        <v>287</v>
      </c>
      <c r="C180" s="29" t="s">
        <v>826</v>
      </c>
      <c r="D180" s="24" t="s">
        <v>69</v>
      </c>
      <c r="E180" s="30" t="s">
        <v>827</v>
      </c>
      <c r="F180" s="31" t="s">
        <v>71</v>
      </c>
      <c r="G180" s="32">
        <v>3.0000000000000001E-3</v>
      </c>
      <c r="H180" s="33">
        <v>0</v>
      </c>
      <c r="I180" s="33">
        <f>ROUND(ROUND(H180,2)*ROUND(G180,3),2)</f>
        <v>0</v>
      </c>
      <c r="O180">
        <f>(I180*21)/100</f>
        <v>0</v>
      </c>
      <c r="P180" t="s">
        <v>35</v>
      </c>
    </row>
    <row r="181" spans="1:16" ht="51" x14ac:dyDescent="0.2">
      <c r="A181" s="34" t="s">
        <v>59</v>
      </c>
      <c r="E181" s="35" t="s">
        <v>828</v>
      </c>
    </row>
    <row r="182" spans="1:16" x14ac:dyDescent="0.2">
      <c r="A182" s="36" t="s">
        <v>61</v>
      </c>
      <c r="E182" s="37" t="s">
        <v>1312</v>
      </c>
    </row>
    <row r="183" spans="1:16" ht="38.25" x14ac:dyDescent="0.2">
      <c r="A183" t="s">
        <v>63</v>
      </c>
      <c r="E183" s="35" t="s">
        <v>830</v>
      </c>
    </row>
    <row r="184" spans="1:16" x14ac:dyDescent="0.2">
      <c r="A184" s="24" t="s">
        <v>55</v>
      </c>
      <c r="B184" s="29" t="s">
        <v>292</v>
      </c>
      <c r="C184" s="29" t="s">
        <v>831</v>
      </c>
      <c r="D184" s="24" t="s">
        <v>69</v>
      </c>
      <c r="E184" s="30" t="s">
        <v>832</v>
      </c>
      <c r="F184" s="31" t="s">
        <v>71</v>
      </c>
      <c r="G184" s="32">
        <v>2.5000000000000001E-2</v>
      </c>
      <c r="H184" s="33">
        <v>0</v>
      </c>
      <c r="I184" s="33">
        <f>ROUND(ROUND(H184,2)*ROUND(G184,3),2)</f>
        <v>0</v>
      </c>
      <c r="O184">
        <f>(I184*21)/100</f>
        <v>0</v>
      </c>
      <c r="P184" t="s">
        <v>35</v>
      </c>
    </row>
    <row r="185" spans="1:16" ht="63.75" x14ac:dyDescent="0.2">
      <c r="A185" s="34" t="s">
        <v>59</v>
      </c>
      <c r="E185" s="35" t="s">
        <v>1131</v>
      </c>
    </row>
    <row r="186" spans="1:16" x14ac:dyDescent="0.2">
      <c r="A186" s="36" t="s">
        <v>61</v>
      </c>
      <c r="E186" s="37" t="s">
        <v>834</v>
      </c>
    </row>
    <row r="187" spans="1:16" ht="229.5" x14ac:dyDescent="0.2">
      <c r="A187" t="s">
        <v>63</v>
      </c>
      <c r="E187" s="35" t="s">
        <v>835</v>
      </c>
    </row>
    <row r="188" spans="1:16" x14ac:dyDescent="0.2">
      <c r="A188" s="24" t="s">
        <v>55</v>
      </c>
      <c r="B188" s="29" t="s">
        <v>298</v>
      </c>
      <c r="C188" s="29" t="s">
        <v>668</v>
      </c>
      <c r="D188" s="24" t="s">
        <v>69</v>
      </c>
      <c r="E188" s="30" t="s">
        <v>669</v>
      </c>
      <c r="F188" s="31" t="s">
        <v>71</v>
      </c>
      <c r="G188" s="32">
        <v>5.8630000000000004</v>
      </c>
      <c r="H188" s="33">
        <v>0</v>
      </c>
      <c r="I188" s="33">
        <f>ROUND(ROUND(H188,2)*ROUND(G188,3),2)</f>
        <v>0</v>
      </c>
      <c r="O188">
        <f>(I188*21)/100</f>
        <v>0</v>
      </c>
      <c r="P188" t="s">
        <v>35</v>
      </c>
    </row>
    <row r="189" spans="1:16" ht="178.5" x14ac:dyDescent="0.2">
      <c r="A189" s="34" t="s">
        <v>59</v>
      </c>
      <c r="E189" s="35" t="s">
        <v>1313</v>
      </c>
    </row>
    <row r="190" spans="1:16" ht="51" x14ac:dyDescent="0.2">
      <c r="A190" s="36" t="s">
        <v>61</v>
      </c>
      <c r="E190" s="37" t="s">
        <v>1314</v>
      </c>
    </row>
    <row r="191" spans="1:16" ht="114.75" x14ac:dyDescent="0.2">
      <c r="A191" t="s">
        <v>63</v>
      </c>
      <c r="E191" s="35" t="s">
        <v>661</v>
      </c>
    </row>
    <row r="192" spans="1:16" x14ac:dyDescent="0.2">
      <c r="A192" s="24" t="s">
        <v>55</v>
      </c>
      <c r="B192" s="29" t="s">
        <v>303</v>
      </c>
      <c r="C192" s="29" t="s">
        <v>673</v>
      </c>
      <c r="D192" s="24" t="s">
        <v>69</v>
      </c>
      <c r="E192" s="30" t="s">
        <v>674</v>
      </c>
      <c r="F192" s="31" t="s">
        <v>77</v>
      </c>
      <c r="G192" s="32">
        <v>134.84899999999999</v>
      </c>
      <c r="H192" s="33">
        <v>0</v>
      </c>
      <c r="I192" s="33">
        <f>ROUND(ROUND(H192,2)*ROUND(G192,3),2)</f>
        <v>0</v>
      </c>
      <c r="O192">
        <f>(I192*21)/100</f>
        <v>0</v>
      </c>
      <c r="P192" t="s">
        <v>35</v>
      </c>
    </row>
    <row r="193" spans="1:16" ht="127.5" x14ac:dyDescent="0.2">
      <c r="A193" s="34" t="s">
        <v>59</v>
      </c>
      <c r="E193" s="35" t="s">
        <v>1315</v>
      </c>
    </row>
    <row r="194" spans="1:16" ht="51" x14ac:dyDescent="0.2">
      <c r="A194" s="36" t="s">
        <v>61</v>
      </c>
      <c r="E194" s="37" t="s">
        <v>1316</v>
      </c>
    </row>
    <row r="195" spans="1:16" ht="25.5" x14ac:dyDescent="0.2">
      <c r="A195" t="s">
        <v>63</v>
      </c>
      <c r="E195" s="35" t="s">
        <v>80</v>
      </c>
    </row>
    <row r="196" spans="1:16" x14ac:dyDescent="0.2">
      <c r="A196" s="24" t="s">
        <v>55</v>
      </c>
      <c r="B196" s="29" t="s">
        <v>309</v>
      </c>
      <c r="C196" s="29" t="s">
        <v>840</v>
      </c>
      <c r="D196" s="24" t="s">
        <v>69</v>
      </c>
      <c r="E196" s="30" t="s">
        <v>841</v>
      </c>
      <c r="F196" s="31" t="s">
        <v>71</v>
      </c>
      <c r="G196" s="32">
        <v>0.92500000000000004</v>
      </c>
      <c r="H196" s="33">
        <v>0</v>
      </c>
      <c r="I196" s="33">
        <f>ROUND(ROUND(H196,2)*ROUND(G196,3),2)</f>
        <v>0</v>
      </c>
      <c r="O196">
        <f>(I196*21)/100</f>
        <v>0</v>
      </c>
      <c r="P196" t="s">
        <v>35</v>
      </c>
    </row>
    <row r="197" spans="1:16" ht="63.75" x14ac:dyDescent="0.2">
      <c r="A197" s="34" t="s">
        <v>59</v>
      </c>
      <c r="E197" s="35" t="s">
        <v>1317</v>
      </c>
    </row>
    <row r="198" spans="1:16" x14ac:dyDescent="0.2">
      <c r="A198" s="36" t="s">
        <v>61</v>
      </c>
      <c r="E198" s="37" t="s">
        <v>1318</v>
      </c>
    </row>
    <row r="199" spans="1:16" ht="114.75" x14ac:dyDescent="0.2">
      <c r="A199" t="s">
        <v>63</v>
      </c>
      <c r="E199" s="35" t="s">
        <v>661</v>
      </c>
    </row>
    <row r="200" spans="1:16" x14ac:dyDescent="0.2">
      <c r="A200" s="24" t="s">
        <v>55</v>
      </c>
      <c r="B200" s="29" t="s">
        <v>316</v>
      </c>
      <c r="C200" s="29" t="s">
        <v>844</v>
      </c>
      <c r="D200" s="24" t="s">
        <v>69</v>
      </c>
      <c r="E200" s="30" t="s">
        <v>845</v>
      </c>
      <c r="F200" s="31" t="s">
        <v>77</v>
      </c>
      <c r="G200" s="32">
        <v>145.22499999999999</v>
      </c>
      <c r="H200" s="33">
        <v>0</v>
      </c>
      <c r="I200" s="33">
        <f>ROUND(ROUND(H200,2)*ROUND(G200,3),2)</f>
        <v>0</v>
      </c>
      <c r="O200">
        <f>(I200*21)/100</f>
        <v>0</v>
      </c>
      <c r="P200" t="s">
        <v>35</v>
      </c>
    </row>
    <row r="201" spans="1:16" ht="127.5" x14ac:dyDescent="0.2">
      <c r="A201" s="34" t="s">
        <v>59</v>
      </c>
      <c r="E201" s="35" t="s">
        <v>1319</v>
      </c>
    </row>
    <row r="202" spans="1:16" ht="51" x14ac:dyDescent="0.2">
      <c r="A202" s="36" t="s">
        <v>61</v>
      </c>
      <c r="E202" s="37" t="s">
        <v>1320</v>
      </c>
    </row>
    <row r="203" spans="1:16" ht="25.5" x14ac:dyDescent="0.2">
      <c r="A203" t="s">
        <v>63</v>
      </c>
      <c r="E203" s="35" t="s">
        <v>80</v>
      </c>
    </row>
    <row r="204" spans="1:16" x14ac:dyDescent="0.2">
      <c r="A204" s="24" t="s">
        <v>55</v>
      </c>
      <c r="B204" s="29" t="s">
        <v>322</v>
      </c>
      <c r="C204" s="29" t="s">
        <v>1261</v>
      </c>
      <c r="D204" s="24" t="s">
        <v>69</v>
      </c>
      <c r="E204" s="30" t="s">
        <v>1262</v>
      </c>
      <c r="F204" s="31" t="s">
        <v>101</v>
      </c>
      <c r="G204" s="32">
        <v>1</v>
      </c>
      <c r="H204" s="33">
        <v>0</v>
      </c>
      <c r="I204" s="33">
        <f>ROUND(ROUND(H204,2)*ROUND(G204,3),2)</f>
        <v>0</v>
      </c>
      <c r="O204">
        <f>(I204*21)/100</f>
        <v>0</v>
      </c>
      <c r="P204" t="s">
        <v>35</v>
      </c>
    </row>
    <row r="205" spans="1:16" ht="51" x14ac:dyDescent="0.2">
      <c r="A205" s="34" t="s">
        <v>59</v>
      </c>
      <c r="E205" s="35" t="s">
        <v>1321</v>
      </c>
    </row>
    <row r="206" spans="1:16" x14ac:dyDescent="0.2">
      <c r="A206" s="36" t="s">
        <v>61</v>
      </c>
      <c r="E206" s="37" t="s">
        <v>815</v>
      </c>
    </row>
    <row r="207" spans="1:16" ht="127.5" x14ac:dyDescent="0.2">
      <c r="A207" t="s">
        <v>63</v>
      </c>
      <c r="E207" s="35" t="s">
        <v>1322</v>
      </c>
    </row>
    <row r="208" spans="1:16" x14ac:dyDescent="0.2">
      <c r="A208" s="24" t="s">
        <v>55</v>
      </c>
      <c r="B208" s="29" t="s">
        <v>328</v>
      </c>
      <c r="C208" s="29" t="s">
        <v>848</v>
      </c>
      <c r="D208" s="24" t="s">
        <v>69</v>
      </c>
      <c r="E208" s="30" t="s">
        <v>849</v>
      </c>
      <c r="F208" s="31" t="s">
        <v>101</v>
      </c>
      <c r="G208" s="32">
        <v>12</v>
      </c>
      <c r="H208" s="33">
        <v>0</v>
      </c>
      <c r="I208" s="33">
        <f>ROUND(ROUND(H208,2)*ROUND(G208,3),2)</f>
        <v>0</v>
      </c>
      <c r="O208">
        <f>(I208*21)/100</f>
        <v>0</v>
      </c>
      <c r="P208" t="s">
        <v>35</v>
      </c>
    </row>
    <row r="209" spans="1:5" ht="51" x14ac:dyDescent="0.2">
      <c r="A209" s="34" t="s">
        <v>59</v>
      </c>
      <c r="E209" s="35" t="s">
        <v>1323</v>
      </c>
    </row>
    <row r="210" spans="1:5" x14ac:dyDescent="0.2">
      <c r="A210" s="36" t="s">
        <v>61</v>
      </c>
      <c r="E210" s="37" t="s">
        <v>1324</v>
      </c>
    </row>
    <row r="211" spans="1:5" ht="127.5" x14ac:dyDescent="0.2">
      <c r="A211" t="s">
        <v>63</v>
      </c>
      <c r="E211"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0+O12+O21+O78+O111+O132+O137+O146+O167</f>
        <v>0</v>
      </c>
      <c r="P2" t="s">
        <v>34</v>
      </c>
    </row>
    <row r="3" spans="1:18" ht="15" customHeight="1" x14ac:dyDescent="0.25">
      <c r="A3" t="s">
        <v>11</v>
      </c>
      <c r="B3" s="17" t="s">
        <v>13</v>
      </c>
      <c r="C3" s="4" t="s">
        <v>14</v>
      </c>
      <c r="D3" s="7"/>
      <c r="E3" s="18" t="s">
        <v>15</v>
      </c>
      <c r="F3" s="8"/>
      <c r="G3" s="15"/>
      <c r="H3" s="14" t="s">
        <v>1325</v>
      </c>
      <c r="I3" s="40">
        <f>0+I12+I21+I78+I111+I132+I137+I146+I167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1325</v>
      </c>
      <c r="D8" s="2"/>
      <c r="E8" s="21" t="s">
        <v>1326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154.608</v>
      </c>
      <c r="H13" s="33">
        <v>0</v>
      </c>
      <c r="I13" s="33">
        <f>ROUND(ROUND(H13,2)*ROUND(G13,3),2)</f>
        <v>0</v>
      </c>
      <c r="O13">
        <f>(I13*21)/100</f>
        <v>0</v>
      </c>
      <c r="P13" t="s">
        <v>35</v>
      </c>
    </row>
    <row r="14" spans="1:18" ht="25.5" x14ac:dyDescent="0.2">
      <c r="A14" s="34" t="s">
        <v>59</v>
      </c>
      <c r="E14" s="35" t="s">
        <v>1077</v>
      </c>
    </row>
    <row r="15" spans="1:18" x14ac:dyDescent="0.2">
      <c r="A15" s="36" t="s">
        <v>61</v>
      </c>
      <c r="E15" s="37" t="s">
        <v>1327</v>
      </c>
    </row>
    <row r="16" spans="1:18" ht="25.5" x14ac:dyDescent="0.2">
      <c r="A16" t="s">
        <v>63</v>
      </c>
      <c r="E16" s="35" t="s">
        <v>64</v>
      </c>
    </row>
    <row r="17" spans="1:18" x14ac:dyDescent="0.2">
      <c r="A17" s="24" t="s">
        <v>55</v>
      </c>
      <c r="B17" s="29" t="s">
        <v>35</v>
      </c>
      <c r="C17" s="29" t="s">
        <v>56</v>
      </c>
      <c r="D17" s="24" t="s">
        <v>125</v>
      </c>
      <c r="E17" s="30" t="s">
        <v>57</v>
      </c>
      <c r="F17" s="31" t="s">
        <v>58</v>
      </c>
      <c r="G17" s="32">
        <v>23.83</v>
      </c>
      <c r="H17" s="33">
        <v>0</v>
      </c>
      <c r="I17" s="33">
        <f>ROUND(ROUND(H17,2)*ROUND(G17,3),2)</f>
        <v>0</v>
      </c>
      <c r="O17">
        <f>(I17*21)/100</f>
        <v>0</v>
      </c>
      <c r="P17" t="s">
        <v>35</v>
      </c>
    </row>
    <row r="18" spans="1:18" ht="25.5" x14ac:dyDescent="0.2">
      <c r="A18" s="34" t="s">
        <v>59</v>
      </c>
      <c r="E18" s="35" t="s">
        <v>1149</v>
      </c>
    </row>
    <row r="19" spans="1:18" x14ac:dyDescent="0.2">
      <c r="A19" s="36" t="s">
        <v>61</v>
      </c>
      <c r="E19" s="37" t="s">
        <v>1328</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4.45</v>
      </c>
      <c r="H22" s="33">
        <v>0</v>
      </c>
      <c r="I22" s="33">
        <f>ROUND(ROUND(H22,2)*ROUND(G22,3),2)</f>
        <v>0</v>
      </c>
      <c r="O22">
        <f>(I22*21)/100</f>
        <v>0</v>
      </c>
      <c r="P22" t="s">
        <v>35</v>
      </c>
    </row>
    <row r="23" spans="1:18" ht="63.75" x14ac:dyDescent="0.2">
      <c r="A23" s="34" t="s">
        <v>59</v>
      </c>
      <c r="E23" s="35" t="s">
        <v>1329</v>
      </c>
    </row>
    <row r="24" spans="1:18" x14ac:dyDescent="0.2">
      <c r="A24" s="36" t="s">
        <v>61</v>
      </c>
      <c r="E24" s="37" t="s">
        <v>1330</v>
      </c>
    </row>
    <row r="25" spans="1:18" ht="63.75" x14ac:dyDescent="0.2">
      <c r="A25" t="s">
        <v>63</v>
      </c>
      <c r="E25" s="35" t="s">
        <v>74</v>
      </c>
    </row>
    <row r="26" spans="1:18" ht="25.5" x14ac:dyDescent="0.2">
      <c r="A26" s="24" t="s">
        <v>55</v>
      </c>
      <c r="B26" s="29" t="s">
        <v>43</v>
      </c>
      <c r="C26" s="29" t="s">
        <v>104</v>
      </c>
      <c r="D26" s="24" t="s">
        <v>69</v>
      </c>
      <c r="E26" s="30" t="s">
        <v>105</v>
      </c>
      <c r="F26" s="31" t="s">
        <v>77</v>
      </c>
      <c r="G26" s="32">
        <v>6.3970000000000002</v>
      </c>
      <c r="H26" s="33">
        <v>0</v>
      </c>
      <c r="I26" s="33">
        <f>ROUND(ROUND(H26,2)*ROUND(G26,3),2)</f>
        <v>0</v>
      </c>
      <c r="O26">
        <f>(I26*21)/100</f>
        <v>0</v>
      </c>
      <c r="P26" t="s">
        <v>35</v>
      </c>
    </row>
    <row r="27" spans="1:18" ht="38.25" x14ac:dyDescent="0.2">
      <c r="A27" s="34" t="s">
        <v>59</v>
      </c>
      <c r="E27" s="35" t="s">
        <v>1083</v>
      </c>
    </row>
    <row r="28" spans="1:18" x14ac:dyDescent="0.2">
      <c r="A28" s="36" t="s">
        <v>61</v>
      </c>
      <c r="E28" s="37" t="s">
        <v>1331</v>
      </c>
    </row>
    <row r="29" spans="1:18" ht="25.5" x14ac:dyDescent="0.2">
      <c r="A29" t="s">
        <v>63</v>
      </c>
      <c r="E29" s="35" t="s">
        <v>80</v>
      </c>
    </row>
    <row r="30" spans="1:18" x14ac:dyDescent="0.2">
      <c r="A30" s="24" t="s">
        <v>55</v>
      </c>
      <c r="B30" s="29" t="s">
        <v>45</v>
      </c>
      <c r="C30" s="29" t="s">
        <v>119</v>
      </c>
      <c r="D30" s="24" t="s">
        <v>69</v>
      </c>
      <c r="E30" s="30" t="s">
        <v>121</v>
      </c>
      <c r="F30" s="31" t="s">
        <v>71</v>
      </c>
      <c r="G30" s="32">
        <v>0.872</v>
      </c>
      <c r="H30" s="33">
        <v>0</v>
      </c>
      <c r="I30" s="33">
        <f>ROUND(ROUND(H30,2)*ROUND(G30,3),2)</f>
        <v>0</v>
      </c>
      <c r="O30">
        <f>(I30*21)/100</f>
        <v>0</v>
      </c>
      <c r="P30" t="s">
        <v>35</v>
      </c>
    </row>
    <row r="31" spans="1:18" ht="63.75" x14ac:dyDescent="0.2">
      <c r="A31" s="34" t="s">
        <v>59</v>
      </c>
      <c r="E31" s="35" t="s">
        <v>1332</v>
      </c>
    </row>
    <row r="32" spans="1:18" x14ac:dyDescent="0.2">
      <c r="A32" s="36" t="s">
        <v>61</v>
      </c>
      <c r="E32" s="37" t="s">
        <v>1333</v>
      </c>
    </row>
    <row r="33" spans="1:16" ht="63.75" x14ac:dyDescent="0.2">
      <c r="A33" t="s">
        <v>63</v>
      </c>
      <c r="E33" s="35" t="s">
        <v>74</v>
      </c>
    </row>
    <row r="34" spans="1:16" x14ac:dyDescent="0.2">
      <c r="A34" s="24" t="s">
        <v>55</v>
      </c>
      <c r="B34" s="29" t="s">
        <v>47</v>
      </c>
      <c r="C34" s="29" t="s">
        <v>1087</v>
      </c>
      <c r="D34" s="24" t="s">
        <v>69</v>
      </c>
      <c r="E34" s="30" t="s">
        <v>1088</v>
      </c>
      <c r="F34" s="31" t="s">
        <v>101</v>
      </c>
      <c r="G34" s="32">
        <v>1.84</v>
      </c>
      <c r="H34" s="33">
        <v>0</v>
      </c>
      <c r="I34" s="33">
        <f>ROUND(ROUND(H34,2)*ROUND(G34,3),2)</f>
        <v>0</v>
      </c>
      <c r="O34">
        <f>(I34*21)/100</f>
        <v>0</v>
      </c>
      <c r="P34" t="s">
        <v>35</v>
      </c>
    </row>
    <row r="35" spans="1:16" ht="38.25" x14ac:dyDescent="0.2">
      <c r="A35" s="34" t="s">
        <v>59</v>
      </c>
      <c r="E35" s="35" t="s">
        <v>1089</v>
      </c>
    </row>
    <row r="36" spans="1:16" x14ac:dyDescent="0.2">
      <c r="A36" s="36" t="s">
        <v>61</v>
      </c>
      <c r="E36" s="37" t="s">
        <v>1334</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5.3390000000000004</v>
      </c>
      <c r="H42" s="33">
        <v>0</v>
      </c>
      <c r="I42" s="33">
        <f>ROUND(ROUND(H42,2)*ROUND(G42,3),2)</f>
        <v>0</v>
      </c>
      <c r="O42">
        <f>(I42*21)/100</f>
        <v>0</v>
      </c>
      <c r="P42" t="s">
        <v>35</v>
      </c>
    </row>
    <row r="43" spans="1:16" ht="153" x14ac:dyDescent="0.2">
      <c r="A43" s="34" t="s">
        <v>59</v>
      </c>
      <c r="E43" s="35" t="s">
        <v>1335</v>
      </c>
    </row>
    <row r="44" spans="1:16" ht="38.25" x14ac:dyDescent="0.2">
      <c r="A44" s="36" t="s">
        <v>61</v>
      </c>
      <c r="E44" s="37" t="s">
        <v>1336</v>
      </c>
    </row>
    <row r="45" spans="1:16" ht="38.25" x14ac:dyDescent="0.2">
      <c r="A45" t="s">
        <v>63</v>
      </c>
      <c r="E45" s="35" t="s">
        <v>146</v>
      </c>
    </row>
    <row r="46" spans="1:16" x14ac:dyDescent="0.2">
      <c r="A46" s="24" t="s">
        <v>55</v>
      </c>
      <c r="B46" s="29" t="s">
        <v>50</v>
      </c>
      <c r="C46" s="29" t="s">
        <v>166</v>
      </c>
      <c r="D46" s="24" t="s">
        <v>69</v>
      </c>
      <c r="E46" s="30" t="s">
        <v>167</v>
      </c>
      <c r="F46" s="31" t="s">
        <v>71</v>
      </c>
      <c r="G46" s="32">
        <v>77.304000000000002</v>
      </c>
      <c r="H46" s="33">
        <v>0</v>
      </c>
      <c r="I46" s="33">
        <f>ROUND(ROUND(H46,2)*ROUND(G46,3),2)</f>
        <v>0</v>
      </c>
      <c r="O46">
        <f>(I46*21)/100</f>
        <v>0</v>
      </c>
      <c r="P46" t="s">
        <v>35</v>
      </c>
    </row>
    <row r="47" spans="1:16" ht="63.75" x14ac:dyDescent="0.2">
      <c r="A47" s="34" t="s">
        <v>59</v>
      </c>
      <c r="E47" s="35" t="s">
        <v>1337</v>
      </c>
    </row>
    <row r="48" spans="1:16" x14ac:dyDescent="0.2">
      <c r="A48" s="36" t="s">
        <v>61</v>
      </c>
      <c r="E48" s="37" t="s">
        <v>1338</v>
      </c>
    </row>
    <row r="49" spans="1:16" ht="318.75" x14ac:dyDescent="0.2">
      <c r="A49" t="s">
        <v>63</v>
      </c>
      <c r="E49" s="35" t="s">
        <v>170</v>
      </c>
    </row>
    <row r="50" spans="1:16" x14ac:dyDescent="0.2">
      <c r="A50" s="24" t="s">
        <v>55</v>
      </c>
      <c r="B50" s="29" t="s">
        <v>52</v>
      </c>
      <c r="C50" s="29" t="s">
        <v>172</v>
      </c>
      <c r="D50" s="24" t="s">
        <v>69</v>
      </c>
      <c r="E50" s="30" t="s">
        <v>173</v>
      </c>
      <c r="F50" s="31" t="s">
        <v>174</v>
      </c>
      <c r="G50" s="32">
        <v>773.04</v>
      </c>
      <c r="H50" s="33">
        <v>0</v>
      </c>
      <c r="I50" s="33">
        <f>ROUND(ROUND(H50,2)*ROUND(G50,3),2)</f>
        <v>0</v>
      </c>
      <c r="O50">
        <f>(I50*21)/100</f>
        <v>0</v>
      </c>
      <c r="P50" t="s">
        <v>35</v>
      </c>
    </row>
    <row r="51" spans="1:16" ht="38.25" x14ac:dyDescent="0.2">
      <c r="A51" s="34" t="s">
        <v>59</v>
      </c>
      <c r="E51" s="35" t="s">
        <v>751</v>
      </c>
    </row>
    <row r="52" spans="1:16" x14ac:dyDescent="0.2">
      <c r="A52" s="36" t="s">
        <v>61</v>
      </c>
      <c r="E52" s="37" t="s">
        <v>1339</v>
      </c>
    </row>
    <row r="53" spans="1:16" ht="25.5" x14ac:dyDescent="0.2">
      <c r="A53" t="s">
        <v>63</v>
      </c>
      <c r="E53" s="35" t="s">
        <v>177</v>
      </c>
    </row>
    <row r="54" spans="1:16" x14ac:dyDescent="0.2">
      <c r="A54" s="24" t="s">
        <v>55</v>
      </c>
      <c r="B54" s="29" t="s">
        <v>108</v>
      </c>
      <c r="C54" s="29" t="s">
        <v>753</v>
      </c>
      <c r="D54" s="24" t="s">
        <v>69</v>
      </c>
      <c r="E54" s="30" t="s">
        <v>754</v>
      </c>
      <c r="F54" s="31" t="s">
        <v>71</v>
      </c>
      <c r="G54" s="32">
        <v>60.689</v>
      </c>
      <c r="H54" s="33">
        <v>0</v>
      </c>
      <c r="I54" s="33">
        <f>ROUND(ROUND(H54,2)*ROUND(G54,3),2)</f>
        <v>0</v>
      </c>
      <c r="O54">
        <f>(I54*21)/100</f>
        <v>0</v>
      </c>
      <c r="P54" t="s">
        <v>35</v>
      </c>
    </row>
    <row r="55" spans="1:16" ht="51" x14ac:dyDescent="0.2">
      <c r="A55" s="34" t="s">
        <v>59</v>
      </c>
      <c r="E55" s="35" t="s">
        <v>755</v>
      </c>
    </row>
    <row r="56" spans="1:16" x14ac:dyDescent="0.2">
      <c r="A56" s="36" t="s">
        <v>61</v>
      </c>
      <c r="E56" s="37" t="s">
        <v>1340</v>
      </c>
    </row>
    <row r="57" spans="1:16" ht="293.25" x14ac:dyDescent="0.2">
      <c r="A57" t="s">
        <v>63</v>
      </c>
      <c r="E57" s="35" t="s">
        <v>757</v>
      </c>
    </row>
    <row r="58" spans="1:16" x14ac:dyDescent="0.2">
      <c r="A58" s="24" t="s">
        <v>55</v>
      </c>
      <c r="B58" s="29" t="s">
        <v>113</v>
      </c>
      <c r="C58" s="29" t="s">
        <v>202</v>
      </c>
      <c r="D58" s="24" t="s">
        <v>69</v>
      </c>
      <c r="E58" s="30" t="s">
        <v>203</v>
      </c>
      <c r="F58" s="31" t="s">
        <v>204</v>
      </c>
      <c r="G58" s="32">
        <v>50.811999999999998</v>
      </c>
      <c r="H58" s="33">
        <v>0</v>
      </c>
      <c r="I58" s="33">
        <f>ROUND(ROUND(H58,2)*ROUND(G58,3),2)</f>
        <v>0</v>
      </c>
      <c r="O58">
        <f>(I58*21)/100</f>
        <v>0</v>
      </c>
      <c r="P58" t="s">
        <v>35</v>
      </c>
    </row>
    <row r="59" spans="1:16" ht="76.5" x14ac:dyDescent="0.2">
      <c r="A59" s="34" t="s">
        <v>59</v>
      </c>
      <c r="E59" s="35" t="s">
        <v>1341</v>
      </c>
    </row>
    <row r="60" spans="1:16" ht="38.25" x14ac:dyDescent="0.2">
      <c r="A60" s="36" t="s">
        <v>61</v>
      </c>
      <c r="E60" s="37" t="s">
        <v>1342</v>
      </c>
    </row>
    <row r="61" spans="1:16" ht="25.5" x14ac:dyDescent="0.2">
      <c r="A61" t="s">
        <v>63</v>
      </c>
      <c r="E61" s="35" t="s">
        <v>207</v>
      </c>
    </row>
    <row r="62" spans="1:16" x14ac:dyDescent="0.2">
      <c r="A62" s="24" t="s">
        <v>55</v>
      </c>
      <c r="B62" s="29" t="s">
        <v>118</v>
      </c>
      <c r="C62" s="29" t="s">
        <v>209</v>
      </c>
      <c r="D62" s="24" t="s">
        <v>69</v>
      </c>
      <c r="E62" s="30" t="s">
        <v>210</v>
      </c>
      <c r="F62" s="31" t="s">
        <v>204</v>
      </c>
      <c r="G62" s="32">
        <v>15.954000000000001</v>
      </c>
      <c r="H62" s="33">
        <v>0</v>
      </c>
      <c r="I62" s="33">
        <f>ROUND(ROUND(H62,2)*ROUND(G62,3),2)</f>
        <v>0</v>
      </c>
      <c r="O62">
        <f>(I62*21)/100</f>
        <v>0</v>
      </c>
      <c r="P62" t="s">
        <v>35</v>
      </c>
    </row>
    <row r="63" spans="1:16" ht="38.25" x14ac:dyDescent="0.2">
      <c r="A63" s="34" t="s">
        <v>59</v>
      </c>
      <c r="E63" s="35" t="s">
        <v>760</v>
      </c>
    </row>
    <row r="64" spans="1:16" x14ac:dyDescent="0.2">
      <c r="A64" s="36" t="s">
        <v>61</v>
      </c>
      <c r="E64" s="37" t="s">
        <v>1343</v>
      </c>
    </row>
    <row r="65" spans="1:18" x14ac:dyDescent="0.2">
      <c r="A65" t="s">
        <v>63</v>
      </c>
      <c r="E65" s="35" t="s">
        <v>213</v>
      </c>
    </row>
    <row r="66" spans="1:18" x14ac:dyDescent="0.2">
      <c r="A66" s="24" t="s">
        <v>55</v>
      </c>
      <c r="B66" s="29" t="s">
        <v>124</v>
      </c>
      <c r="C66" s="29" t="s">
        <v>762</v>
      </c>
      <c r="D66" s="24" t="s">
        <v>69</v>
      </c>
      <c r="E66" s="30" t="s">
        <v>763</v>
      </c>
      <c r="F66" s="31" t="s">
        <v>204</v>
      </c>
      <c r="G66" s="32">
        <v>15.954000000000001</v>
      </c>
      <c r="H66" s="33">
        <v>0</v>
      </c>
      <c r="I66" s="33">
        <f>ROUND(ROUND(H66,2)*ROUND(G66,3),2)</f>
        <v>0</v>
      </c>
      <c r="O66">
        <f>(I66*21)/100</f>
        <v>0</v>
      </c>
      <c r="P66" t="s">
        <v>35</v>
      </c>
    </row>
    <row r="67" spans="1:18" ht="38.25" x14ac:dyDescent="0.2">
      <c r="A67" s="34" t="s">
        <v>59</v>
      </c>
      <c r="E67" s="35" t="s">
        <v>764</v>
      </c>
    </row>
    <row r="68" spans="1:18" x14ac:dyDescent="0.2">
      <c r="A68" s="36" t="s">
        <v>61</v>
      </c>
      <c r="E68" s="37" t="s">
        <v>1343</v>
      </c>
    </row>
    <row r="69" spans="1:18" ht="38.25" x14ac:dyDescent="0.2">
      <c r="A69" t="s">
        <v>63</v>
      </c>
      <c r="E69" s="35" t="s">
        <v>765</v>
      </c>
    </row>
    <row r="70" spans="1:18" x14ac:dyDescent="0.2">
      <c r="A70" s="24" t="s">
        <v>55</v>
      </c>
      <c r="B70" s="29" t="s">
        <v>128</v>
      </c>
      <c r="C70" s="29" t="s">
        <v>221</v>
      </c>
      <c r="D70" s="24" t="s">
        <v>69</v>
      </c>
      <c r="E70" s="30" t="s">
        <v>222</v>
      </c>
      <c r="F70" s="31" t="s">
        <v>204</v>
      </c>
      <c r="G70" s="32">
        <v>15.954000000000001</v>
      </c>
      <c r="H70" s="33">
        <v>0</v>
      </c>
      <c r="I70" s="33">
        <f>ROUND(ROUND(H70,2)*ROUND(G70,3),2)</f>
        <v>0</v>
      </c>
      <c r="O70">
        <f>(I70*21)/100</f>
        <v>0</v>
      </c>
      <c r="P70" t="s">
        <v>35</v>
      </c>
    </row>
    <row r="71" spans="1:18" ht="38.25" x14ac:dyDescent="0.2">
      <c r="A71" s="34" t="s">
        <v>59</v>
      </c>
      <c r="E71" s="35" t="s">
        <v>766</v>
      </c>
    </row>
    <row r="72" spans="1:18" x14ac:dyDescent="0.2">
      <c r="A72" s="36" t="s">
        <v>61</v>
      </c>
      <c r="E72" s="37" t="s">
        <v>1343</v>
      </c>
    </row>
    <row r="73" spans="1:18" ht="25.5" x14ac:dyDescent="0.2">
      <c r="A73" t="s">
        <v>63</v>
      </c>
      <c r="E73" s="35" t="s">
        <v>224</v>
      </c>
    </row>
    <row r="74" spans="1:18" x14ac:dyDescent="0.2">
      <c r="A74" s="24" t="s">
        <v>55</v>
      </c>
      <c r="B74" s="29" t="s">
        <v>134</v>
      </c>
      <c r="C74" s="29" t="s">
        <v>226</v>
      </c>
      <c r="D74" s="24" t="s">
        <v>69</v>
      </c>
      <c r="E74" s="30" t="s">
        <v>227</v>
      </c>
      <c r="F74" s="31" t="s">
        <v>204</v>
      </c>
      <c r="G74" s="32">
        <v>15.954000000000001</v>
      </c>
      <c r="H74" s="33">
        <v>0</v>
      </c>
      <c r="I74" s="33">
        <f>ROUND(ROUND(H74,2)*ROUND(G74,3),2)</f>
        <v>0</v>
      </c>
      <c r="O74">
        <f>(I74*21)/100</f>
        <v>0</v>
      </c>
      <c r="P74" t="s">
        <v>35</v>
      </c>
    </row>
    <row r="75" spans="1:18" ht="38.25" x14ac:dyDescent="0.2">
      <c r="A75" s="34" t="s">
        <v>59</v>
      </c>
      <c r="E75" s="35" t="s">
        <v>767</v>
      </c>
    </row>
    <row r="76" spans="1:18" x14ac:dyDescent="0.2">
      <c r="A76" s="36" t="s">
        <v>61</v>
      </c>
      <c r="E76" s="37" t="s">
        <v>1343</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0+I79+I83+I87+I91+I95+I99+I103+I107</f>
        <v>0</v>
      </c>
      <c r="R78">
        <f>0+O79+O83+O87+O91+O95+O99+O103+O107</f>
        <v>0</v>
      </c>
    </row>
    <row r="79" spans="1:18" x14ac:dyDescent="0.2">
      <c r="A79" s="24" t="s">
        <v>55</v>
      </c>
      <c r="B79" s="29" t="s">
        <v>141</v>
      </c>
      <c r="C79" s="29" t="s">
        <v>768</v>
      </c>
      <c r="D79" s="24" t="s">
        <v>69</v>
      </c>
      <c r="E79" s="30" t="s">
        <v>769</v>
      </c>
      <c r="F79" s="31" t="s">
        <v>71</v>
      </c>
      <c r="G79" s="32">
        <v>0.3</v>
      </c>
      <c r="H79" s="33">
        <v>0</v>
      </c>
      <c r="I79" s="33">
        <f>ROUND(ROUND(H79,2)*ROUND(G79,3),2)</f>
        <v>0</v>
      </c>
      <c r="O79">
        <f>(I79*21)/100</f>
        <v>0</v>
      </c>
      <c r="P79" t="s">
        <v>35</v>
      </c>
    </row>
    <row r="80" spans="1:18" ht="51" x14ac:dyDescent="0.2">
      <c r="A80" s="34" t="s">
        <v>59</v>
      </c>
      <c r="E80" s="35" t="s">
        <v>1344</v>
      </c>
    </row>
    <row r="81" spans="1:16" x14ac:dyDescent="0.2">
      <c r="A81" s="36" t="s">
        <v>61</v>
      </c>
      <c r="E81" s="37" t="s">
        <v>1345</v>
      </c>
    </row>
    <row r="82" spans="1:16" ht="229.5" x14ac:dyDescent="0.2">
      <c r="A82" t="s">
        <v>63</v>
      </c>
      <c r="E82" s="35" t="s">
        <v>772</v>
      </c>
    </row>
    <row r="83" spans="1:16" x14ac:dyDescent="0.2">
      <c r="A83" s="24" t="s">
        <v>55</v>
      </c>
      <c r="B83" s="29" t="s">
        <v>147</v>
      </c>
      <c r="C83" s="29" t="s">
        <v>283</v>
      </c>
      <c r="D83" s="24" t="s">
        <v>69</v>
      </c>
      <c r="E83" s="30" t="s">
        <v>284</v>
      </c>
      <c r="F83" s="31" t="s">
        <v>71</v>
      </c>
      <c r="G83" s="32">
        <v>0.3</v>
      </c>
      <c r="H83" s="33">
        <v>0</v>
      </c>
      <c r="I83" s="33">
        <f>ROUND(ROUND(H83,2)*ROUND(G83,3),2)</f>
        <v>0</v>
      </c>
      <c r="O83">
        <f>(I83*21)/100</f>
        <v>0</v>
      </c>
      <c r="P83" t="s">
        <v>35</v>
      </c>
    </row>
    <row r="84" spans="1:16" ht="51" x14ac:dyDescent="0.2">
      <c r="A84" s="34" t="s">
        <v>59</v>
      </c>
      <c r="E84" s="35" t="s">
        <v>868</v>
      </c>
    </row>
    <row r="85" spans="1:16" x14ac:dyDescent="0.2">
      <c r="A85" s="36" t="s">
        <v>61</v>
      </c>
      <c r="E85" s="37" t="s">
        <v>869</v>
      </c>
    </row>
    <row r="86" spans="1:16" ht="369.75" x14ac:dyDescent="0.2">
      <c r="A86" t="s">
        <v>63</v>
      </c>
      <c r="E86" s="35" t="s">
        <v>274</v>
      </c>
    </row>
    <row r="87" spans="1:16" x14ac:dyDescent="0.2">
      <c r="A87" s="24" t="s">
        <v>55</v>
      </c>
      <c r="B87" s="29" t="s">
        <v>153</v>
      </c>
      <c r="C87" s="29" t="s">
        <v>288</v>
      </c>
      <c r="D87" s="24" t="s">
        <v>69</v>
      </c>
      <c r="E87" s="30" t="s">
        <v>289</v>
      </c>
      <c r="F87" s="31" t="s">
        <v>71</v>
      </c>
      <c r="G87" s="32">
        <v>3.6379999999999999</v>
      </c>
      <c r="H87" s="33">
        <v>0</v>
      </c>
      <c r="I87" s="33">
        <f>ROUND(ROUND(H87,2)*ROUND(G87,3),2)</f>
        <v>0</v>
      </c>
      <c r="O87">
        <f>(I87*21)/100</f>
        <v>0</v>
      </c>
      <c r="P87" t="s">
        <v>35</v>
      </c>
    </row>
    <row r="88" spans="1:16" ht="51" x14ac:dyDescent="0.2">
      <c r="A88" s="34" t="s">
        <v>59</v>
      </c>
      <c r="E88" s="35" t="s">
        <v>773</v>
      </c>
    </row>
    <row r="89" spans="1:16" x14ac:dyDescent="0.2">
      <c r="A89" s="36" t="s">
        <v>61</v>
      </c>
      <c r="E89" s="37" t="s">
        <v>1346</v>
      </c>
    </row>
    <row r="90" spans="1:16" ht="369.75" x14ac:dyDescent="0.2">
      <c r="A90" t="s">
        <v>63</v>
      </c>
      <c r="E90" s="35" t="s">
        <v>274</v>
      </c>
    </row>
    <row r="91" spans="1:16" x14ac:dyDescent="0.2">
      <c r="A91" s="24" t="s">
        <v>55</v>
      </c>
      <c r="B91" s="29" t="s">
        <v>159</v>
      </c>
      <c r="C91" s="29" t="s">
        <v>775</v>
      </c>
      <c r="D91" s="24" t="s">
        <v>69</v>
      </c>
      <c r="E91" s="30" t="s">
        <v>776</v>
      </c>
      <c r="F91" s="31" t="s">
        <v>71</v>
      </c>
      <c r="G91" s="32">
        <v>4.641</v>
      </c>
      <c r="H91" s="33">
        <v>0</v>
      </c>
      <c r="I91" s="33">
        <f>ROUND(ROUND(H91,2)*ROUND(G91,3),2)</f>
        <v>0</v>
      </c>
      <c r="O91">
        <f>(I91*21)/100</f>
        <v>0</v>
      </c>
      <c r="P91" t="s">
        <v>35</v>
      </c>
    </row>
    <row r="92" spans="1:16" ht="76.5" x14ac:dyDescent="0.2">
      <c r="A92" s="34" t="s">
        <v>59</v>
      </c>
      <c r="E92" s="35" t="s">
        <v>1347</v>
      </c>
    </row>
    <row r="93" spans="1:16" x14ac:dyDescent="0.2">
      <c r="A93" s="36" t="s">
        <v>61</v>
      </c>
      <c r="E93" s="37" t="s">
        <v>1348</v>
      </c>
    </row>
    <row r="94" spans="1:16" ht="369.75" x14ac:dyDescent="0.2">
      <c r="A94" t="s">
        <v>63</v>
      </c>
      <c r="E94" s="35" t="s">
        <v>274</v>
      </c>
    </row>
    <row r="95" spans="1:16" x14ac:dyDescent="0.2">
      <c r="A95" s="24" t="s">
        <v>55</v>
      </c>
      <c r="B95" s="29" t="s">
        <v>165</v>
      </c>
      <c r="C95" s="29" t="s">
        <v>779</v>
      </c>
      <c r="D95" s="24" t="s">
        <v>69</v>
      </c>
      <c r="E95" s="30" t="s">
        <v>780</v>
      </c>
      <c r="F95" s="31" t="s">
        <v>58</v>
      </c>
      <c r="G95" s="32">
        <v>0.72899999999999998</v>
      </c>
      <c r="H95" s="33">
        <v>0</v>
      </c>
      <c r="I95" s="33">
        <f>ROUND(ROUND(H95,2)*ROUND(G95,3),2)</f>
        <v>0</v>
      </c>
      <c r="O95">
        <f>(I95*21)/100</f>
        <v>0</v>
      </c>
      <c r="P95" t="s">
        <v>35</v>
      </c>
    </row>
    <row r="96" spans="1:16" ht="51" x14ac:dyDescent="0.2">
      <c r="A96" s="34" t="s">
        <v>59</v>
      </c>
      <c r="E96" s="35" t="s">
        <v>781</v>
      </c>
    </row>
    <row r="97" spans="1:18" x14ac:dyDescent="0.2">
      <c r="A97" s="36" t="s">
        <v>61</v>
      </c>
      <c r="E97" s="37" t="s">
        <v>1349</v>
      </c>
    </row>
    <row r="98" spans="1:18" ht="191.25" x14ac:dyDescent="0.2">
      <c r="A98" t="s">
        <v>63</v>
      </c>
      <c r="E98" s="35" t="s">
        <v>783</v>
      </c>
    </row>
    <row r="99" spans="1:18" x14ac:dyDescent="0.2">
      <c r="A99" s="24" t="s">
        <v>55</v>
      </c>
      <c r="B99" s="29" t="s">
        <v>171</v>
      </c>
      <c r="C99" s="29" t="s">
        <v>293</v>
      </c>
      <c r="D99" s="24" t="s">
        <v>69</v>
      </c>
      <c r="E99" s="30" t="s">
        <v>294</v>
      </c>
      <c r="F99" s="31" t="s">
        <v>71</v>
      </c>
      <c r="G99" s="32">
        <v>8.7379999999999995</v>
      </c>
      <c r="H99" s="33">
        <v>0</v>
      </c>
      <c r="I99" s="33">
        <f>ROUND(ROUND(H99,2)*ROUND(G99,3),2)</f>
        <v>0</v>
      </c>
      <c r="O99">
        <f>(I99*21)/100</f>
        <v>0</v>
      </c>
      <c r="P99" t="s">
        <v>35</v>
      </c>
    </row>
    <row r="100" spans="1:18" ht="51" x14ac:dyDescent="0.2">
      <c r="A100" s="34" t="s">
        <v>59</v>
      </c>
      <c r="E100" s="35" t="s">
        <v>784</v>
      </c>
    </row>
    <row r="101" spans="1:18" x14ac:dyDescent="0.2">
      <c r="A101" s="36" t="s">
        <v>61</v>
      </c>
      <c r="E101" s="37" t="s">
        <v>1350</v>
      </c>
    </row>
    <row r="102" spans="1:18" ht="38.25" x14ac:dyDescent="0.2">
      <c r="A102" t="s">
        <v>63</v>
      </c>
      <c r="E102" s="35" t="s">
        <v>297</v>
      </c>
    </row>
    <row r="103" spans="1:18" x14ac:dyDescent="0.2">
      <c r="A103" s="24" t="s">
        <v>55</v>
      </c>
      <c r="B103" s="29" t="s">
        <v>178</v>
      </c>
      <c r="C103" s="29" t="s">
        <v>310</v>
      </c>
      <c r="D103" s="24" t="s">
        <v>69</v>
      </c>
      <c r="E103" s="30" t="s">
        <v>311</v>
      </c>
      <c r="F103" s="31" t="s">
        <v>71</v>
      </c>
      <c r="G103" s="32">
        <v>6.0629999999999997</v>
      </c>
      <c r="H103" s="33">
        <v>0</v>
      </c>
      <c r="I103" s="33">
        <f>ROUND(ROUND(H103,2)*ROUND(G103,3),2)</f>
        <v>0</v>
      </c>
      <c r="O103">
        <f>(I103*21)/100</f>
        <v>0</v>
      </c>
      <c r="P103" t="s">
        <v>35</v>
      </c>
    </row>
    <row r="104" spans="1:18" ht="51" x14ac:dyDescent="0.2">
      <c r="A104" s="34" t="s">
        <v>59</v>
      </c>
      <c r="E104" s="35" t="s">
        <v>786</v>
      </c>
    </row>
    <row r="105" spans="1:18" x14ac:dyDescent="0.2">
      <c r="A105" s="36" t="s">
        <v>61</v>
      </c>
      <c r="E105" s="37" t="s">
        <v>1351</v>
      </c>
    </row>
    <row r="106" spans="1:18" ht="102" x14ac:dyDescent="0.2">
      <c r="A106" t="s">
        <v>63</v>
      </c>
      <c r="E106" s="35" t="s">
        <v>314</v>
      </c>
    </row>
    <row r="107" spans="1:18" x14ac:dyDescent="0.2">
      <c r="A107" s="24" t="s">
        <v>55</v>
      </c>
      <c r="B107" s="29" t="s">
        <v>184</v>
      </c>
      <c r="C107" s="29" t="s">
        <v>788</v>
      </c>
      <c r="D107" s="24" t="s">
        <v>69</v>
      </c>
      <c r="E107" s="30" t="s">
        <v>789</v>
      </c>
      <c r="F107" s="31" t="s">
        <v>71</v>
      </c>
      <c r="G107" s="32">
        <v>0.56399999999999995</v>
      </c>
      <c r="H107" s="33">
        <v>0</v>
      </c>
      <c r="I107" s="33">
        <f>ROUND(ROUND(H107,2)*ROUND(G107,3),2)</f>
        <v>0</v>
      </c>
      <c r="O107">
        <f>(I107*21)/100</f>
        <v>0</v>
      </c>
      <c r="P107" t="s">
        <v>35</v>
      </c>
    </row>
    <row r="108" spans="1:18" ht="51" x14ac:dyDescent="0.2">
      <c r="A108" s="34" t="s">
        <v>59</v>
      </c>
      <c r="E108" s="35" t="s">
        <v>790</v>
      </c>
    </row>
    <row r="109" spans="1:18" x14ac:dyDescent="0.2">
      <c r="A109" s="36" t="s">
        <v>61</v>
      </c>
      <c r="E109" s="37" t="s">
        <v>1352</v>
      </c>
    </row>
    <row r="110" spans="1:18" ht="357" x14ac:dyDescent="0.2">
      <c r="A110" t="s">
        <v>63</v>
      </c>
      <c r="E110" s="35" t="s">
        <v>792</v>
      </c>
    </row>
    <row r="111" spans="1:18" ht="12.75" customHeight="1" x14ac:dyDescent="0.2">
      <c r="A111" s="12" t="s">
        <v>53</v>
      </c>
      <c r="B111" s="12"/>
      <c r="C111" s="38" t="s">
        <v>45</v>
      </c>
      <c r="D111" s="12"/>
      <c r="E111" s="27" t="s">
        <v>315</v>
      </c>
      <c r="F111" s="12"/>
      <c r="G111" s="12"/>
      <c r="H111" s="12"/>
      <c r="I111" s="39">
        <f>0+Q111</f>
        <v>0</v>
      </c>
      <c r="O111">
        <f>0+R111</f>
        <v>0</v>
      </c>
      <c r="Q111">
        <f>0+I112+I116+I120+I124+I128</f>
        <v>0</v>
      </c>
      <c r="R111">
        <f>0+O112+O116+O120+O124+O128</f>
        <v>0</v>
      </c>
    </row>
    <row r="112" spans="1:18" x14ac:dyDescent="0.2">
      <c r="A112" s="24" t="s">
        <v>55</v>
      </c>
      <c r="B112" s="29" t="s">
        <v>190</v>
      </c>
      <c r="C112" s="29" t="s">
        <v>342</v>
      </c>
      <c r="D112" s="24" t="s">
        <v>69</v>
      </c>
      <c r="E112" s="30" t="s">
        <v>343</v>
      </c>
      <c r="F112" s="31" t="s">
        <v>204</v>
      </c>
      <c r="G112" s="32">
        <v>8.2230000000000008</v>
      </c>
      <c r="H112" s="33">
        <v>0</v>
      </c>
      <c r="I112" s="33">
        <f>ROUND(ROUND(H112,2)*ROUND(G112,3),2)</f>
        <v>0</v>
      </c>
      <c r="O112">
        <f>(I112*21)/100</f>
        <v>0</v>
      </c>
      <c r="P112" t="s">
        <v>35</v>
      </c>
    </row>
    <row r="113" spans="1:16" ht="38.25" x14ac:dyDescent="0.2">
      <c r="A113" s="34" t="s">
        <v>59</v>
      </c>
      <c r="E113" s="35" t="s">
        <v>1111</v>
      </c>
    </row>
    <row r="114" spans="1:16" x14ac:dyDescent="0.2">
      <c r="A114" s="36" t="s">
        <v>61</v>
      </c>
      <c r="E114" s="37" t="s">
        <v>1353</v>
      </c>
    </row>
    <row r="115" spans="1:16" ht="51" x14ac:dyDescent="0.2">
      <c r="A115" t="s">
        <v>63</v>
      </c>
      <c r="E115" s="35" t="s">
        <v>327</v>
      </c>
    </row>
    <row r="116" spans="1:16" x14ac:dyDescent="0.2">
      <c r="A116" s="24" t="s">
        <v>55</v>
      </c>
      <c r="B116" s="29" t="s">
        <v>196</v>
      </c>
      <c r="C116" s="29" t="s">
        <v>357</v>
      </c>
      <c r="D116" s="24" t="s">
        <v>69</v>
      </c>
      <c r="E116" s="30" t="s">
        <v>358</v>
      </c>
      <c r="F116" s="31" t="s">
        <v>71</v>
      </c>
      <c r="G116" s="32">
        <v>0.49299999999999999</v>
      </c>
      <c r="H116" s="33">
        <v>0</v>
      </c>
      <c r="I116" s="33">
        <f>ROUND(ROUND(H116,2)*ROUND(G116,3),2)</f>
        <v>0</v>
      </c>
      <c r="O116">
        <f>(I116*21)/100</f>
        <v>0</v>
      </c>
      <c r="P116" t="s">
        <v>35</v>
      </c>
    </row>
    <row r="117" spans="1:16" ht="51" x14ac:dyDescent="0.2">
      <c r="A117" s="34" t="s">
        <v>59</v>
      </c>
      <c r="E117" s="35" t="s">
        <v>1113</v>
      </c>
    </row>
    <row r="118" spans="1:16" x14ac:dyDescent="0.2">
      <c r="A118" s="36" t="s">
        <v>61</v>
      </c>
      <c r="E118" s="37" t="s">
        <v>1354</v>
      </c>
    </row>
    <row r="119" spans="1:16" ht="102" x14ac:dyDescent="0.2">
      <c r="A119" t="s">
        <v>63</v>
      </c>
      <c r="E119" s="35" t="s">
        <v>361</v>
      </c>
    </row>
    <row r="120" spans="1:16" x14ac:dyDescent="0.2">
      <c r="A120" s="24" t="s">
        <v>55</v>
      </c>
      <c r="B120" s="29" t="s">
        <v>201</v>
      </c>
      <c r="C120" s="29" t="s">
        <v>369</v>
      </c>
      <c r="D120" s="24" t="s">
        <v>69</v>
      </c>
      <c r="E120" s="30" t="s">
        <v>370</v>
      </c>
      <c r="F120" s="31" t="s">
        <v>204</v>
      </c>
      <c r="G120" s="32">
        <v>8.2230000000000008</v>
      </c>
      <c r="H120" s="33">
        <v>0</v>
      </c>
      <c r="I120" s="33">
        <f>ROUND(ROUND(H120,2)*ROUND(G120,3),2)</f>
        <v>0</v>
      </c>
      <c r="O120">
        <f>(I120*21)/100</f>
        <v>0</v>
      </c>
      <c r="P120" t="s">
        <v>35</v>
      </c>
    </row>
    <row r="121" spans="1:16" ht="51" x14ac:dyDescent="0.2">
      <c r="A121" s="34" t="s">
        <v>59</v>
      </c>
      <c r="E121" s="35" t="s">
        <v>1115</v>
      </c>
    </row>
    <row r="122" spans="1:16" x14ac:dyDescent="0.2">
      <c r="A122" s="36" t="s">
        <v>61</v>
      </c>
      <c r="E122" s="37" t="s">
        <v>1353</v>
      </c>
    </row>
    <row r="123" spans="1:16" ht="51" x14ac:dyDescent="0.2">
      <c r="A123" t="s">
        <v>63</v>
      </c>
      <c r="E123" s="35" t="s">
        <v>373</v>
      </c>
    </row>
    <row r="124" spans="1:16" x14ac:dyDescent="0.2">
      <c r="A124" s="24" t="s">
        <v>55</v>
      </c>
      <c r="B124" s="29" t="s">
        <v>208</v>
      </c>
      <c r="C124" s="29" t="s">
        <v>397</v>
      </c>
      <c r="D124" s="24" t="s">
        <v>69</v>
      </c>
      <c r="E124" s="30" t="s">
        <v>398</v>
      </c>
      <c r="F124" s="31" t="s">
        <v>204</v>
      </c>
      <c r="G124" s="32">
        <v>8.2230000000000008</v>
      </c>
      <c r="H124" s="33">
        <v>0</v>
      </c>
      <c r="I124" s="33">
        <f>ROUND(ROUND(H124,2)*ROUND(G124,3),2)</f>
        <v>0</v>
      </c>
      <c r="O124">
        <f>(I124*21)/100</f>
        <v>0</v>
      </c>
      <c r="P124" t="s">
        <v>35</v>
      </c>
    </row>
    <row r="125" spans="1:16" ht="38.25" x14ac:dyDescent="0.2">
      <c r="A125" s="34" t="s">
        <v>59</v>
      </c>
      <c r="E125" s="35" t="s">
        <v>1116</v>
      </c>
    </row>
    <row r="126" spans="1:16" x14ac:dyDescent="0.2">
      <c r="A126" s="36" t="s">
        <v>61</v>
      </c>
      <c r="E126" s="37" t="s">
        <v>1353</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1.84</v>
      </c>
      <c r="H128" s="33">
        <v>0</v>
      </c>
      <c r="I128" s="33">
        <f>ROUND(ROUND(H128,2)*ROUND(G128,3),2)</f>
        <v>0</v>
      </c>
      <c r="O128">
        <f>(I128*21)/100</f>
        <v>0</v>
      </c>
      <c r="P128" t="s">
        <v>35</v>
      </c>
    </row>
    <row r="129" spans="1:18" ht="38.25" x14ac:dyDescent="0.2">
      <c r="A129" s="34" t="s">
        <v>59</v>
      </c>
      <c r="E129" s="35" t="s">
        <v>1117</v>
      </c>
    </row>
    <row r="130" spans="1:18" x14ac:dyDescent="0.2">
      <c r="A130" s="36" t="s">
        <v>61</v>
      </c>
      <c r="E130" s="37" t="s">
        <v>1334</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0.31900000000000001</v>
      </c>
      <c r="H133" s="33">
        <v>0</v>
      </c>
      <c r="I133" s="33">
        <f>ROUND(ROUND(H133,2)*ROUND(G133,3),2)</f>
        <v>0</v>
      </c>
      <c r="O133">
        <f>(I133*21)/100</f>
        <v>0</v>
      </c>
      <c r="P133" t="s">
        <v>35</v>
      </c>
    </row>
    <row r="134" spans="1:18" ht="51" x14ac:dyDescent="0.2">
      <c r="A134" s="34" t="s">
        <v>59</v>
      </c>
      <c r="E134" s="35" t="s">
        <v>796</v>
      </c>
    </row>
    <row r="135" spans="1:18" x14ac:dyDescent="0.2">
      <c r="A135" s="36" t="s">
        <v>61</v>
      </c>
      <c r="E135" s="37" t="s">
        <v>1355</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38.198999999999998</v>
      </c>
      <c r="H138" s="33">
        <v>0</v>
      </c>
      <c r="I138" s="33">
        <f>ROUND(ROUND(H138,2)*ROUND(G138,3),2)</f>
        <v>0</v>
      </c>
      <c r="O138">
        <f>(I138*21)/100</f>
        <v>0</v>
      </c>
      <c r="P138" t="s">
        <v>35</v>
      </c>
    </row>
    <row r="139" spans="1:18" ht="76.5" x14ac:dyDescent="0.2">
      <c r="A139" s="34" t="s">
        <v>59</v>
      </c>
      <c r="E139" s="35" t="s">
        <v>1356</v>
      </c>
    </row>
    <row r="140" spans="1:18" ht="38.25" x14ac:dyDescent="0.2">
      <c r="A140" s="36" t="s">
        <v>61</v>
      </c>
      <c r="E140" s="37" t="s">
        <v>1357</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0.31900000000000001</v>
      </c>
      <c r="H142" s="33">
        <v>0</v>
      </c>
      <c r="I142" s="33">
        <f>ROUND(ROUND(H142,2)*ROUND(G142,3),2)</f>
        <v>0</v>
      </c>
      <c r="O142">
        <f>(I142*21)/100</f>
        <v>0</v>
      </c>
      <c r="P142" t="s">
        <v>35</v>
      </c>
    </row>
    <row r="143" spans="1:18" ht="38.25" x14ac:dyDescent="0.2">
      <c r="A143" s="34" t="s">
        <v>59</v>
      </c>
      <c r="E143" s="35" t="s">
        <v>806</v>
      </c>
    </row>
    <row r="144" spans="1:18" x14ac:dyDescent="0.2">
      <c r="A144" s="36" t="s">
        <v>61</v>
      </c>
      <c r="E144" s="37" t="s">
        <v>1355</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0+I147+I151+I155+I159+I163</f>
        <v>0</v>
      </c>
      <c r="R146">
        <f>0+O147+O151+O155+O159+O163</f>
        <v>0</v>
      </c>
    </row>
    <row r="147" spans="1:18" x14ac:dyDescent="0.2">
      <c r="A147" s="24" t="s">
        <v>55</v>
      </c>
      <c r="B147" s="29" t="s">
        <v>236</v>
      </c>
      <c r="C147" s="29" t="s">
        <v>1300</v>
      </c>
      <c r="D147" s="24" t="s">
        <v>69</v>
      </c>
      <c r="E147" s="30" t="s">
        <v>1301</v>
      </c>
      <c r="F147" s="31" t="s">
        <v>101</v>
      </c>
      <c r="G147" s="32">
        <v>1</v>
      </c>
      <c r="H147" s="33">
        <v>0</v>
      </c>
      <c r="I147" s="33">
        <f>ROUND(ROUND(H147,2)*ROUND(G147,3),2)</f>
        <v>0</v>
      </c>
      <c r="O147">
        <f>(I147*21)/100</f>
        <v>0</v>
      </c>
      <c r="P147" t="s">
        <v>35</v>
      </c>
    </row>
    <row r="148" spans="1:18" ht="51" x14ac:dyDescent="0.2">
      <c r="A148" s="34" t="s">
        <v>59</v>
      </c>
      <c r="E148" s="35" t="s">
        <v>1302</v>
      </c>
    </row>
    <row r="149" spans="1:18" x14ac:dyDescent="0.2">
      <c r="A149" s="36" t="s">
        <v>61</v>
      </c>
      <c r="E149" s="37" t="s">
        <v>815</v>
      </c>
    </row>
    <row r="150" spans="1:18" ht="255" x14ac:dyDescent="0.2">
      <c r="A150" t="s">
        <v>63</v>
      </c>
      <c r="E150" s="35" t="s">
        <v>496</v>
      </c>
    </row>
    <row r="151" spans="1:18" x14ac:dyDescent="0.2">
      <c r="A151" s="24" t="s">
        <v>55</v>
      </c>
      <c r="B151" s="29" t="s">
        <v>243</v>
      </c>
      <c r="C151" s="29" t="s">
        <v>492</v>
      </c>
      <c r="D151" s="24" t="s">
        <v>69</v>
      </c>
      <c r="E151" s="30" t="s">
        <v>493</v>
      </c>
      <c r="F151" s="31" t="s">
        <v>101</v>
      </c>
      <c r="G151" s="32">
        <v>12.18</v>
      </c>
      <c r="H151" s="33">
        <v>0</v>
      </c>
      <c r="I151" s="33">
        <f>ROUND(ROUND(H151,2)*ROUND(G151,3),2)</f>
        <v>0</v>
      </c>
      <c r="O151">
        <f>(I151*21)/100</f>
        <v>0</v>
      </c>
      <c r="P151" t="s">
        <v>35</v>
      </c>
    </row>
    <row r="152" spans="1:18" ht="51" x14ac:dyDescent="0.2">
      <c r="A152" s="34" t="s">
        <v>59</v>
      </c>
      <c r="E152" s="35" t="s">
        <v>1358</v>
      </c>
    </row>
    <row r="153" spans="1:18" x14ac:dyDescent="0.2">
      <c r="A153" s="36" t="s">
        <v>61</v>
      </c>
      <c r="E153" s="37" t="s">
        <v>1359</v>
      </c>
    </row>
    <row r="154" spans="1:18" ht="255" x14ac:dyDescent="0.2">
      <c r="A154" t="s">
        <v>63</v>
      </c>
      <c r="E154" s="35" t="s">
        <v>496</v>
      </c>
    </row>
    <row r="155" spans="1:18" x14ac:dyDescent="0.2">
      <c r="A155" s="24" t="s">
        <v>55</v>
      </c>
      <c r="B155" s="29" t="s">
        <v>249</v>
      </c>
      <c r="C155" s="29" t="s">
        <v>1360</v>
      </c>
      <c r="D155" s="24" t="s">
        <v>69</v>
      </c>
      <c r="E155" s="30" t="s">
        <v>1361</v>
      </c>
      <c r="F155" s="31" t="s">
        <v>486</v>
      </c>
      <c r="G155" s="32">
        <v>1</v>
      </c>
      <c r="H155" s="33">
        <v>0</v>
      </c>
      <c r="I155" s="33">
        <f>ROUND(ROUND(H155,2)*ROUND(G155,3),2)</f>
        <v>0</v>
      </c>
      <c r="O155">
        <f>(I155*21)/100</f>
        <v>0</v>
      </c>
      <c r="P155" t="s">
        <v>35</v>
      </c>
    </row>
    <row r="156" spans="1:18" ht="51" x14ac:dyDescent="0.2">
      <c r="A156" s="34" t="s">
        <v>59</v>
      </c>
      <c r="E156" s="35" t="s">
        <v>1362</v>
      </c>
    </row>
    <row r="157" spans="1:18" x14ac:dyDescent="0.2">
      <c r="A157" s="36" t="s">
        <v>61</v>
      </c>
      <c r="E157" s="37" t="s">
        <v>815</v>
      </c>
    </row>
    <row r="158" spans="1:18" ht="242.25" x14ac:dyDescent="0.2">
      <c r="A158" t="s">
        <v>63</v>
      </c>
      <c r="E158" s="35" t="s">
        <v>889</v>
      </c>
    </row>
    <row r="159" spans="1:18" x14ac:dyDescent="0.2">
      <c r="A159" s="24" t="s">
        <v>55</v>
      </c>
      <c r="B159" s="29" t="s">
        <v>255</v>
      </c>
      <c r="C159" s="29" t="s">
        <v>812</v>
      </c>
      <c r="D159" s="24" t="s">
        <v>69</v>
      </c>
      <c r="E159" s="30" t="s">
        <v>813</v>
      </c>
      <c r="F159" s="31" t="s">
        <v>486</v>
      </c>
      <c r="G159" s="32">
        <v>1</v>
      </c>
      <c r="H159" s="33">
        <v>0</v>
      </c>
      <c r="I159" s="33">
        <f>ROUND(ROUND(H159,2)*ROUND(G159,3),2)</f>
        <v>0</v>
      </c>
      <c r="O159">
        <f>(I159*21)/100</f>
        <v>0</v>
      </c>
      <c r="P159" t="s">
        <v>35</v>
      </c>
    </row>
    <row r="160" spans="1:18" ht="51" x14ac:dyDescent="0.2">
      <c r="A160" s="34" t="s">
        <v>59</v>
      </c>
      <c r="E160" s="35" t="s">
        <v>814</v>
      </c>
    </row>
    <row r="161" spans="1:18" x14ac:dyDescent="0.2">
      <c r="A161" s="36" t="s">
        <v>61</v>
      </c>
      <c r="E161" s="37" t="s">
        <v>815</v>
      </c>
    </row>
    <row r="162" spans="1:18" ht="38.25" x14ac:dyDescent="0.2">
      <c r="A162" t="s">
        <v>63</v>
      </c>
      <c r="E162" s="35" t="s">
        <v>816</v>
      </c>
    </row>
    <row r="163" spans="1:18" x14ac:dyDescent="0.2">
      <c r="A163" s="24" t="s">
        <v>55</v>
      </c>
      <c r="B163" s="29" t="s">
        <v>262</v>
      </c>
      <c r="C163" s="29" t="s">
        <v>817</v>
      </c>
      <c r="D163" s="24" t="s">
        <v>69</v>
      </c>
      <c r="E163" s="30" t="s">
        <v>818</v>
      </c>
      <c r="F163" s="31" t="s">
        <v>71</v>
      </c>
      <c r="G163" s="32">
        <v>6.1680000000000001</v>
      </c>
      <c r="H163" s="33">
        <v>0</v>
      </c>
      <c r="I163" s="33">
        <f>ROUND(ROUND(H163,2)*ROUND(G163,3),2)</f>
        <v>0</v>
      </c>
      <c r="O163">
        <f>(I163*21)/100</f>
        <v>0</v>
      </c>
      <c r="P163" t="s">
        <v>35</v>
      </c>
    </row>
    <row r="164" spans="1:18" ht="102" x14ac:dyDescent="0.2">
      <c r="A164" s="34" t="s">
        <v>59</v>
      </c>
      <c r="E164" s="35" t="s">
        <v>1363</v>
      </c>
    </row>
    <row r="165" spans="1:18" x14ac:dyDescent="0.2">
      <c r="A165" s="36" t="s">
        <v>61</v>
      </c>
      <c r="E165" s="37" t="s">
        <v>1364</v>
      </c>
    </row>
    <row r="166" spans="1:18" ht="369.75" x14ac:dyDescent="0.2">
      <c r="A166" t="s">
        <v>63</v>
      </c>
      <c r="E166" s="35" t="s">
        <v>274</v>
      </c>
    </row>
    <row r="167" spans="1:18" ht="12.75" customHeight="1" x14ac:dyDescent="0.2">
      <c r="A167" s="12" t="s">
        <v>53</v>
      </c>
      <c r="B167" s="12"/>
      <c r="C167" s="38" t="s">
        <v>50</v>
      </c>
      <c r="D167" s="12"/>
      <c r="E167" s="27" t="s">
        <v>542</v>
      </c>
      <c r="F167" s="12"/>
      <c r="G167" s="12"/>
      <c r="H167" s="12"/>
      <c r="I167" s="39">
        <f>0+Q167</f>
        <v>0</v>
      </c>
      <c r="O167">
        <f>0+R167</f>
        <v>0</v>
      </c>
      <c r="Q167">
        <f>0+I168+I172+I176+I180+I184+I188+I192+I196+I200+I204</f>
        <v>0</v>
      </c>
      <c r="R167">
        <f>0+O168+O172+O176+O180+O184+O188+O192+O196+O200+O204</f>
        <v>0</v>
      </c>
    </row>
    <row r="168" spans="1:18" x14ac:dyDescent="0.2">
      <c r="A168" s="24" t="s">
        <v>55</v>
      </c>
      <c r="B168" s="29" t="s">
        <v>269</v>
      </c>
      <c r="C168" s="29" t="s">
        <v>618</v>
      </c>
      <c r="D168" s="24" t="s">
        <v>69</v>
      </c>
      <c r="E168" s="30" t="s">
        <v>619</v>
      </c>
      <c r="F168" s="31" t="s">
        <v>101</v>
      </c>
      <c r="G168" s="32">
        <v>4.45</v>
      </c>
      <c r="H168" s="33">
        <v>0</v>
      </c>
      <c r="I168" s="33">
        <f>ROUND(ROUND(H168,2)*ROUND(G168,3),2)</f>
        <v>0</v>
      </c>
      <c r="O168">
        <f>(I168*21)/100</f>
        <v>0</v>
      </c>
      <c r="P168" t="s">
        <v>35</v>
      </c>
    </row>
    <row r="169" spans="1:18" ht="76.5" x14ac:dyDescent="0.2">
      <c r="A169" s="34" t="s">
        <v>59</v>
      </c>
      <c r="E169" s="35" t="s">
        <v>1365</v>
      </c>
    </row>
    <row r="170" spans="1:18" x14ac:dyDescent="0.2">
      <c r="A170" s="36" t="s">
        <v>61</v>
      </c>
      <c r="E170" s="37" t="s">
        <v>1330</v>
      </c>
    </row>
    <row r="171" spans="1:18" ht="51" x14ac:dyDescent="0.2">
      <c r="A171" t="s">
        <v>63</v>
      </c>
      <c r="E171" s="35" t="s">
        <v>622</v>
      </c>
    </row>
    <row r="172" spans="1:18" x14ac:dyDescent="0.2">
      <c r="A172" s="24" t="s">
        <v>55</v>
      </c>
      <c r="B172" s="29" t="s">
        <v>275</v>
      </c>
      <c r="C172" s="29" t="s">
        <v>646</v>
      </c>
      <c r="D172" s="24" t="s">
        <v>69</v>
      </c>
      <c r="E172" s="30" t="s">
        <v>647</v>
      </c>
      <c r="F172" s="31" t="s">
        <v>101</v>
      </c>
      <c r="G172" s="32">
        <v>3.88</v>
      </c>
      <c r="H172" s="33">
        <v>0</v>
      </c>
      <c r="I172" s="33">
        <f>ROUND(ROUND(H172,2)*ROUND(G172,3),2)</f>
        <v>0</v>
      </c>
      <c r="O172">
        <f>(I172*21)/100</f>
        <v>0</v>
      </c>
      <c r="P172" t="s">
        <v>35</v>
      </c>
    </row>
    <row r="173" spans="1:18" ht="38.25" x14ac:dyDescent="0.2">
      <c r="A173" s="34" t="s">
        <v>59</v>
      </c>
      <c r="E173" s="35" t="s">
        <v>1126</v>
      </c>
    </row>
    <row r="174" spans="1:18" x14ac:dyDescent="0.2">
      <c r="A174" s="36" t="s">
        <v>61</v>
      </c>
      <c r="E174" s="37" t="s">
        <v>1366</v>
      </c>
    </row>
    <row r="175" spans="1:18" ht="25.5" x14ac:dyDescent="0.2">
      <c r="A175" t="s">
        <v>63</v>
      </c>
      <c r="E175" s="35" t="s">
        <v>644</v>
      </c>
    </row>
    <row r="176" spans="1:18" x14ac:dyDescent="0.2">
      <c r="A176" s="24" t="s">
        <v>55</v>
      </c>
      <c r="B176" s="29" t="s">
        <v>282</v>
      </c>
      <c r="C176" s="29" t="s">
        <v>821</v>
      </c>
      <c r="D176" s="24" t="s">
        <v>69</v>
      </c>
      <c r="E176" s="30" t="s">
        <v>822</v>
      </c>
      <c r="F176" s="31" t="s">
        <v>101</v>
      </c>
      <c r="G176" s="32">
        <v>4.0549999999999997</v>
      </c>
      <c r="H176" s="33">
        <v>0</v>
      </c>
      <c r="I176" s="33">
        <f>ROUND(ROUND(H176,2)*ROUND(G176,3),2)</f>
        <v>0</v>
      </c>
      <c r="O176">
        <f>(I176*21)/100</f>
        <v>0</v>
      </c>
      <c r="P176" t="s">
        <v>35</v>
      </c>
    </row>
    <row r="177" spans="1:16" ht="76.5" x14ac:dyDescent="0.2">
      <c r="A177" s="34" t="s">
        <v>59</v>
      </c>
      <c r="E177" s="35" t="s">
        <v>1367</v>
      </c>
    </row>
    <row r="178" spans="1:16" ht="38.25" x14ac:dyDescent="0.2">
      <c r="A178" s="36" t="s">
        <v>61</v>
      </c>
      <c r="E178" s="37" t="s">
        <v>1368</v>
      </c>
    </row>
    <row r="179" spans="1:16" ht="25.5" x14ac:dyDescent="0.2">
      <c r="A179" t="s">
        <v>63</v>
      </c>
      <c r="E179" s="35" t="s">
        <v>825</v>
      </c>
    </row>
    <row r="180" spans="1:16" x14ac:dyDescent="0.2">
      <c r="A180" s="24" t="s">
        <v>55</v>
      </c>
      <c r="B180" s="29" t="s">
        <v>287</v>
      </c>
      <c r="C180" s="29" t="s">
        <v>826</v>
      </c>
      <c r="D180" s="24" t="s">
        <v>69</v>
      </c>
      <c r="E180" s="30" t="s">
        <v>827</v>
      </c>
      <c r="F180" s="31" t="s">
        <v>71</v>
      </c>
      <c r="G180" s="32">
        <v>3.0000000000000001E-3</v>
      </c>
      <c r="H180" s="33">
        <v>0</v>
      </c>
      <c r="I180" s="33">
        <f>ROUND(ROUND(H180,2)*ROUND(G180,3),2)</f>
        <v>0</v>
      </c>
      <c r="O180">
        <f>(I180*21)/100</f>
        <v>0</v>
      </c>
      <c r="P180" t="s">
        <v>35</v>
      </c>
    </row>
    <row r="181" spans="1:16" ht="51" x14ac:dyDescent="0.2">
      <c r="A181" s="34" t="s">
        <v>59</v>
      </c>
      <c r="E181" s="35" t="s">
        <v>828</v>
      </c>
    </row>
    <row r="182" spans="1:16" x14ac:dyDescent="0.2">
      <c r="A182" s="36" t="s">
        <v>61</v>
      </c>
      <c r="E182" s="37" t="s">
        <v>1369</v>
      </c>
    </row>
    <row r="183" spans="1:16" ht="38.25" x14ac:dyDescent="0.2">
      <c r="A183" t="s">
        <v>63</v>
      </c>
      <c r="E183" s="35" t="s">
        <v>830</v>
      </c>
    </row>
    <row r="184" spans="1:16" x14ac:dyDescent="0.2">
      <c r="A184" s="24" t="s">
        <v>55</v>
      </c>
      <c r="B184" s="29" t="s">
        <v>292</v>
      </c>
      <c r="C184" s="29" t="s">
        <v>831</v>
      </c>
      <c r="D184" s="24" t="s">
        <v>69</v>
      </c>
      <c r="E184" s="30" t="s">
        <v>832</v>
      </c>
      <c r="F184" s="31" t="s">
        <v>71</v>
      </c>
      <c r="G184" s="32">
        <v>2.5000000000000001E-2</v>
      </c>
      <c r="H184" s="33">
        <v>0</v>
      </c>
      <c r="I184" s="33">
        <f>ROUND(ROUND(H184,2)*ROUND(G184,3),2)</f>
        <v>0</v>
      </c>
      <c r="O184">
        <f>(I184*21)/100</f>
        <v>0</v>
      </c>
      <c r="P184" t="s">
        <v>35</v>
      </c>
    </row>
    <row r="185" spans="1:16" ht="63.75" x14ac:dyDescent="0.2">
      <c r="A185" s="34" t="s">
        <v>59</v>
      </c>
      <c r="E185" s="35" t="s">
        <v>1131</v>
      </c>
    </row>
    <row r="186" spans="1:16" x14ac:dyDescent="0.2">
      <c r="A186" s="36" t="s">
        <v>61</v>
      </c>
      <c r="E186" s="37" t="s">
        <v>834</v>
      </c>
    </row>
    <row r="187" spans="1:16" ht="229.5" x14ac:dyDescent="0.2">
      <c r="A187" t="s">
        <v>63</v>
      </c>
      <c r="E187" s="35" t="s">
        <v>835</v>
      </c>
    </row>
    <row r="188" spans="1:16" x14ac:dyDescent="0.2">
      <c r="A188" s="24" t="s">
        <v>55</v>
      </c>
      <c r="B188" s="29" t="s">
        <v>298</v>
      </c>
      <c r="C188" s="29" t="s">
        <v>668</v>
      </c>
      <c r="D188" s="24" t="s">
        <v>69</v>
      </c>
      <c r="E188" s="30" t="s">
        <v>669</v>
      </c>
      <c r="F188" s="31" t="s">
        <v>71</v>
      </c>
      <c r="G188" s="32">
        <v>6.0129999999999999</v>
      </c>
      <c r="H188" s="33">
        <v>0</v>
      </c>
      <c r="I188" s="33">
        <f>ROUND(ROUND(H188,2)*ROUND(G188,3),2)</f>
        <v>0</v>
      </c>
      <c r="O188">
        <f>(I188*21)/100</f>
        <v>0</v>
      </c>
      <c r="P188" t="s">
        <v>35</v>
      </c>
    </row>
    <row r="189" spans="1:16" ht="178.5" x14ac:dyDescent="0.2">
      <c r="A189" s="34" t="s">
        <v>59</v>
      </c>
      <c r="E189" s="35" t="s">
        <v>1370</v>
      </c>
    </row>
    <row r="190" spans="1:16" ht="51" x14ac:dyDescent="0.2">
      <c r="A190" s="36" t="s">
        <v>61</v>
      </c>
      <c r="E190" s="37" t="s">
        <v>1371</v>
      </c>
    </row>
    <row r="191" spans="1:16" ht="114.75" x14ac:dyDescent="0.2">
      <c r="A191" t="s">
        <v>63</v>
      </c>
      <c r="E191" s="35" t="s">
        <v>661</v>
      </c>
    </row>
    <row r="192" spans="1:16" x14ac:dyDescent="0.2">
      <c r="A192" s="24" t="s">
        <v>55</v>
      </c>
      <c r="B192" s="29" t="s">
        <v>303</v>
      </c>
      <c r="C192" s="29" t="s">
        <v>673</v>
      </c>
      <c r="D192" s="24" t="s">
        <v>69</v>
      </c>
      <c r="E192" s="30" t="s">
        <v>674</v>
      </c>
      <c r="F192" s="31" t="s">
        <v>77</v>
      </c>
      <c r="G192" s="32">
        <v>138.29900000000001</v>
      </c>
      <c r="H192" s="33">
        <v>0</v>
      </c>
      <c r="I192" s="33">
        <f>ROUND(ROUND(H192,2)*ROUND(G192,3),2)</f>
        <v>0</v>
      </c>
      <c r="O192">
        <f>(I192*21)/100</f>
        <v>0</v>
      </c>
      <c r="P192" t="s">
        <v>35</v>
      </c>
    </row>
    <row r="193" spans="1:16" ht="140.25" x14ac:dyDescent="0.2">
      <c r="A193" s="34" t="s">
        <v>59</v>
      </c>
      <c r="E193" s="35" t="s">
        <v>1372</v>
      </c>
    </row>
    <row r="194" spans="1:16" ht="51" x14ac:dyDescent="0.2">
      <c r="A194" s="36" t="s">
        <v>61</v>
      </c>
      <c r="E194" s="37" t="s">
        <v>1373</v>
      </c>
    </row>
    <row r="195" spans="1:16" ht="25.5" x14ac:dyDescent="0.2">
      <c r="A195" t="s">
        <v>63</v>
      </c>
      <c r="E195" s="35" t="s">
        <v>80</v>
      </c>
    </row>
    <row r="196" spans="1:16" x14ac:dyDescent="0.2">
      <c r="A196" s="24" t="s">
        <v>55</v>
      </c>
      <c r="B196" s="29" t="s">
        <v>309</v>
      </c>
      <c r="C196" s="29" t="s">
        <v>840</v>
      </c>
      <c r="D196" s="24" t="s">
        <v>69</v>
      </c>
      <c r="E196" s="30" t="s">
        <v>841</v>
      </c>
      <c r="F196" s="31" t="s">
        <v>71</v>
      </c>
      <c r="G196" s="32">
        <v>1.774</v>
      </c>
      <c r="H196" s="33">
        <v>0</v>
      </c>
      <c r="I196" s="33">
        <f>ROUND(ROUND(H196,2)*ROUND(G196,3),2)</f>
        <v>0</v>
      </c>
      <c r="O196">
        <f>(I196*21)/100</f>
        <v>0</v>
      </c>
      <c r="P196" t="s">
        <v>35</v>
      </c>
    </row>
    <row r="197" spans="1:16" ht="127.5" x14ac:dyDescent="0.2">
      <c r="A197" s="34" t="s">
        <v>59</v>
      </c>
      <c r="E197" s="35" t="s">
        <v>1374</v>
      </c>
    </row>
    <row r="198" spans="1:16" ht="38.25" x14ac:dyDescent="0.2">
      <c r="A198" s="36" t="s">
        <v>61</v>
      </c>
      <c r="E198" s="37" t="s">
        <v>1375</v>
      </c>
    </row>
    <row r="199" spans="1:16" ht="114.75" x14ac:dyDescent="0.2">
      <c r="A199" t="s">
        <v>63</v>
      </c>
      <c r="E199" s="35" t="s">
        <v>661</v>
      </c>
    </row>
    <row r="200" spans="1:16" x14ac:dyDescent="0.2">
      <c r="A200" s="24" t="s">
        <v>55</v>
      </c>
      <c r="B200" s="29" t="s">
        <v>316</v>
      </c>
      <c r="C200" s="29" t="s">
        <v>844</v>
      </c>
      <c r="D200" s="24" t="s">
        <v>69</v>
      </c>
      <c r="E200" s="30" t="s">
        <v>845</v>
      </c>
      <c r="F200" s="31" t="s">
        <v>77</v>
      </c>
      <c r="G200" s="32">
        <v>209.84899999999999</v>
      </c>
      <c r="H200" s="33">
        <v>0</v>
      </c>
      <c r="I200" s="33">
        <f>ROUND(ROUND(H200,2)*ROUND(G200,3),2)</f>
        <v>0</v>
      </c>
      <c r="O200">
        <f>(I200*21)/100</f>
        <v>0</v>
      </c>
      <c r="P200" t="s">
        <v>35</v>
      </c>
    </row>
    <row r="201" spans="1:16" ht="127.5" x14ac:dyDescent="0.2">
      <c r="A201" s="34" t="s">
        <v>59</v>
      </c>
      <c r="E201" s="35" t="s">
        <v>1376</v>
      </c>
    </row>
    <row r="202" spans="1:16" ht="51" x14ac:dyDescent="0.2">
      <c r="A202" s="36" t="s">
        <v>61</v>
      </c>
      <c r="E202" s="37" t="s">
        <v>1377</v>
      </c>
    </row>
    <row r="203" spans="1:16" ht="25.5" x14ac:dyDescent="0.2">
      <c r="A203" t="s">
        <v>63</v>
      </c>
      <c r="E203" s="35" t="s">
        <v>80</v>
      </c>
    </row>
    <row r="204" spans="1:16" x14ac:dyDescent="0.2">
      <c r="A204" s="24" t="s">
        <v>55</v>
      </c>
      <c r="B204" s="29" t="s">
        <v>322</v>
      </c>
      <c r="C204" s="29" t="s">
        <v>915</v>
      </c>
      <c r="D204" s="24" t="s">
        <v>69</v>
      </c>
      <c r="E204" s="30" t="s">
        <v>916</v>
      </c>
      <c r="F204" s="31" t="s">
        <v>101</v>
      </c>
      <c r="G204" s="32">
        <v>12.82</v>
      </c>
      <c r="H204" s="33">
        <v>0</v>
      </c>
      <c r="I204" s="33">
        <f>ROUND(ROUND(H204,2)*ROUND(G204,3),2)</f>
        <v>0</v>
      </c>
      <c r="O204">
        <f>(I204*21)/100</f>
        <v>0</v>
      </c>
      <c r="P204" t="s">
        <v>35</v>
      </c>
    </row>
    <row r="205" spans="1:16" ht="51" x14ac:dyDescent="0.2">
      <c r="A205" s="34" t="s">
        <v>59</v>
      </c>
      <c r="E205" s="35" t="s">
        <v>1378</v>
      </c>
    </row>
    <row r="206" spans="1:16" x14ac:dyDescent="0.2">
      <c r="A206" s="36" t="s">
        <v>61</v>
      </c>
      <c r="E206" s="37" t="s">
        <v>1379</v>
      </c>
    </row>
    <row r="207" spans="1:16" ht="127.5" x14ac:dyDescent="0.2">
      <c r="A207" t="s">
        <v>63</v>
      </c>
      <c r="E207"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0+O12+O21+O78+O107+O128+O133+O142+O159</f>
        <v>0</v>
      </c>
      <c r="P2" t="s">
        <v>34</v>
      </c>
    </row>
    <row r="3" spans="1:18" ht="15" customHeight="1" x14ac:dyDescent="0.25">
      <c r="A3" t="s">
        <v>11</v>
      </c>
      <c r="B3" s="17" t="s">
        <v>13</v>
      </c>
      <c r="C3" s="4" t="s">
        <v>14</v>
      </c>
      <c r="D3" s="7"/>
      <c r="E3" s="18" t="s">
        <v>15</v>
      </c>
      <c r="F3" s="8"/>
      <c r="G3" s="15"/>
      <c r="H3" s="14" t="s">
        <v>1380</v>
      </c>
      <c r="I3" s="40">
        <f>0+I12+I21+I78+I107+I128+I133+I142+I159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1380</v>
      </c>
      <c r="D8" s="2"/>
      <c r="E8" s="21" t="s">
        <v>1381</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54.783999999999999</v>
      </c>
      <c r="H13" s="33">
        <v>0</v>
      </c>
      <c r="I13" s="33">
        <f>ROUND(ROUND(H13,2)*ROUND(G13,3),2)</f>
        <v>0</v>
      </c>
      <c r="O13">
        <f>(I13*21)/100</f>
        <v>0</v>
      </c>
      <c r="P13" t="s">
        <v>35</v>
      </c>
    </row>
    <row r="14" spans="1:18" ht="25.5" x14ac:dyDescent="0.2">
      <c r="A14" s="34" t="s">
        <v>59</v>
      </c>
      <c r="E14" s="35" t="s">
        <v>1077</v>
      </c>
    </row>
    <row r="15" spans="1:18" x14ac:dyDescent="0.2">
      <c r="A15" s="36" t="s">
        <v>61</v>
      </c>
      <c r="E15" s="37" t="s">
        <v>1382</v>
      </c>
    </row>
    <row r="16" spans="1:18" ht="25.5" x14ac:dyDescent="0.2">
      <c r="A16" t="s">
        <v>63</v>
      </c>
      <c r="E16" s="35" t="s">
        <v>64</v>
      </c>
    </row>
    <row r="17" spans="1:18" x14ac:dyDescent="0.2">
      <c r="A17" s="24" t="s">
        <v>55</v>
      </c>
      <c r="B17" s="29" t="s">
        <v>35</v>
      </c>
      <c r="C17" s="29" t="s">
        <v>56</v>
      </c>
      <c r="D17" s="24" t="s">
        <v>125</v>
      </c>
      <c r="E17" s="30" t="s">
        <v>57</v>
      </c>
      <c r="F17" s="31" t="s">
        <v>58</v>
      </c>
      <c r="G17" s="32">
        <v>15.625</v>
      </c>
      <c r="H17" s="33">
        <v>0</v>
      </c>
      <c r="I17" s="33">
        <f>ROUND(ROUND(H17,2)*ROUND(G17,3),2)</f>
        <v>0</v>
      </c>
      <c r="O17">
        <f>(I17*21)/100</f>
        <v>0</v>
      </c>
      <c r="P17" t="s">
        <v>35</v>
      </c>
    </row>
    <row r="18" spans="1:18" ht="25.5" x14ac:dyDescent="0.2">
      <c r="A18" s="34" t="s">
        <v>59</v>
      </c>
      <c r="E18" s="35" t="s">
        <v>1383</v>
      </c>
    </row>
    <row r="19" spans="1:18" x14ac:dyDescent="0.2">
      <c r="A19" s="36" t="s">
        <v>61</v>
      </c>
      <c r="E19" s="37" t="s">
        <v>1384</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3.915</v>
      </c>
      <c r="H22" s="33">
        <v>0</v>
      </c>
      <c r="I22" s="33">
        <f>ROUND(ROUND(H22,2)*ROUND(G22,3),2)</f>
        <v>0</v>
      </c>
      <c r="O22">
        <f>(I22*21)/100</f>
        <v>0</v>
      </c>
      <c r="P22" t="s">
        <v>35</v>
      </c>
    </row>
    <row r="23" spans="1:18" ht="63.75" x14ac:dyDescent="0.2">
      <c r="A23" s="34" t="s">
        <v>59</v>
      </c>
      <c r="E23" s="35" t="s">
        <v>1385</v>
      </c>
    </row>
    <row r="24" spans="1:18" x14ac:dyDescent="0.2">
      <c r="A24" s="36" t="s">
        <v>61</v>
      </c>
      <c r="E24" s="37" t="s">
        <v>1386</v>
      </c>
    </row>
    <row r="25" spans="1:18" ht="63.75" x14ac:dyDescent="0.2">
      <c r="A25" t="s">
        <v>63</v>
      </c>
      <c r="E25" s="35" t="s">
        <v>74</v>
      </c>
    </row>
    <row r="26" spans="1:18" ht="25.5" x14ac:dyDescent="0.2">
      <c r="A26" s="24" t="s">
        <v>55</v>
      </c>
      <c r="B26" s="29" t="s">
        <v>43</v>
      </c>
      <c r="C26" s="29" t="s">
        <v>104</v>
      </c>
      <c r="D26" s="24" t="s">
        <v>69</v>
      </c>
      <c r="E26" s="30" t="s">
        <v>105</v>
      </c>
      <c r="F26" s="31" t="s">
        <v>77</v>
      </c>
      <c r="G26" s="32">
        <v>5.6280000000000001</v>
      </c>
      <c r="H26" s="33">
        <v>0</v>
      </c>
      <c r="I26" s="33">
        <f>ROUND(ROUND(H26,2)*ROUND(G26,3),2)</f>
        <v>0</v>
      </c>
      <c r="O26">
        <f>(I26*21)/100</f>
        <v>0</v>
      </c>
      <c r="P26" t="s">
        <v>35</v>
      </c>
    </row>
    <row r="27" spans="1:18" ht="38.25" x14ac:dyDescent="0.2">
      <c r="A27" s="34" t="s">
        <v>59</v>
      </c>
      <c r="E27" s="35" t="s">
        <v>1083</v>
      </c>
    </row>
    <row r="28" spans="1:18" x14ac:dyDescent="0.2">
      <c r="A28" s="36" t="s">
        <v>61</v>
      </c>
      <c r="E28" s="37" t="s">
        <v>1387</v>
      </c>
    </row>
    <row r="29" spans="1:18" ht="25.5" x14ac:dyDescent="0.2">
      <c r="A29" t="s">
        <v>63</v>
      </c>
      <c r="E29" s="35" t="s">
        <v>80</v>
      </c>
    </row>
    <row r="30" spans="1:18" x14ac:dyDescent="0.2">
      <c r="A30" s="24" t="s">
        <v>55</v>
      </c>
      <c r="B30" s="29" t="s">
        <v>45</v>
      </c>
      <c r="C30" s="29" t="s">
        <v>119</v>
      </c>
      <c r="D30" s="24" t="s">
        <v>69</v>
      </c>
      <c r="E30" s="30" t="s">
        <v>121</v>
      </c>
      <c r="F30" s="31" t="s">
        <v>71</v>
      </c>
      <c r="G30" s="32">
        <v>0.77400000000000002</v>
      </c>
      <c r="H30" s="33">
        <v>0</v>
      </c>
      <c r="I30" s="33">
        <f>ROUND(ROUND(H30,2)*ROUND(G30,3),2)</f>
        <v>0</v>
      </c>
      <c r="O30">
        <f>(I30*21)/100</f>
        <v>0</v>
      </c>
      <c r="P30" t="s">
        <v>35</v>
      </c>
    </row>
    <row r="31" spans="1:18" ht="63.75" x14ac:dyDescent="0.2">
      <c r="A31" s="34" t="s">
        <v>59</v>
      </c>
      <c r="E31" s="35" t="s">
        <v>1388</v>
      </c>
    </row>
    <row r="32" spans="1:18" x14ac:dyDescent="0.2">
      <c r="A32" s="36" t="s">
        <v>61</v>
      </c>
      <c r="E32" s="37" t="s">
        <v>1389</v>
      </c>
    </row>
    <row r="33" spans="1:16" ht="63.75" x14ac:dyDescent="0.2">
      <c r="A33" t="s">
        <v>63</v>
      </c>
      <c r="E33" s="35" t="s">
        <v>74</v>
      </c>
    </row>
    <row r="34" spans="1:16" x14ac:dyDescent="0.2">
      <c r="A34" s="24" t="s">
        <v>55</v>
      </c>
      <c r="B34" s="29" t="s">
        <v>47</v>
      </c>
      <c r="C34" s="29" t="s">
        <v>129</v>
      </c>
      <c r="D34" s="24" t="s">
        <v>69</v>
      </c>
      <c r="E34" s="30" t="s">
        <v>130</v>
      </c>
      <c r="F34" s="31" t="s">
        <v>101</v>
      </c>
      <c r="G34" s="32">
        <v>1.84</v>
      </c>
      <c r="H34" s="33">
        <v>0</v>
      </c>
      <c r="I34" s="33">
        <f>ROUND(ROUND(H34,2)*ROUND(G34,3),2)</f>
        <v>0</v>
      </c>
      <c r="O34">
        <f>(I34*21)/100</f>
        <v>0</v>
      </c>
      <c r="P34" t="s">
        <v>35</v>
      </c>
    </row>
    <row r="35" spans="1:16" ht="38.25" x14ac:dyDescent="0.2">
      <c r="A35" s="34" t="s">
        <v>59</v>
      </c>
      <c r="E35" s="35" t="s">
        <v>1089</v>
      </c>
    </row>
    <row r="36" spans="1:16" x14ac:dyDescent="0.2">
      <c r="A36" s="36" t="s">
        <v>61</v>
      </c>
      <c r="E36" s="37" t="s">
        <v>1334</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3.3279999999999998</v>
      </c>
      <c r="H42" s="33">
        <v>0</v>
      </c>
      <c r="I42" s="33">
        <f>ROUND(ROUND(H42,2)*ROUND(G42,3),2)</f>
        <v>0</v>
      </c>
      <c r="O42">
        <f>(I42*21)/100</f>
        <v>0</v>
      </c>
      <c r="P42" t="s">
        <v>35</v>
      </c>
    </row>
    <row r="43" spans="1:16" ht="153" x14ac:dyDescent="0.2">
      <c r="A43" s="34" t="s">
        <v>59</v>
      </c>
      <c r="E43" s="35" t="s">
        <v>1390</v>
      </c>
    </row>
    <row r="44" spans="1:16" ht="38.25" x14ac:dyDescent="0.2">
      <c r="A44" s="36" t="s">
        <v>61</v>
      </c>
      <c r="E44" s="37" t="s">
        <v>1391</v>
      </c>
    </row>
    <row r="45" spans="1:16" ht="38.25" x14ac:dyDescent="0.2">
      <c r="A45" t="s">
        <v>63</v>
      </c>
      <c r="E45" s="35" t="s">
        <v>146</v>
      </c>
    </row>
    <row r="46" spans="1:16" x14ac:dyDescent="0.2">
      <c r="A46" s="24" t="s">
        <v>55</v>
      </c>
      <c r="B46" s="29" t="s">
        <v>50</v>
      </c>
      <c r="C46" s="29" t="s">
        <v>166</v>
      </c>
      <c r="D46" s="24" t="s">
        <v>69</v>
      </c>
      <c r="E46" s="30" t="s">
        <v>167</v>
      </c>
      <c r="F46" s="31" t="s">
        <v>71</v>
      </c>
      <c r="G46" s="32">
        <v>27.391999999999999</v>
      </c>
      <c r="H46" s="33">
        <v>0</v>
      </c>
      <c r="I46" s="33">
        <f>ROUND(ROUND(H46,2)*ROUND(G46,3),2)</f>
        <v>0</v>
      </c>
      <c r="O46">
        <f>(I46*21)/100</f>
        <v>0</v>
      </c>
      <c r="P46" t="s">
        <v>35</v>
      </c>
    </row>
    <row r="47" spans="1:16" ht="63.75" x14ac:dyDescent="0.2">
      <c r="A47" s="34" t="s">
        <v>59</v>
      </c>
      <c r="E47" s="35" t="s">
        <v>1392</v>
      </c>
    </row>
    <row r="48" spans="1:16" x14ac:dyDescent="0.2">
      <c r="A48" s="36" t="s">
        <v>61</v>
      </c>
      <c r="E48" s="37" t="s">
        <v>1393</v>
      </c>
    </row>
    <row r="49" spans="1:16" ht="318.75" x14ac:dyDescent="0.2">
      <c r="A49" t="s">
        <v>63</v>
      </c>
      <c r="E49" s="35" t="s">
        <v>170</v>
      </c>
    </row>
    <row r="50" spans="1:16" x14ac:dyDescent="0.2">
      <c r="A50" s="24" t="s">
        <v>55</v>
      </c>
      <c r="B50" s="29" t="s">
        <v>52</v>
      </c>
      <c r="C50" s="29" t="s">
        <v>172</v>
      </c>
      <c r="D50" s="24" t="s">
        <v>69</v>
      </c>
      <c r="E50" s="30" t="s">
        <v>173</v>
      </c>
      <c r="F50" s="31" t="s">
        <v>174</v>
      </c>
      <c r="G50" s="32">
        <v>273.92</v>
      </c>
      <c r="H50" s="33">
        <v>0</v>
      </c>
      <c r="I50" s="33">
        <f>ROUND(ROUND(H50,2)*ROUND(G50,3),2)</f>
        <v>0</v>
      </c>
      <c r="O50">
        <f>(I50*21)/100</f>
        <v>0</v>
      </c>
      <c r="P50" t="s">
        <v>35</v>
      </c>
    </row>
    <row r="51" spans="1:16" ht="38.25" x14ac:dyDescent="0.2">
      <c r="A51" s="34" t="s">
        <v>59</v>
      </c>
      <c r="E51" s="35" t="s">
        <v>751</v>
      </c>
    </row>
    <row r="52" spans="1:16" x14ac:dyDescent="0.2">
      <c r="A52" s="36" t="s">
        <v>61</v>
      </c>
      <c r="E52" s="37" t="s">
        <v>1394</v>
      </c>
    </row>
    <row r="53" spans="1:16" ht="25.5" x14ac:dyDescent="0.2">
      <c r="A53" t="s">
        <v>63</v>
      </c>
      <c r="E53" s="35" t="s">
        <v>177</v>
      </c>
    </row>
    <row r="54" spans="1:16" x14ac:dyDescent="0.2">
      <c r="A54" s="24" t="s">
        <v>55</v>
      </c>
      <c r="B54" s="29" t="s">
        <v>108</v>
      </c>
      <c r="C54" s="29" t="s">
        <v>753</v>
      </c>
      <c r="D54" s="24" t="s">
        <v>69</v>
      </c>
      <c r="E54" s="30" t="s">
        <v>754</v>
      </c>
      <c r="F54" s="31" t="s">
        <v>71</v>
      </c>
      <c r="G54" s="32">
        <v>21.765999999999998</v>
      </c>
      <c r="H54" s="33">
        <v>0</v>
      </c>
      <c r="I54" s="33">
        <f>ROUND(ROUND(H54,2)*ROUND(G54,3),2)</f>
        <v>0</v>
      </c>
      <c r="O54">
        <f>(I54*21)/100</f>
        <v>0</v>
      </c>
      <c r="P54" t="s">
        <v>35</v>
      </c>
    </row>
    <row r="55" spans="1:16" ht="51" x14ac:dyDescent="0.2">
      <c r="A55" s="34" t="s">
        <v>59</v>
      </c>
      <c r="E55" s="35" t="s">
        <v>755</v>
      </c>
    </row>
    <row r="56" spans="1:16" x14ac:dyDescent="0.2">
      <c r="A56" s="36" t="s">
        <v>61</v>
      </c>
      <c r="E56" s="37" t="s">
        <v>1395</v>
      </c>
    </row>
    <row r="57" spans="1:16" ht="293.25" x14ac:dyDescent="0.2">
      <c r="A57" t="s">
        <v>63</v>
      </c>
      <c r="E57" s="35" t="s">
        <v>757</v>
      </c>
    </row>
    <row r="58" spans="1:16" x14ac:dyDescent="0.2">
      <c r="A58" s="24" t="s">
        <v>55</v>
      </c>
      <c r="B58" s="29" t="s">
        <v>113</v>
      </c>
      <c r="C58" s="29" t="s">
        <v>202</v>
      </c>
      <c r="D58" s="24" t="s">
        <v>69</v>
      </c>
      <c r="E58" s="30" t="s">
        <v>203</v>
      </c>
      <c r="F58" s="31" t="s">
        <v>204</v>
      </c>
      <c r="G58" s="32">
        <v>33.301000000000002</v>
      </c>
      <c r="H58" s="33">
        <v>0</v>
      </c>
      <c r="I58" s="33">
        <f>ROUND(ROUND(H58,2)*ROUND(G58,3),2)</f>
        <v>0</v>
      </c>
      <c r="O58">
        <f>(I58*21)/100</f>
        <v>0</v>
      </c>
      <c r="P58" t="s">
        <v>35</v>
      </c>
    </row>
    <row r="59" spans="1:16" ht="76.5" x14ac:dyDescent="0.2">
      <c r="A59" s="34" t="s">
        <v>59</v>
      </c>
      <c r="E59" s="35" t="s">
        <v>1396</v>
      </c>
    </row>
    <row r="60" spans="1:16" ht="38.25" x14ac:dyDescent="0.2">
      <c r="A60" s="36" t="s">
        <v>61</v>
      </c>
      <c r="E60" s="37" t="s">
        <v>1397</v>
      </c>
    </row>
    <row r="61" spans="1:16" ht="25.5" x14ac:dyDescent="0.2">
      <c r="A61" t="s">
        <v>63</v>
      </c>
      <c r="E61" s="35" t="s">
        <v>207</v>
      </c>
    </row>
    <row r="62" spans="1:16" x14ac:dyDescent="0.2">
      <c r="A62" s="24" t="s">
        <v>55</v>
      </c>
      <c r="B62" s="29" t="s">
        <v>118</v>
      </c>
      <c r="C62" s="29" t="s">
        <v>209</v>
      </c>
      <c r="D62" s="24" t="s">
        <v>69</v>
      </c>
      <c r="E62" s="30" t="s">
        <v>210</v>
      </c>
      <c r="F62" s="31" t="s">
        <v>204</v>
      </c>
      <c r="G62" s="32">
        <v>2.4</v>
      </c>
      <c r="H62" s="33">
        <v>0</v>
      </c>
      <c r="I62" s="33">
        <f>ROUND(ROUND(H62,2)*ROUND(G62,3),2)</f>
        <v>0</v>
      </c>
      <c r="O62">
        <f>(I62*21)/100</f>
        <v>0</v>
      </c>
      <c r="P62" t="s">
        <v>35</v>
      </c>
    </row>
    <row r="63" spans="1:16" ht="38.25" x14ac:dyDescent="0.2">
      <c r="A63" s="34" t="s">
        <v>59</v>
      </c>
      <c r="E63" s="35" t="s">
        <v>760</v>
      </c>
    </row>
    <row r="64" spans="1:16" x14ac:dyDescent="0.2">
      <c r="A64" s="36" t="s">
        <v>61</v>
      </c>
      <c r="E64" s="37" t="s">
        <v>1398</v>
      </c>
    </row>
    <row r="65" spans="1:18" x14ac:dyDescent="0.2">
      <c r="A65" t="s">
        <v>63</v>
      </c>
      <c r="E65" s="35" t="s">
        <v>213</v>
      </c>
    </row>
    <row r="66" spans="1:18" x14ac:dyDescent="0.2">
      <c r="A66" s="24" t="s">
        <v>55</v>
      </c>
      <c r="B66" s="29" t="s">
        <v>124</v>
      </c>
      <c r="C66" s="29" t="s">
        <v>762</v>
      </c>
      <c r="D66" s="24" t="s">
        <v>69</v>
      </c>
      <c r="E66" s="30" t="s">
        <v>763</v>
      </c>
      <c r="F66" s="31" t="s">
        <v>204</v>
      </c>
      <c r="G66" s="32">
        <v>2.4</v>
      </c>
      <c r="H66" s="33">
        <v>0</v>
      </c>
      <c r="I66" s="33">
        <f>ROUND(ROUND(H66,2)*ROUND(G66,3),2)</f>
        <v>0</v>
      </c>
      <c r="O66">
        <f>(I66*21)/100</f>
        <v>0</v>
      </c>
      <c r="P66" t="s">
        <v>35</v>
      </c>
    </row>
    <row r="67" spans="1:18" ht="38.25" x14ac:dyDescent="0.2">
      <c r="A67" s="34" t="s">
        <v>59</v>
      </c>
      <c r="E67" s="35" t="s">
        <v>764</v>
      </c>
    </row>
    <row r="68" spans="1:18" x14ac:dyDescent="0.2">
      <c r="A68" s="36" t="s">
        <v>61</v>
      </c>
      <c r="E68" s="37" t="s">
        <v>1398</v>
      </c>
    </row>
    <row r="69" spans="1:18" ht="38.25" x14ac:dyDescent="0.2">
      <c r="A69" t="s">
        <v>63</v>
      </c>
      <c r="E69" s="35" t="s">
        <v>765</v>
      </c>
    </row>
    <row r="70" spans="1:18" x14ac:dyDescent="0.2">
      <c r="A70" s="24" t="s">
        <v>55</v>
      </c>
      <c r="B70" s="29" t="s">
        <v>128</v>
      </c>
      <c r="C70" s="29" t="s">
        <v>221</v>
      </c>
      <c r="D70" s="24" t="s">
        <v>69</v>
      </c>
      <c r="E70" s="30" t="s">
        <v>222</v>
      </c>
      <c r="F70" s="31" t="s">
        <v>204</v>
      </c>
      <c r="G70" s="32">
        <v>2.4</v>
      </c>
      <c r="H70" s="33">
        <v>0</v>
      </c>
      <c r="I70" s="33">
        <f>ROUND(ROUND(H70,2)*ROUND(G70,3),2)</f>
        <v>0</v>
      </c>
      <c r="O70">
        <f>(I70*21)/100</f>
        <v>0</v>
      </c>
      <c r="P70" t="s">
        <v>35</v>
      </c>
    </row>
    <row r="71" spans="1:18" ht="38.25" x14ac:dyDescent="0.2">
      <c r="A71" s="34" t="s">
        <v>59</v>
      </c>
      <c r="E71" s="35" t="s">
        <v>766</v>
      </c>
    </row>
    <row r="72" spans="1:18" x14ac:dyDescent="0.2">
      <c r="A72" s="36" t="s">
        <v>61</v>
      </c>
      <c r="E72" s="37" t="s">
        <v>1398</v>
      </c>
    </row>
    <row r="73" spans="1:18" ht="25.5" x14ac:dyDescent="0.2">
      <c r="A73" t="s">
        <v>63</v>
      </c>
      <c r="E73" s="35" t="s">
        <v>224</v>
      </c>
    </row>
    <row r="74" spans="1:18" x14ac:dyDescent="0.2">
      <c r="A74" s="24" t="s">
        <v>55</v>
      </c>
      <c r="B74" s="29" t="s">
        <v>134</v>
      </c>
      <c r="C74" s="29" t="s">
        <v>226</v>
      </c>
      <c r="D74" s="24" t="s">
        <v>69</v>
      </c>
      <c r="E74" s="30" t="s">
        <v>227</v>
      </c>
      <c r="F74" s="31" t="s">
        <v>204</v>
      </c>
      <c r="G74" s="32">
        <v>2.4</v>
      </c>
      <c r="H74" s="33">
        <v>0</v>
      </c>
      <c r="I74" s="33">
        <f>ROUND(ROUND(H74,2)*ROUND(G74,3),2)</f>
        <v>0</v>
      </c>
      <c r="O74">
        <f>(I74*21)/100</f>
        <v>0</v>
      </c>
      <c r="P74" t="s">
        <v>35</v>
      </c>
    </row>
    <row r="75" spans="1:18" ht="38.25" x14ac:dyDescent="0.2">
      <c r="A75" s="34" t="s">
        <v>59</v>
      </c>
      <c r="E75" s="35" t="s">
        <v>767</v>
      </c>
    </row>
    <row r="76" spans="1:18" x14ac:dyDescent="0.2">
      <c r="A76" s="36" t="s">
        <v>61</v>
      </c>
      <c r="E76" s="37" t="s">
        <v>1398</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0.18</v>
      </c>
      <c r="H79" s="33">
        <v>0</v>
      </c>
      <c r="I79" s="33">
        <f>ROUND(ROUND(H79,2)*ROUND(G79,3),2)</f>
        <v>0</v>
      </c>
      <c r="O79">
        <f>(I79*21)/100</f>
        <v>0</v>
      </c>
      <c r="P79" t="s">
        <v>35</v>
      </c>
    </row>
    <row r="80" spans="1:18" ht="51" x14ac:dyDescent="0.2">
      <c r="A80" s="34" t="s">
        <v>59</v>
      </c>
      <c r="E80" s="35" t="s">
        <v>1399</v>
      </c>
    </row>
    <row r="81" spans="1:16" x14ac:dyDescent="0.2">
      <c r="A81" s="36" t="s">
        <v>61</v>
      </c>
      <c r="E81" s="37" t="s">
        <v>1400</v>
      </c>
    </row>
    <row r="82" spans="1:16" ht="229.5" x14ac:dyDescent="0.2">
      <c r="A82" t="s">
        <v>63</v>
      </c>
      <c r="E82" s="35" t="s">
        <v>772</v>
      </c>
    </row>
    <row r="83" spans="1:16" x14ac:dyDescent="0.2">
      <c r="A83" s="24" t="s">
        <v>55</v>
      </c>
      <c r="B83" s="29" t="s">
        <v>147</v>
      </c>
      <c r="C83" s="29" t="s">
        <v>283</v>
      </c>
      <c r="D83" s="24" t="s">
        <v>69</v>
      </c>
      <c r="E83" s="30" t="s">
        <v>284</v>
      </c>
      <c r="F83" s="31" t="s">
        <v>71</v>
      </c>
      <c r="G83" s="32">
        <v>0.3</v>
      </c>
      <c r="H83" s="33">
        <v>0</v>
      </c>
      <c r="I83" s="33">
        <f>ROUND(ROUND(H83,2)*ROUND(G83,3),2)</f>
        <v>0</v>
      </c>
      <c r="O83">
        <f>(I83*21)/100</f>
        <v>0</v>
      </c>
      <c r="P83" t="s">
        <v>35</v>
      </c>
    </row>
    <row r="84" spans="1:16" ht="51" x14ac:dyDescent="0.2">
      <c r="A84" s="34" t="s">
        <v>59</v>
      </c>
      <c r="E84" s="35" t="s">
        <v>868</v>
      </c>
    </row>
    <row r="85" spans="1:16" x14ac:dyDescent="0.2">
      <c r="A85" s="36" t="s">
        <v>61</v>
      </c>
      <c r="E85" s="37" t="s">
        <v>869</v>
      </c>
    </row>
    <row r="86" spans="1:16" ht="369.75" x14ac:dyDescent="0.2">
      <c r="A86" t="s">
        <v>63</v>
      </c>
      <c r="E86" s="35" t="s">
        <v>274</v>
      </c>
    </row>
    <row r="87" spans="1:16" x14ac:dyDescent="0.2">
      <c r="A87" s="24" t="s">
        <v>55</v>
      </c>
      <c r="B87" s="29" t="s">
        <v>153</v>
      </c>
      <c r="C87" s="29" t="s">
        <v>288</v>
      </c>
      <c r="D87" s="24" t="s">
        <v>69</v>
      </c>
      <c r="E87" s="30" t="s">
        <v>289</v>
      </c>
      <c r="F87" s="31" t="s">
        <v>71</v>
      </c>
      <c r="G87" s="32">
        <v>3.0230000000000001</v>
      </c>
      <c r="H87" s="33">
        <v>0</v>
      </c>
      <c r="I87" s="33">
        <f>ROUND(ROUND(H87,2)*ROUND(G87,3),2)</f>
        <v>0</v>
      </c>
      <c r="O87">
        <f>(I87*21)/100</f>
        <v>0</v>
      </c>
      <c r="P87" t="s">
        <v>35</v>
      </c>
    </row>
    <row r="88" spans="1:16" ht="51" x14ac:dyDescent="0.2">
      <c r="A88" s="34" t="s">
        <v>59</v>
      </c>
      <c r="E88" s="35" t="s">
        <v>773</v>
      </c>
    </row>
    <row r="89" spans="1:16" x14ac:dyDescent="0.2">
      <c r="A89" s="36" t="s">
        <v>61</v>
      </c>
      <c r="E89" s="37" t="s">
        <v>1401</v>
      </c>
    </row>
    <row r="90" spans="1:16" ht="369.75" x14ac:dyDescent="0.2">
      <c r="A90" t="s">
        <v>63</v>
      </c>
      <c r="E90" s="35" t="s">
        <v>274</v>
      </c>
    </row>
    <row r="91" spans="1:16" x14ac:dyDescent="0.2">
      <c r="A91" s="24" t="s">
        <v>55</v>
      </c>
      <c r="B91" s="29" t="s">
        <v>159</v>
      </c>
      <c r="C91" s="29" t="s">
        <v>775</v>
      </c>
      <c r="D91" s="24" t="s">
        <v>69</v>
      </c>
      <c r="E91" s="30" t="s">
        <v>776</v>
      </c>
      <c r="F91" s="31" t="s">
        <v>71</v>
      </c>
      <c r="G91" s="32">
        <v>1.383</v>
      </c>
      <c r="H91" s="33">
        <v>0</v>
      </c>
      <c r="I91" s="33">
        <f>ROUND(ROUND(H91,2)*ROUND(G91,3),2)</f>
        <v>0</v>
      </c>
      <c r="O91">
        <f>(I91*21)/100</f>
        <v>0</v>
      </c>
      <c r="P91" t="s">
        <v>35</v>
      </c>
    </row>
    <row r="92" spans="1:16" ht="76.5" x14ac:dyDescent="0.2">
      <c r="A92" s="34" t="s">
        <v>59</v>
      </c>
      <c r="E92" s="35" t="s">
        <v>1402</v>
      </c>
    </row>
    <row r="93" spans="1:16" x14ac:dyDescent="0.2">
      <c r="A93" s="36" t="s">
        <v>61</v>
      </c>
      <c r="E93" s="37" t="s">
        <v>1403</v>
      </c>
    </row>
    <row r="94" spans="1:16" ht="369.75" x14ac:dyDescent="0.2">
      <c r="A94" t="s">
        <v>63</v>
      </c>
      <c r="E94" s="35" t="s">
        <v>274</v>
      </c>
    </row>
    <row r="95" spans="1:16" x14ac:dyDescent="0.2">
      <c r="A95" s="24" t="s">
        <v>55</v>
      </c>
      <c r="B95" s="29" t="s">
        <v>165</v>
      </c>
      <c r="C95" s="29" t="s">
        <v>779</v>
      </c>
      <c r="D95" s="24" t="s">
        <v>69</v>
      </c>
      <c r="E95" s="30" t="s">
        <v>780</v>
      </c>
      <c r="F95" s="31" t="s">
        <v>58</v>
      </c>
      <c r="G95" s="32">
        <v>0.217</v>
      </c>
      <c r="H95" s="33">
        <v>0</v>
      </c>
      <c r="I95" s="33">
        <f>ROUND(ROUND(H95,2)*ROUND(G95,3),2)</f>
        <v>0</v>
      </c>
      <c r="O95">
        <f>(I95*21)/100</f>
        <v>0</v>
      </c>
      <c r="P95" t="s">
        <v>35</v>
      </c>
    </row>
    <row r="96" spans="1:16" ht="51" x14ac:dyDescent="0.2">
      <c r="A96" s="34" t="s">
        <v>59</v>
      </c>
      <c r="E96" s="35" t="s">
        <v>781</v>
      </c>
    </row>
    <row r="97" spans="1:18" x14ac:dyDescent="0.2">
      <c r="A97" s="36" t="s">
        <v>61</v>
      </c>
      <c r="E97" s="37" t="s">
        <v>1404</v>
      </c>
    </row>
    <row r="98" spans="1:18" ht="191.25" x14ac:dyDescent="0.2">
      <c r="A98" t="s">
        <v>63</v>
      </c>
      <c r="E98" s="35" t="s">
        <v>783</v>
      </c>
    </row>
    <row r="99" spans="1:18" x14ac:dyDescent="0.2">
      <c r="A99" s="24" t="s">
        <v>55</v>
      </c>
      <c r="B99" s="29" t="s">
        <v>171</v>
      </c>
      <c r="C99" s="29" t="s">
        <v>293</v>
      </c>
      <c r="D99" s="24" t="s">
        <v>69</v>
      </c>
      <c r="E99" s="30" t="s">
        <v>294</v>
      </c>
      <c r="F99" s="31" t="s">
        <v>71</v>
      </c>
      <c r="G99" s="32">
        <v>2.5579999999999998</v>
      </c>
      <c r="H99" s="33">
        <v>0</v>
      </c>
      <c r="I99" s="33">
        <f>ROUND(ROUND(H99,2)*ROUND(G99,3),2)</f>
        <v>0</v>
      </c>
      <c r="O99">
        <f>(I99*21)/100</f>
        <v>0</v>
      </c>
      <c r="P99" t="s">
        <v>35</v>
      </c>
    </row>
    <row r="100" spans="1:18" ht="51" x14ac:dyDescent="0.2">
      <c r="A100" s="34" t="s">
        <v>59</v>
      </c>
      <c r="E100" s="35" t="s">
        <v>784</v>
      </c>
    </row>
    <row r="101" spans="1:18" x14ac:dyDescent="0.2">
      <c r="A101" s="36" t="s">
        <v>61</v>
      </c>
      <c r="E101" s="37" t="s">
        <v>1405</v>
      </c>
    </row>
    <row r="102" spans="1:18" ht="38.25" x14ac:dyDescent="0.2">
      <c r="A102" t="s">
        <v>63</v>
      </c>
      <c r="E102" s="35" t="s">
        <v>297</v>
      </c>
    </row>
    <row r="103" spans="1:18" x14ac:dyDescent="0.2">
      <c r="A103" s="24" t="s">
        <v>55</v>
      </c>
      <c r="B103" s="29" t="s">
        <v>178</v>
      </c>
      <c r="C103" s="29" t="s">
        <v>310</v>
      </c>
      <c r="D103" s="24" t="s">
        <v>69</v>
      </c>
      <c r="E103" s="30" t="s">
        <v>311</v>
      </c>
      <c r="F103" s="31" t="s">
        <v>71</v>
      </c>
      <c r="G103" s="32">
        <v>5.0389999999999997</v>
      </c>
      <c r="H103" s="33">
        <v>0</v>
      </c>
      <c r="I103" s="33">
        <f>ROUND(ROUND(H103,2)*ROUND(G103,3),2)</f>
        <v>0</v>
      </c>
      <c r="O103">
        <f>(I103*21)/100</f>
        <v>0</v>
      </c>
      <c r="P103" t="s">
        <v>35</v>
      </c>
    </row>
    <row r="104" spans="1:18" ht="51" x14ac:dyDescent="0.2">
      <c r="A104" s="34" t="s">
        <v>59</v>
      </c>
      <c r="E104" s="35" t="s">
        <v>786</v>
      </c>
    </row>
    <row r="105" spans="1:18" x14ac:dyDescent="0.2">
      <c r="A105" s="36" t="s">
        <v>61</v>
      </c>
      <c r="E105" s="37" t="s">
        <v>1406</v>
      </c>
    </row>
    <row r="106" spans="1:18" ht="102" x14ac:dyDescent="0.2">
      <c r="A106" t="s">
        <v>63</v>
      </c>
      <c r="E106" s="35" t="s">
        <v>314</v>
      </c>
    </row>
    <row r="107" spans="1:18" ht="12.75" customHeight="1" x14ac:dyDescent="0.2">
      <c r="A107" s="12" t="s">
        <v>53</v>
      </c>
      <c r="B107" s="12"/>
      <c r="C107" s="38" t="s">
        <v>45</v>
      </c>
      <c r="D107" s="12"/>
      <c r="E107" s="27" t="s">
        <v>315</v>
      </c>
      <c r="F107" s="12"/>
      <c r="G107" s="12"/>
      <c r="H107" s="12"/>
      <c r="I107" s="39">
        <f>0+Q107</f>
        <v>0</v>
      </c>
      <c r="O107">
        <f>0+R107</f>
        <v>0</v>
      </c>
      <c r="Q107">
        <f>0+I108+I112+I116+I120+I124</f>
        <v>0</v>
      </c>
      <c r="R107">
        <f>0+O108+O112+O116+O120+O124</f>
        <v>0</v>
      </c>
    </row>
    <row r="108" spans="1:18" x14ac:dyDescent="0.2">
      <c r="A108" s="24" t="s">
        <v>55</v>
      </c>
      <c r="B108" s="29" t="s">
        <v>184</v>
      </c>
      <c r="C108" s="29" t="s">
        <v>342</v>
      </c>
      <c r="D108" s="24" t="s">
        <v>69</v>
      </c>
      <c r="E108" s="30" t="s">
        <v>343</v>
      </c>
      <c r="F108" s="31" t="s">
        <v>204</v>
      </c>
      <c r="G108" s="32">
        <v>6.2809999999999997</v>
      </c>
      <c r="H108" s="33">
        <v>0</v>
      </c>
      <c r="I108" s="33">
        <f>ROUND(ROUND(H108,2)*ROUND(G108,3),2)</f>
        <v>0</v>
      </c>
      <c r="O108">
        <f>(I108*21)/100</f>
        <v>0</v>
      </c>
      <c r="P108" t="s">
        <v>35</v>
      </c>
    </row>
    <row r="109" spans="1:18" ht="38.25" x14ac:dyDescent="0.2">
      <c r="A109" s="34" t="s">
        <v>59</v>
      </c>
      <c r="E109" s="35" t="s">
        <v>1111</v>
      </c>
    </row>
    <row r="110" spans="1:18" x14ac:dyDescent="0.2">
      <c r="A110" s="36" t="s">
        <v>61</v>
      </c>
      <c r="E110" s="37" t="s">
        <v>1407</v>
      </c>
    </row>
    <row r="111" spans="1:18" ht="51" x14ac:dyDescent="0.2">
      <c r="A111" t="s">
        <v>63</v>
      </c>
      <c r="E111" s="35" t="s">
        <v>327</v>
      </c>
    </row>
    <row r="112" spans="1:18" x14ac:dyDescent="0.2">
      <c r="A112" s="24" t="s">
        <v>55</v>
      </c>
      <c r="B112" s="29" t="s">
        <v>190</v>
      </c>
      <c r="C112" s="29" t="s">
        <v>357</v>
      </c>
      <c r="D112" s="24" t="s">
        <v>69</v>
      </c>
      <c r="E112" s="30" t="s">
        <v>358</v>
      </c>
      <c r="F112" s="31" t="s">
        <v>71</v>
      </c>
      <c r="G112" s="32">
        <v>0.377</v>
      </c>
      <c r="H112" s="33">
        <v>0</v>
      </c>
      <c r="I112" s="33">
        <f>ROUND(ROUND(H112,2)*ROUND(G112,3),2)</f>
        <v>0</v>
      </c>
      <c r="O112">
        <f>(I112*21)/100</f>
        <v>0</v>
      </c>
      <c r="P112" t="s">
        <v>35</v>
      </c>
    </row>
    <row r="113" spans="1:18" ht="51" x14ac:dyDescent="0.2">
      <c r="A113" s="34" t="s">
        <v>59</v>
      </c>
      <c r="E113" s="35" t="s">
        <v>1113</v>
      </c>
    </row>
    <row r="114" spans="1:18" x14ac:dyDescent="0.2">
      <c r="A114" s="36" t="s">
        <v>61</v>
      </c>
      <c r="E114" s="37" t="s">
        <v>1408</v>
      </c>
    </row>
    <row r="115" spans="1:18" ht="102" x14ac:dyDescent="0.2">
      <c r="A115" t="s">
        <v>63</v>
      </c>
      <c r="E115" s="35" t="s">
        <v>361</v>
      </c>
    </row>
    <row r="116" spans="1:18" x14ac:dyDescent="0.2">
      <c r="A116" s="24" t="s">
        <v>55</v>
      </c>
      <c r="B116" s="29" t="s">
        <v>196</v>
      </c>
      <c r="C116" s="29" t="s">
        <v>369</v>
      </c>
      <c r="D116" s="24" t="s">
        <v>69</v>
      </c>
      <c r="E116" s="30" t="s">
        <v>370</v>
      </c>
      <c r="F116" s="31" t="s">
        <v>204</v>
      </c>
      <c r="G116" s="32">
        <v>6.2809999999999997</v>
      </c>
      <c r="H116" s="33">
        <v>0</v>
      </c>
      <c r="I116" s="33">
        <f>ROUND(ROUND(H116,2)*ROUND(G116,3),2)</f>
        <v>0</v>
      </c>
      <c r="O116">
        <f>(I116*21)/100</f>
        <v>0</v>
      </c>
      <c r="P116" t="s">
        <v>35</v>
      </c>
    </row>
    <row r="117" spans="1:18" ht="51" x14ac:dyDescent="0.2">
      <c r="A117" s="34" t="s">
        <v>59</v>
      </c>
      <c r="E117" s="35" t="s">
        <v>1115</v>
      </c>
    </row>
    <row r="118" spans="1:18" x14ac:dyDescent="0.2">
      <c r="A118" s="36" t="s">
        <v>61</v>
      </c>
      <c r="E118" s="37" t="s">
        <v>1407</v>
      </c>
    </row>
    <row r="119" spans="1:18" ht="51" x14ac:dyDescent="0.2">
      <c r="A119" t="s">
        <v>63</v>
      </c>
      <c r="E119" s="35" t="s">
        <v>373</v>
      </c>
    </row>
    <row r="120" spans="1:18" x14ac:dyDescent="0.2">
      <c r="A120" s="24" t="s">
        <v>55</v>
      </c>
      <c r="B120" s="29" t="s">
        <v>201</v>
      </c>
      <c r="C120" s="29" t="s">
        <v>397</v>
      </c>
      <c r="D120" s="24" t="s">
        <v>69</v>
      </c>
      <c r="E120" s="30" t="s">
        <v>398</v>
      </c>
      <c r="F120" s="31" t="s">
        <v>204</v>
      </c>
      <c r="G120" s="32">
        <v>6.2809999999999997</v>
      </c>
      <c r="H120" s="33">
        <v>0</v>
      </c>
      <c r="I120" s="33">
        <f>ROUND(ROUND(H120,2)*ROUND(G120,3),2)</f>
        <v>0</v>
      </c>
      <c r="O120">
        <f>(I120*21)/100</f>
        <v>0</v>
      </c>
      <c r="P120" t="s">
        <v>35</v>
      </c>
    </row>
    <row r="121" spans="1:18" ht="38.25" x14ac:dyDescent="0.2">
      <c r="A121" s="34" t="s">
        <v>59</v>
      </c>
      <c r="E121" s="35" t="s">
        <v>1116</v>
      </c>
    </row>
    <row r="122" spans="1:18" x14ac:dyDescent="0.2">
      <c r="A122" s="36" t="s">
        <v>61</v>
      </c>
      <c r="E122" s="37" t="s">
        <v>1407</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1.84</v>
      </c>
      <c r="H124" s="33">
        <v>0</v>
      </c>
      <c r="I124" s="33">
        <f>ROUND(ROUND(H124,2)*ROUND(G124,3),2)</f>
        <v>0</v>
      </c>
      <c r="O124">
        <f>(I124*21)/100</f>
        <v>0</v>
      </c>
      <c r="P124" t="s">
        <v>35</v>
      </c>
    </row>
    <row r="125" spans="1:18" ht="38.25" x14ac:dyDescent="0.2">
      <c r="A125" s="34" t="s">
        <v>59</v>
      </c>
      <c r="E125" s="35" t="s">
        <v>1117</v>
      </c>
    </row>
    <row r="126" spans="1:18" x14ac:dyDescent="0.2">
      <c r="A126" s="36" t="s">
        <v>61</v>
      </c>
      <c r="E126" s="37" t="s">
        <v>1334</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0.20100000000000001</v>
      </c>
      <c r="H129" s="33">
        <v>0</v>
      </c>
      <c r="I129" s="33">
        <f>ROUND(ROUND(H129,2)*ROUND(G129,3),2)</f>
        <v>0</v>
      </c>
      <c r="O129">
        <f>(I129*21)/100</f>
        <v>0</v>
      </c>
      <c r="P129" t="s">
        <v>35</v>
      </c>
    </row>
    <row r="130" spans="1:18" ht="51" x14ac:dyDescent="0.2">
      <c r="A130" s="34" t="s">
        <v>59</v>
      </c>
      <c r="E130" s="35" t="s">
        <v>796</v>
      </c>
    </row>
    <row r="131" spans="1:18" x14ac:dyDescent="0.2">
      <c r="A131" s="36" t="s">
        <v>61</v>
      </c>
      <c r="E131" s="37" t="s">
        <v>1409</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11.313000000000001</v>
      </c>
      <c r="H134" s="33">
        <v>0</v>
      </c>
      <c r="I134" s="33">
        <f>ROUND(ROUND(H134,2)*ROUND(G134,3),2)</f>
        <v>0</v>
      </c>
      <c r="O134">
        <f>(I134*21)/100</f>
        <v>0</v>
      </c>
      <c r="P134" t="s">
        <v>35</v>
      </c>
    </row>
    <row r="135" spans="1:18" ht="76.5" x14ac:dyDescent="0.2">
      <c r="A135" s="34" t="s">
        <v>59</v>
      </c>
      <c r="E135" s="35" t="s">
        <v>1410</v>
      </c>
    </row>
    <row r="136" spans="1:18" ht="38.25" x14ac:dyDescent="0.2">
      <c r="A136" s="36" t="s">
        <v>61</v>
      </c>
      <c r="E136" s="37" t="s">
        <v>1411</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0.20100000000000001</v>
      </c>
      <c r="H138" s="33">
        <v>0</v>
      </c>
      <c r="I138" s="33">
        <f>ROUND(ROUND(H138,2)*ROUND(G138,3),2)</f>
        <v>0</v>
      </c>
      <c r="O138">
        <f>(I138*21)/100</f>
        <v>0</v>
      </c>
      <c r="P138" t="s">
        <v>35</v>
      </c>
    </row>
    <row r="139" spans="1:18" ht="38.25" x14ac:dyDescent="0.2">
      <c r="A139" s="34" t="s">
        <v>59</v>
      </c>
      <c r="E139" s="35" t="s">
        <v>806</v>
      </c>
    </row>
    <row r="140" spans="1:18" x14ac:dyDescent="0.2">
      <c r="A140" s="36" t="s">
        <v>61</v>
      </c>
      <c r="E140" s="37" t="s">
        <v>1409</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0+I143+I147+I151+I155</f>
        <v>0</v>
      </c>
      <c r="R142">
        <f>0+O143+O147+O151+O155</f>
        <v>0</v>
      </c>
    </row>
    <row r="143" spans="1:18" x14ac:dyDescent="0.2">
      <c r="A143" s="24" t="s">
        <v>55</v>
      </c>
      <c r="B143" s="29" t="s">
        <v>230</v>
      </c>
      <c r="C143" s="29" t="s">
        <v>492</v>
      </c>
      <c r="D143" s="24" t="s">
        <v>69</v>
      </c>
      <c r="E143" s="30" t="s">
        <v>493</v>
      </c>
      <c r="F143" s="31" t="s">
        <v>101</v>
      </c>
      <c r="G143" s="32">
        <v>3.63</v>
      </c>
      <c r="H143" s="33">
        <v>0</v>
      </c>
      <c r="I143" s="33">
        <f>ROUND(ROUND(H143,2)*ROUND(G143,3),2)</f>
        <v>0</v>
      </c>
      <c r="O143">
        <f>(I143*21)/100</f>
        <v>0</v>
      </c>
      <c r="P143" t="s">
        <v>35</v>
      </c>
    </row>
    <row r="144" spans="1:18" ht="51" x14ac:dyDescent="0.2">
      <c r="A144" s="34" t="s">
        <v>59</v>
      </c>
      <c r="E144" s="35" t="s">
        <v>1412</v>
      </c>
    </row>
    <row r="145" spans="1:18" x14ac:dyDescent="0.2">
      <c r="A145" s="36" t="s">
        <v>61</v>
      </c>
      <c r="E145" s="37" t="s">
        <v>1413</v>
      </c>
    </row>
    <row r="146" spans="1:18" ht="255" x14ac:dyDescent="0.2">
      <c r="A146" t="s">
        <v>63</v>
      </c>
      <c r="E146" s="35" t="s">
        <v>496</v>
      </c>
    </row>
    <row r="147" spans="1:18" x14ac:dyDescent="0.2">
      <c r="A147" s="24" t="s">
        <v>55</v>
      </c>
      <c r="B147" s="29" t="s">
        <v>236</v>
      </c>
      <c r="C147" s="29" t="s">
        <v>1360</v>
      </c>
      <c r="D147" s="24" t="s">
        <v>69</v>
      </c>
      <c r="E147" s="30" t="s">
        <v>1361</v>
      </c>
      <c r="F147" s="31" t="s">
        <v>486</v>
      </c>
      <c r="G147" s="32">
        <v>1</v>
      </c>
      <c r="H147" s="33">
        <v>0</v>
      </c>
      <c r="I147" s="33">
        <f>ROUND(ROUND(H147,2)*ROUND(G147,3),2)</f>
        <v>0</v>
      </c>
      <c r="O147">
        <f>(I147*21)/100</f>
        <v>0</v>
      </c>
      <c r="P147" t="s">
        <v>35</v>
      </c>
    </row>
    <row r="148" spans="1:18" ht="51" x14ac:dyDescent="0.2">
      <c r="A148" s="34" t="s">
        <v>59</v>
      </c>
      <c r="E148" s="35" t="s">
        <v>1414</v>
      </c>
    </row>
    <row r="149" spans="1:18" x14ac:dyDescent="0.2">
      <c r="A149" s="36" t="s">
        <v>61</v>
      </c>
      <c r="E149" s="37" t="s">
        <v>815</v>
      </c>
    </row>
    <row r="150" spans="1:18" ht="242.25" x14ac:dyDescent="0.2">
      <c r="A150" t="s">
        <v>63</v>
      </c>
      <c r="E150" s="35" t="s">
        <v>889</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814</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1.8240000000000001</v>
      </c>
      <c r="H155" s="33">
        <v>0</v>
      </c>
      <c r="I155" s="33">
        <f>ROUND(ROUND(H155,2)*ROUND(G155,3),2)</f>
        <v>0</v>
      </c>
      <c r="O155">
        <f>(I155*21)/100</f>
        <v>0</v>
      </c>
      <c r="P155" t="s">
        <v>35</v>
      </c>
    </row>
    <row r="156" spans="1:18" ht="102" x14ac:dyDescent="0.2">
      <c r="A156" s="34" t="s">
        <v>59</v>
      </c>
      <c r="E156" s="35" t="s">
        <v>1415</v>
      </c>
    </row>
    <row r="157" spans="1:18" x14ac:dyDescent="0.2">
      <c r="A157" s="36" t="s">
        <v>61</v>
      </c>
      <c r="E157" s="37" t="s">
        <v>1416</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0+I160+I164+I168+I172+I176+I180+I184+I188+I192+I196+I200+I204</f>
        <v>0</v>
      </c>
      <c r="R159">
        <f>0+O160+O164+O168+O172+O176+O180+O184+O188+O192+O196+O200+O204</f>
        <v>0</v>
      </c>
    </row>
    <row r="160" spans="1:18" x14ac:dyDescent="0.2">
      <c r="A160" s="24" t="s">
        <v>55</v>
      </c>
      <c r="B160" s="29" t="s">
        <v>255</v>
      </c>
      <c r="C160" s="29" t="s">
        <v>618</v>
      </c>
      <c r="D160" s="24" t="s">
        <v>69</v>
      </c>
      <c r="E160" s="30" t="s">
        <v>619</v>
      </c>
      <c r="F160" s="31" t="s">
        <v>101</v>
      </c>
      <c r="G160" s="32">
        <v>3.915</v>
      </c>
      <c r="H160" s="33">
        <v>0</v>
      </c>
      <c r="I160" s="33">
        <f>ROUND(ROUND(H160,2)*ROUND(G160,3),2)</f>
        <v>0</v>
      </c>
      <c r="O160">
        <f>(I160*21)/100</f>
        <v>0</v>
      </c>
      <c r="P160" t="s">
        <v>35</v>
      </c>
    </row>
    <row r="161" spans="1:16" x14ac:dyDescent="0.2">
      <c r="A161" s="34" t="s">
        <v>59</v>
      </c>
      <c r="E161" s="35" t="s">
        <v>69</v>
      </c>
    </row>
    <row r="162" spans="1:16" x14ac:dyDescent="0.2">
      <c r="A162" s="36" t="s">
        <v>61</v>
      </c>
      <c r="E162" s="37" t="s">
        <v>1386</v>
      </c>
    </row>
    <row r="163" spans="1:16" ht="51" x14ac:dyDescent="0.2">
      <c r="A163" t="s">
        <v>63</v>
      </c>
      <c r="E163" s="35" t="s">
        <v>622</v>
      </c>
    </row>
    <row r="164" spans="1:16" x14ac:dyDescent="0.2">
      <c r="A164" s="24" t="s">
        <v>55</v>
      </c>
      <c r="B164" s="29" t="s">
        <v>262</v>
      </c>
      <c r="C164" s="29" t="s">
        <v>646</v>
      </c>
      <c r="D164" s="24" t="s">
        <v>69</v>
      </c>
      <c r="E164" s="30" t="s">
        <v>647</v>
      </c>
      <c r="F164" s="31" t="s">
        <v>101</v>
      </c>
      <c r="G164" s="32">
        <v>2</v>
      </c>
      <c r="H164" s="33">
        <v>0</v>
      </c>
      <c r="I164" s="33">
        <f>ROUND(ROUND(H164,2)*ROUND(G164,3),2)</f>
        <v>0</v>
      </c>
      <c r="O164">
        <f>(I164*21)/100</f>
        <v>0</v>
      </c>
      <c r="P164" t="s">
        <v>35</v>
      </c>
    </row>
    <row r="165" spans="1:16" ht="38.25" x14ac:dyDescent="0.2">
      <c r="A165" s="34" t="s">
        <v>59</v>
      </c>
      <c r="E165" s="35" t="s">
        <v>1126</v>
      </c>
    </row>
    <row r="166" spans="1:16" x14ac:dyDescent="0.2">
      <c r="A166" s="36" t="s">
        <v>61</v>
      </c>
      <c r="E166" s="37" t="s">
        <v>488</v>
      </c>
    </row>
    <row r="167" spans="1:16" ht="25.5" x14ac:dyDescent="0.2">
      <c r="A167" t="s">
        <v>63</v>
      </c>
      <c r="E167" s="35" t="s">
        <v>644</v>
      </c>
    </row>
    <row r="168" spans="1:16" x14ac:dyDescent="0.2">
      <c r="A168" s="24" t="s">
        <v>55</v>
      </c>
      <c r="B168" s="29" t="s">
        <v>269</v>
      </c>
      <c r="C168" s="29" t="s">
        <v>821</v>
      </c>
      <c r="D168" s="24" t="s">
        <v>69</v>
      </c>
      <c r="E168" s="30" t="s">
        <v>822</v>
      </c>
      <c r="F168" s="31" t="s">
        <v>101</v>
      </c>
      <c r="G168" s="32">
        <v>2.36</v>
      </c>
      <c r="H168" s="33">
        <v>0</v>
      </c>
      <c r="I168" s="33">
        <f>ROUND(ROUND(H168,2)*ROUND(G168,3),2)</f>
        <v>0</v>
      </c>
      <c r="O168">
        <f>(I168*21)/100</f>
        <v>0</v>
      </c>
      <c r="P168" t="s">
        <v>35</v>
      </c>
    </row>
    <row r="169" spans="1:16" ht="38.25" x14ac:dyDescent="0.2">
      <c r="A169" s="34" t="s">
        <v>59</v>
      </c>
      <c r="E169" s="35" t="s">
        <v>892</v>
      </c>
    </row>
    <row r="170" spans="1:16" x14ac:dyDescent="0.2">
      <c r="A170" s="36" t="s">
        <v>61</v>
      </c>
      <c r="E170" s="37" t="s">
        <v>893</v>
      </c>
    </row>
    <row r="171" spans="1:16" ht="25.5" x14ac:dyDescent="0.2">
      <c r="A171" t="s">
        <v>63</v>
      </c>
      <c r="E171" s="35" t="s">
        <v>825</v>
      </c>
    </row>
    <row r="172" spans="1:16" x14ac:dyDescent="0.2">
      <c r="A172" s="24" t="s">
        <v>55</v>
      </c>
      <c r="B172" s="29" t="s">
        <v>275</v>
      </c>
      <c r="C172" s="29" t="s">
        <v>826</v>
      </c>
      <c r="D172" s="24" t="s">
        <v>69</v>
      </c>
      <c r="E172" s="30" t="s">
        <v>827</v>
      </c>
      <c r="F172" s="31" t="s">
        <v>71</v>
      </c>
      <c r="G172" s="32">
        <v>3.0000000000000001E-3</v>
      </c>
      <c r="H172" s="33">
        <v>0</v>
      </c>
      <c r="I172" s="33">
        <f>ROUND(ROUND(H172,2)*ROUND(G172,3),2)</f>
        <v>0</v>
      </c>
      <c r="O172">
        <f>(I172*21)/100</f>
        <v>0</v>
      </c>
      <c r="P172" t="s">
        <v>35</v>
      </c>
    </row>
    <row r="173" spans="1:16" ht="51" x14ac:dyDescent="0.2">
      <c r="A173" s="34" t="s">
        <v>59</v>
      </c>
      <c r="E173" s="35" t="s">
        <v>828</v>
      </c>
    </row>
    <row r="174" spans="1:16" x14ac:dyDescent="0.2">
      <c r="A174" s="36" t="s">
        <v>61</v>
      </c>
      <c r="E174" s="37" t="s">
        <v>1417</v>
      </c>
    </row>
    <row r="175" spans="1:16" ht="38.25" x14ac:dyDescent="0.2">
      <c r="A175" t="s">
        <v>63</v>
      </c>
      <c r="E175" s="35" t="s">
        <v>830</v>
      </c>
    </row>
    <row r="176" spans="1:16" x14ac:dyDescent="0.2">
      <c r="A176" s="24" t="s">
        <v>55</v>
      </c>
      <c r="B176" s="29" t="s">
        <v>282</v>
      </c>
      <c r="C176" s="29" t="s">
        <v>831</v>
      </c>
      <c r="D176" s="24" t="s">
        <v>69</v>
      </c>
      <c r="E176" s="30" t="s">
        <v>832</v>
      </c>
      <c r="F176" s="31" t="s">
        <v>71</v>
      </c>
      <c r="G176" s="32">
        <v>2.5000000000000001E-2</v>
      </c>
      <c r="H176" s="33">
        <v>0</v>
      </c>
      <c r="I176" s="33">
        <f>ROUND(ROUND(H176,2)*ROUND(G176,3),2)</f>
        <v>0</v>
      </c>
      <c r="O176">
        <f>(I176*21)/100</f>
        <v>0</v>
      </c>
      <c r="P176" t="s">
        <v>35</v>
      </c>
    </row>
    <row r="177" spans="1:16" ht="63.75" x14ac:dyDescent="0.2">
      <c r="A177" s="34" t="s">
        <v>59</v>
      </c>
      <c r="E177" s="35" t="s">
        <v>833</v>
      </c>
    </row>
    <row r="178" spans="1:16" x14ac:dyDescent="0.2">
      <c r="A178" s="36" t="s">
        <v>61</v>
      </c>
      <c r="E178" s="37" t="s">
        <v>834</v>
      </c>
    </row>
    <row r="179" spans="1:16" ht="229.5" x14ac:dyDescent="0.2">
      <c r="A179" t="s">
        <v>63</v>
      </c>
      <c r="E179" s="35" t="s">
        <v>835</v>
      </c>
    </row>
    <row r="180" spans="1:16" x14ac:dyDescent="0.2">
      <c r="A180" s="24" t="s">
        <v>55</v>
      </c>
      <c r="B180" s="29" t="s">
        <v>287</v>
      </c>
      <c r="C180" s="29" t="s">
        <v>899</v>
      </c>
      <c r="D180" s="24" t="s">
        <v>69</v>
      </c>
      <c r="E180" s="30" t="s">
        <v>900</v>
      </c>
      <c r="F180" s="31" t="s">
        <v>71</v>
      </c>
      <c r="G180" s="32">
        <v>2.198</v>
      </c>
      <c r="H180" s="33">
        <v>0</v>
      </c>
      <c r="I180" s="33">
        <f>ROUND(ROUND(H180,2)*ROUND(G180,3),2)</f>
        <v>0</v>
      </c>
      <c r="O180">
        <f>(I180*21)/100</f>
        <v>0</v>
      </c>
      <c r="P180" t="s">
        <v>35</v>
      </c>
    </row>
    <row r="181" spans="1:16" ht="63.75" x14ac:dyDescent="0.2">
      <c r="A181" s="34" t="s">
        <v>59</v>
      </c>
      <c r="E181" s="35" t="s">
        <v>1418</v>
      </c>
    </row>
    <row r="182" spans="1:16" x14ac:dyDescent="0.2">
      <c r="A182" s="36" t="s">
        <v>61</v>
      </c>
      <c r="E182" s="37" t="s">
        <v>1419</v>
      </c>
    </row>
    <row r="183" spans="1:16" ht="114.75" x14ac:dyDescent="0.2">
      <c r="A183" t="s">
        <v>63</v>
      </c>
      <c r="E183" s="35" t="s">
        <v>661</v>
      </c>
    </row>
    <row r="184" spans="1:16" x14ac:dyDescent="0.2">
      <c r="A184" s="24" t="s">
        <v>55</v>
      </c>
      <c r="B184" s="29" t="s">
        <v>292</v>
      </c>
      <c r="C184" s="29" t="s">
        <v>903</v>
      </c>
      <c r="D184" s="24" t="s">
        <v>69</v>
      </c>
      <c r="E184" s="30" t="s">
        <v>904</v>
      </c>
      <c r="F184" s="31" t="s">
        <v>77</v>
      </c>
      <c r="G184" s="32">
        <v>57.148000000000003</v>
      </c>
      <c r="H184" s="33">
        <v>0</v>
      </c>
      <c r="I184" s="33">
        <f>ROUND(ROUND(H184,2)*ROUND(G184,3),2)</f>
        <v>0</v>
      </c>
      <c r="O184">
        <f>(I184*21)/100</f>
        <v>0</v>
      </c>
      <c r="P184" t="s">
        <v>35</v>
      </c>
    </row>
    <row r="185" spans="1:16" ht="38.25" x14ac:dyDescent="0.2">
      <c r="A185" s="34" t="s">
        <v>59</v>
      </c>
      <c r="E185" s="35" t="s">
        <v>1420</v>
      </c>
    </row>
    <row r="186" spans="1:16" x14ac:dyDescent="0.2">
      <c r="A186" s="36" t="s">
        <v>61</v>
      </c>
      <c r="E186" s="37" t="s">
        <v>1421</v>
      </c>
    </row>
    <row r="187" spans="1:16" ht="25.5" x14ac:dyDescent="0.2">
      <c r="A187" t="s">
        <v>63</v>
      </c>
      <c r="E187" s="35" t="s">
        <v>80</v>
      </c>
    </row>
    <row r="188" spans="1:16" x14ac:dyDescent="0.2">
      <c r="A188" s="24" t="s">
        <v>55</v>
      </c>
      <c r="B188" s="29" t="s">
        <v>298</v>
      </c>
      <c r="C188" s="29" t="s">
        <v>668</v>
      </c>
      <c r="D188" s="24" t="s">
        <v>69</v>
      </c>
      <c r="E188" s="30" t="s">
        <v>669</v>
      </c>
      <c r="F188" s="31" t="s">
        <v>71</v>
      </c>
      <c r="G188" s="32">
        <v>2.7879999999999998</v>
      </c>
      <c r="H188" s="33">
        <v>0</v>
      </c>
      <c r="I188" s="33">
        <f>ROUND(ROUND(H188,2)*ROUND(G188,3),2)</f>
        <v>0</v>
      </c>
      <c r="O188">
        <f>(I188*21)/100</f>
        <v>0</v>
      </c>
      <c r="P188" t="s">
        <v>35</v>
      </c>
    </row>
    <row r="189" spans="1:16" ht="178.5" x14ac:dyDescent="0.2">
      <c r="A189" s="34" t="s">
        <v>59</v>
      </c>
      <c r="E189" s="35" t="s">
        <v>1422</v>
      </c>
    </row>
    <row r="190" spans="1:16" ht="51" x14ac:dyDescent="0.2">
      <c r="A190" s="36" t="s">
        <v>61</v>
      </c>
      <c r="E190" s="37" t="s">
        <v>1423</v>
      </c>
    </row>
    <row r="191" spans="1:16" ht="114.75" x14ac:dyDescent="0.2">
      <c r="A191" t="s">
        <v>63</v>
      </c>
      <c r="E191" s="35" t="s">
        <v>661</v>
      </c>
    </row>
    <row r="192" spans="1:16" x14ac:dyDescent="0.2">
      <c r="A192" s="24" t="s">
        <v>55</v>
      </c>
      <c r="B192" s="29" t="s">
        <v>303</v>
      </c>
      <c r="C192" s="29" t="s">
        <v>673</v>
      </c>
      <c r="D192" s="24" t="s">
        <v>69</v>
      </c>
      <c r="E192" s="30" t="s">
        <v>674</v>
      </c>
      <c r="F192" s="31" t="s">
        <v>77</v>
      </c>
      <c r="G192" s="32">
        <v>64.123999999999995</v>
      </c>
      <c r="H192" s="33">
        <v>0</v>
      </c>
      <c r="I192" s="33">
        <f>ROUND(ROUND(H192,2)*ROUND(G192,3),2)</f>
        <v>0</v>
      </c>
      <c r="O192">
        <f>(I192*21)/100</f>
        <v>0</v>
      </c>
      <c r="P192" t="s">
        <v>35</v>
      </c>
    </row>
    <row r="193" spans="1:16" ht="127.5" x14ac:dyDescent="0.2">
      <c r="A193" s="34" t="s">
        <v>59</v>
      </c>
      <c r="E193" s="35" t="s">
        <v>1424</v>
      </c>
    </row>
    <row r="194" spans="1:16" ht="51" x14ac:dyDescent="0.2">
      <c r="A194" s="36" t="s">
        <v>61</v>
      </c>
      <c r="E194" s="37" t="s">
        <v>1425</v>
      </c>
    </row>
    <row r="195" spans="1:16" ht="25.5" x14ac:dyDescent="0.2">
      <c r="A195" t="s">
        <v>63</v>
      </c>
      <c r="E195" s="35" t="s">
        <v>80</v>
      </c>
    </row>
    <row r="196" spans="1:16" x14ac:dyDescent="0.2">
      <c r="A196" s="24" t="s">
        <v>55</v>
      </c>
      <c r="B196" s="29" t="s">
        <v>309</v>
      </c>
      <c r="C196" s="29" t="s">
        <v>840</v>
      </c>
      <c r="D196" s="24" t="s">
        <v>69</v>
      </c>
      <c r="E196" s="30" t="s">
        <v>841</v>
      </c>
      <c r="F196" s="31" t="s">
        <v>71</v>
      </c>
      <c r="G196" s="32">
        <v>0.61299999999999999</v>
      </c>
      <c r="H196" s="33">
        <v>0</v>
      </c>
      <c r="I196" s="33">
        <f>ROUND(ROUND(H196,2)*ROUND(G196,3),2)</f>
        <v>0</v>
      </c>
      <c r="O196">
        <f>(I196*21)/100</f>
        <v>0</v>
      </c>
      <c r="P196" t="s">
        <v>35</v>
      </c>
    </row>
    <row r="197" spans="1:16" ht="63.75" x14ac:dyDescent="0.2">
      <c r="A197" s="34" t="s">
        <v>59</v>
      </c>
      <c r="E197" s="35" t="s">
        <v>1426</v>
      </c>
    </row>
    <row r="198" spans="1:16" x14ac:dyDescent="0.2">
      <c r="A198" s="36" t="s">
        <v>61</v>
      </c>
      <c r="E198" s="37" t="s">
        <v>1427</v>
      </c>
    </row>
    <row r="199" spans="1:16" ht="114.75" x14ac:dyDescent="0.2">
      <c r="A199" t="s">
        <v>63</v>
      </c>
      <c r="E199" s="35" t="s">
        <v>661</v>
      </c>
    </row>
    <row r="200" spans="1:16" x14ac:dyDescent="0.2">
      <c r="A200" s="24" t="s">
        <v>55</v>
      </c>
      <c r="B200" s="29" t="s">
        <v>316</v>
      </c>
      <c r="C200" s="29" t="s">
        <v>844</v>
      </c>
      <c r="D200" s="24" t="s">
        <v>69</v>
      </c>
      <c r="E200" s="30" t="s">
        <v>845</v>
      </c>
      <c r="F200" s="31" t="s">
        <v>77</v>
      </c>
      <c r="G200" s="32">
        <v>67.489000000000004</v>
      </c>
      <c r="H200" s="33">
        <v>0</v>
      </c>
      <c r="I200" s="33">
        <f>ROUND(ROUND(H200,2)*ROUND(G200,3),2)</f>
        <v>0</v>
      </c>
      <c r="O200">
        <f>(I200*21)/100</f>
        <v>0</v>
      </c>
      <c r="P200" t="s">
        <v>35</v>
      </c>
    </row>
    <row r="201" spans="1:16" ht="89.25" x14ac:dyDescent="0.2">
      <c r="A201" s="34" t="s">
        <v>59</v>
      </c>
      <c r="E201" s="35" t="s">
        <v>1428</v>
      </c>
    </row>
    <row r="202" spans="1:16" ht="38.25" x14ac:dyDescent="0.2">
      <c r="A202" s="36" t="s">
        <v>61</v>
      </c>
      <c r="E202" s="37" t="s">
        <v>1429</v>
      </c>
    </row>
    <row r="203" spans="1:16" ht="25.5" x14ac:dyDescent="0.2">
      <c r="A203" t="s">
        <v>63</v>
      </c>
      <c r="E203" s="35" t="s">
        <v>80</v>
      </c>
    </row>
    <row r="204" spans="1:16" x14ac:dyDescent="0.2">
      <c r="A204" s="24" t="s">
        <v>55</v>
      </c>
      <c r="B204" s="29" t="s">
        <v>322</v>
      </c>
      <c r="C204" s="29" t="s">
        <v>915</v>
      </c>
      <c r="D204" s="24" t="s">
        <v>69</v>
      </c>
      <c r="E204" s="30" t="s">
        <v>916</v>
      </c>
      <c r="F204" s="31" t="s">
        <v>101</v>
      </c>
      <c r="G204" s="32">
        <v>4.2</v>
      </c>
      <c r="H204" s="33">
        <v>0</v>
      </c>
      <c r="I204" s="33">
        <f>ROUND(ROUND(H204,2)*ROUND(G204,3),2)</f>
        <v>0</v>
      </c>
      <c r="O204">
        <f>(I204*21)/100</f>
        <v>0</v>
      </c>
      <c r="P204" t="s">
        <v>35</v>
      </c>
    </row>
    <row r="205" spans="1:16" ht="51" x14ac:dyDescent="0.2">
      <c r="A205" s="34" t="s">
        <v>59</v>
      </c>
      <c r="E205" s="35" t="s">
        <v>1430</v>
      </c>
    </row>
    <row r="206" spans="1:16" x14ac:dyDescent="0.2">
      <c r="A206" s="36" t="s">
        <v>61</v>
      </c>
      <c r="E206" s="37" t="s">
        <v>1431</v>
      </c>
    </row>
    <row r="207" spans="1:16" ht="127.5" x14ac:dyDescent="0.2">
      <c r="A207" t="s">
        <v>63</v>
      </c>
      <c r="E207"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0+O12+O21+O78+O107+O128+O133+O142+O155</f>
        <v>0</v>
      </c>
      <c r="P2" t="s">
        <v>34</v>
      </c>
    </row>
    <row r="3" spans="1:18" ht="15" customHeight="1" x14ac:dyDescent="0.25">
      <c r="A3" t="s">
        <v>11</v>
      </c>
      <c r="B3" s="17" t="s">
        <v>13</v>
      </c>
      <c r="C3" s="4" t="s">
        <v>14</v>
      </c>
      <c r="D3" s="7"/>
      <c r="E3" s="18" t="s">
        <v>15</v>
      </c>
      <c r="F3" s="8"/>
      <c r="G3" s="15"/>
      <c r="H3" s="14" t="s">
        <v>1432</v>
      </c>
      <c r="I3" s="40">
        <f>0+I12+I21+I78+I107+I128+I133+I142+I155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1432</v>
      </c>
      <c r="D8" s="2"/>
      <c r="E8" s="21" t="s">
        <v>1433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95.543999999999997</v>
      </c>
      <c r="H13" s="33">
        <v>0</v>
      </c>
      <c r="I13" s="33">
        <f>ROUND(ROUND(H13,2)*ROUND(G13,3),2)</f>
        <v>0</v>
      </c>
      <c r="O13">
        <f>(I13*21)/100</f>
        <v>0</v>
      </c>
      <c r="P13" t="s">
        <v>35</v>
      </c>
    </row>
    <row r="14" spans="1:18" ht="25.5" x14ac:dyDescent="0.2">
      <c r="A14" s="34" t="s">
        <v>59</v>
      </c>
      <c r="E14" s="35" t="s">
        <v>1077</v>
      </c>
    </row>
    <row r="15" spans="1:18" x14ac:dyDescent="0.2">
      <c r="A15" s="36" t="s">
        <v>61</v>
      </c>
      <c r="E15" s="37" t="s">
        <v>1434</v>
      </c>
    </row>
    <row r="16" spans="1:18" ht="25.5" x14ac:dyDescent="0.2">
      <c r="A16" t="s">
        <v>63</v>
      </c>
      <c r="E16" s="35" t="s">
        <v>64</v>
      </c>
    </row>
    <row r="17" spans="1:18" x14ac:dyDescent="0.2">
      <c r="A17" s="24" t="s">
        <v>55</v>
      </c>
      <c r="B17" s="29" t="s">
        <v>35</v>
      </c>
      <c r="C17" s="29" t="s">
        <v>56</v>
      </c>
      <c r="D17" s="24" t="s">
        <v>125</v>
      </c>
      <c r="E17" s="30" t="s">
        <v>57</v>
      </c>
      <c r="F17" s="31" t="s">
        <v>58</v>
      </c>
      <c r="G17" s="32">
        <v>32.369</v>
      </c>
      <c r="H17" s="33">
        <v>0</v>
      </c>
      <c r="I17" s="33">
        <f>ROUND(ROUND(H17,2)*ROUND(G17,3),2)</f>
        <v>0</v>
      </c>
      <c r="O17">
        <f>(I17*21)/100</f>
        <v>0</v>
      </c>
      <c r="P17" t="s">
        <v>35</v>
      </c>
    </row>
    <row r="18" spans="1:18" ht="25.5" x14ac:dyDescent="0.2">
      <c r="A18" s="34" t="s">
        <v>59</v>
      </c>
      <c r="E18" s="35" t="s">
        <v>1435</v>
      </c>
    </row>
    <row r="19" spans="1:18" x14ac:dyDescent="0.2">
      <c r="A19" s="36" t="s">
        <v>61</v>
      </c>
      <c r="E19" s="37" t="s">
        <v>1436</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2.42</v>
      </c>
      <c r="H22" s="33">
        <v>0</v>
      </c>
      <c r="I22" s="33">
        <f>ROUND(ROUND(H22,2)*ROUND(G22,3),2)</f>
        <v>0</v>
      </c>
      <c r="O22">
        <f>(I22*21)/100</f>
        <v>0</v>
      </c>
      <c r="P22" t="s">
        <v>35</v>
      </c>
    </row>
    <row r="23" spans="1:18" ht="63.75" x14ac:dyDescent="0.2">
      <c r="A23" s="34" t="s">
        <v>59</v>
      </c>
      <c r="E23" s="35" t="s">
        <v>1437</v>
      </c>
    </row>
    <row r="24" spans="1:18" x14ac:dyDescent="0.2">
      <c r="A24" s="36" t="s">
        <v>61</v>
      </c>
      <c r="E24" s="37" t="s">
        <v>1438</v>
      </c>
    </row>
    <row r="25" spans="1:18" ht="63.75" x14ac:dyDescent="0.2">
      <c r="A25" t="s">
        <v>63</v>
      </c>
      <c r="E25" s="35" t="s">
        <v>74</v>
      </c>
    </row>
    <row r="26" spans="1:18" ht="25.5" x14ac:dyDescent="0.2">
      <c r="A26" s="24" t="s">
        <v>55</v>
      </c>
      <c r="B26" s="29" t="s">
        <v>43</v>
      </c>
      <c r="C26" s="29" t="s">
        <v>104</v>
      </c>
      <c r="D26" s="24" t="s">
        <v>69</v>
      </c>
      <c r="E26" s="30" t="s">
        <v>105</v>
      </c>
      <c r="F26" s="31" t="s">
        <v>77</v>
      </c>
      <c r="G26" s="32">
        <v>3.4790000000000001</v>
      </c>
      <c r="H26" s="33">
        <v>0</v>
      </c>
      <c r="I26" s="33">
        <f>ROUND(ROUND(H26,2)*ROUND(G26,3),2)</f>
        <v>0</v>
      </c>
      <c r="O26">
        <f>(I26*21)/100</f>
        <v>0</v>
      </c>
      <c r="P26" t="s">
        <v>35</v>
      </c>
    </row>
    <row r="27" spans="1:18" ht="38.25" x14ac:dyDescent="0.2">
      <c r="A27" s="34" t="s">
        <v>59</v>
      </c>
      <c r="E27" s="35" t="s">
        <v>1083</v>
      </c>
    </row>
    <row r="28" spans="1:18" x14ac:dyDescent="0.2">
      <c r="A28" s="36" t="s">
        <v>61</v>
      </c>
      <c r="E28" s="37" t="s">
        <v>1439</v>
      </c>
    </row>
    <row r="29" spans="1:18" ht="25.5" x14ac:dyDescent="0.2">
      <c r="A29" t="s">
        <v>63</v>
      </c>
      <c r="E29" s="35" t="s">
        <v>80</v>
      </c>
    </row>
    <row r="30" spans="1:18" x14ac:dyDescent="0.2">
      <c r="A30" s="24" t="s">
        <v>55</v>
      </c>
      <c r="B30" s="29" t="s">
        <v>45</v>
      </c>
      <c r="C30" s="29" t="s">
        <v>119</v>
      </c>
      <c r="D30" s="24" t="s">
        <v>69</v>
      </c>
      <c r="E30" s="30" t="s">
        <v>121</v>
      </c>
      <c r="F30" s="31" t="s">
        <v>71</v>
      </c>
      <c r="G30" s="32">
        <v>0.442</v>
      </c>
      <c r="H30" s="33">
        <v>0</v>
      </c>
      <c r="I30" s="33">
        <f>ROUND(ROUND(H30,2)*ROUND(G30,3),2)</f>
        <v>0</v>
      </c>
      <c r="O30">
        <f>(I30*21)/100</f>
        <v>0</v>
      </c>
      <c r="P30" t="s">
        <v>35</v>
      </c>
    </row>
    <row r="31" spans="1:18" ht="63.75" x14ac:dyDescent="0.2">
      <c r="A31" s="34" t="s">
        <v>59</v>
      </c>
      <c r="E31" s="35" t="s">
        <v>1440</v>
      </c>
    </row>
    <row r="32" spans="1:18" x14ac:dyDescent="0.2">
      <c r="A32" s="36" t="s">
        <v>61</v>
      </c>
      <c r="E32" s="37" t="s">
        <v>1441</v>
      </c>
    </row>
    <row r="33" spans="1:16" ht="63.75" x14ac:dyDescent="0.2">
      <c r="A33" t="s">
        <v>63</v>
      </c>
      <c r="E33" s="35" t="s">
        <v>74</v>
      </c>
    </row>
    <row r="34" spans="1:16" x14ac:dyDescent="0.2">
      <c r="A34" s="24" t="s">
        <v>55</v>
      </c>
      <c r="B34" s="29" t="s">
        <v>47</v>
      </c>
      <c r="C34" s="29" t="s">
        <v>1087</v>
      </c>
      <c r="D34" s="24" t="s">
        <v>69</v>
      </c>
      <c r="E34" s="30" t="s">
        <v>1088</v>
      </c>
      <c r="F34" s="31" t="s">
        <v>101</v>
      </c>
      <c r="G34" s="32">
        <v>3.66</v>
      </c>
      <c r="H34" s="33">
        <v>0</v>
      </c>
      <c r="I34" s="33">
        <f>ROUND(ROUND(H34,2)*ROUND(G34,3),2)</f>
        <v>0</v>
      </c>
      <c r="O34">
        <f>(I34*21)/100</f>
        <v>0</v>
      </c>
      <c r="P34" t="s">
        <v>35</v>
      </c>
    </row>
    <row r="35" spans="1:16" ht="38.25" x14ac:dyDescent="0.2">
      <c r="A35" s="34" t="s">
        <v>59</v>
      </c>
      <c r="E35" s="35" t="s">
        <v>1089</v>
      </c>
    </row>
    <row r="36" spans="1:16" x14ac:dyDescent="0.2">
      <c r="A36" s="36" t="s">
        <v>61</v>
      </c>
      <c r="E36" s="37" t="s">
        <v>1442</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3.1930000000000001</v>
      </c>
      <c r="H42" s="33">
        <v>0</v>
      </c>
      <c r="I42" s="33">
        <f>ROUND(ROUND(H42,2)*ROUND(G42,3),2)</f>
        <v>0</v>
      </c>
      <c r="O42">
        <f>(I42*21)/100</f>
        <v>0</v>
      </c>
      <c r="P42" t="s">
        <v>35</v>
      </c>
    </row>
    <row r="43" spans="1:16" ht="153" x14ac:dyDescent="0.2">
      <c r="A43" s="34" t="s">
        <v>59</v>
      </c>
      <c r="E43" s="35" t="s">
        <v>1443</v>
      </c>
    </row>
    <row r="44" spans="1:16" ht="38.25" x14ac:dyDescent="0.2">
      <c r="A44" s="36" t="s">
        <v>61</v>
      </c>
      <c r="E44" s="37" t="s">
        <v>1444</v>
      </c>
    </row>
    <row r="45" spans="1:16" ht="38.25" x14ac:dyDescent="0.2">
      <c r="A45" t="s">
        <v>63</v>
      </c>
      <c r="E45" s="35" t="s">
        <v>146</v>
      </c>
    </row>
    <row r="46" spans="1:16" x14ac:dyDescent="0.2">
      <c r="A46" s="24" t="s">
        <v>55</v>
      </c>
      <c r="B46" s="29" t="s">
        <v>50</v>
      </c>
      <c r="C46" s="29" t="s">
        <v>166</v>
      </c>
      <c r="D46" s="24" t="s">
        <v>69</v>
      </c>
      <c r="E46" s="30" t="s">
        <v>167</v>
      </c>
      <c r="F46" s="31" t="s">
        <v>71</v>
      </c>
      <c r="G46" s="32">
        <v>47.771999999999998</v>
      </c>
      <c r="H46" s="33">
        <v>0</v>
      </c>
      <c r="I46" s="33">
        <f>ROUND(ROUND(H46,2)*ROUND(G46,3),2)</f>
        <v>0</v>
      </c>
      <c r="O46">
        <f>(I46*21)/100</f>
        <v>0</v>
      </c>
      <c r="P46" t="s">
        <v>35</v>
      </c>
    </row>
    <row r="47" spans="1:16" ht="63.75" x14ac:dyDescent="0.2">
      <c r="A47" s="34" t="s">
        <v>59</v>
      </c>
      <c r="E47" s="35" t="s">
        <v>1445</v>
      </c>
    </row>
    <row r="48" spans="1:16" x14ac:dyDescent="0.2">
      <c r="A48" s="36" t="s">
        <v>61</v>
      </c>
      <c r="E48" s="37" t="s">
        <v>1446</v>
      </c>
    </row>
    <row r="49" spans="1:16" ht="318.75" x14ac:dyDescent="0.2">
      <c r="A49" t="s">
        <v>63</v>
      </c>
      <c r="E49" s="35" t="s">
        <v>170</v>
      </c>
    </row>
    <row r="50" spans="1:16" x14ac:dyDescent="0.2">
      <c r="A50" s="24" t="s">
        <v>55</v>
      </c>
      <c r="B50" s="29" t="s">
        <v>52</v>
      </c>
      <c r="C50" s="29" t="s">
        <v>172</v>
      </c>
      <c r="D50" s="24" t="s">
        <v>69</v>
      </c>
      <c r="E50" s="30" t="s">
        <v>173</v>
      </c>
      <c r="F50" s="31" t="s">
        <v>174</v>
      </c>
      <c r="G50" s="32">
        <v>477.72</v>
      </c>
      <c r="H50" s="33">
        <v>0</v>
      </c>
      <c r="I50" s="33">
        <f>ROUND(ROUND(H50,2)*ROUND(G50,3),2)</f>
        <v>0</v>
      </c>
      <c r="O50">
        <f>(I50*21)/100</f>
        <v>0</v>
      </c>
      <c r="P50" t="s">
        <v>35</v>
      </c>
    </row>
    <row r="51" spans="1:16" ht="38.25" x14ac:dyDescent="0.2">
      <c r="A51" s="34" t="s">
        <v>59</v>
      </c>
      <c r="E51" s="35" t="s">
        <v>751</v>
      </c>
    </row>
    <row r="52" spans="1:16" x14ac:dyDescent="0.2">
      <c r="A52" s="36" t="s">
        <v>61</v>
      </c>
      <c r="E52" s="37" t="s">
        <v>1447</v>
      </c>
    </row>
    <row r="53" spans="1:16" ht="25.5" x14ac:dyDescent="0.2">
      <c r="A53" t="s">
        <v>63</v>
      </c>
      <c r="E53" s="35" t="s">
        <v>177</v>
      </c>
    </row>
    <row r="54" spans="1:16" x14ac:dyDescent="0.2">
      <c r="A54" s="24" t="s">
        <v>55</v>
      </c>
      <c r="B54" s="29" t="s">
        <v>108</v>
      </c>
      <c r="C54" s="29" t="s">
        <v>753</v>
      </c>
      <c r="D54" s="24" t="s">
        <v>69</v>
      </c>
      <c r="E54" s="30" t="s">
        <v>754</v>
      </c>
      <c r="F54" s="31" t="s">
        <v>71</v>
      </c>
      <c r="G54" s="32">
        <v>34.475000000000001</v>
      </c>
      <c r="H54" s="33">
        <v>0</v>
      </c>
      <c r="I54" s="33">
        <f>ROUND(ROUND(H54,2)*ROUND(G54,3),2)</f>
        <v>0</v>
      </c>
      <c r="O54">
        <f>(I54*21)/100</f>
        <v>0</v>
      </c>
      <c r="P54" t="s">
        <v>35</v>
      </c>
    </row>
    <row r="55" spans="1:16" ht="51" x14ac:dyDescent="0.2">
      <c r="A55" s="34" t="s">
        <v>59</v>
      </c>
      <c r="E55" s="35" t="s">
        <v>755</v>
      </c>
    </row>
    <row r="56" spans="1:16" x14ac:dyDescent="0.2">
      <c r="A56" s="36" t="s">
        <v>61</v>
      </c>
      <c r="E56" s="37" t="s">
        <v>1448</v>
      </c>
    </row>
    <row r="57" spans="1:16" ht="293.25" x14ac:dyDescent="0.2">
      <c r="A57" t="s">
        <v>63</v>
      </c>
      <c r="E57" s="35" t="s">
        <v>757</v>
      </c>
    </row>
    <row r="58" spans="1:16" x14ac:dyDescent="0.2">
      <c r="A58" s="24" t="s">
        <v>55</v>
      </c>
      <c r="B58" s="29" t="s">
        <v>113</v>
      </c>
      <c r="C58" s="29" t="s">
        <v>202</v>
      </c>
      <c r="D58" s="24" t="s">
        <v>69</v>
      </c>
      <c r="E58" s="30" t="s">
        <v>203</v>
      </c>
      <c r="F58" s="31" t="s">
        <v>204</v>
      </c>
      <c r="G58" s="32">
        <v>41.18</v>
      </c>
      <c r="H58" s="33">
        <v>0</v>
      </c>
      <c r="I58" s="33">
        <f>ROUND(ROUND(H58,2)*ROUND(G58,3),2)</f>
        <v>0</v>
      </c>
      <c r="O58">
        <f>(I58*21)/100</f>
        <v>0</v>
      </c>
      <c r="P58" t="s">
        <v>35</v>
      </c>
    </row>
    <row r="59" spans="1:16" ht="76.5" x14ac:dyDescent="0.2">
      <c r="A59" s="34" t="s">
        <v>59</v>
      </c>
      <c r="E59" s="35" t="s">
        <v>1449</v>
      </c>
    </row>
    <row r="60" spans="1:16" ht="38.25" x14ac:dyDescent="0.2">
      <c r="A60" s="36" t="s">
        <v>61</v>
      </c>
      <c r="E60" s="37" t="s">
        <v>1450</v>
      </c>
    </row>
    <row r="61" spans="1:16" ht="25.5" x14ac:dyDescent="0.2">
      <c r="A61" t="s">
        <v>63</v>
      </c>
      <c r="E61" s="35" t="s">
        <v>207</v>
      </c>
    </row>
    <row r="62" spans="1:16" x14ac:dyDescent="0.2">
      <c r="A62" s="24" t="s">
        <v>55</v>
      </c>
      <c r="B62" s="29" t="s">
        <v>118</v>
      </c>
      <c r="C62" s="29" t="s">
        <v>209</v>
      </c>
      <c r="D62" s="24" t="s">
        <v>69</v>
      </c>
      <c r="E62" s="30" t="s">
        <v>210</v>
      </c>
      <c r="F62" s="31" t="s">
        <v>204</v>
      </c>
      <c r="G62" s="32">
        <v>5.23</v>
      </c>
      <c r="H62" s="33">
        <v>0</v>
      </c>
      <c r="I62" s="33">
        <f>ROUND(ROUND(H62,2)*ROUND(G62,3),2)</f>
        <v>0</v>
      </c>
      <c r="O62">
        <f>(I62*21)/100</f>
        <v>0</v>
      </c>
      <c r="P62" t="s">
        <v>35</v>
      </c>
    </row>
    <row r="63" spans="1:16" ht="38.25" x14ac:dyDescent="0.2">
      <c r="A63" s="34" t="s">
        <v>59</v>
      </c>
      <c r="E63" s="35" t="s">
        <v>760</v>
      </c>
    </row>
    <row r="64" spans="1:16" x14ac:dyDescent="0.2">
      <c r="A64" s="36" t="s">
        <v>61</v>
      </c>
      <c r="E64" s="37" t="s">
        <v>1451</v>
      </c>
    </row>
    <row r="65" spans="1:18" x14ac:dyDescent="0.2">
      <c r="A65" t="s">
        <v>63</v>
      </c>
      <c r="E65" s="35" t="s">
        <v>213</v>
      </c>
    </row>
    <row r="66" spans="1:18" x14ac:dyDescent="0.2">
      <c r="A66" s="24" t="s">
        <v>55</v>
      </c>
      <c r="B66" s="29" t="s">
        <v>124</v>
      </c>
      <c r="C66" s="29" t="s">
        <v>762</v>
      </c>
      <c r="D66" s="24" t="s">
        <v>69</v>
      </c>
      <c r="E66" s="30" t="s">
        <v>763</v>
      </c>
      <c r="F66" s="31" t="s">
        <v>204</v>
      </c>
      <c r="G66" s="32">
        <v>5.23</v>
      </c>
      <c r="H66" s="33">
        <v>0</v>
      </c>
      <c r="I66" s="33">
        <f>ROUND(ROUND(H66,2)*ROUND(G66,3),2)</f>
        <v>0</v>
      </c>
      <c r="O66">
        <f>(I66*21)/100</f>
        <v>0</v>
      </c>
      <c r="P66" t="s">
        <v>35</v>
      </c>
    </row>
    <row r="67" spans="1:18" ht="38.25" x14ac:dyDescent="0.2">
      <c r="A67" s="34" t="s">
        <v>59</v>
      </c>
      <c r="E67" s="35" t="s">
        <v>764</v>
      </c>
    </row>
    <row r="68" spans="1:18" x14ac:dyDescent="0.2">
      <c r="A68" s="36" t="s">
        <v>61</v>
      </c>
      <c r="E68" s="37" t="s">
        <v>1451</v>
      </c>
    </row>
    <row r="69" spans="1:18" ht="38.25" x14ac:dyDescent="0.2">
      <c r="A69" t="s">
        <v>63</v>
      </c>
      <c r="E69" s="35" t="s">
        <v>765</v>
      </c>
    </row>
    <row r="70" spans="1:18" x14ac:dyDescent="0.2">
      <c r="A70" s="24" t="s">
        <v>55</v>
      </c>
      <c r="B70" s="29" t="s">
        <v>128</v>
      </c>
      <c r="C70" s="29" t="s">
        <v>221</v>
      </c>
      <c r="D70" s="24" t="s">
        <v>69</v>
      </c>
      <c r="E70" s="30" t="s">
        <v>222</v>
      </c>
      <c r="F70" s="31" t="s">
        <v>204</v>
      </c>
      <c r="G70" s="32">
        <v>5.23</v>
      </c>
      <c r="H70" s="33">
        <v>0</v>
      </c>
      <c r="I70" s="33">
        <f>ROUND(ROUND(H70,2)*ROUND(G70,3),2)</f>
        <v>0</v>
      </c>
      <c r="O70">
        <f>(I70*21)/100</f>
        <v>0</v>
      </c>
      <c r="P70" t="s">
        <v>35</v>
      </c>
    </row>
    <row r="71" spans="1:18" ht="38.25" x14ac:dyDescent="0.2">
      <c r="A71" s="34" t="s">
        <v>59</v>
      </c>
      <c r="E71" s="35" t="s">
        <v>766</v>
      </c>
    </row>
    <row r="72" spans="1:18" x14ac:dyDescent="0.2">
      <c r="A72" s="36" t="s">
        <v>61</v>
      </c>
      <c r="E72" s="37" t="s">
        <v>1451</v>
      </c>
    </row>
    <row r="73" spans="1:18" ht="25.5" x14ac:dyDescent="0.2">
      <c r="A73" t="s">
        <v>63</v>
      </c>
      <c r="E73" s="35" t="s">
        <v>224</v>
      </c>
    </row>
    <row r="74" spans="1:18" x14ac:dyDescent="0.2">
      <c r="A74" s="24" t="s">
        <v>55</v>
      </c>
      <c r="B74" s="29" t="s">
        <v>134</v>
      </c>
      <c r="C74" s="29" t="s">
        <v>226</v>
      </c>
      <c r="D74" s="24" t="s">
        <v>69</v>
      </c>
      <c r="E74" s="30" t="s">
        <v>227</v>
      </c>
      <c r="F74" s="31" t="s">
        <v>204</v>
      </c>
      <c r="G74" s="32">
        <v>5.23</v>
      </c>
      <c r="H74" s="33">
        <v>0</v>
      </c>
      <c r="I74" s="33">
        <f>ROUND(ROUND(H74,2)*ROUND(G74,3),2)</f>
        <v>0</v>
      </c>
      <c r="O74">
        <f>(I74*21)/100</f>
        <v>0</v>
      </c>
      <c r="P74" t="s">
        <v>35</v>
      </c>
    </row>
    <row r="75" spans="1:18" ht="38.25" x14ac:dyDescent="0.2">
      <c r="A75" s="34" t="s">
        <v>59</v>
      </c>
      <c r="E75" s="35" t="s">
        <v>767</v>
      </c>
    </row>
    <row r="76" spans="1:18" x14ac:dyDescent="0.2">
      <c r="A76" s="36" t="s">
        <v>61</v>
      </c>
      <c r="E76" s="37" t="s">
        <v>1451</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0.36</v>
      </c>
      <c r="H79" s="33">
        <v>0</v>
      </c>
      <c r="I79" s="33">
        <f>ROUND(ROUND(H79,2)*ROUND(G79,3),2)</f>
        <v>0</v>
      </c>
      <c r="O79">
        <f>(I79*21)/100</f>
        <v>0</v>
      </c>
      <c r="P79" t="s">
        <v>35</v>
      </c>
    </row>
    <row r="80" spans="1:18" ht="51" x14ac:dyDescent="0.2">
      <c r="A80" s="34" t="s">
        <v>59</v>
      </c>
      <c r="E80" s="35" t="s">
        <v>1102</v>
      </c>
    </row>
    <row r="81" spans="1:16" x14ac:dyDescent="0.2">
      <c r="A81" s="36" t="s">
        <v>61</v>
      </c>
      <c r="E81" s="37" t="s">
        <v>1103</v>
      </c>
    </row>
    <row r="82" spans="1:16" ht="229.5" x14ac:dyDescent="0.2">
      <c r="A82" t="s">
        <v>63</v>
      </c>
      <c r="E82" s="35" t="s">
        <v>772</v>
      </c>
    </row>
    <row r="83" spans="1:16" x14ac:dyDescent="0.2">
      <c r="A83" s="24" t="s">
        <v>55</v>
      </c>
      <c r="B83" s="29" t="s">
        <v>147</v>
      </c>
      <c r="C83" s="29" t="s">
        <v>288</v>
      </c>
      <c r="D83" s="24" t="s">
        <v>69</v>
      </c>
      <c r="E83" s="30" t="s">
        <v>289</v>
      </c>
      <c r="F83" s="31" t="s">
        <v>71</v>
      </c>
      <c r="G83" s="32">
        <v>2.8210000000000002</v>
      </c>
      <c r="H83" s="33">
        <v>0</v>
      </c>
      <c r="I83" s="33">
        <f>ROUND(ROUND(H83,2)*ROUND(G83,3),2)</f>
        <v>0</v>
      </c>
      <c r="O83">
        <f>(I83*21)/100</f>
        <v>0</v>
      </c>
      <c r="P83" t="s">
        <v>35</v>
      </c>
    </row>
    <row r="84" spans="1:16" ht="51" x14ac:dyDescent="0.2">
      <c r="A84" s="34" t="s">
        <v>59</v>
      </c>
      <c r="E84" s="35" t="s">
        <v>773</v>
      </c>
    </row>
    <row r="85" spans="1:16" x14ac:dyDescent="0.2">
      <c r="A85" s="36" t="s">
        <v>61</v>
      </c>
      <c r="E85" s="37" t="s">
        <v>1452</v>
      </c>
    </row>
    <row r="86" spans="1:16" ht="369.75" x14ac:dyDescent="0.2">
      <c r="A86" t="s">
        <v>63</v>
      </c>
      <c r="E86" s="35" t="s">
        <v>274</v>
      </c>
    </row>
    <row r="87" spans="1:16" x14ac:dyDescent="0.2">
      <c r="A87" s="24" t="s">
        <v>55</v>
      </c>
      <c r="B87" s="29" t="s">
        <v>153</v>
      </c>
      <c r="C87" s="29" t="s">
        <v>775</v>
      </c>
      <c r="D87" s="24" t="s">
        <v>69</v>
      </c>
      <c r="E87" s="30" t="s">
        <v>776</v>
      </c>
      <c r="F87" s="31" t="s">
        <v>71</v>
      </c>
      <c r="G87" s="32">
        <v>5.3840000000000003</v>
      </c>
      <c r="H87" s="33">
        <v>0</v>
      </c>
      <c r="I87" s="33">
        <f>ROUND(ROUND(H87,2)*ROUND(G87,3),2)</f>
        <v>0</v>
      </c>
      <c r="O87">
        <f>(I87*21)/100</f>
        <v>0</v>
      </c>
      <c r="P87" t="s">
        <v>35</v>
      </c>
    </row>
    <row r="88" spans="1:16" ht="76.5" x14ac:dyDescent="0.2">
      <c r="A88" s="34" t="s">
        <v>59</v>
      </c>
      <c r="E88" s="35" t="s">
        <v>1453</v>
      </c>
    </row>
    <row r="89" spans="1:16" x14ac:dyDescent="0.2">
      <c r="A89" s="36" t="s">
        <v>61</v>
      </c>
      <c r="E89" s="37" t="s">
        <v>1454</v>
      </c>
    </row>
    <row r="90" spans="1:16" ht="369.75" x14ac:dyDescent="0.2">
      <c r="A90" t="s">
        <v>63</v>
      </c>
      <c r="E90" s="35" t="s">
        <v>274</v>
      </c>
    </row>
    <row r="91" spans="1:16" x14ac:dyDescent="0.2">
      <c r="A91" s="24" t="s">
        <v>55</v>
      </c>
      <c r="B91" s="29" t="s">
        <v>159</v>
      </c>
      <c r="C91" s="29" t="s">
        <v>779</v>
      </c>
      <c r="D91" s="24" t="s">
        <v>69</v>
      </c>
      <c r="E91" s="30" t="s">
        <v>780</v>
      </c>
      <c r="F91" s="31" t="s">
        <v>58</v>
      </c>
      <c r="G91" s="32">
        <v>0.84499999999999997</v>
      </c>
      <c r="H91" s="33">
        <v>0</v>
      </c>
      <c r="I91" s="33">
        <f>ROUND(ROUND(H91,2)*ROUND(G91,3),2)</f>
        <v>0</v>
      </c>
      <c r="O91">
        <f>(I91*21)/100</f>
        <v>0</v>
      </c>
      <c r="P91" t="s">
        <v>35</v>
      </c>
    </row>
    <row r="92" spans="1:16" ht="51" x14ac:dyDescent="0.2">
      <c r="A92" s="34" t="s">
        <v>59</v>
      </c>
      <c r="E92" s="35" t="s">
        <v>781</v>
      </c>
    </row>
    <row r="93" spans="1:16" x14ac:dyDescent="0.2">
      <c r="A93" s="36" t="s">
        <v>61</v>
      </c>
      <c r="E93" s="37" t="s">
        <v>1455</v>
      </c>
    </row>
    <row r="94" spans="1:16" ht="191.25" x14ac:dyDescent="0.2">
      <c r="A94" t="s">
        <v>63</v>
      </c>
      <c r="E94" s="35" t="s">
        <v>783</v>
      </c>
    </row>
    <row r="95" spans="1:16" x14ac:dyDescent="0.2">
      <c r="A95" s="24" t="s">
        <v>55</v>
      </c>
      <c r="B95" s="29" t="s">
        <v>165</v>
      </c>
      <c r="C95" s="29" t="s">
        <v>293</v>
      </c>
      <c r="D95" s="24" t="s">
        <v>69</v>
      </c>
      <c r="E95" s="30" t="s">
        <v>294</v>
      </c>
      <c r="F95" s="31" t="s">
        <v>71</v>
      </c>
      <c r="G95" s="32">
        <v>9.5180000000000007</v>
      </c>
      <c r="H95" s="33">
        <v>0</v>
      </c>
      <c r="I95" s="33">
        <f>ROUND(ROUND(H95,2)*ROUND(G95,3),2)</f>
        <v>0</v>
      </c>
      <c r="O95">
        <f>(I95*21)/100</f>
        <v>0</v>
      </c>
      <c r="P95" t="s">
        <v>35</v>
      </c>
    </row>
    <row r="96" spans="1:16" ht="51" x14ac:dyDescent="0.2">
      <c r="A96" s="34" t="s">
        <v>59</v>
      </c>
      <c r="E96" s="35" t="s">
        <v>784</v>
      </c>
    </row>
    <row r="97" spans="1:18" x14ac:dyDescent="0.2">
      <c r="A97" s="36" t="s">
        <v>61</v>
      </c>
      <c r="E97" s="37" t="s">
        <v>1456</v>
      </c>
    </row>
    <row r="98" spans="1:18" ht="38.25" x14ac:dyDescent="0.2">
      <c r="A98" t="s">
        <v>63</v>
      </c>
      <c r="E98" s="35" t="s">
        <v>297</v>
      </c>
    </row>
    <row r="99" spans="1:18" x14ac:dyDescent="0.2">
      <c r="A99" s="24" t="s">
        <v>55</v>
      </c>
      <c r="B99" s="29" t="s">
        <v>171</v>
      </c>
      <c r="C99" s="29" t="s">
        <v>310</v>
      </c>
      <c r="D99" s="24" t="s">
        <v>69</v>
      </c>
      <c r="E99" s="30" t="s">
        <v>311</v>
      </c>
      <c r="F99" s="31" t="s">
        <v>71</v>
      </c>
      <c r="G99" s="32">
        <v>4.702</v>
      </c>
      <c r="H99" s="33">
        <v>0</v>
      </c>
      <c r="I99" s="33">
        <f>ROUND(ROUND(H99,2)*ROUND(G99,3),2)</f>
        <v>0</v>
      </c>
      <c r="O99">
        <f>(I99*21)/100</f>
        <v>0</v>
      </c>
      <c r="P99" t="s">
        <v>35</v>
      </c>
    </row>
    <row r="100" spans="1:18" ht="51" x14ac:dyDescent="0.2">
      <c r="A100" s="34" t="s">
        <v>59</v>
      </c>
      <c r="E100" s="35" t="s">
        <v>786</v>
      </c>
    </row>
    <row r="101" spans="1:18" x14ac:dyDescent="0.2">
      <c r="A101" s="36" t="s">
        <v>61</v>
      </c>
      <c r="E101" s="37" t="s">
        <v>1457</v>
      </c>
    </row>
    <row r="102" spans="1:18" ht="102" x14ac:dyDescent="0.2">
      <c r="A102" t="s">
        <v>63</v>
      </c>
      <c r="E102" s="35" t="s">
        <v>314</v>
      </c>
    </row>
    <row r="103" spans="1:18" x14ac:dyDescent="0.2">
      <c r="A103" s="24" t="s">
        <v>55</v>
      </c>
      <c r="B103" s="29" t="s">
        <v>178</v>
      </c>
      <c r="C103" s="29" t="s">
        <v>788</v>
      </c>
      <c r="D103" s="24" t="s">
        <v>69</v>
      </c>
      <c r="E103" s="30" t="s">
        <v>789</v>
      </c>
      <c r="F103" s="31" t="s">
        <v>71</v>
      </c>
      <c r="G103" s="32">
        <v>0.26700000000000002</v>
      </c>
      <c r="H103" s="33">
        <v>0</v>
      </c>
      <c r="I103" s="33">
        <f>ROUND(ROUND(H103,2)*ROUND(G103,3),2)</f>
        <v>0</v>
      </c>
      <c r="O103">
        <f>(I103*21)/100</f>
        <v>0</v>
      </c>
      <c r="P103" t="s">
        <v>35</v>
      </c>
    </row>
    <row r="104" spans="1:18" ht="51" x14ac:dyDescent="0.2">
      <c r="A104" s="34" t="s">
        <v>59</v>
      </c>
      <c r="E104" s="35" t="s">
        <v>790</v>
      </c>
    </row>
    <row r="105" spans="1:18" x14ac:dyDescent="0.2">
      <c r="A105" s="36" t="s">
        <v>61</v>
      </c>
      <c r="E105" s="37" t="s">
        <v>1458</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f>
        <v>0</v>
      </c>
      <c r="R107">
        <f>0+O108+O112+O116+O120+O124</f>
        <v>0</v>
      </c>
    </row>
    <row r="108" spans="1:18" x14ac:dyDescent="0.2">
      <c r="A108" s="24" t="s">
        <v>55</v>
      </c>
      <c r="B108" s="29" t="s">
        <v>184</v>
      </c>
      <c r="C108" s="29" t="s">
        <v>342</v>
      </c>
      <c r="D108" s="24" t="s">
        <v>69</v>
      </c>
      <c r="E108" s="30" t="s">
        <v>343</v>
      </c>
      <c r="F108" s="31" t="s">
        <v>204</v>
      </c>
      <c r="G108" s="32">
        <v>4.4240000000000004</v>
      </c>
      <c r="H108" s="33">
        <v>0</v>
      </c>
      <c r="I108" s="33">
        <f>ROUND(ROUND(H108,2)*ROUND(G108,3),2)</f>
        <v>0</v>
      </c>
      <c r="O108">
        <f>(I108*21)/100</f>
        <v>0</v>
      </c>
      <c r="P108" t="s">
        <v>35</v>
      </c>
    </row>
    <row r="109" spans="1:18" ht="38.25" x14ac:dyDescent="0.2">
      <c r="A109" s="34" t="s">
        <v>59</v>
      </c>
      <c r="E109" s="35" t="s">
        <v>1111</v>
      </c>
    </row>
    <row r="110" spans="1:18" x14ac:dyDescent="0.2">
      <c r="A110" s="36" t="s">
        <v>61</v>
      </c>
      <c r="E110" s="37" t="s">
        <v>1459</v>
      </c>
    </row>
    <row r="111" spans="1:18" ht="51" x14ac:dyDescent="0.2">
      <c r="A111" t="s">
        <v>63</v>
      </c>
      <c r="E111" s="35" t="s">
        <v>327</v>
      </c>
    </row>
    <row r="112" spans="1:18" x14ac:dyDescent="0.2">
      <c r="A112" s="24" t="s">
        <v>55</v>
      </c>
      <c r="B112" s="29" t="s">
        <v>190</v>
      </c>
      <c r="C112" s="29" t="s">
        <v>357</v>
      </c>
      <c r="D112" s="24" t="s">
        <v>69</v>
      </c>
      <c r="E112" s="30" t="s">
        <v>358</v>
      </c>
      <c r="F112" s="31" t="s">
        <v>71</v>
      </c>
      <c r="G112" s="32">
        <v>0.26500000000000001</v>
      </c>
      <c r="H112" s="33">
        <v>0</v>
      </c>
      <c r="I112" s="33">
        <f>ROUND(ROUND(H112,2)*ROUND(G112,3),2)</f>
        <v>0</v>
      </c>
      <c r="O112">
        <f>(I112*21)/100</f>
        <v>0</v>
      </c>
      <c r="P112" t="s">
        <v>35</v>
      </c>
    </row>
    <row r="113" spans="1:18" ht="51" x14ac:dyDescent="0.2">
      <c r="A113" s="34" t="s">
        <v>59</v>
      </c>
      <c r="E113" s="35" t="s">
        <v>1113</v>
      </c>
    </row>
    <row r="114" spans="1:18" x14ac:dyDescent="0.2">
      <c r="A114" s="36" t="s">
        <v>61</v>
      </c>
      <c r="E114" s="37" t="s">
        <v>1460</v>
      </c>
    </row>
    <row r="115" spans="1:18" ht="102" x14ac:dyDescent="0.2">
      <c r="A115" t="s">
        <v>63</v>
      </c>
      <c r="E115" s="35" t="s">
        <v>361</v>
      </c>
    </row>
    <row r="116" spans="1:18" x14ac:dyDescent="0.2">
      <c r="A116" s="24" t="s">
        <v>55</v>
      </c>
      <c r="B116" s="29" t="s">
        <v>196</v>
      </c>
      <c r="C116" s="29" t="s">
        <v>369</v>
      </c>
      <c r="D116" s="24" t="s">
        <v>69</v>
      </c>
      <c r="E116" s="30" t="s">
        <v>370</v>
      </c>
      <c r="F116" s="31" t="s">
        <v>204</v>
      </c>
      <c r="G116" s="32">
        <v>4.4240000000000004</v>
      </c>
      <c r="H116" s="33">
        <v>0</v>
      </c>
      <c r="I116" s="33">
        <f>ROUND(ROUND(H116,2)*ROUND(G116,3),2)</f>
        <v>0</v>
      </c>
      <c r="O116">
        <f>(I116*21)/100</f>
        <v>0</v>
      </c>
      <c r="P116" t="s">
        <v>35</v>
      </c>
    </row>
    <row r="117" spans="1:18" ht="51" x14ac:dyDescent="0.2">
      <c r="A117" s="34" t="s">
        <v>59</v>
      </c>
      <c r="E117" s="35" t="s">
        <v>1115</v>
      </c>
    </row>
    <row r="118" spans="1:18" x14ac:dyDescent="0.2">
      <c r="A118" s="36" t="s">
        <v>61</v>
      </c>
      <c r="E118" s="37" t="s">
        <v>1459</v>
      </c>
    </row>
    <row r="119" spans="1:18" ht="51" x14ac:dyDescent="0.2">
      <c r="A119" t="s">
        <v>63</v>
      </c>
      <c r="E119" s="35" t="s">
        <v>373</v>
      </c>
    </row>
    <row r="120" spans="1:18" x14ac:dyDescent="0.2">
      <c r="A120" s="24" t="s">
        <v>55</v>
      </c>
      <c r="B120" s="29" t="s">
        <v>201</v>
      </c>
      <c r="C120" s="29" t="s">
        <v>397</v>
      </c>
      <c r="D120" s="24" t="s">
        <v>69</v>
      </c>
      <c r="E120" s="30" t="s">
        <v>398</v>
      </c>
      <c r="F120" s="31" t="s">
        <v>204</v>
      </c>
      <c r="G120" s="32">
        <v>4.4240000000000004</v>
      </c>
      <c r="H120" s="33">
        <v>0</v>
      </c>
      <c r="I120" s="33">
        <f>ROUND(ROUND(H120,2)*ROUND(G120,3),2)</f>
        <v>0</v>
      </c>
      <c r="O120">
        <f>(I120*21)/100</f>
        <v>0</v>
      </c>
      <c r="P120" t="s">
        <v>35</v>
      </c>
    </row>
    <row r="121" spans="1:18" ht="38.25" x14ac:dyDescent="0.2">
      <c r="A121" s="34" t="s">
        <v>59</v>
      </c>
      <c r="E121" s="35" t="s">
        <v>1116</v>
      </c>
    </row>
    <row r="122" spans="1:18" x14ac:dyDescent="0.2">
      <c r="A122" s="36" t="s">
        <v>61</v>
      </c>
      <c r="E122" s="37" t="s">
        <v>1459</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3.66</v>
      </c>
      <c r="H124" s="33">
        <v>0</v>
      </c>
      <c r="I124" s="33">
        <f>ROUND(ROUND(H124,2)*ROUND(G124,3),2)</f>
        <v>0</v>
      </c>
      <c r="O124">
        <f>(I124*21)/100</f>
        <v>0</v>
      </c>
      <c r="P124" t="s">
        <v>35</v>
      </c>
    </row>
    <row r="125" spans="1:18" x14ac:dyDescent="0.2">
      <c r="A125" s="34" t="s">
        <v>59</v>
      </c>
      <c r="E125" s="35" t="s">
        <v>69</v>
      </c>
    </row>
    <row r="126" spans="1:18" x14ac:dyDescent="0.2">
      <c r="A126" s="36" t="s">
        <v>61</v>
      </c>
      <c r="E126" s="37" t="s">
        <v>1442</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0.56100000000000005</v>
      </c>
      <c r="H129" s="33">
        <v>0</v>
      </c>
      <c r="I129" s="33">
        <f>ROUND(ROUND(H129,2)*ROUND(G129,3),2)</f>
        <v>0</v>
      </c>
      <c r="O129">
        <f>(I129*21)/100</f>
        <v>0</v>
      </c>
      <c r="P129" t="s">
        <v>35</v>
      </c>
    </row>
    <row r="130" spans="1:18" ht="51" x14ac:dyDescent="0.2">
      <c r="A130" s="34" t="s">
        <v>59</v>
      </c>
      <c r="E130" s="35" t="s">
        <v>796</v>
      </c>
    </row>
    <row r="131" spans="1:18" x14ac:dyDescent="0.2">
      <c r="A131" s="36" t="s">
        <v>61</v>
      </c>
      <c r="E131" s="37" t="s">
        <v>1461</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43.46</v>
      </c>
      <c r="H134" s="33">
        <v>0</v>
      </c>
      <c r="I134" s="33">
        <f>ROUND(ROUND(H134,2)*ROUND(G134,3),2)</f>
        <v>0</v>
      </c>
      <c r="O134">
        <f>(I134*21)/100</f>
        <v>0</v>
      </c>
      <c r="P134" t="s">
        <v>35</v>
      </c>
    </row>
    <row r="135" spans="1:18" ht="76.5" x14ac:dyDescent="0.2">
      <c r="A135" s="34" t="s">
        <v>59</v>
      </c>
      <c r="E135" s="35" t="s">
        <v>1462</v>
      </c>
    </row>
    <row r="136" spans="1:18" ht="38.25" x14ac:dyDescent="0.2">
      <c r="A136" s="36" t="s">
        <v>61</v>
      </c>
      <c r="E136" s="37" t="s">
        <v>1463</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0.56100000000000005</v>
      </c>
      <c r="H138" s="33">
        <v>0</v>
      </c>
      <c r="I138" s="33">
        <f>ROUND(ROUND(H138,2)*ROUND(G138,3),2)</f>
        <v>0</v>
      </c>
      <c r="O138">
        <f>(I138*21)/100</f>
        <v>0</v>
      </c>
      <c r="P138" t="s">
        <v>35</v>
      </c>
    </row>
    <row r="139" spans="1:18" ht="38.25" x14ac:dyDescent="0.2">
      <c r="A139" s="34" t="s">
        <v>59</v>
      </c>
      <c r="E139" s="35" t="s">
        <v>806</v>
      </c>
    </row>
    <row r="140" spans="1:18" x14ac:dyDescent="0.2">
      <c r="A140" s="36" t="s">
        <v>61</v>
      </c>
      <c r="E140" s="37" t="s">
        <v>1461</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882</v>
      </c>
      <c r="D143" s="24" t="s">
        <v>69</v>
      </c>
      <c r="E143" s="30" t="s">
        <v>883</v>
      </c>
      <c r="F143" s="31" t="s">
        <v>101</v>
      </c>
      <c r="G143" s="32">
        <v>12.82</v>
      </c>
      <c r="H143" s="33">
        <v>0</v>
      </c>
      <c r="I143" s="33">
        <f>ROUND(ROUND(H143,2)*ROUND(G143,3),2)</f>
        <v>0</v>
      </c>
      <c r="O143">
        <f>(I143*21)/100</f>
        <v>0</v>
      </c>
      <c r="P143" t="s">
        <v>35</v>
      </c>
    </row>
    <row r="144" spans="1:18" ht="51" x14ac:dyDescent="0.2">
      <c r="A144" s="34" t="s">
        <v>59</v>
      </c>
      <c r="E144" s="35" t="s">
        <v>1121</v>
      </c>
    </row>
    <row r="145" spans="1:18" x14ac:dyDescent="0.2">
      <c r="A145" s="36" t="s">
        <v>61</v>
      </c>
      <c r="E145" s="37" t="s">
        <v>1379</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814</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8.3030000000000008</v>
      </c>
      <c r="H151" s="33">
        <v>0</v>
      </c>
      <c r="I151" s="33">
        <f>ROUND(ROUND(H151,2)*ROUND(G151,3),2)</f>
        <v>0</v>
      </c>
      <c r="O151">
        <f>(I151*21)/100</f>
        <v>0</v>
      </c>
      <c r="P151" t="s">
        <v>35</v>
      </c>
    </row>
    <row r="152" spans="1:18" ht="102" x14ac:dyDescent="0.2">
      <c r="A152" s="34" t="s">
        <v>59</v>
      </c>
      <c r="E152" s="35" t="s">
        <v>1464</v>
      </c>
    </row>
    <row r="153" spans="1:18" x14ac:dyDescent="0.2">
      <c r="A153" s="36" t="s">
        <v>61</v>
      </c>
      <c r="E153" s="37" t="s">
        <v>1465</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0+I156+I160+I164+I168+I172+I176+I180+I184+I188+I192</f>
        <v>0</v>
      </c>
      <c r="R155">
        <f>0+O156+O160+O164+O168+O172+O176+O180+O184+O188+O192</f>
        <v>0</v>
      </c>
    </row>
    <row r="156" spans="1:18" x14ac:dyDescent="0.2">
      <c r="A156" s="24" t="s">
        <v>55</v>
      </c>
      <c r="B156" s="29" t="s">
        <v>249</v>
      </c>
      <c r="C156" s="29" t="s">
        <v>618</v>
      </c>
      <c r="D156" s="24" t="s">
        <v>69</v>
      </c>
      <c r="E156" s="30" t="s">
        <v>619</v>
      </c>
      <c r="F156" s="31" t="s">
        <v>101</v>
      </c>
      <c r="G156" s="32">
        <v>2.42</v>
      </c>
      <c r="H156" s="33">
        <v>0</v>
      </c>
      <c r="I156" s="33">
        <f>ROUND(ROUND(H156,2)*ROUND(G156,3),2)</f>
        <v>0</v>
      </c>
      <c r="O156">
        <f>(I156*21)/100</f>
        <v>0</v>
      </c>
      <c r="P156" t="s">
        <v>35</v>
      </c>
    </row>
    <row r="157" spans="1:18" ht="76.5" x14ac:dyDescent="0.2">
      <c r="A157" s="34" t="s">
        <v>59</v>
      </c>
      <c r="E157" s="35" t="s">
        <v>1466</v>
      </c>
    </row>
    <row r="158" spans="1:18" x14ac:dyDescent="0.2">
      <c r="A158" s="36" t="s">
        <v>61</v>
      </c>
      <c r="E158" s="37" t="s">
        <v>1438</v>
      </c>
    </row>
    <row r="159" spans="1:18" ht="51" x14ac:dyDescent="0.2">
      <c r="A159" t="s">
        <v>63</v>
      </c>
      <c r="E159" s="35" t="s">
        <v>622</v>
      </c>
    </row>
    <row r="160" spans="1:18" x14ac:dyDescent="0.2">
      <c r="A160" s="24" t="s">
        <v>55</v>
      </c>
      <c r="B160" s="29" t="s">
        <v>255</v>
      </c>
      <c r="C160" s="29" t="s">
        <v>646</v>
      </c>
      <c r="D160" s="24" t="s">
        <v>69</v>
      </c>
      <c r="E160" s="30" t="s">
        <v>647</v>
      </c>
      <c r="F160" s="31" t="s">
        <v>101</v>
      </c>
      <c r="G160" s="32">
        <v>3.66</v>
      </c>
      <c r="H160" s="33">
        <v>0</v>
      </c>
      <c r="I160" s="33">
        <f>ROUND(ROUND(H160,2)*ROUND(G160,3),2)</f>
        <v>0</v>
      </c>
      <c r="O160">
        <f>(I160*21)/100</f>
        <v>0</v>
      </c>
      <c r="P160" t="s">
        <v>35</v>
      </c>
    </row>
    <row r="161" spans="1:16" ht="38.25" x14ac:dyDescent="0.2">
      <c r="A161" s="34" t="s">
        <v>59</v>
      </c>
      <c r="E161" s="35" t="s">
        <v>1126</v>
      </c>
    </row>
    <row r="162" spans="1:16" x14ac:dyDescent="0.2">
      <c r="A162" s="36" t="s">
        <v>61</v>
      </c>
      <c r="E162" s="37" t="s">
        <v>1442</v>
      </c>
    </row>
    <row r="163" spans="1:16" ht="25.5" x14ac:dyDescent="0.2">
      <c r="A163" t="s">
        <v>63</v>
      </c>
      <c r="E163" s="35" t="s">
        <v>644</v>
      </c>
    </row>
    <row r="164" spans="1:16" x14ac:dyDescent="0.2">
      <c r="A164" s="24" t="s">
        <v>55</v>
      </c>
      <c r="B164" s="29" t="s">
        <v>262</v>
      </c>
      <c r="C164" s="29" t="s">
        <v>894</v>
      </c>
      <c r="D164" s="24" t="s">
        <v>69</v>
      </c>
      <c r="E164" s="30" t="s">
        <v>895</v>
      </c>
      <c r="F164" s="31" t="s">
        <v>101</v>
      </c>
      <c r="G164" s="32">
        <v>5.34</v>
      </c>
      <c r="H164" s="33">
        <v>0</v>
      </c>
      <c r="I164" s="33">
        <f>ROUND(ROUND(H164,2)*ROUND(G164,3),2)</f>
        <v>0</v>
      </c>
      <c r="O164">
        <f>(I164*21)/100</f>
        <v>0</v>
      </c>
      <c r="P164" t="s">
        <v>35</v>
      </c>
    </row>
    <row r="165" spans="1:16" ht="51" x14ac:dyDescent="0.2">
      <c r="A165" s="34" t="s">
        <v>59</v>
      </c>
      <c r="E165" s="35" t="s">
        <v>1128</v>
      </c>
    </row>
    <row r="166" spans="1:16" x14ac:dyDescent="0.2">
      <c r="A166" s="36" t="s">
        <v>61</v>
      </c>
      <c r="E166" s="37" t="s">
        <v>1197</v>
      </c>
    </row>
    <row r="167" spans="1:16" ht="25.5" x14ac:dyDescent="0.2">
      <c r="A167" t="s">
        <v>63</v>
      </c>
      <c r="E167" s="35" t="s">
        <v>825</v>
      </c>
    </row>
    <row r="168" spans="1:16" x14ac:dyDescent="0.2">
      <c r="A168" s="24" t="s">
        <v>55</v>
      </c>
      <c r="B168" s="29" t="s">
        <v>269</v>
      </c>
      <c r="C168" s="29" t="s">
        <v>826</v>
      </c>
      <c r="D168" s="24" t="s">
        <v>69</v>
      </c>
      <c r="E168" s="30" t="s">
        <v>827</v>
      </c>
      <c r="F168" s="31" t="s">
        <v>71</v>
      </c>
      <c r="G168" s="32">
        <v>6.0000000000000001E-3</v>
      </c>
      <c r="H168" s="33">
        <v>0</v>
      </c>
      <c r="I168" s="33">
        <f>ROUND(ROUND(H168,2)*ROUND(G168,3),2)</f>
        <v>0</v>
      </c>
      <c r="O168">
        <f>(I168*21)/100</f>
        <v>0</v>
      </c>
      <c r="P168" t="s">
        <v>35</v>
      </c>
    </row>
    <row r="169" spans="1:16" ht="51" x14ac:dyDescent="0.2">
      <c r="A169" s="34" t="s">
        <v>59</v>
      </c>
      <c r="E169" s="35" t="s">
        <v>828</v>
      </c>
    </row>
    <row r="170" spans="1:16" x14ac:dyDescent="0.2">
      <c r="A170" s="36" t="s">
        <v>61</v>
      </c>
      <c r="E170" s="37" t="s">
        <v>1467</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833</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8.2270000000000003</v>
      </c>
      <c r="H176" s="33">
        <v>0</v>
      </c>
      <c r="I176" s="33">
        <f>ROUND(ROUND(H176,2)*ROUND(G176,3),2)</f>
        <v>0</v>
      </c>
      <c r="O176">
        <f>(I176*21)/100</f>
        <v>0</v>
      </c>
      <c r="P176" t="s">
        <v>35</v>
      </c>
    </row>
    <row r="177" spans="1:16" ht="178.5" x14ac:dyDescent="0.2">
      <c r="A177" s="34" t="s">
        <v>59</v>
      </c>
      <c r="E177" s="35" t="s">
        <v>1468</v>
      </c>
    </row>
    <row r="178" spans="1:16" ht="51" x14ac:dyDescent="0.2">
      <c r="A178" s="36" t="s">
        <v>61</v>
      </c>
      <c r="E178" s="37" t="s">
        <v>1469</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189.221</v>
      </c>
      <c r="H180" s="33">
        <v>0</v>
      </c>
      <c r="I180" s="33">
        <f>ROUND(ROUND(H180,2)*ROUND(G180,3),2)</f>
        <v>0</v>
      </c>
      <c r="O180">
        <f>(I180*21)/100</f>
        <v>0</v>
      </c>
      <c r="P180" t="s">
        <v>35</v>
      </c>
    </row>
    <row r="181" spans="1:16" ht="140.25" x14ac:dyDescent="0.2">
      <c r="A181" s="34" t="s">
        <v>59</v>
      </c>
      <c r="E181" s="35" t="s">
        <v>1470</v>
      </c>
    </row>
    <row r="182" spans="1:16" ht="51" x14ac:dyDescent="0.2">
      <c r="A182" s="36" t="s">
        <v>61</v>
      </c>
      <c r="E182" s="37" t="s">
        <v>1471</v>
      </c>
    </row>
    <row r="183" spans="1:16" ht="25.5" x14ac:dyDescent="0.2">
      <c r="A183" t="s">
        <v>63</v>
      </c>
      <c r="E183" s="35" t="s">
        <v>80</v>
      </c>
    </row>
    <row r="184" spans="1:16" x14ac:dyDescent="0.2">
      <c r="A184" s="24" t="s">
        <v>55</v>
      </c>
      <c r="B184" s="29" t="s">
        <v>292</v>
      </c>
      <c r="C184" s="29" t="s">
        <v>840</v>
      </c>
      <c r="D184" s="24" t="s">
        <v>69</v>
      </c>
      <c r="E184" s="30" t="s">
        <v>841</v>
      </c>
      <c r="F184" s="31" t="s">
        <v>71</v>
      </c>
      <c r="G184" s="32">
        <v>2.1850000000000001</v>
      </c>
      <c r="H184" s="33">
        <v>0</v>
      </c>
      <c r="I184" s="33">
        <f>ROUND(ROUND(H184,2)*ROUND(G184,3),2)</f>
        <v>0</v>
      </c>
      <c r="O184">
        <f>(I184*21)/100</f>
        <v>0</v>
      </c>
      <c r="P184" t="s">
        <v>35</v>
      </c>
    </row>
    <row r="185" spans="1:16" ht="127.5" x14ac:dyDescent="0.2">
      <c r="A185" s="34" t="s">
        <v>59</v>
      </c>
      <c r="E185" s="35" t="s">
        <v>1472</v>
      </c>
    </row>
    <row r="186" spans="1:16" ht="38.25" x14ac:dyDescent="0.2">
      <c r="A186" s="36" t="s">
        <v>61</v>
      </c>
      <c r="E186" s="37" t="s">
        <v>1473</v>
      </c>
    </row>
    <row r="187" spans="1:16" ht="114.75" x14ac:dyDescent="0.2">
      <c r="A187" t="s">
        <v>63</v>
      </c>
      <c r="E187" s="35" t="s">
        <v>661</v>
      </c>
    </row>
    <row r="188" spans="1:16" x14ac:dyDescent="0.2">
      <c r="A188" s="24" t="s">
        <v>55</v>
      </c>
      <c r="B188" s="29" t="s">
        <v>298</v>
      </c>
      <c r="C188" s="29" t="s">
        <v>844</v>
      </c>
      <c r="D188" s="24" t="s">
        <v>69</v>
      </c>
      <c r="E188" s="30" t="s">
        <v>845</v>
      </c>
      <c r="F188" s="31" t="s">
        <v>77</v>
      </c>
      <c r="G188" s="32">
        <v>289.94499999999999</v>
      </c>
      <c r="H188" s="33">
        <v>0</v>
      </c>
      <c r="I188" s="33">
        <f>ROUND(ROUND(H188,2)*ROUND(G188,3),2)</f>
        <v>0</v>
      </c>
      <c r="O188">
        <f>(I188*21)/100</f>
        <v>0</v>
      </c>
      <c r="P188" t="s">
        <v>35</v>
      </c>
    </row>
    <row r="189" spans="1:16" ht="140.25" x14ac:dyDescent="0.2">
      <c r="A189" s="34" t="s">
        <v>59</v>
      </c>
      <c r="E189" s="35" t="s">
        <v>1474</v>
      </c>
    </row>
    <row r="190" spans="1:16" ht="51" x14ac:dyDescent="0.2">
      <c r="A190" s="36" t="s">
        <v>61</v>
      </c>
      <c r="E190" s="37" t="s">
        <v>1475</v>
      </c>
    </row>
    <row r="191" spans="1:16" ht="25.5" x14ac:dyDescent="0.2">
      <c r="A191" t="s">
        <v>63</v>
      </c>
      <c r="E191" s="35" t="s">
        <v>80</v>
      </c>
    </row>
    <row r="192" spans="1:16" x14ac:dyDescent="0.2">
      <c r="A192" s="24" t="s">
        <v>55</v>
      </c>
      <c r="B192" s="29" t="s">
        <v>303</v>
      </c>
      <c r="C192" s="29" t="s">
        <v>919</v>
      </c>
      <c r="D192" s="24" t="s">
        <v>69</v>
      </c>
      <c r="E192" s="30" t="s">
        <v>920</v>
      </c>
      <c r="F192" s="31" t="s">
        <v>101</v>
      </c>
      <c r="G192" s="32">
        <v>13.25</v>
      </c>
      <c r="H192" s="33">
        <v>0</v>
      </c>
      <c r="I192" s="33">
        <f>ROUND(ROUND(H192,2)*ROUND(G192,3),2)</f>
        <v>0</v>
      </c>
      <c r="O192">
        <f>(I192*21)/100</f>
        <v>0</v>
      </c>
      <c r="P192" t="s">
        <v>35</v>
      </c>
    </row>
    <row r="193" spans="1:5" ht="51" x14ac:dyDescent="0.2">
      <c r="A193" s="34" t="s">
        <v>59</v>
      </c>
      <c r="E193" s="35" t="s">
        <v>1476</v>
      </c>
    </row>
    <row r="194" spans="1:5" x14ac:dyDescent="0.2">
      <c r="A194" s="36" t="s">
        <v>61</v>
      </c>
      <c r="E194" s="37" t="s">
        <v>1477</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0+O12+O21+O62+O71+O104+O109+O122+O155</f>
        <v>0</v>
      </c>
      <c r="P2" t="s">
        <v>34</v>
      </c>
    </row>
    <row r="3" spans="1:18" ht="15" customHeight="1" x14ac:dyDescent="0.25">
      <c r="A3" t="s">
        <v>11</v>
      </c>
      <c r="B3" s="17" t="s">
        <v>13</v>
      </c>
      <c r="C3" s="4" t="s">
        <v>14</v>
      </c>
      <c r="D3" s="7"/>
      <c r="E3" s="18" t="s">
        <v>15</v>
      </c>
      <c r="F3" s="8"/>
      <c r="G3" s="15"/>
      <c r="H3" s="14" t="s">
        <v>1478</v>
      </c>
      <c r="I3" s="40">
        <f>0+I12+I21+I62+I71+I104+I109+I122+I155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1478</v>
      </c>
      <c r="D8" s="2"/>
      <c r="E8" s="21" t="s">
        <v>1479</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255.2</v>
      </c>
      <c r="H13" s="33">
        <v>0</v>
      </c>
      <c r="I13" s="33">
        <f>ROUND(ROUND(H13,2)*ROUND(G13,3),2)</f>
        <v>0</v>
      </c>
      <c r="O13">
        <f>(I13*21)/100</f>
        <v>0</v>
      </c>
      <c r="P13" t="s">
        <v>35</v>
      </c>
    </row>
    <row r="14" spans="1:18" ht="25.5" x14ac:dyDescent="0.2">
      <c r="A14" s="34" t="s">
        <v>59</v>
      </c>
      <c r="E14" s="35" t="s">
        <v>742</v>
      </c>
    </row>
    <row r="15" spans="1:18" x14ac:dyDescent="0.2">
      <c r="A15" s="36" t="s">
        <v>61</v>
      </c>
      <c r="E15" s="37" t="s">
        <v>1480</v>
      </c>
    </row>
    <row r="16" spans="1:18" ht="25.5" x14ac:dyDescent="0.2">
      <c r="A16" t="s">
        <v>63</v>
      </c>
      <c r="E16" s="35" t="s">
        <v>64</v>
      </c>
    </row>
    <row r="17" spans="1:18" x14ac:dyDescent="0.2">
      <c r="A17" s="24" t="s">
        <v>55</v>
      </c>
      <c r="B17" s="29" t="s">
        <v>35</v>
      </c>
      <c r="C17" s="29" t="s">
        <v>56</v>
      </c>
      <c r="D17" s="24" t="s">
        <v>125</v>
      </c>
      <c r="E17" s="30" t="s">
        <v>57</v>
      </c>
      <c r="F17" s="31" t="s">
        <v>58</v>
      </c>
      <c r="G17" s="32">
        <v>95.228999999999999</v>
      </c>
      <c r="H17" s="33">
        <v>0</v>
      </c>
      <c r="I17" s="33">
        <f>ROUND(ROUND(H17,2)*ROUND(G17,3),2)</f>
        <v>0</v>
      </c>
      <c r="O17">
        <f>(I17*21)/100</f>
        <v>0</v>
      </c>
      <c r="P17" t="s">
        <v>35</v>
      </c>
    </row>
    <row r="18" spans="1:18" ht="25.5" x14ac:dyDescent="0.2">
      <c r="A18" s="34" t="s">
        <v>59</v>
      </c>
      <c r="E18" s="35" t="s">
        <v>1481</v>
      </c>
    </row>
    <row r="19" spans="1:18" x14ac:dyDescent="0.2">
      <c r="A19" s="36" t="s">
        <v>61</v>
      </c>
      <c r="E19" s="37" t="s">
        <v>1482</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f>
        <v>0</v>
      </c>
      <c r="R21">
        <f>0+O22+O26+O30+O34+O38+O42+O46+O50+O54+O58</f>
        <v>0</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8.1359999999999992</v>
      </c>
      <c r="H26" s="33">
        <v>0</v>
      </c>
      <c r="I26" s="33">
        <f>ROUND(ROUND(H26,2)*ROUND(G26,3),2)</f>
        <v>0</v>
      </c>
      <c r="O26">
        <f>(I26*21)/100</f>
        <v>0</v>
      </c>
      <c r="P26" t="s">
        <v>35</v>
      </c>
    </row>
    <row r="27" spans="1:18" ht="153" x14ac:dyDescent="0.2">
      <c r="A27" s="34" t="s">
        <v>59</v>
      </c>
      <c r="E27" s="35" t="s">
        <v>1483</v>
      </c>
    </row>
    <row r="28" spans="1:18" ht="38.25" x14ac:dyDescent="0.2">
      <c r="A28" s="36" t="s">
        <v>61</v>
      </c>
      <c r="E28" s="37" t="s">
        <v>1484</v>
      </c>
    </row>
    <row r="29" spans="1:18" ht="38.25" x14ac:dyDescent="0.2">
      <c r="A29" t="s">
        <v>63</v>
      </c>
      <c r="E29" s="35" t="s">
        <v>146</v>
      </c>
    </row>
    <row r="30" spans="1:18" x14ac:dyDescent="0.2">
      <c r="A30" s="24" t="s">
        <v>55</v>
      </c>
      <c r="B30" s="29" t="s">
        <v>45</v>
      </c>
      <c r="C30" s="29" t="s">
        <v>166</v>
      </c>
      <c r="D30" s="24" t="s">
        <v>69</v>
      </c>
      <c r="E30" s="30" t="s">
        <v>167</v>
      </c>
      <c r="F30" s="31" t="s">
        <v>71</v>
      </c>
      <c r="G30" s="32">
        <v>127.6</v>
      </c>
      <c r="H30" s="33">
        <v>0</v>
      </c>
      <c r="I30" s="33">
        <f>ROUND(ROUND(H30,2)*ROUND(G30,3),2)</f>
        <v>0</v>
      </c>
      <c r="O30">
        <f>(I30*21)/100</f>
        <v>0</v>
      </c>
      <c r="P30" t="s">
        <v>35</v>
      </c>
    </row>
    <row r="31" spans="1:18" ht="63.75" x14ac:dyDescent="0.2">
      <c r="A31" s="34" t="s">
        <v>59</v>
      </c>
      <c r="E31" s="35" t="s">
        <v>1485</v>
      </c>
    </row>
    <row r="32" spans="1:18" x14ac:dyDescent="0.2">
      <c r="A32" s="36" t="s">
        <v>61</v>
      </c>
      <c r="E32" s="37" t="s">
        <v>1486</v>
      </c>
    </row>
    <row r="33" spans="1:16" ht="318.75" x14ac:dyDescent="0.2">
      <c r="A33" t="s">
        <v>63</v>
      </c>
      <c r="E33" s="35" t="s">
        <v>170</v>
      </c>
    </row>
    <row r="34" spans="1:16" x14ac:dyDescent="0.2">
      <c r="A34" s="24" t="s">
        <v>55</v>
      </c>
      <c r="B34" s="29" t="s">
        <v>47</v>
      </c>
      <c r="C34" s="29" t="s">
        <v>172</v>
      </c>
      <c r="D34" s="24" t="s">
        <v>69</v>
      </c>
      <c r="E34" s="30" t="s">
        <v>173</v>
      </c>
      <c r="F34" s="31" t="s">
        <v>174</v>
      </c>
      <c r="G34" s="32">
        <v>1276</v>
      </c>
      <c r="H34" s="33">
        <v>0</v>
      </c>
      <c r="I34" s="33">
        <f>ROUND(ROUND(H34,2)*ROUND(G34,3),2)</f>
        <v>0</v>
      </c>
      <c r="O34">
        <f>(I34*21)/100</f>
        <v>0</v>
      </c>
      <c r="P34" t="s">
        <v>35</v>
      </c>
    </row>
    <row r="35" spans="1:16" ht="38.25" x14ac:dyDescent="0.2">
      <c r="A35" s="34" t="s">
        <v>59</v>
      </c>
      <c r="E35" s="35" t="s">
        <v>751</v>
      </c>
    </row>
    <row r="36" spans="1:16" x14ac:dyDescent="0.2">
      <c r="A36" s="36" t="s">
        <v>61</v>
      </c>
      <c r="E36" s="37" t="s">
        <v>1487</v>
      </c>
    </row>
    <row r="37" spans="1:16" ht="25.5" x14ac:dyDescent="0.2">
      <c r="A37" t="s">
        <v>63</v>
      </c>
      <c r="E37" s="35" t="s">
        <v>177</v>
      </c>
    </row>
    <row r="38" spans="1:16" x14ac:dyDescent="0.2">
      <c r="A38" s="24" t="s">
        <v>55</v>
      </c>
      <c r="B38" s="29" t="s">
        <v>89</v>
      </c>
      <c r="C38" s="29" t="s">
        <v>753</v>
      </c>
      <c r="D38" s="24" t="s">
        <v>69</v>
      </c>
      <c r="E38" s="30" t="s">
        <v>754</v>
      </c>
      <c r="F38" s="31" t="s">
        <v>71</v>
      </c>
      <c r="G38" s="32">
        <v>124.06</v>
      </c>
      <c r="H38" s="33">
        <v>0</v>
      </c>
      <c r="I38" s="33">
        <f>ROUND(ROUND(H38,2)*ROUND(G38,3),2)</f>
        <v>0</v>
      </c>
      <c r="O38">
        <f>(I38*21)/100</f>
        <v>0</v>
      </c>
      <c r="P38" t="s">
        <v>35</v>
      </c>
    </row>
    <row r="39" spans="1:16" ht="51" x14ac:dyDescent="0.2">
      <c r="A39" s="34" t="s">
        <v>59</v>
      </c>
      <c r="E39" s="35" t="s">
        <v>755</v>
      </c>
    </row>
    <row r="40" spans="1:16" x14ac:dyDescent="0.2">
      <c r="A40" s="36" t="s">
        <v>61</v>
      </c>
      <c r="E40" s="37" t="s">
        <v>1488</v>
      </c>
    </row>
    <row r="41" spans="1:16" ht="293.25" x14ac:dyDescent="0.2">
      <c r="A41" t="s">
        <v>63</v>
      </c>
      <c r="E41" s="35" t="s">
        <v>757</v>
      </c>
    </row>
    <row r="42" spans="1:16" x14ac:dyDescent="0.2">
      <c r="A42" s="24" t="s">
        <v>55</v>
      </c>
      <c r="B42" s="29" t="s">
        <v>94</v>
      </c>
      <c r="C42" s="29" t="s">
        <v>202</v>
      </c>
      <c r="D42" s="24" t="s">
        <v>69</v>
      </c>
      <c r="E42" s="30" t="s">
        <v>203</v>
      </c>
      <c r="F42" s="31" t="s">
        <v>204</v>
      </c>
      <c r="G42" s="32">
        <v>53.164000000000001</v>
      </c>
      <c r="H42" s="33">
        <v>0</v>
      </c>
      <c r="I42" s="33">
        <f>ROUND(ROUND(H42,2)*ROUND(G42,3),2)</f>
        <v>0</v>
      </c>
      <c r="O42">
        <f>(I42*21)/100</f>
        <v>0</v>
      </c>
      <c r="P42" t="s">
        <v>35</v>
      </c>
    </row>
    <row r="43" spans="1:16" ht="76.5" x14ac:dyDescent="0.2">
      <c r="A43" s="34" t="s">
        <v>59</v>
      </c>
      <c r="E43" s="35" t="s">
        <v>1489</v>
      </c>
    </row>
    <row r="44" spans="1:16" ht="38.25" x14ac:dyDescent="0.2">
      <c r="A44" s="36" t="s">
        <v>61</v>
      </c>
      <c r="E44" s="37" t="s">
        <v>1490</v>
      </c>
    </row>
    <row r="45" spans="1:16" ht="25.5" x14ac:dyDescent="0.2">
      <c r="A45" t="s">
        <v>63</v>
      </c>
      <c r="E45" s="35" t="s">
        <v>207</v>
      </c>
    </row>
    <row r="46" spans="1:16" x14ac:dyDescent="0.2">
      <c r="A46" s="24" t="s">
        <v>55</v>
      </c>
      <c r="B46" s="29" t="s">
        <v>50</v>
      </c>
      <c r="C46" s="29" t="s">
        <v>209</v>
      </c>
      <c r="D46" s="24" t="s">
        <v>69</v>
      </c>
      <c r="E46" s="30" t="s">
        <v>210</v>
      </c>
      <c r="F46" s="31" t="s">
        <v>204</v>
      </c>
      <c r="G46" s="32">
        <v>32.591999999999999</v>
      </c>
      <c r="H46" s="33">
        <v>0</v>
      </c>
      <c r="I46" s="33">
        <f>ROUND(ROUND(H46,2)*ROUND(G46,3),2)</f>
        <v>0</v>
      </c>
      <c r="O46">
        <f>(I46*21)/100</f>
        <v>0</v>
      </c>
      <c r="P46" t="s">
        <v>35</v>
      </c>
    </row>
    <row r="47" spans="1:16" ht="38.25" x14ac:dyDescent="0.2">
      <c r="A47" s="34" t="s">
        <v>59</v>
      </c>
      <c r="E47" s="35" t="s">
        <v>760</v>
      </c>
    </row>
    <row r="48" spans="1:16" x14ac:dyDescent="0.2">
      <c r="A48" s="36" t="s">
        <v>61</v>
      </c>
      <c r="E48" s="37" t="s">
        <v>1491</v>
      </c>
    </row>
    <row r="49" spans="1:18" x14ac:dyDescent="0.2">
      <c r="A49" t="s">
        <v>63</v>
      </c>
      <c r="E49" s="35" t="s">
        <v>213</v>
      </c>
    </row>
    <row r="50" spans="1:18" x14ac:dyDescent="0.2">
      <c r="A50" s="24" t="s">
        <v>55</v>
      </c>
      <c r="B50" s="29" t="s">
        <v>52</v>
      </c>
      <c r="C50" s="29" t="s">
        <v>762</v>
      </c>
      <c r="D50" s="24" t="s">
        <v>69</v>
      </c>
      <c r="E50" s="30" t="s">
        <v>763</v>
      </c>
      <c r="F50" s="31" t="s">
        <v>204</v>
      </c>
      <c r="G50" s="32">
        <v>32.591999999999999</v>
      </c>
      <c r="H50" s="33">
        <v>0</v>
      </c>
      <c r="I50" s="33">
        <f>ROUND(ROUND(H50,2)*ROUND(G50,3),2)</f>
        <v>0</v>
      </c>
      <c r="O50">
        <f>(I50*21)/100</f>
        <v>0</v>
      </c>
      <c r="P50" t="s">
        <v>35</v>
      </c>
    </row>
    <row r="51" spans="1:18" ht="38.25" x14ac:dyDescent="0.2">
      <c r="A51" s="34" t="s">
        <v>59</v>
      </c>
      <c r="E51" s="35" t="s">
        <v>764</v>
      </c>
    </row>
    <row r="52" spans="1:18" x14ac:dyDescent="0.2">
      <c r="A52" s="36" t="s">
        <v>61</v>
      </c>
      <c r="E52" s="37" t="s">
        <v>1491</v>
      </c>
    </row>
    <row r="53" spans="1:18" ht="38.25" x14ac:dyDescent="0.2">
      <c r="A53" t="s">
        <v>63</v>
      </c>
      <c r="E53" s="35" t="s">
        <v>765</v>
      </c>
    </row>
    <row r="54" spans="1:18" x14ac:dyDescent="0.2">
      <c r="A54" s="24" t="s">
        <v>55</v>
      </c>
      <c r="B54" s="29" t="s">
        <v>108</v>
      </c>
      <c r="C54" s="29" t="s">
        <v>221</v>
      </c>
      <c r="D54" s="24" t="s">
        <v>69</v>
      </c>
      <c r="E54" s="30" t="s">
        <v>222</v>
      </c>
      <c r="F54" s="31" t="s">
        <v>204</v>
      </c>
      <c r="G54" s="32">
        <v>32.591999999999999</v>
      </c>
      <c r="H54" s="33">
        <v>0</v>
      </c>
      <c r="I54" s="33">
        <f>ROUND(ROUND(H54,2)*ROUND(G54,3),2)</f>
        <v>0</v>
      </c>
      <c r="O54">
        <f>(I54*21)/100</f>
        <v>0</v>
      </c>
      <c r="P54" t="s">
        <v>35</v>
      </c>
    </row>
    <row r="55" spans="1:18" ht="38.25" x14ac:dyDescent="0.2">
      <c r="A55" s="34" t="s">
        <v>59</v>
      </c>
      <c r="E55" s="35" t="s">
        <v>766</v>
      </c>
    </row>
    <row r="56" spans="1:18" x14ac:dyDescent="0.2">
      <c r="A56" s="36" t="s">
        <v>61</v>
      </c>
      <c r="E56" s="37" t="s">
        <v>1491</v>
      </c>
    </row>
    <row r="57" spans="1:18" ht="25.5" x14ac:dyDescent="0.2">
      <c r="A57" t="s">
        <v>63</v>
      </c>
      <c r="E57" s="35" t="s">
        <v>224</v>
      </c>
    </row>
    <row r="58" spans="1:18" x14ac:dyDescent="0.2">
      <c r="A58" s="24" t="s">
        <v>55</v>
      </c>
      <c r="B58" s="29" t="s">
        <v>113</v>
      </c>
      <c r="C58" s="29" t="s">
        <v>226</v>
      </c>
      <c r="D58" s="24" t="s">
        <v>69</v>
      </c>
      <c r="E58" s="30" t="s">
        <v>227</v>
      </c>
      <c r="F58" s="31" t="s">
        <v>204</v>
      </c>
      <c r="G58" s="32">
        <v>32.591999999999999</v>
      </c>
      <c r="H58" s="33">
        <v>0</v>
      </c>
      <c r="I58" s="33">
        <f>ROUND(ROUND(H58,2)*ROUND(G58,3),2)</f>
        <v>0</v>
      </c>
      <c r="O58">
        <f>(I58*21)/100</f>
        <v>0</v>
      </c>
      <c r="P58" t="s">
        <v>35</v>
      </c>
    </row>
    <row r="59" spans="1:18" ht="38.25" x14ac:dyDescent="0.2">
      <c r="A59" s="34" t="s">
        <v>59</v>
      </c>
      <c r="E59" s="35" t="s">
        <v>767</v>
      </c>
    </row>
    <row r="60" spans="1:18" x14ac:dyDescent="0.2">
      <c r="A60" s="36" t="s">
        <v>61</v>
      </c>
      <c r="E60" s="37" t="s">
        <v>1491</v>
      </c>
    </row>
    <row r="61" spans="1:18" ht="38.25" x14ac:dyDescent="0.2">
      <c r="A61" t="s">
        <v>63</v>
      </c>
      <c r="E61" s="35" t="s">
        <v>229</v>
      </c>
    </row>
    <row r="62" spans="1:18" ht="12.75" customHeight="1" x14ac:dyDescent="0.2">
      <c r="A62" s="12" t="s">
        <v>53</v>
      </c>
      <c r="B62" s="12"/>
      <c r="C62" s="38" t="s">
        <v>34</v>
      </c>
      <c r="D62" s="12"/>
      <c r="E62" s="27" t="s">
        <v>261</v>
      </c>
      <c r="F62" s="12"/>
      <c r="G62" s="12"/>
      <c r="H62" s="12"/>
      <c r="I62" s="39">
        <f>0+Q62</f>
        <v>0</v>
      </c>
      <c r="O62">
        <f>0+R62</f>
        <v>0</v>
      </c>
      <c r="Q62">
        <f>0+I63+I67</f>
        <v>0</v>
      </c>
      <c r="R62">
        <f>0+O63+O67</f>
        <v>0</v>
      </c>
    </row>
    <row r="63" spans="1:18" x14ac:dyDescent="0.2">
      <c r="A63" s="24" t="s">
        <v>55</v>
      </c>
      <c r="B63" s="29" t="s">
        <v>118</v>
      </c>
      <c r="C63" s="29" t="s">
        <v>1492</v>
      </c>
      <c r="D63" s="24" t="s">
        <v>69</v>
      </c>
      <c r="E63" s="30" t="s">
        <v>1493</v>
      </c>
      <c r="F63" s="31" t="s">
        <v>71</v>
      </c>
      <c r="G63" s="32">
        <v>2.6139999999999999</v>
      </c>
      <c r="H63" s="33">
        <v>0</v>
      </c>
      <c r="I63" s="33">
        <f>ROUND(ROUND(H63,2)*ROUND(G63,3),2)</f>
        <v>0</v>
      </c>
      <c r="O63">
        <f>(I63*21)/100</f>
        <v>0</v>
      </c>
      <c r="P63" t="s">
        <v>35</v>
      </c>
    </row>
    <row r="64" spans="1:18" ht="63.75" x14ac:dyDescent="0.2">
      <c r="A64" s="34" t="s">
        <v>59</v>
      </c>
      <c r="E64" s="35" t="s">
        <v>1494</v>
      </c>
    </row>
    <row r="65" spans="1:18" x14ac:dyDescent="0.2">
      <c r="A65" s="36" t="s">
        <v>61</v>
      </c>
      <c r="E65" s="37" t="s">
        <v>1495</v>
      </c>
    </row>
    <row r="66" spans="1:18" ht="369.75" x14ac:dyDescent="0.2">
      <c r="A66" t="s">
        <v>63</v>
      </c>
      <c r="E66" s="35" t="s">
        <v>274</v>
      </c>
    </row>
    <row r="67" spans="1:18" x14ac:dyDescent="0.2">
      <c r="A67" s="24" t="s">
        <v>55</v>
      </c>
      <c r="B67" s="29" t="s">
        <v>124</v>
      </c>
      <c r="C67" s="29" t="s">
        <v>1496</v>
      </c>
      <c r="D67" s="24" t="s">
        <v>69</v>
      </c>
      <c r="E67" s="30" t="s">
        <v>1497</v>
      </c>
      <c r="F67" s="31" t="s">
        <v>58</v>
      </c>
      <c r="G67" s="32">
        <v>0.41</v>
      </c>
      <c r="H67" s="33">
        <v>0</v>
      </c>
      <c r="I67" s="33">
        <f>ROUND(ROUND(H67,2)*ROUND(G67,3),2)</f>
        <v>0</v>
      </c>
      <c r="O67">
        <f>(I67*21)/100</f>
        <v>0</v>
      </c>
      <c r="P67" t="s">
        <v>35</v>
      </c>
    </row>
    <row r="68" spans="1:18" ht="51" x14ac:dyDescent="0.2">
      <c r="A68" s="34" t="s">
        <v>59</v>
      </c>
      <c r="E68" s="35" t="s">
        <v>1498</v>
      </c>
    </row>
    <row r="69" spans="1:18" x14ac:dyDescent="0.2">
      <c r="A69" s="36" t="s">
        <v>61</v>
      </c>
      <c r="E69" s="37" t="s">
        <v>1499</v>
      </c>
    </row>
    <row r="70" spans="1:18" ht="267.75" x14ac:dyDescent="0.2">
      <c r="A70" t="s">
        <v>63</v>
      </c>
      <c r="E70" s="35" t="s">
        <v>280</v>
      </c>
    </row>
    <row r="71" spans="1:18" ht="12.75" customHeight="1" x14ac:dyDescent="0.2">
      <c r="A71" s="12" t="s">
        <v>53</v>
      </c>
      <c r="B71" s="12"/>
      <c r="C71" s="38" t="s">
        <v>43</v>
      </c>
      <c r="D71" s="12"/>
      <c r="E71" s="27" t="s">
        <v>281</v>
      </c>
      <c r="F71" s="12"/>
      <c r="G71" s="12"/>
      <c r="H71" s="12"/>
      <c r="I71" s="39">
        <f>0+Q71</f>
        <v>0</v>
      </c>
      <c r="O71">
        <f>0+R71</f>
        <v>0</v>
      </c>
      <c r="Q71">
        <f>0+I72+I76+I80+I84+I88+I92+I96+I100</f>
        <v>0</v>
      </c>
      <c r="R71">
        <f>0+O72+O76+O80+O84+O88+O92+O96+O100</f>
        <v>0</v>
      </c>
    </row>
    <row r="72" spans="1:18" x14ac:dyDescent="0.2">
      <c r="A72" s="24" t="s">
        <v>55</v>
      </c>
      <c r="B72" s="29" t="s">
        <v>128</v>
      </c>
      <c r="C72" s="29" t="s">
        <v>768</v>
      </c>
      <c r="D72" s="24" t="s">
        <v>69</v>
      </c>
      <c r="E72" s="30" t="s">
        <v>769</v>
      </c>
      <c r="F72" s="31" t="s">
        <v>71</v>
      </c>
      <c r="G72" s="32">
        <v>0.61199999999999999</v>
      </c>
      <c r="H72" s="33">
        <v>0</v>
      </c>
      <c r="I72" s="33">
        <f>ROUND(ROUND(H72,2)*ROUND(G72,3),2)</f>
        <v>0</v>
      </c>
      <c r="O72">
        <f>(I72*21)/100</f>
        <v>0</v>
      </c>
      <c r="P72" t="s">
        <v>35</v>
      </c>
    </row>
    <row r="73" spans="1:18" ht="51" x14ac:dyDescent="0.2">
      <c r="A73" s="34" t="s">
        <v>59</v>
      </c>
      <c r="E73" s="35" t="s">
        <v>1500</v>
      </c>
    </row>
    <row r="74" spans="1:18" x14ac:dyDescent="0.2">
      <c r="A74" s="36" t="s">
        <v>61</v>
      </c>
      <c r="E74" s="37" t="s">
        <v>1501</v>
      </c>
    </row>
    <row r="75" spans="1:18" ht="229.5" x14ac:dyDescent="0.2">
      <c r="A75" t="s">
        <v>63</v>
      </c>
      <c r="E75" s="35" t="s">
        <v>772</v>
      </c>
    </row>
    <row r="76" spans="1:18" x14ac:dyDescent="0.2">
      <c r="A76" s="24" t="s">
        <v>55</v>
      </c>
      <c r="B76" s="29" t="s">
        <v>134</v>
      </c>
      <c r="C76" s="29" t="s">
        <v>283</v>
      </c>
      <c r="D76" s="24" t="s">
        <v>69</v>
      </c>
      <c r="E76" s="30" t="s">
        <v>284</v>
      </c>
      <c r="F76" s="31" t="s">
        <v>71</v>
      </c>
      <c r="G76" s="32">
        <v>0.99199999999999999</v>
      </c>
      <c r="H76" s="33">
        <v>0</v>
      </c>
      <c r="I76" s="33">
        <f>ROUND(ROUND(H76,2)*ROUND(G76,3),2)</f>
        <v>0</v>
      </c>
      <c r="O76">
        <f>(I76*21)/100</f>
        <v>0</v>
      </c>
      <c r="P76" t="s">
        <v>35</v>
      </c>
    </row>
    <row r="77" spans="1:18" ht="102" x14ac:dyDescent="0.2">
      <c r="A77" s="34" t="s">
        <v>59</v>
      </c>
      <c r="E77" s="35" t="s">
        <v>1502</v>
      </c>
    </row>
    <row r="78" spans="1:18" ht="38.25" x14ac:dyDescent="0.2">
      <c r="A78" s="36" t="s">
        <v>61</v>
      </c>
      <c r="E78" s="37" t="s">
        <v>1503</v>
      </c>
    </row>
    <row r="79" spans="1:18" ht="369.75" x14ac:dyDescent="0.2">
      <c r="A79" t="s">
        <v>63</v>
      </c>
      <c r="E79" s="35" t="s">
        <v>274</v>
      </c>
    </row>
    <row r="80" spans="1:18" x14ac:dyDescent="0.2">
      <c r="A80" s="24" t="s">
        <v>55</v>
      </c>
      <c r="B80" s="29" t="s">
        <v>141</v>
      </c>
      <c r="C80" s="29" t="s">
        <v>288</v>
      </c>
      <c r="D80" s="24" t="s">
        <v>69</v>
      </c>
      <c r="E80" s="30" t="s">
        <v>289</v>
      </c>
      <c r="F80" s="31" t="s">
        <v>71</v>
      </c>
      <c r="G80" s="32">
        <v>3.0259999999999998</v>
      </c>
      <c r="H80" s="33">
        <v>0</v>
      </c>
      <c r="I80" s="33">
        <f>ROUND(ROUND(H80,2)*ROUND(G80,3),2)</f>
        <v>0</v>
      </c>
      <c r="O80">
        <f>(I80*21)/100</f>
        <v>0</v>
      </c>
      <c r="P80" t="s">
        <v>35</v>
      </c>
    </row>
    <row r="81" spans="1:16" ht="51" x14ac:dyDescent="0.2">
      <c r="A81" s="34" t="s">
        <v>59</v>
      </c>
      <c r="E81" s="35" t="s">
        <v>773</v>
      </c>
    </row>
    <row r="82" spans="1:16" x14ac:dyDescent="0.2">
      <c r="A82" s="36" t="s">
        <v>61</v>
      </c>
      <c r="E82" s="37" t="s">
        <v>1504</v>
      </c>
    </row>
    <row r="83" spans="1:16" ht="369.75" x14ac:dyDescent="0.2">
      <c r="A83" t="s">
        <v>63</v>
      </c>
      <c r="E83" s="35" t="s">
        <v>274</v>
      </c>
    </row>
    <row r="84" spans="1:16" x14ac:dyDescent="0.2">
      <c r="A84" s="24" t="s">
        <v>55</v>
      </c>
      <c r="B84" s="29" t="s">
        <v>147</v>
      </c>
      <c r="C84" s="29" t="s">
        <v>775</v>
      </c>
      <c r="D84" s="24" t="s">
        <v>69</v>
      </c>
      <c r="E84" s="30" t="s">
        <v>776</v>
      </c>
      <c r="F84" s="31" t="s">
        <v>71</v>
      </c>
      <c r="G84" s="32">
        <v>8.1010000000000009</v>
      </c>
      <c r="H84" s="33">
        <v>0</v>
      </c>
      <c r="I84" s="33">
        <f>ROUND(ROUND(H84,2)*ROUND(G84,3),2)</f>
        <v>0</v>
      </c>
      <c r="O84">
        <f>(I84*21)/100</f>
        <v>0</v>
      </c>
      <c r="P84" t="s">
        <v>35</v>
      </c>
    </row>
    <row r="85" spans="1:16" ht="89.25" x14ac:dyDescent="0.2">
      <c r="A85" s="34" t="s">
        <v>59</v>
      </c>
      <c r="E85" s="35" t="s">
        <v>1505</v>
      </c>
    </row>
    <row r="86" spans="1:16" x14ac:dyDescent="0.2">
      <c r="A86" s="36" t="s">
        <v>61</v>
      </c>
      <c r="E86" s="37" t="s">
        <v>1506</v>
      </c>
    </row>
    <row r="87" spans="1:16" ht="369.75" x14ac:dyDescent="0.2">
      <c r="A87" t="s">
        <v>63</v>
      </c>
      <c r="E87" s="35" t="s">
        <v>274</v>
      </c>
    </row>
    <row r="88" spans="1:16" x14ac:dyDescent="0.2">
      <c r="A88" s="24" t="s">
        <v>55</v>
      </c>
      <c r="B88" s="29" t="s">
        <v>153</v>
      </c>
      <c r="C88" s="29" t="s">
        <v>779</v>
      </c>
      <c r="D88" s="24" t="s">
        <v>69</v>
      </c>
      <c r="E88" s="30" t="s">
        <v>780</v>
      </c>
      <c r="F88" s="31" t="s">
        <v>58</v>
      </c>
      <c r="G88" s="32">
        <v>1.272</v>
      </c>
      <c r="H88" s="33">
        <v>0</v>
      </c>
      <c r="I88" s="33">
        <f>ROUND(ROUND(H88,2)*ROUND(G88,3),2)</f>
        <v>0</v>
      </c>
      <c r="O88">
        <f>(I88*21)/100</f>
        <v>0</v>
      </c>
      <c r="P88" t="s">
        <v>35</v>
      </c>
    </row>
    <row r="89" spans="1:16" ht="51" x14ac:dyDescent="0.2">
      <c r="A89" s="34" t="s">
        <v>59</v>
      </c>
      <c r="E89" s="35" t="s">
        <v>781</v>
      </c>
    </row>
    <row r="90" spans="1:16" x14ac:dyDescent="0.2">
      <c r="A90" s="36" t="s">
        <v>61</v>
      </c>
      <c r="E90" s="37" t="s">
        <v>1507</v>
      </c>
    </row>
    <row r="91" spans="1:16" ht="191.25" x14ac:dyDescent="0.2">
      <c r="A91" t="s">
        <v>63</v>
      </c>
      <c r="E91" s="35" t="s">
        <v>783</v>
      </c>
    </row>
    <row r="92" spans="1:16" x14ac:dyDescent="0.2">
      <c r="A92" s="24" t="s">
        <v>55</v>
      </c>
      <c r="B92" s="29" t="s">
        <v>159</v>
      </c>
      <c r="C92" s="29" t="s">
        <v>293</v>
      </c>
      <c r="D92" s="24" t="s">
        <v>69</v>
      </c>
      <c r="E92" s="30" t="s">
        <v>294</v>
      </c>
      <c r="F92" s="31" t="s">
        <v>71</v>
      </c>
      <c r="G92" s="32">
        <v>14.162000000000001</v>
      </c>
      <c r="H92" s="33">
        <v>0</v>
      </c>
      <c r="I92" s="33">
        <f>ROUND(ROUND(H92,2)*ROUND(G92,3),2)</f>
        <v>0</v>
      </c>
      <c r="O92">
        <f>(I92*21)/100</f>
        <v>0</v>
      </c>
      <c r="P92" t="s">
        <v>35</v>
      </c>
    </row>
    <row r="93" spans="1:16" ht="51" x14ac:dyDescent="0.2">
      <c r="A93" s="34" t="s">
        <v>59</v>
      </c>
      <c r="E93" s="35" t="s">
        <v>784</v>
      </c>
    </row>
    <row r="94" spans="1:16" x14ac:dyDescent="0.2">
      <c r="A94" s="36" t="s">
        <v>61</v>
      </c>
      <c r="E94" s="37" t="s">
        <v>1508</v>
      </c>
    </row>
    <row r="95" spans="1:16" ht="38.25" x14ac:dyDescent="0.2">
      <c r="A95" t="s">
        <v>63</v>
      </c>
      <c r="E95" s="35" t="s">
        <v>297</v>
      </c>
    </row>
    <row r="96" spans="1:16" x14ac:dyDescent="0.2">
      <c r="A96" s="24" t="s">
        <v>55</v>
      </c>
      <c r="B96" s="29" t="s">
        <v>165</v>
      </c>
      <c r="C96" s="29" t="s">
        <v>310</v>
      </c>
      <c r="D96" s="24" t="s">
        <v>69</v>
      </c>
      <c r="E96" s="30" t="s">
        <v>311</v>
      </c>
      <c r="F96" s="31" t="s">
        <v>71</v>
      </c>
      <c r="G96" s="32">
        <v>5.0430000000000001</v>
      </c>
      <c r="H96" s="33">
        <v>0</v>
      </c>
      <c r="I96" s="33">
        <f>ROUND(ROUND(H96,2)*ROUND(G96,3),2)</f>
        <v>0</v>
      </c>
      <c r="O96">
        <f>(I96*21)/100</f>
        <v>0</v>
      </c>
      <c r="P96" t="s">
        <v>35</v>
      </c>
    </row>
    <row r="97" spans="1:18" ht="51" x14ac:dyDescent="0.2">
      <c r="A97" s="34" t="s">
        <v>59</v>
      </c>
      <c r="E97" s="35" t="s">
        <v>786</v>
      </c>
    </row>
    <row r="98" spans="1:18" x14ac:dyDescent="0.2">
      <c r="A98" s="36" t="s">
        <v>61</v>
      </c>
      <c r="E98" s="37" t="s">
        <v>1509</v>
      </c>
    </row>
    <row r="99" spans="1:18" ht="102" x14ac:dyDescent="0.2">
      <c r="A99" t="s">
        <v>63</v>
      </c>
      <c r="E99" s="35" t="s">
        <v>314</v>
      </c>
    </row>
    <row r="100" spans="1:18" x14ac:dyDescent="0.2">
      <c r="A100" s="24" t="s">
        <v>55</v>
      </c>
      <c r="B100" s="29" t="s">
        <v>171</v>
      </c>
      <c r="C100" s="29" t="s">
        <v>788</v>
      </c>
      <c r="D100" s="24" t="s">
        <v>69</v>
      </c>
      <c r="E100" s="30" t="s">
        <v>789</v>
      </c>
      <c r="F100" s="31" t="s">
        <v>71</v>
      </c>
      <c r="G100" s="32">
        <v>1.3440000000000001</v>
      </c>
      <c r="H100" s="33">
        <v>0</v>
      </c>
      <c r="I100" s="33">
        <f>ROUND(ROUND(H100,2)*ROUND(G100,3),2)</f>
        <v>0</v>
      </c>
      <c r="O100">
        <f>(I100*21)/100</f>
        <v>0</v>
      </c>
      <c r="P100" t="s">
        <v>35</v>
      </c>
    </row>
    <row r="101" spans="1:18" ht="51" x14ac:dyDescent="0.2">
      <c r="A101" s="34" t="s">
        <v>59</v>
      </c>
      <c r="E101" s="35" t="s">
        <v>790</v>
      </c>
    </row>
    <row r="102" spans="1:18" x14ac:dyDescent="0.2">
      <c r="A102" s="36" t="s">
        <v>61</v>
      </c>
      <c r="E102" s="37" t="s">
        <v>1510</v>
      </c>
    </row>
    <row r="103" spans="1:18" ht="357" x14ac:dyDescent="0.2">
      <c r="A103" t="s">
        <v>63</v>
      </c>
      <c r="E103" s="35" t="s">
        <v>792</v>
      </c>
    </row>
    <row r="104" spans="1:18" ht="12.75" customHeight="1" x14ac:dyDescent="0.2">
      <c r="A104" s="12" t="s">
        <v>53</v>
      </c>
      <c r="B104" s="12"/>
      <c r="C104" s="38" t="s">
        <v>47</v>
      </c>
      <c r="D104" s="12"/>
      <c r="E104" s="27" t="s">
        <v>793</v>
      </c>
      <c r="F104" s="12"/>
      <c r="G104" s="12"/>
      <c r="H104" s="12"/>
      <c r="I104" s="39">
        <f>0+Q104</f>
        <v>0</v>
      </c>
      <c r="O104">
        <f>0+R104</f>
        <v>0</v>
      </c>
      <c r="Q104">
        <f>0+I105</f>
        <v>0</v>
      </c>
      <c r="R104">
        <f>0+O105</f>
        <v>0</v>
      </c>
    </row>
    <row r="105" spans="1:18" ht="25.5" x14ac:dyDescent="0.2">
      <c r="A105" s="24" t="s">
        <v>55</v>
      </c>
      <c r="B105" s="29" t="s">
        <v>178</v>
      </c>
      <c r="C105" s="29" t="s">
        <v>794</v>
      </c>
      <c r="D105" s="24" t="s">
        <v>69</v>
      </c>
      <c r="E105" s="30" t="s">
        <v>795</v>
      </c>
      <c r="F105" s="31" t="s">
        <v>204</v>
      </c>
      <c r="G105" s="32">
        <v>0.28000000000000003</v>
      </c>
      <c r="H105" s="33">
        <v>0</v>
      </c>
      <c r="I105" s="33">
        <f>ROUND(ROUND(H105,2)*ROUND(G105,3),2)</f>
        <v>0</v>
      </c>
      <c r="O105">
        <f>(I105*21)/100</f>
        <v>0</v>
      </c>
      <c r="P105" t="s">
        <v>35</v>
      </c>
    </row>
    <row r="106" spans="1:18" ht="51" x14ac:dyDescent="0.2">
      <c r="A106" s="34" t="s">
        <v>59</v>
      </c>
      <c r="E106" s="35" t="s">
        <v>796</v>
      </c>
    </row>
    <row r="107" spans="1:18" x14ac:dyDescent="0.2">
      <c r="A107" s="36" t="s">
        <v>61</v>
      </c>
      <c r="E107" s="37" t="s">
        <v>1118</v>
      </c>
    </row>
    <row r="108" spans="1:18" ht="76.5" x14ac:dyDescent="0.2">
      <c r="A108" t="s">
        <v>63</v>
      </c>
      <c r="E108" s="35" t="s">
        <v>798</v>
      </c>
    </row>
    <row r="109" spans="1:18" ht="12.75" customHeight="1" x14ac:dyDescent="0.2">
      <c r="A109" s="12" t="s">
        <v>53</v>
      </c>
      <c r="B109" s="12"/>
      <c r="C109" s="38" t="s">
        <v>89</v>
      </c>
      <c r="D109" s="12"/>
      <c r="E109" s="27" t="s">
        <v>476</v>
      </c>
      <c r="F109" s="12"/>
      <c r="G109" s="12"/>
      <c r="H109" s="12"/>
      <c r="I109" s="39">
        <f>0+Q109</f>
        <v>0</v>
      </c>
      <c r="O109">
        <f>0+R109</f>
        <v>0</v>
      </c>
      <c r="Q109">
        <f>0+I110+I114+I118</f>
        <v>0</v>
      </c>
      <c r="R109">
        <f>0+O110+O114+O118</f>
        <v>0</v>
      </c>
    </row>
    <row r="110" spans="1:18" ht="25.5" x14ac:dyDescent="0.2">
      <c r="A110" s="24" t="s">
        <v>55</v>
      </c>
      <c r="B110" s="29" t="s">
        <v>184</v>
      </c>
      <c r="C110" s="29" t="s">
        <v>799</v>
      </c>
      <c r="D110" s="24" t="s">
        <v>69</v>
      </c>
      <c r="E110" s="30" t="s">
        <v>800</v>
      </c>
      <c r="F110" s="31" t="s">
        <v>204</v>
      </c>
      <c r="G110" s="32">
        <v>77.837999999999994</v>
      </c>
      <c r="H110" s="33">
        <v>0</v>
      </c>
      <c r="I110" s="33">
        <f>ROUND(ROUND(H110,2)*ROUND(G110,3),2)</f>
        <v>0</v>
      </c>
      <c r="O110">
        <f>(I110*21)/100</f>
        <v>0</v>
      </c>
      <c r="P110" t="s">
        <v>35</v>
      </c>
    </row>
    <row r="111" spans="1:18" ht="114.75" x14ac:dyDescent="0.2">
      <c r="A111" s="34" t="s">
        <v>59</v>
      </c>
      <c r="E111" s="35" t="s">
        <v>1511</v>
      </c>
    </row>
    <row r="112" spans="1:18" ht="51" x14ac:dyDescent="0.2">
      <c r="A112" s="36" t="s">
        <v>61</v>
      </c>
      <c r="E112" s="37" t="s">
        <v>1512</v>
      </c>
    </row>
    <row r="113" spans="1:18" ht="191.25" x14ac:dyDescent="0.2">
      <c r="A113" t="s">
        <v>63</v>
      </c>
      <c r="E113" s="35" t="s">
        <v>803</v>
      </c>
    </row>
    <row r="114" spans="1:18" x14ac:dyDescent="0.2">
      <c r="A114" s="24" t="s">
        <v>55</v>
      </c>
      <c r="B114" s="29" t="s">
        <v>190</v>
      </c>
      <c r="C114" s="29" t="s">
        <v>804</v>
      </c>
      <c r="D114" s="24" t="s">
        <v>69</v>
      </c>
      <c r="E114" s="30" t="s">
        <v>805</v>
      </c>
      <c r="F114" s="31" t="s">
        <v>204</v>
      </c>
      <c r="G114" s="32">
        <v>0.28000000000000003</v>
      </c>
      <c r="H114" s="33">
        <v>0</v>
      </c>
      <c r="I114" s="33">
        <f>ROUND(ROUND(H114,2)*ROUND(G114,3),2)</f>
        <v>0</v>
      </c>
      <c r="O114">
        <f>(I114*21)/100</f>
        <v>0</v>
      </c>
      <c r="P114" t="s">
        <v>35</v>
      </c>
    </row>
    <row r="115" spans="1:18" ht="38.25" x14ac:dyDescent="0.2">
      <c r="A115" s="34" t="s">
        <v>59</v>
      </c>
      <c r="E115" s="35" t="s">
        <v>806</v>
      </c>
    </row>
    <row r="116" spans="1:18" x14ac:dyDescent="0.2">
      <c r="A116" s="36" t="s">
        <v>61</v>
      </c>
      <c r="E116" s="37" t="s">
        <v>1118</v>
      </c>
    </row>
    <row r="117" spans="1:18" ht="51" x14ac:dyDescent="0.2">
      <c r="A117" t="s">
        <v>63</v>
      </c>
      <c r="E117" s="35" t="s">
        <v>807</v>
      </c>
    </row>
    <row r="118" spans="1:18" x14ac:dyDescent="0.2">
      <c r="A118" s="24" t="s">
        <v>55</v>
      </c>
      <c r="B118" s="29" t="s">
        <v>196</v>
      </c>
      <c r="C118" s="29" t="s">
        <v>982</v>
      </c>
      <c r="D118" s="24" t="s">
        <v>69</v>
      </c>
      <c r="E118" s="30" t="s">
        <v>983</v>
      </c>
      <c r="F118" s="31" t="s">
        <v>204</v>
      </c>
      <c r="G118" s="32">
        <v>7.1349999999999998</v>
      </c>
      <c r="H118" s="33">
        <v>0</v>
      </c>
      <c r="I118" s="33">
        <f>ROUND(ROUND(H118,2)*ROUND(G118,3),2)</f>
        <v>0</v>
      </c>
      <c r="O118">
        <f>(I118*21)/100</f>
        <v>0</v>
      </c>
      <c r="P118" t="s">
        <v>35</v>
      </c>
    </row>
    <row r="119" spans="1:18" ht="51" x14ac:dyDescent="0.2">
      <c r="A119" s="34" t="s">
        <v>59</v>
      </c>
      <c r="E119" s="35" t="s">
        <v>1513</v>
      </c>
    </row>
    <row r="120" spans="1:18" x14ac:dyDescent="0.2">
      <c r="A120" s="36" t="s">
        <v>61</v>
      </c>
      <c r="E120" s="37" t="s">
        <v>1514</v>
      </c>
    </row>
    <row r="121" spans="1:18" ht="51" x14ac:dyDescent="0.2">
      <c r="A121" t="s">
        <v>63</v>
      </c>
      <c r="E121" s="35" t="s">
        <v>985</v>
      </c>
    </row>
    <row r="122" spans="1:18" ht="12.75" customHeight="1" x14ac:dyDescent="0.2">
      <c r="A122" s="12" t="s">
        <v>53</v>
      </c>
      <c r="B122" s="12"/>
      <c r="C122" s="38" t="s">
        <v>94</v>
      </c>
      <c r="D122" s="12"/>
      <c r="E122" s="27" t="s">
        <v>490</v>
      </c>
      <c r="F122" s="12"/>
      <c r="G122" s="12"/>
      <c r="H122" s="12"/>
      <c r="I122" s="39">
        <f>0+Q122</f>
        <v>0</v>
      </c>
      <c r="O122">
        <f>0+R122</f>
        <v>0</v>
      </c>
      <c r="Q122">
        <f>0+I123+I127+I131+I135+I139+I143+I147+I151</f>
        <v>0</v>
      </c>
      <c r="R122">
        <f>0+O123+O127+O131+O135+O139+O143+O147+O151</f>
        <v>0</v>
      </c>
    </row>
    <row r="123" spans="1:18" x14ac:dyDescent="0.2">
      <c r="A123" s="24" t="s">
        <v>55</v>
      </c>
      <c r="B123" s="29" t="s">
        <v>201</v>
      </c>
      <c r="C123" s="29" t="s">
        <v>808</v>
      </c>
      <c r="D123" s="24" t="s">
        <v>69</v>
      </c>
      <c r="E123" s="30" t="s">
        <v>809</v>
      </c>
      <c r="F123" s="31" t="s">
        <v>101</v>
      </c>
      <c r="G123" s="32">
        <v>4.8</v>
      </c>
      <c r="H123" s="33">
        <v>0</v>
      </c>
      <c r="I123" s="33">
        <f>ROUND(ROUND(H123,2)*ROUND(G123,3),2)</f>
        <v>0</v>
      </c>
      <c r="O123">
        <f>(I123*21)/100</f>
        <v>0</v>
      </c>
      <c r="P123" t="s">
        <v>35</v>
      </c>
    </row>
    <row r="124" spans="1:18" ht="51" x14ac:dyDescent="0.2">
      <c r="A124" s="34" t="s">
        <v>59</v>
      </c>
      <c r="E124" s="35" t="s">
        <v>1515</v>
      </c>
    </row>
    <row r="125" spans="1:18" x14ac:dyDescent="0.2">
      <c r="A125" s="36" t="s">
        <v>61</v>
      </c>
      <c r="E125" s="37" t="s">
        <v>1516</v>
      </c>
    </row>
    <row r="126" spans="1:18" ht="255" x14ac:dyDescent="0.2">
      <c r="A126" t="s">
        <v>63</v>
      </c>
      <c r="E126" s="35" t="s">
        <v>496</v>
      </c>
    </row>
    <row r="127" spans="1:18" x14ac:dyDescent="0.2">
      <c r="A127" s="24" t="s">
        <v>55</v>
      </c>
      <c r="B127" s="29" t="s">
        <v>208</v>
      </c>
      <c r="C127" s="29" t="s">
        <v>882</v>
      </c>
      <c r="D127" s="24" t="s">
        <v>69</v>
      </c>
      <c r="E127" s="30" t="s">
        <v>883</v>
      </c>
      <c r="F127" s="31" t="s">
        <v>101</v>
      </c>
      <c r="G127" s="32">
        <v>15.31</v>
      </c>
      <c r="H127" s="33">
        <v>0</v>
      </c>
      <c r="I127" s="33">
        <f>ROUND(ROUND(H127,2)*ROUND(G127,3),2)</f>
        <v>0</v>
      </c>
      <c r="O127">
        <f>(I127*21)/100</f>
        <v>0</v>
      </c>
      <c r="P127" t="s">
        <v>35</v>
      </c>
    </row>
    <row r="128" spans="1:18" ht="51" x14ac:dyDescent="0.2">
      <c r="A128" s="34" t="s">
        <v>59</v>
      </c>
      <c r="E128" s="35" t="s">
        <v>1517</v>
      </c>
    </row>
    <row r="129" spans="1:16" x14ac:dyDescent="0.2">
      <c r="A129" s="36" t="s">
        <v>61</v>
      </c>
      <c r="E129" s="37" t="s">
        <v>1518</v>
      </c>
    </row>
    <row r="130" spans="1:16" ht="255" x14ac:dyDescent="0.2">
      <c r="A130" t="s">
        <v>63</v>
      </c>
      <c r="E130" s="35" t="s">
        <v>496</v>
      </c>
    </row>
    <row r="131" spans="1:16" x14ac:dyDescent="0.2">
      <c r="A131" s="24" t="s">
        <v>55</v>
      </c>
      <c r="B131" s="29" t="s">
        <v>214</v>
      </c>
      <c r="C131" s="29" t="s">
        <v>1519</v>
      </c>
      <c r="D131" s="24" t="s">
        <v>69</v>
      </c>
      <c r="E131" s="30" t="s">
        <v>1520</v>
      </c>
      <c r="F131" s="31" t="s">
        <v>101</v>
      </c>
      <c r="G131" s="32">
        <v>0.5</v>
      </c>
      <c r="H131" s="33">
        <v>0</v>
      </c>
      <c r="I131" s="33">
        <f>ROUND(ROUND(H131,2)*ROUND(G131,3),2)</f>
        <v>0</v>
      </c>
      <c r="O131">
        <f>(I131*21)/100</f>
        <v>0</v>
      </c>
      <c r="P131" t="s">
        <v>35</v>
      </c>
    </row>
    <row r="132" spans="1:16" ht="51" x14ac:dyDescent="0.2">
      <c r="A132" s="34" t="s">
        <v>59</v>
      </c>
      <c r="E132" s="35" t="s">
        <v>1521</v>
      </c>
    </row>
    <row r="133" spans="1:16" x14ac:dyDescent="0.2">
      <c r="A133" s="36" t="s">
        <v>61</v>
      </c>
      <c r="E133" s="37" t="s">
        <v>1522</v>
      </c>
    </row>
    <row r="134" spans="1:16" ht="242.25" x14ac:dyDescent="0.2">
      <c r="A134" t="s">
        <v>63</v>
      </c>
      <c r="E134" s="35" t="s">
        <v>512</v>
      </c>
    </row>
    <row r="135" spans="1:16" x14ac:dyDescent="0.2">
      <c r="A135" s="24" t="s">
        <v>55</v>
      </c>
      <c r="B135" s="29" t="s">
        <v>220</v>
      </c>
      <c r="C135" s="29" t="s">
        <v>886</v>
      </c>
      <c r="D135" s="24" t="s">
        <v>69</v>
      </c>
      <c r="E135" s="30" t="s">
        <v>887</v>
      </c>
      <c r="F135" s="31" t="s">
        <v>486</v>
      </c>
      <c r="G135" s="32">
        <v>1</v>
      </c>
      <c r="H135" s="33">
        <v>0</v>
      </c>
      <c r="I135" s="33">
        <f>ROUND(ROUND(H135,2)*ROUND(G135,3),2)</f>
        <v>0</v>
      </c>
      <c r="O135">
        <f>(I135*21)/100</f>
        <v>0</v>
      </c>
      <c r="P135" t="s">
        <v>35</v>
      </c>
    </row>
    <row r="136" spans="1:16" ht="51" x14ac:dyDescent="0.2">
      <c r="A136" s="34" t="s">
        <v>59</v>
      </c>
      <c r="E136" s="35" t="s">
        <v>1414</v>
      </c>
    </row>
    <row r="137" spans="1:16" x14ac:dyDescent="0.2">
      <c r="A137" s="36" t="s">
        <v>61</v>
      </c>
      <c r="E137" s="37" t="s">
        <v>815</v>
      </c>
    </row>
    <row r="138" spans="1:16" ht="242.25" x14ac:dyDescent="0.2">
      <c r="A138" t="s">
        <v>63</v>
      </c>
      <c r="E138" s="35" t="s">
        <v>889</v>
      </c>
    </row>
    <row r="139" spans="1:16" x14ac:dyDescent="0.2">
      <c r="A139" s="24" t="s">
        <v>55</v>
      </c>
      <c r="B139" s="29" t="s">
        <v>225</v>
      </c>
      <c r="C139" s="29" t="s">
        <v>1523</v>
      </c>
      <c r="D139" s="24" t="s">
        <v>69</v>
      </c>
      <c r="E139" s="30" t="s">
        <v>1524</v>
      </c>
      <c r="F139" s="31" t="s">
        <v>486</v>
      </c>
      <c r="G139" s="32">
        <v>1</v>
      </c>
      <c r="H139" s="33">
        <v>0</v>
      </c>
      <c r="I139" s="33">
        <f>ROUND(ROUND(H139,2)*ROUND(G139,3),2)</f>
        <v>0</v>
      </c>
      <c r="O139">
        <f>(I139*21)/100</f>
        <v>0</v>
      </c>
      <c r="P139" t="s">
        <v>35</v>
      </c>
    </row>
    <row r="140" spans="1:16" ht="76.5" x14ac:dyDescent="0.2">
      <c r="A140" s="34" t="s">
        <v>59</v>
      </c>
      <c r="E140" s="35" t="s">
        <v>1525</v>
      </c>
    </row>
    <row r="141" spans="1:16" x14ac:dyDescent="0.2">
      <c r="A141" s="36" t="s">
        <v>61</v>
      </c>
      <c r="E141" s="37" t="s">
        <v>815</v>
      </c>
    </row>
    <row r="142" spans="1:16" x14ac:dyDescent="0.2">
      <c r="A142" t="s">
        <v>63</v>
      </c>
      <c r="E142" s="35" t="s">
        <v>535</v>
      </c>
    </row>
    <row r="143" spans="1:16" x14ac:dyDescent="0.2">
      <c r="A143" s="24" t="s">
        <v>55</v>
      </c>
      <c r="B143" s="29" t="s">
        <v>230</v>
      </c>
      <c r="C143" s="29" t="s">
        <v>812</v>
      </c>
      <c r="D143" s="24" t="s">
        <v>69</v>
      </c>
      <c r="E143" s="30" t="s">
        <v>813</v>
      </c>
      <c r="F143" s="31" t="s">
        <v>486</v>
      </c>
      <c r="G143" s="32">
        <v>1</v>
      </c>
      <c r="H143" s="33">
        <v>0</v>
      </c>
      <c r="I143" s="33">
        <f>ROUND(ROUND(H143,2)*ROUND(G143,3),2)</f>
        <v>0</v>
      </c>
      <c r="O143">
        <f>(I143*21)/100</f>
        <v>0</v>
      </c>
      <c r="P143" t="s">
        <v>35</v>
      </c>
    </row>
    <row r="144" spans="1:16" ht="51" x14ac:dyDescent="0.2">
      <c r="A144" s="34" t="s">
        <v>59</v>
      </c>
      <c r="E144" s="35" t="s">
        <v>814</v>
      </c>
    </row>
    <row r="145" spans="1:18" x14ac:dyDescent="0.2">
      <c r="A145" s="36" t="s">
        <v>61</v>
      </c>
      <c r="E145" s="37" t="s">
        <v>815</v>
      </c>
    </row>
    <row r="146" spans="1:18" ht="38.25" x14ac:dyDescent="0.2">
      <c r="A146" t="s">
        <v>63</v>
      </c>
      <c r="E146" s="35" t="s">
        <v>816</v>
      </c>
    </row>
    <row r="147" spans="1:18" x14ac:dyDescent="0.2">
      <c r="A147" s="24" t="s">
        <v>55</v>
      </c>
      <c r="B147" s="29" t="s">
        <v>236</v>
      </c>
      <c r="C147" s="29" t="s">
        <v>1526</v>
      </c>
      <c r="D147" s="24" t="s">
        <v>69</v>
      </c>
      <c r="E147" s="30" t="s">
        <v>1527</v>
      </c>
      <c r="F147" s="31" t="s">
        <v>486</v>
      </c>
      <c r="G147" s="32">
        <v>3</v>
      </c>
      <c r="H147" s="33">
        <v>0</v>
      </c>
      <c r="I147" s="33">
        <f>ROUND(ROUND(H147,2)*ROUND(G147,3),2)</f>
        <v>0</v>
      </c>
      <c r="O147">
        <f>(I147*21)/100</f>
        <v>0</v>
      </c>
      <c r="P147" t="s">
        <v>35</v>
      </c>
    </row>
    <row r="148" spans="1:18" ht="38.25" x14ac:dyDescent="0.2">
      <c r="A148" s="34" t="s">
        <v>59</v>
      </c>
      <c r="E148" s="35" t="s">
        <v>1528</v>
      </c>
    </row>
    <row r="149" spans="1:18" x14ac:dyDescent="0.2">
      <c r="A149" s="36" t="s">
        <v>61</v>
      </c>
      <c r="E149" s="37" t="s">
        <v>448</v>
      </c>
    </row>
    <row r="150" spans="1:18" ht="38.25" x14ac:dyDescent="0.2">
      <c r="A150" t="s">
        <v>63</v>
      </c>
      <c r="E150" s="35" t="s">
        <v>816</v>
      </c>
    </row>
    <row r="151" spans="1:18" x14ac:dyDescent="0.2">
      <c r="A151" s="24" t="s">
        <v>55</v>
      </c>
      <c r="B151" s="29" t="s">
        <v>243</v>
      </c>
      <c r="C151" s="29" t="s">
        <v>817</v>
      </c>
      <c r="D151" s="24" t="s">
        <v>69</v>
      </c>
      <c r="E151" s="30" t="s">
        <v>818</v>
      </c>
      <c r="F151" s="31" t="s">
        <v>71</v>
      </c>
      <c r="G151" s="32">
        <v>12.743</v>
      </c>
      <c r="H151" s="33">
        <v>0</v>
      </c>
      <c r="I151" s="33">
        <f>ROUND(ROUND(H151,2)*ROUND(G151,3),2)</f>
        <v>0</v>
      </c>
      <c r="O151">
        <f>(I151*21)/100</f>
        <v>0</v>
      </c>
      <c r="P151" t="s">
        <v>35</v>
      </c>
    </row>
    <row r="152" spans="1:18" ht="114.75" x14ac:dyDescent="0.2">
      <c r="A152" s="34" t="s">
        <v>59</v>
      </c>
      <c r="E152" s="35" t="s">
        <v>1529</v>
      </c>
    </row>
    <row r="153" spans="1:18" x14ac:dyDescent="0.2">
      <c r="A153" s="36" t="s">
        <v>61</v>
      </c>
      <c r="E153" s="37" t="s">
        <v>1530</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0+I156+I160+I164+I168+I172+I176+I180+I184+I188+I192+I196</f>
        <v>0</v>
      </c>
      <c r="R155">
        <f>0+O156+O160+O164+O168+O172+O176+O180+O184+O188+O192+O196</f>
        <v>0</v>
      </c>
    </row>
    <row r="156" spans="1:18" x14ac:dyDescent="0.2">
      <c r="A156" s="24" t="s">
        <v>55</v>
      </c>
      <c r="B156" s="29" t="s">
        <v>249</v>
      </c>
      <c r="C156" s="29" t="s">
        <v>894</v>
      </c>
      <c r="D156" s="24" t="s">
        <v>69</v>
      </c>
      <c r="E156" s="30" t="s">
        <v>895</v>
      </c>
      <c r="F156" s="31" t="s">
        <v>101</v>
      </c>
      <c r="G156" s="32">
        <v>2.67</v>
      </c>
      <c r="H156" s="33">
        <v>0</v>
      </c>
      <c r="I156" s="33">
        <f>ROUND(ROUND(H156,2)*ROUND(G156,3),2)</f>
        <v>0</v>
      </c>
      <c r="O156">
        <f>(I156*21)/100</f>
        <v>0</v>
      </c>
      <c r="P156" t="s">
        <v>35</v>
      </c>
    </row>
    <row r="157" spans="1:18" ht="38.25" x14ac:dyDescent="0.2">
      <c r="A157" s="34" t="s">
        <v>59</v>
      </c>
      <c r="E157" s="35" t="s">
        <v>1531</v>
      </c>
    </row>
    <row r="158" spans="1:18" x14ac:dyDescent="0.2">
      <c r="A158" s="36" t="s">
        <v>61</v>
      </c>
      <c r="E158" s="37" t="s">
        <v>1129</v>
      </c>
    </row>
    <row r="159" spans="1:18" ht="25.5" x14ac:dyDescent="0.2">
      <c r="A159" t="s">
        <v>63</v>
      </c>
      <c r="E159" s="35" t="s">
        <v>825</v>
      </c>
    </row>
    <row r="160" spans="1:18" x14ac:dyDescent="0.2">
      <c r="A160" s="24" t="s">
        <v>55</v>
      </c>
      <c r="B160" s="29" t="s">
        <v>255</v>
      </c>
      <c r="C160" s="29" t="s">
        <v>826</v>
      </c>
      <c r="D160" s="24" t="s">
        <v>69</v>
      </c>
      <c r="E160" s="30" t="s">
        <v>827</v>
      </c>
      <c r="F160" s="31" t="s">
        <v>71</v>
      </c>
      <c r="G160" s="32">
        <v>1.0999999999999999E-2</v>
      </c>
      <c r="H160" s="33">
        <v>0</v>
      </c>
      <c r="I160" s="33">
        <f>ROUND(ROUND(H160,2)*ROUND(G160,3),2)</f>
        <v>0</v>
      </c>
      <c r="O160">
        <f>(I160*21)/100</f>
        <v>0</v>
      </c>
      <c r="P160" t="s">
        <v>35</v>
      </c>
    </row>
    <row r="161" spans="1:16" ht="51" x14ac:dyDescent="0.2">
      <c r="A161" s="34" t="s">
        <v>59</v>
      </c>
      <c r="E161" s="35" t="s">
        <v>828</v>
      </c>
    </row>
    <row r="162" spans="1:16" x14ac:dyDescent="0.2">
      <c r="A162" s="36" t="s">
        <v>61</v>
      </c>
      <c r="E162" s="37" t="s">
        <v>1532</v>
      </c>
    </row>
    <row r="163" spans="1:16" ht="38.25" x14ac:dyDescent="0.2">
      <c r="A163" t="s">
        <v>63</v>
      </c>
      <c r="E163" s="35" t="s">
        <v>830</v>
      </c>
    </row>
    <row r="164" spans="1:16" x14ac:dyDescent="0.2">
      <c r="A164" s="24" t="s">
        <v>55</v>
      </c>
      <c r="B164" s="29" t="s">
        <v>262</v>
      </c>
      <c r="C164" s="29" t="s">
        <v>831</v>
      </c>
      <c r="D164" s="24" t="s">
        <v>69</v>
      </c>
      <c r="E164" s="30" t="s">
        <v>832</v>
      </c>
      <c r="F164" s="31" t="s">
        <v>71</v>
      </c>
      <c r="G164" s="32">
        <v>0.05</v>
      </c>
      <c r="H164" s="33">
        <v>0</v>
      </c>
      <c r="I164" s="33">
        <f>ROUND(ROUND(H164,2)*ROUND(G164,3),2)</f>
        <v>0</v>
      </c>
      <c r="O164">
        <f>(I164*21)/100</f>
        <v>0</v>
      </c>
      <c r="P164" t="s">
        <v>35</v>
      </c>
    </row>
    <row r="165" spans="1:16" ht="63.75" x14ac:dyDescent="0.2">
      <c r="A165" s="34" t="s">
        <v>59</v>
      </c>
      <c r="E165" s="35" t="s">
        <v>1533</v>
      </c>
    </row>
    <row r="166" spans="1:16" x14ac:dyDescent="0.2">
      <c r="A166" s="36" t="s">
        <v>61</v>
      </c>
      <c r="E166" s="37" t="s">
        <v>1534</v>
      </c>
    </row>
    <row r="167" spans="1:16" ht="229.5" x14ac:dyDescent="0.2">
      <c r="A167" t="s">
        <v>63</v>
      </c>
      <c r="E167" s="35" t="s">
        <v>835</v>
      </c>
    </row>
    <row r="168" spans="1:16" x14ac:dyDescent="0.2">
      <c r="A168" s="24" t="s">
        <v>55</v>
      </c>
      <c r="B168" s="29" t="s">
        <v>269</v>
      </c>
      <c r="C168" s="29" t="s">
        <v>657</v>
      </c>
      <c r="D168" s="24" t="s">
        <v>69</v>
      </c>
      <c r="E168" s="30" t="s">
        <v>658</v>
      </c>
      <c r="F168" s="31" t="s">
        <v>71</v>
      </c>
      <c r="G168" s="32">
        <v>1.4630000000000001</v>
      </c>
      <c r="H168" s="33">
        <v>0</v>
      </c>
      <c r="I168" s="33">
        <f>ROUND(ROUND(H168,2)*ROUND(G168,3),2)</f>
        <v>0</v>
      </c>
      <c r="O168">
        <f>(I168*21)/100</f>
        <v>0</v>
      </c>
      <c r="P168" t="s">
        <v>35</v>
      </c>
    </row>
    <row r="169" spans="1:16" ht="63.75" x14ac:dyDescent="0.2">
      <c r="A169" s="34" t="s">
        <v>59</v>
      </c>
      <c r="E169" s="35" t="s">
        <v>1535</v>
      </c>
    </row>
    <row r="170" spans="1:16" x14ac:dyDescent="0.2">
      <c r="A170" s="36" t="s">
        <v>61</v>
      </c>
      <c r="E170" s="37" t="s">
        <v>1536</v>
      </c>
    </row>
    <row r="171" spans="1:16" ht="114.75" x14ac:dyDescent="0.2">
      <c r="A171" t="s">
        <v>63</v>
      </c>
      <c r="E171" s="35" t="s">
        <v>661</v>
      </c>
    </row>
    <row r="172" spans="1:16" x14ac:dyDescent="0.2">
      <c r="A172" s="24" t="s">
        <v>55</v>
      </c>
      <c r="B172" s="29" t="s">
        <v>275</v>
      </c>
      <c r="C172" s="29" t="s">
        <v>663</v>
      </c>
      <c r="D172" s="24" t="s">
        <v>69</v>
      </c>
      <c r="E172" s="30" t="s">
        <v>664</v>
      </c>
      <c r="F172" s="31" t="s">
        <v>77</v>
      </c>
      <c r="G172" s="32">
        <v>723.649</v>
      </c>
      <c r="H172" s="33">
        <v>0</v>
      </c>
      <c r="I172" s="33">
        <f>ROUND(ROUND(H172,2)*ROUND(G172,3),2)</f>
        <v>0</v>
      </c>
      <c r="O172">
        <f>(I172*21)/100</f>
        <v>0</v>
      </c>
      <c r="P172" t="s">
        <v>35</v>
      </c>
    </row>
    <row r="173" spans="1:16" ht="38.25" x14ac:dyDescent="0.2">
      <c r="A173" s="34" t="s">
        <v>59</v>
      </c>
      <c r="E173" s="35" t="s">
        <v>1537</v>
      </c>
    </row>
    <row r="174" spans="1:16" x14ac:dyDescent="0.2">
      <c r="A174" s="36" t="s">
        <v>61</v>
      </c>
      <c r="E174" s="37" t="s">
        <v>1538</v>
      </c>
    </row>
    <row r="175" spans="1:16" ht="25.5" x14ac:dyDescent="0.2">
      <c r="A175" t="s">
        <v>63</v>
      </c>
      <c r="E175" s="35" t="s">
        <v>80</v>
      </c>
    </row>
    <row r="176" spans="1:16" x14ac:dyDescent="0.2">
      <c r="A176" s="24" t="s">
        <v>55</v>
      </c>
      <c r="B176" s="29" t="s">
        <v>282</v>
      </c>
      <c r="C176" s="29" t="s">
        <v>899</v>
      </c>
      <c r="D176" s="24" t="s">
        <v>69</v>
      </c>
      <c r="E176" s="30" t="s">
        <v>900</v>
      </c>
      <c r="F176" s="31" t="s">
        <v>71</v>
      </c>
      <c r="G176" s="32">
        <v>33.043999999999997</v>
      </c>
      <c r="H176" s="33">
        <v>0</v>
      </c>
      <c r="I176" s="33">
        <f>ROUND(ROUND(H176,2)*ROUND(G176,3),2)</f>
        <v>0</v>
      </c>
      <c r="O176">
        <f>(I176*21)/100</f>
        <v>0</v>
      </c>
      <c r="P176" t="s">
        <v>35</v>
      </c>
    </row>
    <row r="177" spans="1:16" ht="280.5" x14ac:dyDescent="0.2">
      <c r="A177" s="34" t="s">
        <v>59</v>
      </c>
      <c r="E177" s="35" t="s">
        <v>1539</v>
      </c>
    </row>
    <row r="178" spans="1:16" ht="76.5" x14ac:dyDescent="0.2">
      <c r="A178" s="36" t="s">
        <v>61</v>
      </c>
      <c r="E178" s="37" t="s">
        <v>1540</v>
      </c>
    </row>
    <row r="179" spans="1:16" ht="114.75" x14ac:dyDescent="0.2">
      <c r="A179" t="s">
        <v>63</v>
      </c>
      <c r="E179" s="35" t="s">
        <v>661</v>
      </c>
    </row>
    <row r="180" spans="1:16" x14ac:dyDescent="0.2">
      <c r="A180" s="24" t="s">
        <v>55</v>
      </c>
      <c r="B180" s="29" t="s">
        <v>287</v>
      </c>
      <c r="C180" s="29" t="s">
        <v>903</v>
      </c>
      <c r="D180" s="24" t="s">
        <v>69</v>
      </c>
      <c r="E180" s="30" t="s">
        <v>904</v>
      </c>
      <c r="F180" s="31" t="s">
        <v>77</v>
      </c>
      <c r="G180" s="32">
        <v>859.14400000000001</v>
      </c>
      <c r="H180" s="33">
        <v>0</v>
      </c>
      <c r="I180" s="33">
        <f>ROUND(ROUND(H180,2)*ROUND(G180,3),2)</f>
        <v>0</v>
      </c>
      <c r="O180">
        <f>(I180*21)/100</f>
        <v>0</v>
      </c>
      <c r="P180" t="s">
        <v>35</v>
      </c>
    </row>
    <row r="181" spans="1:16" ht="204" x14ac:dyDescent="0.2">
      <c r="A181" s="34" t="s">
        <v>59</v>
      </c>
      <c r="E181" s="35" t="s">
        <v>1541</v>
      </c>
    </row>
    <row r="182" spans="1:16" ht="76.5" x14ac:dyDescent="0.2">
      <c r="A182" s="36" t="s">
        <v>61</v>
      </c>
      <c r="E182" s="37" t="s">
        <v>1542</v>
      </c>
    </row>
    <row r="183" spans="1:16" ht="25.5" x14ac:dyDescent="0.2">
      <c r="A183" t="s">
        <v>63</v>
      </c>
      <c r="E183" s="35" t="s">
        <v>80</v>
      </c>
    </row>
    <row r="184" spans="1:16" x14ac:dyDescent="0.2">
      <c r="A184" s="24" t="s">
        <v>55</v>
      </c>
      <c r="B184" s="29" t="s">
        <v>292</v>
      </c>
      <c r="C184" s="29" t="s">
        <v>668</v>
      </c>
      <c r="D184" s="24" t="s">
        <v>69</v>
      </c>
      <c r="E184" s="30" t="s">
        <v>669</v>
      </c>
      <c r="F184" s="31" t="s">
        <v>71</v>
      </c>
      <c r="G184" s="32">
        <v>1.3</v>
      </c>
      <c r="H184" s="33">
        <v>0</v>
      </c>
      <c r="I184" s="33">
        <f>ROUND(ROUND(H184,2)*ROUND(G184,3),2)</f>
        <v>0</v>
      </c>
      <c r="O184">
        <f>(I184*21)/100</f>
        <v>0</v>
      </c>
      <c r="P184" t="s">
        <v>35</v>
      </c>
    </row>
    <row r="185" spans="1:16" ht="63.75" x14ac:dyDescent="0.2">
      <c r="A185" s="34" t="s">
        <v>59</v>
      </c>
      <c r="E185" s="35" t="s">
        <v>1543</v>
      </c>
    </row>
    <row r="186" spans="1:16" x14ac:dyDescent="0.2">
      <c r="A186" s="36" t="s">
        <v>61</v>
      </c>
      <c r="E186" s="37" t="s">
        <v>1544</v>
      </c>
    </row>
    <row r="187" spans="1:16" ht="114.75" x14ac:dyDescent="0.2">
      <c r="A187" t="s">
        <v>63</v>
      </c>
      <c r="E187" s="35" t="s">
        <v>661</v>
      </c>
    </row>
    <row r="188" spans="1:16" x14ac:dyDescent="0.2">
      <c r="A188" s="24" t="s">
        <v>55</v>
      </c>
      <c r="B188" s="29" t="s">
        <v>298</v>
      </c>
      <c r="C188" s="29" t="s">
        <v>673</v>
      </c>
      <c r="D188" s="24" t="s">
        <v>69</v>
      </c>
      <c r="E188" s="30" t="s">
        <v>674</v>
      </c>
      <c r="F188" s="31" t="s">
        <v>77</v>
      </c>
      <c r="G188" s="32">
        <v>29.9</v>
      </c>
      <c r="H188" s="33">
        <v>0</v>
      </c>
      <c r="I188" s="33">
        <f>ROUND(ROUND(H188,2)*ROUND(G188,3),2)</f>
        <v>0</v>
      </c>
      <c r="O188">
        <f>(I188*21)/100</f>
        <v>0</v>
      </c>
      <c r="P188" t="s">
        <v>35</v>
      </c>
    </row>
    <row r="189" spans="1:16" ht="38.25" x14ac:dyDescent="0.2">
      <c r="A189" s="34" t="s">
        <v>59</v>
      </c>
      <c r="E189" s="35" t="s">
        <v>1545</v>
      </c>
    </row>
    <row r="190" spans="1:16" x14ac:dyDescent="0.2">
      <c r="A190" s="36" t="s">
        <v>61</v>
      </c>
      <c r="E190" s="37" t="s">
        <v>1546</v>
      </c>
    </row>
    <row r="191" spans="1:16" ht="25.5" x14ac:dyDescent="0.2">
      <c r="A191" t="s">
        <v>63</v>
      </c>
      <c r="E191" s="35" t="s">
        <v>80</v>
      </c>
    </row>
    <row r="192" spans="1:16" x14ac:dyDescent="0.2">
      <c r="A192" s="24" t="s">
        <v>55</v>
      </c>
      <c r="B192" s="29" t="s">
        <v>303</v>
      </c>
      <c r="C192" s="29" t="s">
        <v>844</v>
      </c>
      <c r="D192" s="24" t="s">
        <v>69</v>
      </c>
      <c r="E192" s="30" t="s">
        <v>845</v>
      </c>
      <c r="F192" s="31" t="s">
        <v>77</v>
      </c>
      <c r="G192" s="32">
        <v>88.8</v>
      </c>
      <c r="H192" s="33">
        <v>0</v>
      </c>
      <c r="I192" s="33">
        <f>ROUND(ROUND(H192,2)*ROUND(G192,3),2)</f>
        <v>0</v>
      </c>
      <c r="O192">
        <f>(I192*21)/100</f>
        <v>0</v>
      </c>
      <c r="P192" t="s">
        <v>35</v>
      </c>
    </row>
    <row r="193" spans="1:16" ht="38.25" x14ac:dyDescent="0.2">
      <c r="A193" s="34" t="s">
        <v>59</v>
      </c>
      <c r="E193" s="35" t="s">
        <v>1547</v>
      </c>
    </row>
    <row r="194" spans="1:16" x14ac:dyDescent="0.2">
      <c r="A194" s="36" t="s">
        <v>61</v>
      </c>
      <c r="E194" s="37" t="s">
        <v>1548</v>
      </c>
    </row>
    <row r="195" spans="1:16" ht="25.5" x14ac:dyDescent="0.2">
      <c r="A195" t="s">
        <v>63</v>
      </c>
      <c r="E195" s="35" t="s">
        <v>80</v>
      </c>
    </row>
    <row r="196" spans="1:16" x14ac:dyDescent="0.2">
      <c r="A196" s="24" t="s">
        <v>55</v>
      </c>
      <c r="B196" s="29" t="s">
        <v>309</v>
      </c>
      <c r="C196" s="29" t="s">
        <v>919</v>
      </c>
      <c r="D196" s="24" t="s">
        <v>69</v>
      </c>
      <c r="E196" s="30" t="s">
        <v>920</v>
      </c>
      <c r="F196" s="31" t="s">
        <v>101</v>
      </c>
      <c r="G196" s="32">
        <v>5</v>
      </c>
      <c r="H196" s="33">
        <v>0</v>
      </c>
      <c r="I196" s="33">
        <f>ROUND(ROUND(H196,2)*ROUND(G196,3),2)</f>
        <v>0</v>
      </c>
      <c r="O196">
        <f>(I196*21)/100</f>
        <v>0</v>
      </c>
      <c r="P196" t="s">
        <v>35</v>
      </c>
    </row>
    <row r="197" spans="1:16" ht="51" x14ac:dyDescent="0.2">
      <c r="A197" s="34" t="s">
        <v>59</v>
      </c>
      <c r="E197" s="35" t="s">
        <v>1549</v>
      </c>
    </row>
    <row r="198" spans="1:16" x14ac:dyDescent="0.2">
      <c r="A198" s="36" t="s">
        <v>61</v>
      </c>
      <c r="E198" s="37" t="s">
        <v>1550</v>
      </c>
    </row>
    <row r="199" spans="1:16" ht="127.5" x14ac:dyDescent="0.2">
      <c r="A199" t="s">
        <v>63</v>
      </c>
      <c r="E199" s="35" t="s">
        <v>1322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2"/>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0+O12+O21+O66+O95+O100+O109+O122</f>
        <v>0</v>
      </c>
      <c r="P2" t="s">
        <v>34</v>
      </c>
    </row>
    <row r="3" spans="1:18" ht="15" customHeight="1" x14ac:dyDescent="0.25">
      <c r="A3" t="s">
        <v>11</v>
      </c>
      <c r="B3" s="17" t="s">
        <v>13</v>
      </c>
      <c r="C3" s="4" t="s">
        <v>14</v>
      </c>
      <c r="D3" s="7"/>
      <c r="E3" s="18" t="s">
        <v>15</v>
      </c>
      <c r="F3" s="8"/>
      <c r="G3" s="15"/>
      <c r="H3" s="14" t="s">
        <v>1551</v>
      </c>
      <c r="I3" s="40">
        <f>0+I12+I21+I66+I95+I100+I109+I122</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1551</v>
      </c>
      <c r="D8" s="2"/>
      <c r="E8" s="21" t="s">
        <v>1552</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137.5</v>
      </c>
      <c r="H13" s="33">
        <v>0</v>
      </c>
      <c r="I13" s="33">
        <f>ROUND(ROUND(H13,2)*ROUND(G13,3),2)</f>
        <v>0</v>
      </c>
      <c r="O13">
        <f>(I13*21)/100</f>
        <v>0</v>
      </c>
      <c r="P13" t="s">
        <v>35</v>
      </c>
    </row>
    <row r="14" spans="1:18" ht="25.5" x14ac:dyDescent="0.2">
      <c r="A14" s="34" t="s">
        <v>59</v>
      </c>
      <c r="E14" s="35" t="s">
        <v>1553</v>
      </c>
    </row>
    <row r="15" spans="1:18" x14ac:dyDescent="0.2">
      <c r="A15" s="36" t="s">
        <v>61</v>
      </c>
      <c r="E15" s="37" t="s">
        <v>1554</v>
      </c>
    </row>
    <row r="16" spans="1:18" ht="25.5" x14ac:dyDescent="0.2">
      <c r="A16" t="s">
        <v>63</v>
      </c>
      <c r="E16" s="35" t="s">
        <v>64</v>
      </c>
    </row>
    <row r="17" spans="1:18" x14ac:dyDescent="0.2">
      <c r="A17" s="24" t="s">
        <v>55</v>
      </c>
      <c r="B17" s="29" t="s">
        <v>35</v>
      </c>
      <c r="C17" s="29" t="s">
        <v>56</v>
      </c>
      <c r="D17" s="24" t="s">
        <v>125</v>
      </c>
      <c r="E17" s="30" t="s">
        <v>57</v>
      </c>
      <c r="F17" s="31" t="s">
        <v>58</v>
      </c>
      <c r="G17" s="32">
        <v>90.674999999999997</v>
      </c>
      <c r="H17" s="33">
        <v>0</v>
      </c>
      <c r="I17" s="33">
        <f>ROUND(ROUND(H17,2)*ROUND(G17,3),2)</f>
        <v>0</v>
      </c>
      <c r="O17">
        <f>(I17*21)/100</f>
        <v>0</v>
      </c>
      <c r="P17" t="s">
        <v>35</v>
      </c>
    </row>
    <row r="18" spans="1:18" ht="25.5" x14ac:dyDescent="0.2">
      <c r="A18" s="34" t="s">
        <v>59</v>
      </c>
      <c r="E18" s="35" t="s">
        <v>927</v>
      </c>
    </row>
    <row r="19" spans="1:18" x14ac:dyDescent="0.2">
      <c r="A19" s="36" t="s">
        <v>61</v>
      </c>
      <c r="E19" s="37" t="s">
        <v>1555</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f>
        <v>0</v>
      </c>
      <c r="R21">
        <f>0+O22+O26+O30+O34+O38+O42+O46+O50+O54+O58+O62</f>
        <v>0</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5.516</v>
      </c>
      <c r="H26" s="33">
        <v>0</v>
      </c>
      <c r="I26" s="33">
        <f>ROUND(ROUND(H26,2)*ROUND(G26,3),2)</f>
        <v>0</v>
      </c>
      <c r="O26">
        <f>(I26*21)/100</f>
        <v>0</v>
      </c>
      <c r="P26" t="s">
        <v>35</v>
      </c>
    </row>
    <row r="27" spans="1:18" ht="153" x14ac:dyDescent="0.2">
      <c r="A27" s="34" t="s">
        <v>59</v>
      </c>
      <c r="E27" s="35" t="s">
        <v>1556</v>
      </c>
    </row>
    <row r="28" spans="1:18" ht="38.25" x14ac:dyDescent="0.2">
      <c r="A28" s="36" t="s">
        <v>61</v>
      </c>
      <c r="E28" s="37" t="s">
        <v>1557</v>
      </c>
    </row>
    <row r="29" spans="1:18" ht="38.25" x14ac:dyDescent="0.2">
      <c r="A29" t="s">
        <v>63</v>
      </c>
      <c r="E29" s="35" t="s">
        <v>146</v>
      </c>
    </row>
    <row r="30" spans="1:18" x14ac:dyDescent="0.2">
      <c r="A30" s="24" t="s">
        <v>55</v>
      </c>
      <c r="B30" s="29" t="s">
        <v>45</v>
      </c>
      <c r="C30" s="29" t="s">
        <v>1558</v>
      </c>
      <c r="D30" s="24" t="s">
        <v>69</v>
      </c>
      <c r="E30" s="30" t="s">
        <v>1559</v>
      </c>
      <c r="F30" s="31" t="s">
        <v>1560</v>
      </c>
      <c r="G30" s="32">
        <v>2</v>
      </c>
      <c r="H30" s="33">
        <v>0</v>
      </c>
      <c r="I30" s="33">
        <f>ROUND(ROUND(H30,2)*ROUND(G30,3),2)</f>
        <v>0</v>
      </c>
      <c r="O30">
        <f>(I30*21)/100</f>
        <v>0</v>
      </c>
      <c r="P30" t="s">
        <v>35</v>
      </c>
    </row>
    <row r="31" spans="1:18" ht="38.25" x14ac:dyDescent="0.2">
      <c r="A31" s="34" t="s">
        <v>59</v>
      </c>
      <c r="E31" s="35" t="s">
        <v>1561</v>
      </c>
    </row>
    <row r="32" spans="1:18" x14ac:dyDescent="0.2">
      <c r="A32" s="36" t="s">
        <v>61</v>
      </c>
      <c r="E32" s="37" t="s">
        <v>488</v>
      </c>
    </row>
    <row r="33" spans="1:16" x14ac:dyDescent="0.2">
      <c r="A33" t="s">
        <v>63</v>
      </c>
      <c r="E33" s="35" t="s">
        <v>69</v>
      </c>
    </row>
    <row r="34" spans="1:16" x14ac:dyDescent="0.2">
      <c r="A34" s="24" t="s">
        <v>55</v>
      </c>
      <c r="B34" s="29" t="s">
        <v>47</v>
      </c>
      <c r="C34" s="29" t="s">
        <v>166</v>
      </c>
      <c r="D34" s="24" t="s">
        <v>69</v>
      </c>
      <c r="E34" s="30" t="s">
        <v>167</v>
      </c>
      <c r="F34" s="31" t="s">
        <v>71</v>
      </c>
      <c r="G34" s="32">
        <v>68.75</v>
      </c>
      <c r="H34" s="33">
        <v>0</v>
      </c>
      <c r="I34" s="33">
        <f>ROUND(ROUND(H34,2)*ROUND(G34,3),2)</f>
        <v>0</v>
      </c>
      <c r="O34">
        <f>(I34*21)/100</f>
        <v>0</v>
      </c>
      <c r="P34" t="s">
        <v>35</v>
      </c>
    </row>
    <row r="35" spans="1:16" ht="63.75" x14ac:dyDescent="0.2">
      <c r="A35" s="34" t="s">
        <v>59</v>
      </c>
      <c r="E35" s="35" t="s">
        <v>1562</v>
      </c>
    </row>
    <row r="36" spans="1:16" x14ac:dyDescent="0.2">
      <c r="A36" s="36" t="s">
        <v>61</v>
      </c>
      <c r="E36" s="37" t="s">
        <v>1563</v>
      </c>
    </row>
    <row r="37" spans="1:16" ht="318.75" x14ac:dyDescent="0.2">
      <c r="A37" t="s">
        <v>63</v>
      </c>
      <c r="E37" s="35" t="s">
        <v>170</v>
      </c>
    </row>
    <row r="38" spans="1:16" x14ac:dyDescent="0.2">
      <c r="A38" s="24" t="s">
        <v>55</v>
      </c>
      <c r="B38" s="29" t="s">
        <v>89</v>
      </c>
      <c r="C38" s="29" t="s">
        <v>172</v>
      </c>
      <c r="D38" s="24" t="s">
        <v>69</v>
      </c>
      <c r="E38" s="30" t="s">
        <v>173</v>
      </c>
      <c r="F38" s="31" t="s">
        <v>174</v>
      </c>
      <c r="G38" s="32">
        <v>687.5</v>
      </c>
      <c r="H38" s="33">
        <v>0</v>
      </c>
      <c r="I38" s="33">
        <f>ROUND(ROUND(H38,2)*ROUND(G38,3),2)</f>
        <v>0</v>
      </c>
      <c r="O38">
        <f>(I38*21)/100</f>
        <v>0</v>
      </c>
      <c r="P38" t="s">
        <v>35</v>
      </c>
    </row>
    <row r="39" spans="1:16" ht="38.25" x14ac:dyDescent="0.2">
      <c r="A39" s="34" t="s">
        <v>59</v>
      </c>
      <c r="E39" s="35" t="s">
        <v>751</v>
      </c>
    </row>
    <row r="40" spans="1:16" x14ac:dyDescent="0.2">
      <c r="A40" s="36" t="s">
        <v>61</v>
      </c>
      <c r="E40" s="37" t="s">
        <v>1564</v>
      </c>
    </row>
    <row r="41" spans="1:16" ht="25.5" x14ac:dyDescent="0.2">
      <c r="A41" t="s">
        <v>63</v>
      </c>
      <c r="E41" s="35" t="s">
        <v>177</v>
      </c>
    </row>
    <row r="42" spans="1:16" x14ac:dyDescent="0.2">
      <c r="A42" s="24" t="s">
        <v>55</v>
      </c>
      <c r="B42" s="29" t="s">
        <v>94</v>
      </c>
      <c r="C42" s="29" t="s">
        <v>753</v>
      </c>
      <c r="D42" s="24" t="s">
        <v>69</v>
      </c>
      <c r="E42" s="30" t="s">
        <v>754</v>
      </c>
      <c r="F42" s="31" t="s">
        <v>71</v>
      </c>
      <c r="G42" s="32">
        <v>94.412999999999997</v>
      </c>
      <c r="H42" s="33">
        <v>0</v>
      </c>
      <c r="I42" s="33">
        <f>ROUND(ROUND(H42,2)*ROUND(G42,3),2)</f>
        <v>0</v>
      </c>
      <c r="O42">
        <f>(I42*21)/100</f>
        <v>0</v>
      </c>
      <c r="P42" t="s">
        <v>35</v>
      </c>
    </row>
    <row r="43" spans="1:16" ht="51" x14ac:dyDescent="0.2">
      <c r="A43" s="34" t="s">
        <v>59</v>
      </c>
      <c r="E43" s="35" t="s">
        <v>755</v>
      </c>
    </row>
    <row r="44" spans="1:16" x14ac:dyDescent="0.2">
      <c r="A44" s="36" t="s">
        <v>61</v>
      </c>
      <c r="E44" s="37" t="s">
        <v>1565</v>
      </c>
    </row>
    <row r="45" spans="1:16" ht="293.25" x14ac:dyDescent="0.2">
      <c r="A45" t="s">
        <v>63</v>
      </c>
      <c r="E45" s="35" t="s">
        <v>757</v>
      </c>
    </row>
    <row r="46" spans="1:16" x14ac:dyDescent="0.2">
      <c r="A46" s="24" t="s">
        <v>55</v>
      </c>
      <c r="B46" s="29" t="s">
        <v>50</v>
      </c>
      <c r="C46" s="29" t="s">
        <v>202</v>
      </c>
      <c r="D46" s="24" t="s">
        <v>69</v>
      </c>
      <c r="E46" s="30" t="s">
        <v>203</v>
      </c>
      <c r="F46" s="31" t="s">
        <v>204</v>
      </c>
      <c r="G46" s="32">
        <v>47.713999999999999</v>
      </c>
      <c r="H46" s="33">
        <v>0</v>
      </c>
      <c r="I46" s="33">
        <f>ROUND(ROUND(H46,2)*ROUND(G46,3),2)</f>
        <v>0</v>
      </c>
      <c r="O46">
        <f>(I46*21)/100</f>
        <v>0</v>
      </c>
      <c r="P46" t="s">
        <v>35</v>
      </c>
    </row>
    <row r="47" spans="1:16" ht="38.25" x14ac:dyDescent="0.2">
      <c r="A47" s="34" t="s">
        <v>59</v>
      </c>
      <c r="E47" s="35" t="s">
        <v>758</v>
      </c>
    </row>
    <row r="48" spans="1:16" x14ac:dyDescent="0.2">
      <c r="A48" s="36" t="s">
        <v>61</v>
      </c>
      <c r="E48" s="37" t="s">
        <v>1566</v>
      </c>
    </row>
    <row r="49" spans="1:16" ht="25.5" x14ac:dyDescent="0.2">
      <c r="A49" t="s">
        <v>63</v>
      </c>
      <c r="E49" s="35" t="s">
        <v>207</v>
      </c>
    </row>
    <row r="50" spans="1:16" x14ac:dyDescent="0.2">
      <c r="A50" s="24" t="s">
        <v>55</v>
      </c>
      <c r="B50" s="29" t="s">
        <v>52</v>
      </c>
      <c r="C50" s="29" t="s">
        <v>209</v>
      </c>
      <c r="D50" s="24" t="s">
        <v>69</v>
      </c>
      <c r="E50" s="30" t="s">
        <v>210</v>
      </c>
      <c r="F50" s="31" t="s">
        <v>204</v>
      </c>
      <c r="G50" s="32">
        <v>8.5039999999999996</v>
      </c>
      <c r="H50" s="33">
        <v>0</v>
      </c>
      <c r="I50" s="33">
        <f>ROUND(ROUND(H50,2)*ROUND(G50,3),2)</f>
        <v>0</v>
      </c>
      <c r="O50">
        <f>(I50*21)/100</f>
        <v>0</v>
      </c>
      <c r="P50" t="s">
        <v>35</v>
      </c>
    </row>
    <row r="51" spans="1:16" ht="38.25" x14ac:dyDescent="0.2">
      <c r="A51" s="34" t="s">
        <v>59</v>
      </c>
      <c r="E51" s="35" t="s">
        <v>760</v>
      </c>
    </row>
    <row r="52" spans="1:16" x14ac:dyDescent="0.2">
      <c r="A52" s="36" t="s">
        <v>61</v>
      </c>
      <c r="E52" s="37" t="s">
        <v>1567</v>
      </c>
    </row>
    <row r="53" spans="1:16" x14ac:dyDescent="0.2">
      <c r="A53" t="s">
        <v>63</v>
      </c>
      <c r="E53" s="35" t="s">
        <v>213</v>
      </c>
    </row>
    <row r="54" spans="1:16" x14ac:dyDescent="0.2">
      <c r="A54" s="24" t="s">
        <v>55</v>
      </c>
      <c r="B54" s="29" t="s">
        <v>108</v>
      </c>
      <c r="C54" s="29" t="s">
        <v>762</v>
      </c>
      <c r="D54" s="24" t="s">
        <v>69</v>
      </c>
      <c r="E54" s="30" t="s">
        <v>763</v>
      </c>
      <c r="F54" s="31" t="s">
        <v>204</v>
      </c>
      <c r="G54" s="32">
        <v>8.5039999999999996</v>
      </c>
      <c r="H54" s="33">
        <v>0</v>
      </c>
      <c r="I54" s="33">
        <f>ROUND(ROUND(H54,2)*ROUND(G54,3),2)</f>
        <v>0</v>
      </c>
      <c r="O54">
        <f>(I54*21)/100</f>
        <v>0</v>
      </c>
      <c r="P54" t="s">
        <v>35</v>
      </c>
    </row>
    <row r="55" spans="1:16" ht="38.25" x14ac:dyDescent="0.2">
      <c r="A55" s="34" t="s">
        <v>59</v>
      </c>
      <c r="E55" s="35" t="s">
        <v>764</v>
      </c>
    </row>
    <row r="56" spans="1:16" x14ac:dyDescent="0.2">
      <c r="A56" s="36" t="s">
        <v>61</v>
      </c>
      <c r="E56" s="37" t="s">
        <v>1567</v>
      </c>
    </row>
    <row r="57" spans="1:16" ht="38.25" x14ac:dyDescent="0.2">
      <c r="A57" t="s">
        <v>63</v>
      </c>
      <c r="E57" s="35" t="s">
        <v>765</v>
      </c>
    </row>
    <row r="58" spans="1:16" x14ac:dyDescent="0.2">
      <c r="A58" s="24" t="s">
        <v>55</v>
      </c>
      <c r="B58" s="29" t="s">
        <v>113</v>
      </c>
      <c r="C58" s="29" t="s">
        <v>221</v>
      </c>
      <c r="D58" s="24" t="s">
        <v>69</v>
      </c>
      <c r="E58" s="30" t="s">
        <v>222</v>
      </c>
      <c r="F58" s="31" t="s">
        <v>204</v>
      </c>
      <c r="G58" s="32">
        <v>8.5039999999999996</v>
      </c>
      <c r="H58" s="33">
        <v>0</v>
      </c>
      <c r="I58" s="33">
        <f>ROUND(ROUND(H58,2)*ROUND(G58,3),2)</f>
        <v>0</v>
      </c>
      <c r="O58">
        <f>(I58*21)/100</f>
        <v>0</v>
      </c>
      <c r="P58" t="s">
        <v>35</v>
      </c>
    </row>
    <row r="59" spans="1:16" ht="38.25" x14ac:dyDescent="0.2">
      <c r="A59" s="34" t="s">
        <v>59</v>
      </c>
      <c r="E59" s="35" t="s">
        <v>766</v>
      </c>
    </row>
    <row r="60" spans="1:16" x14ac:dyDescent="0.2">
      <c r="A60" s="36" t="s">
        <v>61</v>
      </c>
      <c r="E60" s="37" t="s">
        <v>1567</v>
      </c>
    </row>
    <row r="61" spans="1:16" ht="25.5" x14ac:dyDescent="0.2">
      <c r="A61" t="s">
        <v>63</v>
      </c>
      <c r="E61" s="35" t="s">
        <v>224</v>
      </c>
    </row>
    <row r="62" spans="1:16" x14ac:dyDescent="0.2">
      <c r="A62" s="24" t="s">
        <v>55</v>
      </c>
      <c r="B62" s="29" t="s">
        <v>118</v>
      </c>
      <c r="C62" s="29" t="s">
        <v>226</v>
      </c>
      <c r="D62" s="24" t="s">
        <v>69</v>
      </c>
      <c r="E62" s="30" t="s">
        <v>227</v>
      </c>
      <c r="F62" s="31" t="s">
        <v>204</v>
      </c>
      <c r="G62" s="32">
        <v>8.5039999999999996</v>
      </c>
      <c r="H62" s="33">
        <v>0</v>
      </c>
      <c r="I62" s="33">
        <f>ROUND(ROUND(H62,2)*ROUND(G62,3),2)</f>
        <v>0</v>
      </c>
      <c r="O62">
        <f>(I62*21)/100</f>
        <v>0</v>
      </c>
      <c r="P62" t="s">
        <v>35</v>
      </c>
    </row>
    <row r="63" spans="1:16" ht="38.25" x14ac:dyDescent="0.2">
      <c r="A63" s="34" t="s">
        <v>59</v>
      </c>
      <c r="E63" s="35" t="s">
        <v>767</v>
      </c>
    </row>
    <row r="64" spans="1:16" x14ac:dyDescent="0.2">
      <c r="A64" s="36" t="s">
        <v>61</v>
      </c>
      <c r="E64" s="37" t="s">
        <v>1567</v>
      </c>
    </row>
    <row r="65" spans="1:18" ht="38.25" x14ac:dyDescent="0.2">
      <c r="A65" t="s">
        <v>63</v>
      </c>
      <c r="E65" s="35" t="s">
        <v>229</v>
      </c>
    </row>
    <row r="66" spans="1:18" ht="12.75" customHeight="1" x14ac:dyDescent="0.2">
      <c r="A66" s="12" t="s">
        <v>53</v>
      </c>
      <c r="B66" s="12"/>
      <c r="C66" s="38" t="s">
        <v>43</v>
      </c>
      <c r="D66" s="12"/>
      <c r="E66" s="27" t="s">
        <v>281</v>
      </c>
      <c r="F66" s="12"/>
      <c r="G66" s="12"/>
      <c r="H66" s="12"/>
      <c r="I66" s="39">
        <f>0+Q66</f>
        <v>0</v>
      </c>
      <c r="O66">
        <f>0+R66</f>
        <v>0</v>
      </c>
      <c r="Q66">
        <f>0+I67+I71+I75+I79+I83+I87+I91</f>
        <v>0</v>
      </c>
      <c r="R66">
        <f>0+O67+O71+O75+O79+O83+O87+O91</f>
        <v>0</v>
      </c>
    </row>
    <row r="67" spans="1:18" x14ac:dyDescent="0.2">
      <c r="A67" s="24" t="s">
        <v>55</v>
      </c>
      <c r="B67" s="29" t="s">
        <v>124</v>
      </c>
      <c r="C67" s="29" t="s">
        <v>768</v>
      </c>
      <c r="D67" s="24" t="s">
        <v>69</v>
      </c>
      <c r="E67" s="30" t="s">
        <v>769</v>
      </c>
      <c r="F67" s="31" t="s">
        <v>71</v>
      </c>
      <c r="G67" s="32">
        <v>0.36</v>
      </c>
      <c r="H67" s="33">
        <v>0</v>
      </c>
      <c r="I67" s="33">
        <f>ROUND(ROUND(H67,2)*ROUND(G67,3),2)</f>
        <v>0</v>
      </c>
      <c r="O67">
        <f>(I67*21)/100</f>
        <v>0</v>
      </c>
      <c r="P67" t="s">
        <v>35</v>
      </c>
    </row>
    <row r="68" spans="1:18" ht="51" x14ac:dyDescent="0.2">
      <c r="A68" s="34" t="s">
        <v>59</v>
      </c>
      <c r="E68" s="35" t="s">
        <v>1102</v>
      </c>
    </row>
    <row r="69" spans="1:18" x14ac:dyDescent="0.2">
      <c r="A69" s="36" t="s">
        <v>61</v>
      </c>
      <c r="E69" s="37" t="s">
        <v>1103</v>
      </c>
    </row>
    <row r="70" spans="1:18" ht="229.5" x14ac:dyDescent="0.2">
      <c r="A70" t="s">
        <v>63</v>
      </c>
      <c r="E70" s="35" t="s">
        <v>772</v>
      </c>
    </row>
    <row r="71" spans="1:18" x14ac:dyDescent="0.2">
      <c r="A71" s="24" t="s">
        <v>55</v>
      </c>
      <c r="B71" s="29" t="s">
        <v>128</v>
      </c>
      <c r="C71" s="29" t="s">
        <v>288</v>
      </c>
      <c r="D71" s="24" t="s">
        <v>69</v>
      </c>
      <c r="E71" s="30" t="s">
        <v>289</v>
      </c>
      <c r="F71" s="31" t="s">
        <v>71</v>
      </c>
      <c r="G71" s="32">
        <v>4.4249999999999998</v>
      </c>
      <c r="H71" s="33">
        <v>0</v>
      </c>
      <c r="I71" s="33">
        <f>ROUND(ROUND(H71,2)*ROUND(G71,3),2)</f>
        <v>0</v>
      </c>
      <c r="O71">
        <f>(I71*21)/100</f>
        <v>0</v>
      </c>
      <c r="P71" t="s">
        <v>35</v>
      </c>
    </row>
    <row r="72" spans="1:18" ht="51" x14ac:dyDescent="0.2">
      <c r="A72" s="34" t="s">
        <v>59</v>
      </c>
      <c r="E72" s="35" t="s">
        <v>773</v>
      </c>
    </row>
    <row r="73" spans="1:18" x14ac:dyDescent="0.2">
      <c r="A73" s="36" t="s">
        <v>61</v>
      </c>
      <c r="E73" s="37" t="s">
        <v>1568</v>
      </c>
    </row>
    <row r="74" spans="1:18" ht="369.75" x14ac:dyDescent="0.2">
      <c r="A74" t="s">
        <v>63</v>
      </c>
      <c r="E74" s="35" t="s">
        <v>274</v>
      </c>
    </row>
    <row r="75" spans="1:18" x14ac:dyDescent="0.2">
      <c r="A75" s="24" t="s">
        <v>55</v>
      </c>
      <c r="B75" s="29" t="s">
        <v>134</v>
      </c>
      <c r="C75" s="29" t="s">
        <v>775</v>
      </c>
      <c r="D75" s="24" t="s">
        <v>69</v>
      </c>
      <c r="E75" s="30" t="s">
        <v>776</v>
      </c>
      <c r="F75" s="31" t="s">
        <v>71</v>
      </c>
      <c r="G75" s="32">
        <v>5.4640000000000004</v>
      </c>
      <c r="H75" s="33">
        <v>0</v>
      </c>
      <c r="I75" s="33">
        <f>ROUND(ROUND(H75,2)*ROUND(G75,3),2)</f>
        <v>0</v>
      </c>
      <c r="O75">
        <f>(I75*21)/100</f>
        <v>0</v>
      </c>
      <c r="P75" t="s">
        <v>35</v>
      </c>
    </row>
    <row r="76" spans="1:18" ht="76.5" x14ac:dyDescent="0.2">
      <c r="A76" s="34" t="s">
        <v>59</v>
      </c>
      <c r="E76" s="35" t="s">
        <v>1569</v>
      </c>
    </row>
    <row r="77" spans="1:18" x14ac:dyDescent="0.2">
      <c r="A77" s="36" t="s">
        <v>61</v>
      </c>
      <c r="E77" s="37" t="s">
        <v>1570</v>
      </c>
    </row>
    <row r="78" spans="1:18" ht="369.75" x14ac:dyDescent="0.2">
      <c r="A78" t="s">
        <v>63</v>
      </c>
      <c r="E78" s="35" t="s">
        <v>274</v>
      </c>
    </row>
    <row r="79" spans="1:18" x14ac:dyDescent="0.2">
      <c r="A79" s="24" t="s">
        <v>55</v>
      </c>
      <c r="B79" s="29" t="s">
        <v>141</v>
      </c>
      <c r="C79" s="29" t="s">
        <v>779</v>
      </c>
      <c r="D79" s="24" t="s">
        <v>69</v>
      </c>
      <c r="E79" s="30" t="s">
        <v>780</v>
      </c>
      <c r="F79" s="31" t="s">
        <v>58</v>
      </c>
      <c r="G79" s="32">
        <v>0.85799999999999998</v>
      </c>
      <c r="H79" s="33">
        <v>0</v>
      </c>
      <c r="I79" s="33">
        <f>ROUND(ROUND(H79,2)*ROUND(G79,3),2)</f>
        <v>0</v>
      </c>
      <c r="O79">
        <f>(I79*21)/100</f>
        <v>0</v>
      </c>
      <c r="P79" t="s">
        <v>35</v>
      </c>
    </row>
    <row r="80" spans="1:18" ht="51" x14ac:dyDescent="0.2">
      <c r="A80" s="34" t="s">
        <v>59</v>
      </c>
      <c r="E80" s="35" t="s">
        <v>781</v>
      </c>
    </row>
    <row r="81" spans="1:18" x14ac:dyDescent="0.2">
      <c r="A81" s="36" t="s">
        <v>61</v>
      </c>
      <c r="E81" s="37" t="s">
        <v>1571</v>
      </c>
    </row>
    <row r="82" spans="1:18" ht="191.25" x14ac:dyDescent="0.2">
      <c r="A82" t="s">
        <v>63</v>
      </c>
      <c r="E82" s="35" t="s">
        <v>783</v>
      </c>
    </row>
    <row r="83" spans="1:18" x14ac:dyDescent="0.2">
      <c r="A83" s="24" t="s">
        <v>55</v>
      </c>
      <c r="B83" s="29" t="s">
        <v>147</v>
      </c>
      <c r="C83" s="29" t="s">
        <v>293</v>
      </c>
      <c r="D83" s="24" t="s">
        <v>69</v>
      </c>
      <c r="E83" s="30" t="s">
        <v>294</v>
      </c>
      <c r="F83" s="31" t="s">
        <v>71</v>
      </c>
      <c r="G83" s="32">
        <v>9.6549999999999994</v>
      </c>
      <c r="H83" s="33">
        <v>0</v>
      </c>
      <c r="I83" s="33">
        <f>ROUND(ROUND(H83,2)*ROUND(G83,3),2)</f>
        <v>0</v>
      </c>
      <c r="O83">
        <f>(I83*21)/100</f>
        <v>0</v>
      </c>
      <c r="P83" t="s">
        <v>35</v>
      </c>
    </row>
    <row r="84" spans="1:18" ht="51" x14ac:dyDescent="0.2">
      <c r="A84" s="34" t="s">
        <v>59</v>
      </c>
      <c r="E84" s="35" t="s">
        <v>784</v>
      </c>
    </row>
    <row r="85" spans="1:18" x14ac:dyDescent="0.2">
      <c r="A85" s="36" t="s">
        <v>61</v>
      </c>
      <c r="E85" s="37" t="s">
        <v>1572</v>
      </c>
    </row>
    <row r="86" spans="1:18" ht="38.25" x14ac:dyDescent="0.2">
      <c r="A86" t="s">
        <v>63</v>
      </c>
      <c r="E86" s="35" t="s">
        <v>297</v>
      </c>
    </row>
    <row r="87" spans="1:18" x14ac:dyDescent="0.2">
      <c r="A87" s="24" t="s">
        <v>55</v>
      </c>
      <c r="B87" s="29" t="s">
        <v>153</v>
      </c>
      <c r="C87" s="29" t="s">
        <v>310</v>
      </c>
      <c r="D87" s="24" t="s">
        <v>69</v>
      </c>
      <c r="E87" s="30" t="s">
        <v>311</v>
      </c>
      <c r="F87" s="31" t="s">
        <v>71</v>
      </c>
      <c r="G87" s="32">
        <v>7.375</v>
      </c>
      <c r="H87" s="33">
        <v>0</v>
      </c>
      <c r="I87" s="33">
        <f>ROUND(ROUND(H87,2)*ROUND(G87,3),2)</f>
        <v>0</v>
      </c>
      <c r="O87">
        <f>(I87*21)/100</f>
        <v>0</v>
      </c>
      <c r="P87" t="s">
        <v>35</v>
      </c>
    </row>
    <row r="88" spans="1:18" ht="51" x14ac:dyDescent="0.2">
      <c r="A88" s="34" t="s">
        <v>59</v>
      </c>
      <c r="E88" s="35" t="s">
        <v>786</v>
      </c>
    </row>
    <row r="89" spans="1:18" x14ac:dyDescent="0.2">
      <c r="A89" s="36" t="s">
        <v>61</v>
      </c>
      <c r="E89" s="37" t="s">
        <v>1573</v>
      </c>
    </row>
    <row r="90" spans="1:18" ht="102" x14ac:dyDescent="0.2">
      <c r="A90" t="s">
        <v>63</v>
      </c>
      <c r="E90" s="35" t="s">
        <v>314</v>
      </c>
    </row>
    <row r="91" spans="1:18" x14ac:dyDescent="0.2">
      <c r="A91" s="24" t="s">
        <v>55</v>
      </c>
      <c r="B91" s="29" t="s">
        <v>159</v>
      </c>
      <c r="C91" s="29" t="s">
        <v>788</v>
      </c>
      <c r="D91" s="24" t="s">
        <v>69</v>
      </c>
      <c r="E91" s="30" t="s">
        <v>789</v>
      </c>
      <c r="F91" s="31" t="s">
        <v>71</v>
      </c>
      <c r="G91" s="32">
        <v>0.82499999999999996</v>
      </c>
      <c r="H91" s="33">
        <v>0</v>
      </c>
      <c r="I91" s="33">
        <f>ROUND(ROUND(H91,2)*ROUND(G91,3),2)</f>
        <v>0</v>
      </c>
      <c r="O91">
        <f>(I91*21)/100</f>
        <v>0</v>
      </c>
      <c r="P91" t="s">
        <v>35</v>
      </c>
    </row>
    <row r="92" spans="1:18" ht="51" x14ac:dyDescent="0.2">
      <c r="A92" s="34" t="s">
        <v>59</v>
      </c>
      <c r="E92" s="35" t="s">
        <v>790</v>
      </c>
    </row>
    <row r="93" spans="1:18" x14ac:dyDescent="0.2">
      <c r="A93" s="36" t="s">
        <v>61</v>
      </c>
      <c r="E93" s="37" t="s">
        <v>1574</v>
      </c>
    </row>
    <row r="94" spans="1:18" ht="357" x14ac:dyDescent="0.2">
      <c r="A94" t="s">
        <v>63</v>
      </c>
      <c r="E94" s="35" t="s">
        <v>792</v>
      </c>
    </row>
    <row r="95" spans="1:18" ht="12.75" customHeight="1" x14ac:dyDescent="0.2">
      <c r="A95" s="12" t="s">
        <v>53</v>
      </c>
      <c r="B95" s="12"/>
      <c r="C95" s="38" t="s">
        <v>47</v>
      </c>
      <c r="D95" s="12"/>
      <c r="E95" s="27" t="s">
        <v>793</v>
      </c>
      <c r="F95" s="12"/>
      <c r="G95" s="12"/>
      <c r="H95" s="12"/>
      <c r="I95" s="39">
        <f>0+Q95</f>
        <v>0</v>
      </c>
      <c r="O95">
        <f>0+R95</f>
        <v>0</v>
      </c>
      <c r="Q95">
        <f>0+I96</f>
        <v>0</v>
      </c>
      <c r="R95">
        <f>0+O96</f>
        <v>0</v>
      </c>
    </row>
    <row r="96" spans="1:18" ht="25.5" x14ac:dyDescent="0.2">
      <c r="A96" s="24" t="s">
        <v>55</v>
      </c>
      <c r="B96" s="29" t="s">
        <v>165</v>
      </c>
      <c r="C96" s="29" t="s">
        <v>794</v>
      </c>
      <c r="D96" s="24" t="s">
        <v>69</v>
      </c>
      <c r="E96" s="30" t="s">
        <v>795</v>
      </c>
      <c r="F96" s="31" t="s">
        <v>204</v>
      </c>
      <c r="G96" s="32">
        <v>0.55600000000000005</v>
      </c>
      <c r="H96" s="33">
        <v>0</v>
      </c>
      <c r="I96" s="33">
        <f>ROUND(ROUND(H96,2)*ROUND(G96,3),2)</f>
        <v>0</v>
      </c>
      <c r="O96">
        <f>(I96*21)/100</f>
        <v>0</v>
      </c>
      <c r="P96" t="s">
        <v>35</v>
      </c>
    </row>
    <row r="97" spans="1:18" ht="51" x14ac:dyDescent="0.2">
      <c r="A97" s="34" t="s">
        <v>59</v>
      </c>
      <c r="E97" s="35" t="s">
        <v>796</v>
      </c>
    </row>
    <row r="98" spans="1:18" x14ac:dyDescent="0.2">
      <c r="A98" s="36" t="s">
        <v>61</v>
      </c>
      <c r="E98" s="37" t="s">
        <v>1575</v>
      </c>
    </row>
    <row r="99" spans="1:18" ht="76.5" x14ac:dyDescent="0.2">
      <c r="A99" t="s">
        <v>63</v>
      </c>
      <c r="E99" s="35" t="s">
        <v>798</v>
      </c>
    </row>
    <row r="100" spans="1:18" ht="12.75" customHeight="1" x14ac:dyDescent="0.2">
      <c r="A100" s="12" t="s">
        <v>53</v>
      </c>
      <c r="B100" s="12"/>
      <c r="C100" s="38" t="s">
        <v>89</v>
      </c>
      <c r="D100" s="12"/>
      <c r="E100" s="27" t="s">
        <v>476</v>
      </c>
      <c r="F100" s="12"/>
      <c r="G100" s="12"/>
      <c r="H100" s="12"/>
      <c r="I100" s="39">
        <f>0+Q100</f>
        <v>0</v>
      </c>
      <c r="O100">
        <f>0+R100</f>
        <v>0</v>
      </c>
      <c r="Q100">
        <f>0+I101+I105</f>
        <v>0</v>
      </c>
      <c r="R100">
        <f>0+O101+O105</f>
        <v>0</v>
      </c>
    </row>
    <row r="101" spans="1:18" ht="25.5" x14ac:dyDescent="0.2">
      <c r="A101" s="24" t="s">
        <v>55</v>
      </c>
      <c r="B101" s="29" t="s">
        <v>171</v>
      </c>
      <c r="C101" s="29" t="s">
        <v>799</v>
      </c>
      <c r="D101" s="24" t="s">
        <v>69</v>
      </c>
      <c r="E101" s="30" t="s">
        <v>800</v>
      </c>
      <c r="F101" s="31" t="s">
        <v>204</v>
      </c>
      <c r="G101" s="32">
        <v>44.011000000000003</v>
      </c>
      <c r="H101" s="33">
        <v>0</v>
      </c>
      <c r="I101" s="33">
        <f>ROUND(ROUND(H101,2)*ROUND(G101,3),2)</f>
        <v>0</v>
      </c>
      <c r="O101">
        <f>(I101*21)/100</f>
        <v>0</v>
      </c>
      <c r="P101" t="s">
        <v>35</v>
      </c>
    </row>
    <row r="102" spans="1:18" ht="76.5" x14ac:dyDescent="0.2">
      <c r="A102" s="34" t="s">
        <v>59</v>
      </c>
      <c r="E102" s="35" t="s">
        <v>1576</v>
      </c>
    </row>
    <row r="103" spans="1:18" ht="38.25" x14ac:dyDescent="0.2">
      <c r="A103" s="36" t="s">
        <v>61</v>
      </c>
      <c r="E103" s="37" t="s">
        <v>1577</v>
      </c>
    </row>
    <row r="104" spans="1:18" ht="191.25" x14ac:dyDescent="0.2">
      <c r="A104" t="s">
        <v>63</v>
      </c>
      <c r="E104" s="35" t="s">
        <v>803</v>
      </c>
    </row>
    <row r="105" spans="1:18" x14ac:dyDescent="0.2">
      <c r="A105" s="24" t="s">
        <v>55</v>
      </c>
      <c r="B105" s="29" t="s">
        <v>178</v>
      </c>
      <c r="C105" s="29" t="s">
        <v>804</v>
      </c>
      <c r="D105" s="24" t="s">
        <v>69</v>
      </c>
      <c r="E105" s="30" t="s">
        <v>805</v>
      </c>
      <c r="F105" s="31" t="s">
        <v>204</v>
      </c>
      <c r="G105" s="32">
        <v>0.55600000000000005</v>
      </c>
      <c r="H105" s="33">
        <v>0</v>
      </c>
      <c r="I105" s="33">
        <f>ROUND(ROUND(H105,2)*ROUND(G105,3),2)</f>
        <v>0</v>
      </c>
      <c r="O105">
        <f>(I105*21)/100</f>
        <v>0</v>
      </c>
      <c r="P105" t="s">
        <v>35</v>
      </c>
    </row>
    <row r="106" spans="1:18" ht="38.25" x14ac:dyDescent="0.2">
      <c r="A106" s="34" t="s">
        <v>59</v>
      </c>
      <c r="E106" s="35" t="s">
        <v>806</v>
      </c>
    </row>
    <row r="107" spans="1:18" x14ac:dyDescent="0.2">
      <c r="A107" s="36" t="s">
        <v>61</v>
      </c>
      <c r="E107" s="37" t="s">
        <v>1575</v>
      </c>
    </row>
    <row r="108" spans="1:18" ht="51" x14ac:dyDescent="0.2">
      <c r="A108" t="s">
        <v>63</v>
      </c>
      <c r="E108" s="35" t="s">
        <v>807</v>
      </c>
    </row>
    <row r="109" spans="1:18" ht="12.75" customHeight="1" x14ac:dyDescent="0.2">
      <c r="A109" s="12" t="s">
        <v>53</v>
      </c>
      <c r="B109" s="12"/>
      <c r="C109" s="38" t="s">
        <v>94</v>
      </c>
      <c r="D109" s="12"/>
      <c r="E109" s="27" t="s">
        <v>490</v>
      </c>
      <c r="F109" s="12"/>
      <c r="G109" s="12"/>
      <c r="H109" s="12"/>
      <c r="I109" s="39">
        <f>0+Q109</f>
        <v>0</v>
      </c>
      <c r="O109">
        <f>0+R109</f>
        <v>0</v>
      </c>
      <c r="Q109">
        <f>0+I110+I114+I118</f>
        <v>0</v>
      </c>
      <c r="R109">
        <f>0+O110+O114+O118</f>
        <v>0</v>
      </c>
    </row>
    <row r="110" spans="1:18" x14ac:dyDescent="0.2">
      <c r="A110" s="24" t="s">
        <v>55</v>
      </c>
      <c r="B110" s="29" t="s">
        <v>184</v>
      </c>
      <c r="C110" s="29" t="s">
        <v>882</v>
      </c>
      <c r="D110" s="24" t="s">
        <v>69</v>
      </c>
      <c r="E110" s="30" t="s">
        <v>883</v>
      </c>
      <c r="F110" s="31" t="s">
        <v>101</v>
      </c>
      <c r="G110" s="32">
        <v>13.01</v>
      </c>
      <c r="H110" s="33">
        <v>0</v>
      </c>
      <c r="I110" s="33">
        <f>ROUND(ROUND(H110,2)*ROUND(G110,3),2)</f>
        <v>0</v>
      </c>
      <c r="O110">
        <f>(I110*21)/100</f>
        <v>0</v>
      </c>
      <c r="P110" t="s">
        <v>35</v>
      </c>
    </row>
    <row r="111" spans="1:18" ht="51" x14ac:dyDescent="0.2">
      <c r="A111" s="34" t="s">
        <v>59</v>
      </c>
      <c r="E111" s="35" t="s">
        <v>1121</v>
      </c>
    </row>
    <row r="112" spans="1:18" x14ac:dyDescent="0.2">
      <c r="A112" s="36" t="s">
        <v>61</v>
      </c>
      <c r="E112" s="37" t="s">
        <v>1578</v>
      </c>
    </row>
    <row r="113" spans="1:18" ht="255" x14ac:dyDescent="0.2">
      <c r="A113" t="s">
        <v>63</v>
      </c>
      <c r="E113" s="35" t="s">
        <v>496</v>
      </c>
    </row>
    <row r="114" spans="1:18" x14ac:dyDescent="0.2">
      <c r="A114" s="24" t="s">
        <v>55</v>
      </c>
      <c r="B114" s="29" t="s">
        <v>190</v>
      </c>
      <c r="C114" s="29" t="s">
        <v>812</v>
      </c>
      <c r="D114" s="24" t="s">
        <v>69</v>
      </c>
      <c r="E114" s="30" t="s">
        <v>813</v>
      </c>
      <c r="F114" s="31" t="s">
        <v>486</v>
      </c>
      <c r="G114" s="32">
        <v>1</v>
      </c>
      <c r="H114" s="33">
        <v>0</v>
      </c>
      <c r="I114" s="33">
        <f>ROUND(ROUND(H114,2)*ROUND(G114,3),2)</f>
        <v>0</v>
      </c>
      <c r="O114">
        <f>(I114*21)/100</f>
        <v>0</v>
      </c>
      <c r="P114" t="s">
        <v>35</v>
      </c>
    </row>
    <row r="115" spans="1:18" ht="51" x14ac:dyDescent="0.2">
      <c r="A115" s="34" t="s">
        <v>59</v>
      </c>
      <c r="E115" s="35" t="s">
        <v>814</v>
      </c>
    </row>
    <row r="116" spans="1:18" x14ac:dyDescent="0.2">
      <c r="A116" s="36" t="s">
        <v>61</v>
      </c>
      <c r="E116" s="37" t="s">
        <v>815</v>
      </c>
    </row>
    <row r="117" spans="1:18" ht="38.25" x14ac:dyDescent="0.2">
      <c r="A117" t="s">
        <v>63</v>
      </c>
      <c r="E117" s="35" t="s">
        <v>816</v>
      </c>
    </row>
    <row r="118" spans="1:18" x14ac:dyDescent="0.2">
      <c r="A118" s="24" t="s">
        <v>55</v>
      </c>
      <c r="B118" s="29" t="s">
        <v>196</v>
      </c>
      <c r="C118" s="29" t="s">
        <v>817</v>
      </c>
      <c r="D118" s="24" t="s">
        <v>69</v>
      </c>
      <c r="E118" s="30" t="s">
        <v>818</v>
      </c>
      <c r="F118" s="31" t="s">
        <v>71</v>
      </c>
      <c r="G118" s="32">
        <v>8.4039999999999999</v>
      </c>
      <c r="H118" s="33">
        <v>0</v>
      </c>
      <c r="I118" s="33">
        <f>ROUND(ROUND(H118,2)*ROUND(G118,3),2)</f>
        <v>0</v>
      </c>
      <c r="O118">
        <f>(I118*21)/100</f>
        <v>0</v>
      </c>
      <c r="P118" t="s">
        <v>35</v>
      </c>
    </row>
    <row r="119" spans="1:18" ht="102" x14ac:dyDescent="0.2">
      <c r="A119" s="34" t="s">
        <v>59</v>
      </c>
      <c r="E119" s="35" t="s">
        <v>1579</v>
      </c>
    </row>
    <row r="120" spans="1:18" x14ac:dyDescent="0.2">
      <c r="A120" s="36" t="s">
        <v>61</v>
      </c>
      <c r="E120" s="37" t="s">
        <v>1580</v>
      </c>
    </row>
    <row r="121" spans="1:18" ht="369.75" x14ac:dyDescent="0.2">
      <c r="A121" t="s">
        <v>63</v>
      </c>
      <c r="E121" s="35" t="s">
        <v>274</v>
      </c>
    </row>
    <row r="122" spans="1:18" ht="12.75" customHeight="1" x14ac:dyDescent="0.2">
      <c r="A122" s="12" t="s">
        <v>53</v>
      </c>
      <c r="B122" s="12"/>
      <c r="C122" s="38" t="s">
        <v>50</v>
      </c>
      <c r="D122" s="12"/>
      <c r="E122" s="27" t="s">
        <v>542</v>
      </c>
      <c r="F122" s="12"/>
      <c r="G122" s="12"/>
      <c r="H122" s="12"/>
      <c r="I122" s="39">
        <f>0+Q122</f>
        <v>0</v>
      </c>
      <c r="O122">
        <f>0+R122</f>
        <v>0</v>
      </c>
      <c r="Q122">
        <f>0+I123+I127+I131+I135+I139</f>
        <v>0</v>
      </c>
      <c r="R122">
        <f>0+O123+O127+O131+O135+O139</f>
        <v>0</v>
      </c>
    </row>
    <row r="123" spans="1:18" x14ac:dyDescent="0.2">
      <c r="A123" s="24" t="s">
        <v>55</v>
      </c>
      <c r="B123" s="29" t="s">
        <v>201</v>
      </c>
      <c r="C123" s="29" t="s">
        <v>894</v>
      </c>
      <c r="D123" s="24" t="s">
        <v>69</v>
      </c>
      <c r="E123" s="30" t="s">
        <v>895</v>
      </c>
      <c r="F123" s="31" t="s">
        <v>101</v>
      </c>
      <c r="G123" s="32">
        <v>5.2949999999999999</v>
      </c>
      <c r="H123" s="33">
        <v>0</v>
      </c>
      <c r="I123" s="33">
        <f>ROUND(ROUND(H123,2)*ROUND(G123,3),2)</f>
        <v>0</v>
      </c>
      <c r="O123">
        <f>(I123*21)/100</f>
        <v>0</v>
      </c>
      <c r="P123" t="s">
        <v>35</v>
      </c>
    </row>
    <row r="124" spans="1:18" ht="51" x14ac:dyDescent="0.2">
      <c r="A124" s="34" t="s">
        <v>59</v>
      </c>
      <c r="E124" s="35" t="s">
        <v>1128</v>
      </c>
    </row>
    <row r="125" spans="1:18" x14ac:dyDescent="0.2">
      <c r="A125" s="36" t="s">
        <v>61</v>
      </c>
      <c r="E125" s="37" t="s">
        <v>1581</v>
      </c>
    </row>
    <row r="126" spans="1:18" ht="25.5" x14ac:dyDescent="0.2">
      <c r="A126" t="s">
        <v>63</v>
      </c>
      <c r="E126" s="35" t="s">
        <v>825</v>
      </c>
    </row>
    <row r="127" spans="1:18" x14ac:dyDescent="0.2">
      <c r="A127" s="24" t="s">
        <v>55</v>
      </c>
      <c r="B127" s="29" t="s">
        <v>208</v>
      </c>
      <c r="C127" s="29" t="s">
        <v>826</v>
      </c>
      <c r="D127" s="24" t="s">
        <v>69</v>
      </c>
      <c r="E127" s="30" t="s">
        <v>827</v>
      </c>
      <c r="F127" s="31" t="s">
        <v>71</v>
      </c>
      <c r="G127" s="32">
        <v>6.0000000000000001E-3</v>
      </c>
      <c r="H127" s="33">
        <v>0</v>
      </c>
      <c r="I127" s="33">
        <f>ROUND(ROUND(H127,2)*ROUND(G127,3),2)</f>
        <v>0</v>
      </c>
      <c r="O127">
        <f>(I127*21)/100</f>
        <v>0</v>
      </c>
      <c r="P127" t="s">
        <v>35</v>
      </c>
    </row>
    <row r="128" spans="1:18" ht="51" x14ac:dyDescent="0.2">
      <c r="A128" s="34" t="s">
        <v>59</v>
      </c>
      <c r="E128" s="35" t="s">
        <v>828</v>
      </c>
    </row>
    <row r="129" spans="1:16" x14ac:dyDescent="0.2">
      <c r="A129" s="36" t="s">
        <v>61</v>
      </c>
      <c r="E129" s="37" t="s">
        <v>1467</v>
      </c>
    </row>
    <row r="130" spans="1:16" ht="38.25" x14ac:dyDescent="0.2">
      <c r="A130" t="s">
        <v>63</v>
      </c>
      <c r="E130" s="35" t="s">
        <v>830</v>
      </c>
    </row>
    <row r="131" spans="1:16" x14ac:dyDescent="0.2">
      <c r="A131" s="24" t="s">
        <v>55</v>
      </c>
      <c r="B131" s="29" t="s">
        <v>214</v>
      </c>
      <c r="C131" s="29" t="s">
        <v>831</v>
      </c>
      <c r="D131" s="24" t="s">
        <v>69</v>
      </c>
      <c r="E131" s="30" t="s">
        <v>832</v>
      </c>
      <c r="F131" s="31" t="s">
        <v>71</v>
      </c>
      <c r="G131" s="32">
        <v>2.5000000000000001E-2</v>
      </c>
      <c r="H131" s="33">
        <v>0</v>
      </c>
      <c r="I131" s="33">
        <f>ROUND(ROUND(H131,2)*ROUND(G131,3),2)</f>
        <v>0</v>
      </c>
      <c r="O131">
        <f>(I131*21)/100</f>
        <v>0</v>
      </c>
      <c r="P131" t="s">
        <v>35</v>
      </c>
    </row>
    <row r="132" spans="1:16" ht="63.75" x14ac:dyDescent="0.2">
      <c r="A132" s="34" t="s">
        <v>59</v>
      </c>
      <c r="E132" s="35" t="s">
        <v>833</v>
      </c>
    </row>
    <row r="133" spans="1:16" x14ac:dyDescent="0.2">
      <c r="A133" s="36" t="s">
        <v>61</v>
      </c>
      <c r="E133" s="37" t="s">
        <v>834</v>
      </c>
    </row>
    <row r="134" spans="1:16" ht="229.5" x14ac:dyDescent="0.2">
      <c r="A134" t="s">
        <v>63</v>
      </c>
      <c r="E134" s="35" t="s">
        <v>835</v>
      </c>
    </row>
    <row r="135" spans="1:16" x14ac:dyDescent="0.2">
      <c r="A135" s="24" t="s">
        <v>55</v>
      </c>
      <c r="B135" s="29" t="s">
        <v>220</v>
      </c>
      <c r="C135" s="29" t="s">
        <v>899</v>
      </c>
      <c r="D135" s="24" t="s">
        <v>69</v>
      </c>
      <c r="E135" s="30" t="s">
        <v>900</v>
      </c>
      <c r="F135" s="31" t="s">
        <v>71</v>
      </c>
      <c r="G135" s="32">
        <v>34.875</v>
      </c>
      <c r="H135" s="33">
        <v>0</v>
      </c>
      <c r="I135" s="33">
        <f>ROUND(ROUND(H135,2)*ROUND(G135,3),2)</f>
        <v>0</v>
      </c>
      <c r="O135">
        <f>(I135*21)/100</f>
        <v>0</v>
      </c>
      <c r="P135" t="s">
        <v>35</v>
      </c>
    </row>
    <row r="136" spans="1:16" ht="280.5" x14ac:dyDescent="0.2">
      <c r="A136" s="34" t="s">
        <v>59</v>
      </c>
      <c r="E136" s="35" t="s">
        <v>1582</v>
      </c>
    </row>
    <row r="137" spans="1:16" ht="76.5" x14ac:dyDescent="0.2">
      <c r="A137" s="36" t="s">
        <v>61</v>
      </c>
      <c r="E137" s="37" t="s">
        <v>1583</v>
      </c>
    </row>
    <row r="138" spans="1:16" ht="114.75" x14ac:dyDescent="0.2">
      <c r="A138" t="s">
        <v>63</v>
      </c>
      <c r="E138" s="35" t="s">
        <v>661</v>
      </c>
    </row>
    <row r="139" spans="1:16" x14ac:dyDescent="0.2">
      <c r="A139" s="24" t="s">
        <v>55</v>
      </c>
      <c r="B139" s="29" t="s">
        <v>225</v>
      </c>
      <c r="C139" s="29" t="s">
        <v>903</v>
      </c>
      <c r="D139" s="24" t="s">
        <v>69</v>
      </c>
      <c r="E139" s="30" t="s">
        <v>904</v>
      </c>
      <c r="F139" s="31" t="s">
        <v>77</v>
      </c>
      <c r="G139" s="32">
        <v>906.75</v>
      </c>
      <c r="H139" s="33">
        <v>0</v>
      </c>
      <c r="I139" s="33">
        <f>ROUND(ROUND(H139,2)*ROUND(G139,3),2)</f>
        <v>0</v>
      </c>
      <c r="O139">
        <f>(I139*21)/100</f>
        <v>0</v>
      </c>
      <c r="P139" t="s">
        <v>35</v>
      </c>
    </row>
    <row r="140" spans="1:16" ht="204" x14ac:dyDescent="0.2">
      <c r="A140" s="34" t="s">
        <v>59</v>
      </c>
      <c r="E140" s="35" t="s">
        <v>1584</v>
      </c>
    </row>
    <row r="141" spans="1:16" ht="76.5" x14ac:dyDescent="0.2">
      <c r="A141" s="36" t="s">
        <v>61</v>
      </c>
      <c r="E141" s="37" t="s">
        <v>1585</v>
      </c>
    </row>
    <row r="142" spans="1:16" ht="25.5" x14ac:dyDescent="0.2">
      <c r="A142" t="s">
        <v>63</v>
      </c>
      <c r="E142"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0+O12+O25+O66+O71+O92+O101</f>
        <v>0</v>
      </c>
      <c r="P2" t="s">
        <v>34</v>
      </c>
    </row>
    <row r="3" spans="1:18" ht="15" customHeight="1" x14ac:dyDescent="0.25">
      <c r="A3" t="s">
        <v>11</v>
      </c>
      <c r="B3" s="17" t="s">
        <v>13</v>
      </c>
      <c r="C3" s="4" t="s">
        <v>14</v>
      </c>
      <c r="D3" s="7"/>
      <c r="E3" s="18" t="s">
        <v>15</v>
      </c>
      <c r="F3" s="8"/>
      <c r="G3" s="15"/>
      <c r="H3" s="14" t="s">
        <v>1586</v>
      </c>
      <c r="I3" s="40">
        <f>0+I12+I25+I66+I71+I92+I101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1586</v>
      </c>
      <c r="D8" s="2"/>
      <c r="E8" s="21" t="s">
        <v>1587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0+I13+I17+I21</f>
        <v>0</v>
      </c>
      <c r="R12">
        <f>0+O13+O17+O21</f>
        <v>0</v>
      </c>
    </row>
    <row r="13" spans="1:18" x14ac:dyDescent="0.2">
      <c r="A13" s="24" t="s">
        <v>55</v>
      </c>
      <c r="B13" s="29" t="s">
        <v>18</v>
      </c>
      <c r="C13" s="29" t="s">
        <v>56</v>
      </c>
      <c r="D13" s="24" t="s">
        <v>120</v>
      </c>
      <c r="E13" s="30" t="s">
        <v>57</v>
      </c>
      <c r="F13" s="31" t="s">
        <v>58</v>
      </c>
      <c r="G13" s="32">
        <v>437.75</v>
      </c>
      <c r="H13" s="33">
        <v>0</v>
      </c>
      <c r="I13" s="33">
        <f>ROUND(ROUND(H13,2)*ROUND(G13,3),2)</f>
        <v>0</v>
      </c>
      <c r="O13">
        <f>(I13*21)/100</f>
        <v>0</v>
      </c>
      <c r="P13" t="s">
        <v>35</v>
      </c>
    </row>
    <row r="14" spans="1:18" ht="25.5" x14ac:dyDescent="0.2">
      <c r="A14" s="34" t="s">
        <v>59</v>
      </c>
      <c r="E14" s="35" t="s">
        <v>1553</v>
      </c>
    </row>
    <row r="15" spans="1:18" x14ac:dyDescent="0.2">
      <c r="A15" s="36" t="s">
        <v>61</v>
      </c>
      <c r="E15" s="37" t="s">
        <v>1588</v>
      </c>
    </row>
    <row r="16" spans="1:18" ht="25.5" x14ac:dyDescent="0.2">
      <c r="A16" t="s">
        <v>63</v>
      </c>
      <c r="E16" s="35" t="s">
        <v>64</v>
      </c>
    </row>
    <row r="17" spans="1:18" x14ac:dyDescent="0.2">
      <c r="A17" s="24" t="s">
        <v>55</v>
      </c>
      <c r="B17" s="29" t="s">
        <v>35</v>
      </c>
      <c r="C17" s="29" t="s">
        <v>56</v>
      </c>
      <c r="D17" s="24" t="s">
        <v>125</v>
      </c>
      <c r="E17" s="30" t="s">
        <v>57</v>
      </c>
      <c r="F17" s="31" t="s">
        <v>58</v>
      </c>
      <c r="G17" s="32">
        <v>138.59299999999999</v>
      </c>
      <c r="H17" s="33">
        <v>0</v>
      </c>
      <c r="I17" s="33">
        <f>ROUND(ROUND(H17,2)*ROUND(G17,3),2)</f>
        <v>0</v>
      </c>
      <c r="O17">
        <f>(I17*21)/100</f>
        <v>0</v>
      </c>
      <c r="P17" t="s">
        <v>35</v>
      </c>
    </row>
    <row r="18" spans="1:18" ht="25.5" x14ac:dyDescent="0.2">
      <c r="A18" s="34" t="s">
        <v>59</v>
      </c>
      <c r="E18" s="35" t="s">
        <v>1589</v>
      </c>
    </row>
    <row r="19" spans="1:18" x14ac:dyDescent="0.2">
      <c r="A19" s="36" t="s">
        <v>61</v>
      </c>
      <c r="E19" s="37" t="s">
        <v>1590</v>
      </c>
    </row>
    <row r="20" spans="1:18" ht="25.5" x14ac:dyDescent="0.2">
      <c r="A20" t="s">
        <v>63</v>
      </c>
      <c r="E20" s="35" t="s">
        <v>64</v>
      </c>
    </row>
    <row r="21" spans="1:18" x14ac:dyDescent="0.2">
      <c r="A21" s="24" t="s">
        <v>55</v>
      </c>
      <c r="B21" s="29" t="s">
        <v>34</v>
      </c>
      <c r="C21" s="29" t="s">
        <v>1591</v>
      </c>
      <c r="D21" s="24" t="s">
        <v>69</v>
      </c>
      <c r="E21" s="30" t="s">
        <v>1592</v>
      </c>
      <c r="F21" s="31" t="s">
        <v>1560</v>
      </c>
      <c r="G21" s="32">
        <v>1</v>
      </c>
      <c r="H21" s="33">
        <v>0</v>
      </c>
      <c r="I21" s="33">
        <f>ROUND(ROUND(H21,2)*ROUND(G21,3),2)</f>
        <v>0</v>
      </c>
      <c r="O21">
        <f>(I21*21)/100</f>
        <v>0</v>
      </c>
      <c r="P21" t="s">
        <v>35</v>
      </c>
    </row>
    <row r="22" spans="1:18" ht="25.5" x14ac:dyDescent="0.2">
      <c r="A22" s="34" t="s">
        <v>59</v>
      </c>
      <c r="E22" s="35" t="s">
        <v>1593</v>
      </c>
    </row>
    <row r="23" spans="1:18" x14ac:dyDescent="0.2">
      <c r="A23" s="36" t="s">
        <v>61</v>
      </c>
      <c r="E23" s="37" t="s">
        <v>815</v>
      </c>
    </row>
    <row r="24" spans="1:18" x14ac:dyDescent="0.2">
      <c r="A24" t="s">
        <v>63</v>
      </c>
      <c r="E24" s="35" t="s">
        <v>69</v>
      </c>
    </row>
    <row r="25" spans="1:18" ht="12.75" customHeight="1" x14ac:dyDescent="0.2">
      <c r="A25" s="12" t="s">
        <v>53</v>
      </c>
      <c r="B25" s="12"/>
      <c r="C25" s="38" t="s">
        <v>18</v>
      </c>
      <c r="D25" s="12"/>
      <c r="E25" s="27" t="s">
        <v>67</v>
      </c>
      <c r="F25" s="12"/>
      <c r="G25" s="12"/>
      <c r="H25" s="12"/>
      <c r="I25" s="39">
        <f>0+Q25</f>
        <v>0</v>
      </c>
      <c r="O25">
        <f>0+R25</f>
        <v>0</v>
      </c>
      <c r="Q25">
        <f>0+I26+I30+I34+I38+I42+I46+I50+I54+I58+I62</f>
        <v>0</v>
      </c>
      <c r="R25">
        <f>0+O26+O30+O34+O38+O42+O46+O50+O54+O58+O62</f>
        <v>0</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25.5" x14ac:dyDescent="0.2">
      <c r="A27" s="34" t="s">
        <v>59</v>
      </c>
      <c r="E27" s="35" t="s">
        <v>746</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9.0890000000000004</v>
      </c>
      <c r="H30" s="33">
        <v>0</v>
      </c>
      <c r="I30" s="33">
        <f>ROUND(ROUND(H30,2)*ROUND(G30,3),2)</f>
        <v>0</v>
      </c>
      <c r="O30">
        <f>(I30*21)/100</f>
        <v>0</v>
      </c>
      <c r="P30" t="s">
        <v>35</v>
      </c>
    </row>
    <row r="31" spans="1:18" ht="140.25" x14ac:dyDescent="0.2">
      <c r="A31" s="34" t="s">
        <v>59</v>
      </c>
      <c r="E31" s="35" t="s">
        <v>1594</v>
      </c>
    </row>
    <row r="32" spans="1:18" ht="38.25" x14ac:dyDescent="0.2">
      <c r="A32" s="36" t="s">
        <v>61</v>
      </c>
      <c r="E32" s="37" t="s">
        <v>1595</v>
      </c>
    </row>
    <row r="33" spans="1:16" ht="38.25" x14ac:dyDescent="0.2">
      <c r="A33" t="s">
        <v>63</v>
      </c>
      <c r="E33" s="35" t="s">
        <v>146</v>
      </c>
    </row>
    <row r="34" spans="1:16" x14ac:dyDescent="0.2">
      <c r="A34" s="24" t="s">
        <v>55</v>
      </c>
      <c r="B34" s="29" t="s">
        <v>47</v>
      </c>
      <c r="C34" s="29" t="s">
        <v>166</v>
      </c>
      <c r="D34" s="24" t="s">
        <v>69</v>
      </c>
      <c r="E34" s="30" t="s">
        <v>167</v>
      </c>
      <c r="F34" s="31" t="s">
        <v>71</v>
      </c>
      <c r="G34" s="32">
        <v>218.875</v>
      </c>
      <c r="H34" s="33">
        <v>0</v>
      </c>
      <c r="I34" s="33">
        <f>ROUND(ROUND(H34,2)*ROUND(G34,3),2)</f>
        <v>0</v>
      </c>
      <c r="O34">
        <f>(I34*21)/100</f>
        <v>0</v>
      </c>
      <c r="P34" t="s">
        <v>35</v>
      </c>
    </row>
    <row r="35" spans="1:16" ht="51" x14ac:dyDescent="0.2">
      <c r="A35" s="34" t="s">
        <v>59</v>
      </c>
      <c r="E35" s="35" t="s">
        <v>1596</v>
      </c>
    </row>
    <row r="36" spans="1:16" x14ac:dyDescent="0.2">
      <c r="A36" s="36" t="s">
        <v>61</v>
      </c>
      <c r="E36" s="37" t="s">
        <v>1597</v>
      </c>
    </row>
    <row r="37" spans="1:16" ht="318.75" x14ac:dyDescent="0.2">
      <c r="A37" t="s">
        <v>63</v>
      </c>
      <c r="E37" s="35" t="s">
        <v>170</v>
      </c>
    </row>
    <row r="38" spans="1:16" x14ac:dyDescent="0.2">
      <c r="A38" s="24" t="s">
        <v>55</v>
      </c>
      <c r="B38" s="29" t="s">
        <v>89</v>
      </c>
      <c r="C38" s="29" t="s">
        <v>172</v>
      </c>
      <c r="D38" s="24" t="s">
        <v>69</v>
      </c>
      <c r="E38" s="30" t="s">
        <v>173</v>
      </c>
      <c r="F38" s="31" t="s">
        <v>174</v>
      </c>
      <c r="G38" s="32">
        <v>2188.75</v>
      </c>
      <c r="H38" s="33">
        <v>0</v>
      </c>
      <c r="I38" s="33">
        <f>ROUND(ROUND(H38,2)*ROUND(G38,3),2)</f>
        <v>0</v>
      </c>
      <c r="O38">
        <f>(I38*21)/100</f>
        <v>0</v>
      </c>
      <c r="P38" t="s">
        <v>35</v>
      </c>
    </row>
    <row r="39" spans="1:16" ht="38.25" x14ac:dyDescent="0.2">
      <c r="A39" s="34" t="s">
        <v>59</v>
      </c>
      <c r="E39" s="35" t="s">
        <v>751</v>
      </c>
    </row>
    <row r="40" spans="1:16" x14ac:dyDescent="0.2">
      <c r="A40" s="36" t="s">
        <v>61</v>
      </c>
      <c r="E40" s="37" t="s">
        <v>1598</v>
      </c>
    </row>
    <row r="41" spans="1:16" ht="25.5" x14ac:dyDescent="0.2">
      <c r="A41" t="s">
        <v>63</v>
      </c>
      <c r="E41" s="35" t="s">
        <v>177</v>
      </c>
    </row>
    <row r="42" spans="1:16" x14ac:dyDescent="0.2">
      <c r="A42" s="24" t="s">
        <v>55</v>
      </c>
      <c r="B42" s="29" t="s">
        <v>94</v>
      </c>
      <c r="C42" s="29" t="s">
        <v>753</v>
      </c>
      <c r="D42" s="24" t="s">
        <v>69</v>
      </c>
      <c r="E42" s="30" t="s">
        <v>754</v>
      </c>
      <c r="F42" s="31" t="s">
        <v>71</v>
      </c>
      <c r="G42" s="32">
        <v>271.38600000000002</v>
      </c>
      <c r="H42" s="33">
        <v>0</v>
      </c>
      <c r="I42" s="33">
        <f>ROUND(ROUND(H42,2)*ROUND(G42,3),2)</f>
        <v>0</v>
      </c>
      <c r="O42">
        <f>(I42*21)/100</f>
        <v>0</v>
      </c>
      <c r="P42" t="s">
        <v>35</v>
      </c>
    </row>
    <row r="43" spans="1:16" ht="89.25" x14ac:dyDescent="0.2">
      <c r="A43" s="34" t="s">
        <v>59</v>
      </c>
      <c r="E43" s="35" t="s">
        <v>1599</v>
      </c>
    </row>
    <row r="44" spans="1:16" ht="38.25" x14ac:dyDescent="0.2">
      <c r="A44" s="36" t="s">
        <v>61</v>
      </c>
      <c r="E44" s="37" t="s">
        <v>1600</v>
      </c>
    </row>
    <row r="45" spans="1:16" ht="293.25" x14ac:dyDescent="0.2">
      <c r="A45" t="s">
        <v>63</v>
      </c>
      <c r="E45" s="35" t="s">
        <v>757</v>
      </c>
    </row>
    <row r="46" spans="1:16" x14ac:dyDescent="0.2">
      <c r="A46" s="24" t="s">
        <v>55</v>
      </c>
      <c r="B46" s="29" t="s">
        <v>50</v>
      </c>
      <c r="C46" s="29" t="s">
        <v>202</v>
      </c>
      <c r="D46" s="24" t="s">
        <v>69</v>
      </c>
      <c r="E46" s="30" t="s">
        <v>203</v>
      </c>
      <c r="F46" s="31" t="s">
        <v>204</v>
      </c>
      <c r="G46" s="32">
        <v>112.82</v>
      </c>
      <c r="H46" s="33">
        <v>0</v>
      </c>
      <c r="I46" s="33">
        <f>ROUND(ROUND(H46,2)*ROUND(G46,3),2)</f>
        <v>0</v>
      </c>
      <c r="O46">
        <f>(I46*21)/100</f>
        <v>0</v>
      </c>
      <c r="P46" t="s">
        <v>35</v>
      </c>
    </row>
    <row r="47" spans="1:16" ht="25.5" x14ac:dyDescent="0.2">
      <c r="A47" s="34" t="s">
        <v>59</v>
      </c>
      <c r="E47" s="35" t="s">
        <v>1601</v>
      </c>
    </row>
    <row r="48" spans="1:16" x14ac:dyDescent="0.2">
      <c r="A48" s="36" t="s">
        <v>61</v>
      </c>
      <c r="E48" s="37" t="s">
        <v>1602</v>
      </c>
    </row>
    <row r="49" spans="1:16" ht="25.5" x14ac:dyDescent="0.2">
      <c r="A49" t="s">
        <v>63</v>
      </c>
      <c r="E49" s="35" t="s">
        <v>207</v>
      </c>
    </row>
    <row r="50" spans="1:16" x14ac:dyDescent="0.2">
      <c r="A50" s="24" t="s">
        <v>55</v>
      </c>
      <c r="B50" s="29" t="s">
        <v>52</v>
      </c>
      <c r="C50" s="29" t="s">
        <v>209</v>
      </c>
      <c r="D50" s="24" t="s">
        <v>69</v>
      </c>
      <c r="E50" s="30" t="s">
        <v>210</v>
      </c>
      <c r="F50" s="31" t="s">
        <v>204</v>
      </c>
      <c r="G50" s="32">
        <v>12.54</v>
      </c>
      <c r="H50" s="33">
        <v>0</v>
      </c>
      <c r="I50" s="33">
        <f>ROUND(ROUND(H50,2)*ROUND(G50,3),2)</f>
        <v>0</v>
      </c>
      <c r="O50">
        <f>(I50*21)/100</f>
        <v>0</v>
      </c>
      <c r="P50" t="s">
        <v>35</v>
      </c>
    </row>
    <row r="51" spans="1:16" ht="25.5" x14ac:dyDescent="0.2">
      <c r="A51" s="34" t="s">
        <v>59</v>
      </c>
      <c r="E51" s="35" t="s">
        <v>1603</v>
      </c>
    </row>
    <row r="52" spans="1:16" x14ac:dyDescent="0.2">
      <c r="A52" s="36" t="s">
        <v>61</v>
      </c>
      <c r="E52" s="37" t="s">
        <v>1604</v>
      </c>
    </row>
    <row r="53" spans="1:16" x14ac:dyDescent="0.2">
      <c r="A53" t="s">
        <v>63</v>
      </c>
      <c r="E53" s="35" t="s">
        <v>213</v>
      </c>
    </row>
    <row r="54" spans="1:16" x14ac:dyDescent="0.2">
      <c r="A54" s="24" t="s">
        <v>55</v>
      </c>
      <c r="B54" s="29" t="s">
        <v>108</v>
      </c>
      <c r="C54" s="29" t="s">
        <v>762</v>
      </c>
      <c r="D54" s="24" t="s">
        <v>69</v>
      </c>
      <c r="E54" s="30" t="s">
        <v>763</v>
      </c>
      <c r="F54" s="31" t="s">
        <v>204</v>
      </c>
      <c r="G54" s="32">
        <v>12.54</v>
      </c>
      <c r="H54" s="33">
        <v>0</v>
      </c>
      <c r="I54" s="33">
        <f>ROUND(ROUND(H54,2)*ROUND(G54,3),2)</f>
        <v>0</v>
      </c>
      <c r="O54">
        <f>(I54*21)/100</f>
        <v>0</v>
      </c>
      <c r="P54" t="s">
        <v>35</v>
      </c>
    </row>
    <row r="55" spans="1:16" ht="25.5" x14ac:dyDescent="0.2">
      <c r="A55" s="34" t="s">
        <v>59</v>
      </c>
      <c r="E55" s="35" t="s">
        <v>1605</v>
      </c>
    </row>
    <row r="56" spans="1:16" x14ac:dyDescent="0.2">
      <c r="A56" s="36" t="s">
        <v>61</v>
      </c>
      <c r="E56" s="37" t="s">
        <v>1604</v>
      </c>
    </row>
    <row r="57" spans="1:16" ht="38.25" x14ac:dyDescent="0.2">
      <c r="A57" t="s">
        <v>63</v>
      </c>
      <c r="E57" s="35" t="s">
        <v>765</v>
      </c>
    </row>
    <row r="58" spans="1:16" x14ac:dyDescent="0.2">
      <c r="A58" s="24" t="s">
        <v>55</v>
      </c>
      <c r="B58" s="29" t="s">
        <v>113</v>
      </c>
      <c r="C58" s="29" t="s">
        <v>221</v>
      </c>
      <c r="D58" s="24" t="s">
        <v>69</v>
      </c>
      <c r="E58" s="30" t="s">
        <v>222</v>
      </c>
      <c r="F58" s="31" t="s">
        <v>204</v>
      </c>
      <c r="G58" s="32">
        <v>12.54</v>
      </c>
      <c r="H58" s="33">
        <v>0</v>
      </c>
      <c r="I58" s="33">
        <f>ROUND(ROUND(H58,2)*ROUND(G58,3),2)</f>
        <v>0</v>
      </c>
      <c r="O58">
        <f>(I58*21)/100</f>
        <v>0</v>
      </c>
      <c r="P58" t="s">
        <v>35</v>
      </c>
    </row>
    <row r="59" spans="1:16" ht="25.5" x14ac:dyDescent="0.2">
      <c r="A59" s="34" t="s">
        <v>59</v>
      </c>
      <c r="E59" s="35" t="s">
        <v>1606</v>
      </c>
    </row>
    <row r="60" spans="1:16" x14ac:dyDescent="0.2">
      <c r="A60" s="36" t="s">
        <v>61</v>
      </c>
      <c r="E60" s="37" t="s">
        <v>1604</v>
      </c>
    </row>
    <row r="61" spans="1:16" ht="25.5" x14ac:dyDescent="0.2">
      <c r="A61" t="s">
        <v>63</v>
      </c>
      <c r="E61" s="35" t="s">
        <v>224</v>
      </c>
    </row>
    <row r="62" spans="1:16" x14ac:dyDescent="0.2">
      <c r="A62" s="24" t="s">
        <v>55</v>
      </c>
      <c r="B62" s="29" t="s">
        <v>118</v>
      </c>
      <c r="C62" s="29" t="s">
        <v>226</v>
      </c>
      <c r="D62" s="24" t="s">
        <v>69</v>
      </c>
      <c r="E62" s="30" t="s">
        <v>227</v>
      </c>
      <c r="F62" s="31" t="s">
        <v>204</v>
      </c>
      <c r="G62" s="32">
        <v>12.54</v>
      </c>
      <c r="H62" s="33">
        <v>0</v>
      </c>
      <c r="I62" s="33">
        <f>ROUND(ROUND(H62,2)*ROUND(G62,3),2)</f>
        <v>0</v>
      </c>
      <c r="O62">
        <f>(I62*21)/100</f>
        <v>0</v>
      </c>
      <c r="P62" t="s">
        <v>35</v>
      </c>
    </row>
    <row r="63" spans="1:16" ht="25.5" x14ac:dyDescent="0.2">
      <c r="A63" s="34" t="s">
        <v>59</v>
      </c>
      <c r="E63" s="35" t="s">
        <v>1607</v>
      </c>
    </row>
    <row r="64" spans="1:16" x14ac:dyDescent="0.2">
      <c r="A64" s="36" t="s">
        <v>61</v>
      </c>
      <c r="E64" s="37" t="s">
        <v>1604</v>
      </c>
    </row>
    <row r="65" spans="1:18" ht="38.25" x14ac:dyDescent="0.2">
      <c r="A65" t="s">
        <v>63</v>
      </c>
      <c r="E65" s="35" t="s">
        <v>229</v>
      </c>
    </row>
    <row r="66" spans="1:18" ht="12.75" customHeight="1" x14ac:dyDescent="0.2">
      <c r="A66" s="12" t="s">
        <v>53</v>
      </c>
      <c r="B66" s="12"/>
      <c r="C66" s="38" t="s">
        <v>35</v>
      </c>
      <c r="D66" s="12"/>
      <c r="E66" s="27" t="s">
        <v>242</v>
      </c>
      <c r="F66" s="12"/>
      <c r="G66" s="12"/>
      <c r="H66" s="12"/>
      <c r="I66" s="39">
        <f>0+Q66</f>
        <v>0</v>
      </c>
      <c r="O66">
        <f>0+R66</f>
        <v>0</v>
      </c>
      <c r="Q66">
        <f>0+I67</f>
        <v>0</v>
      </c>
      <c r="R66">
        <f>0+O67</f>
        <v>0</v>
      </c>
    </row>
    <row r="67" spans="1:18" x14ac:dyDescent="0.2">
      <c r="A67" s="24" t="s">
        <v>55</v>
      </c>
      <c r="B67" s="29" t="s">
        <v>124</v>
      </c>
      <c r="C67" s="29" t="s">
        <v>1608</v>
      </c>
      <c r="D67" s="24" t="s">
        <v>69</v>
      </c>
      <c r="E67" s="30" t="s">
        <v>1609</v>
      </c>
      <c r="F67" s="31" t="s">
        <v>204</v>
      </c>
      <c r="G67" s="32">
        <v>79.87</v>
      </c>
      <c r="H67" s="33">
        <v>0</v>
      </c>
      <c r="I67" s="33">
        <f>ROUND(ROUND(H67,2)*ROUND(G67,3),2)</f>
        <v>0</v>
      </c>
      <c r="O67">
        <f>(I67*21)/100</f>
        <v>0</v>
      </c>
      <c r="P67" t="s">
        <v>35</v>
      </c>
    </row>
    <row r="68" spans="1:18" ht="25.5" x14ac:dyDescent="0.2">
      <c r="A68" s="34" t="s">
        <v>59</v>
      </c>
      <c r="E68" s="35" t="s">
        <v>1610</v>
      </c>
    </row>
    <row r="69" spans="1:18" x14ac:dyDescent="0.2">
      <c r="A69" s="36" t="s">
        <v>61</v>
      </c>
      <c r="E69" s="37" t="s">
        <v>1611</v>
      </c>
    </row>
    <row r="70" spans="1:18" ht="102" x14ac:dyDescent="0.2">
      <c r="A70" t="s">
        <v>63</v>
      </c>
      <c r="E70" s="35" t="s">
        <v>260</v>
      </c>
    </row>
    <row r="71" spans="1:18" ht="12.75" customHeight="1" x14ac:dyDescent="0.2">
      <c r="A71" s="12" t="s">
        <v>53</v>
      </c>
      <c r="B71" s="12"/>
      <c r="C71" s="38" t="s">
        <v>43</v>
      </c>
      <c r="D71" s="12"/>
      <c r="E71" s="27" t="s">
        <v>281</v>
      </c>
      <c r="F71" s="12"/>
      <c r="G71" s="12"/>
      <c r="H71" s="12"/>
      <c r="I71" s="39">
        <f>0+Q71</f>
        <v>0</v>
      </c>
      <c r="O71">
        <f>0+R71</f>
        <v>0</v>
      </c>
      <c r="Q71">
        <f>0+I72+I76+I80+I84+I88</f>
        <v>0</v>
      </c>
      <c r="R71">
        <f>0+O72+O76+O80+O84+O88</f>
        <v>0</v>
      </c>
    </row>
    <row r="72" spans="1:18" x14ac:dyDescent="0.2">
      <c r="A72" s="24" t="s">
        <v>55</v>
      </c>
      <c r="B72" s="29" t="s">
        <v>128</v>
      </c>
      <c r="C72" s="29" t="s">
        <v>288</v>
      </c>
      <c r="D72" s="24" t="s">
        <v>69</v>
      </c>
      <c r="E72" s="30" t="s">
        <v>289</v>
      </c>
      <c r="F72" s="31" t="s">
        <v>71</v>
      </c>
      <c r="G72" s="32">
        <v>7.3879999999999999</v>
      </c>
      <c r="H72" s="33">
        <v>0</v>
      </c>
      <c r="I72" s="33">
        <f>ROUND(ROUND(H72,2)*ROUND(G72,3),2)</f>
        <v>0</v>
      </c>
      <c r="O72">
        <f>(I72*21)/100</f>
        <v>0</v>
      </c>
      <c r="P72" t="s">
        <v>35</v>
      </c>
    </row>
    <row r="73" spans="1:18" ht="38.25" x14ac:dyDescent="0.2">
      <c r="A73" s="34" t="s">
        <v>59</v>
      </c>
      <c r="E73" s="35" t="s">
        <v>1612</v>
      </c>
    </row>
    <row r="74" spans="1:18" x14ac:dyDescent="0.2">
      <c r="A74" s="36" t="s">
        <v>61</v>
      </c>
      <c r="E74" s="37" t="s">
        <v>1613</v>
      </c>
    </row>
    <row r="75" spans="1:18" ht="369.75" x14ac:dyDescent="0.2">
      <c r="A75" t="s">
        <v>63</v>
      </c>
      <c r="E75" s="35" t="s">
        <v>274</v>
      </c>
    </row>
    <row r="76" spans="1:18" x14ac:dyDescent="0.2">
      <c r="A76" s="24" t="s">
        <v>55</v>
      </c>
      <c r="B76" s="29" t="s">
        <v>134</v>
      </c>
      <c r="C76" s="29" t="s">
        <v>293</v>
      </c>
      <c r="D76" s="24" t="s">
        <v>69</v>
      </c>
      <c r="E76" s="30" t="s">
        <v>294</v>
      </c>
      <c r="F76" s="31" t="s">
        <v>71</v>
      </c>
      <c r="G76" s="32">
        <v>25.184000000000001</v>
      </c>
      <c r="H76" s="33">
        <v>0</v>
      </c>
      <c r="I76" s="33">
        <f>ROUND(ROUND(H76,2)*ROUND(G76,3),2)</f>
        <v>0</v>
      </c>
      <c r="O76">
        <f>(I76*21)/100</f>
        <v>0</v>
      </c>
      <c r="P76" t="s">
        <v>35</v>
      </c>
    </row>
    <row r="77" spans="1:18" ht="51" x14ac:dyDescent="0.2">
      <c r="A77" s="34" t="s">
        <v>59</v>
      </c>
      <c r="E77" s="35" t="s">
        <v>1614</v>
      </c>
    </row>
    <row r="78" spans="1:18" x14ac:dyDescent="0.2">
      <c r="A78" s="36" t="s">
        <v>61</v>
      </c>
      <c r="E78" s="37" t="s">
        <v>1615</v>
      </c>
    </row>
    <row r="79" spans="1:18" ht="38.25" x14ac:dyDescent="0.2">
      <c r="A79" t="s">
        <v>63</v>
      </c>
      <c r="E79" s="35" t="s">
        <v>297</v>
      </c>
    </row>
    <row r="80" spans="1:18" x14ac:dyDescent="0.2">
      <c r="A80" s="24" t="s">
        <v>55</v>
      </c>
      <c r="B80" s="29" t="s">
        <v>141</v>
      </c>
      <c r="C80" s="29" t="s">
        <v>304</v>
      </c>
      <c r="D80" s="24" t="s">
        <v>69</v>
      </c>
      <c r="E80" s="30" t="s">
        <v>305</v>
      </c>
      <c r="F80" s="31" t="s">
        <v>71</v>
      </c>
      <c r="G80" s="32">
        <v>24.123999999999999</v>
      </c>
      <c r="H80" s="33">
        <v>0</v>
      </c>
      <c r="I80" s="33">
        <f>ROUND(ROUND(H80,2)*ROUND(G80,3),2)</f>
        <v>0</v>
      </c>
      <c r="O80">
        <f>(I80*21)/100</f>
        <v>0</v>
      </c>
      <c r="P80" t="s">
        <v>35</v>
      </c>
    </row>
    <row r="81" spans="1:18" ht="51" x14ac:dyDescent="0.2">
      <c r="A81" s="34" t="s">
        <v>59</v>
      </c>
      <c r="E81" s="35" t="s">
        <v>1616</v>
      </c>
    </row>
    <row r="82" spans="1:18" x14ac:dyDescent="0.2">
      <c r="A82" s="36" t="s">
        <v>61</v>
      </c>
      <c r="E82" s="37" t="s">
        <v>1617</v>
      </c>
    </row>
    <row r="83" spans="1:18" ht="51" x14ac:dyDescent="0.2">
      <c r="A83" t="s">
        <v>63</v>
      </c>
      <c r="E83" s="35" t="s">
        <v>308</v>
      </c>
    </row>
    <row r="84" spans="1:18" x14ac:dyDescent="0.2">
      <c r="A84" s="24" t="s">
        <v>55</v>
      </c>
      <c r="B84" s="29" t="s">
        <v>147</v>
      </c>
      <c r="C84" s="29" t="s">
        <v>310</v>
      </c>
      <c r="D84" s="24" t="s">
        <v>69</v>
      </c>
      <c r="E84" s="30" t="s">
        <v>311</v>
      </c>
      <c r="F84" s="31" t="s">
        <v>71</v>
      </c>
      <c r="G84" s="32">
        <v>12.313000000000001</v>
      </c>
      <c r="H84" s="33">
        <v>0</v>
      </c>
      <c r="I84" s="33">
        <f>ROUND(ROUND(H84,2)*ROUND(G84,3),2)</f>
        <v>0</v>
      </c>
      <c r="O84">
        <f>(I84*21)/100</f>
        <v>0</v>
      </c>
      <c r="P84" t="s">
        <v>35</v>
      </c>
    </row>
    <row r="85" spans="1:18" ht="38.25" x14ac:dyDescent="0.2">
      <c r="A85" s="34" t="s">
        <v>59</v>
      </c>
      <c r="E85" s="35" t="s">
        <v>1618</v>
      </c>
    </row>
    <row r="86" spans="1:18" x14ac:dyDescent="0.2">
      <c r="A86" s="36" t="s">
        <v>61</v>
      </c>
      <c r="E86" s="37" t="s">
        <v>1619</v>
      </c>
    </row>
    <row r="87" spans="1:18" ht="102" x14ac:dyDescent="0.2">
      <c r="A87" t="s">
        <v>63</v>
      </c>
      <c r="E87" s="35" t="s">
        <v>314</v>
      </c>
    </row>
    <row r="88" spans="1:18" x14ac:dyDescent="0.2">
      <c r="A88" s="24" t="s">
        <v>55</v>
      </c>
      <c r="B88" s="29" t="s">
        <v>153</v>
      </c>
      <c r="C88" s="29" t="s">
        <v>788</v>
      </c>
      <c r="D88" s="24" t="s">
        <v>69</v>
      </c>
      <c r="E88" s="30" t="s">
        <v>789</v>
      </c>
      <c r="F88" s="31" t="s">
        <v>71</v>
      </c>
      <c r="G88" s="32">
        <v>2.0590000000000002</v>
      </c>
      <c r="H88" s="33">
        <v>0</v>
      </c>
      <c r="I88" s="33">
        <f>ROUND(ROUND(H88,2)*ROUND(G88,3),2)</f>
        <v>0</v>
      </c>
      <c r="O88">
        <f>(I88*21)/100</f>
        <v>0</v>
      </c>
      <c r="P88" t="s">
        <v>35</v>
      </c>
    </row>
    <row r="89" spans="1:18" ht="38.25" x14ac:dyDescent="0.2">
      <c r="A89" s="34" t="s">
        <v>59</v>
      </c>
      <c r="E89" s="35" t="s">
        <v>1620</v>
      </c>
    </row>
    <row r="90" spans="1:18" x14ac:dyDescent="0.2">
      <c r="A90" s="36" t="s">
        <v>61</v>
      </c>
      <c r="E90" s="37" t="s">
        <v>1621</v>
      </c>
    </row>
    <row r="91" spans="1:18" ht="357" x14ac:dyDescent="0.2">
      <c r="A91" t="s">
        <v>63</v>
      </c>
      <c r="E91" s="35" t="s">
        <v>792</v>
      </c>
    </row>
    <row r="92" spans="1:18" ht="12.75" customHeight="1" x14ac:dyDescent="0.2">
      <c r="A92" s="12" t="s">
        <v>53</v>
      </c>
      <c r="B92" s="12"/>
      <c r="C92" s="38" t="s">
        <v>94</v>
      </c>
      <c r="D92" s="12"/>
      <c r="E92" s="27" t="s">
        <v>490</v>
      </c>
      <c r="F92" s="12"/>
      <c r="G92" s="12"/>
      <c r="H92" s="12"/>
      <c r="I92" s="39">
        <f>0+Q92</f>
        <v>0</v>
      </c>
      <c r="O92">
        <f>0+R92</f>
        <v>0</v>
      </c>
      <c r="Q92">
        <f>0+I93+I97</f>
        <v>0</v>
      </c>
      <c r="R92">
        <f>0+O93+O97</f>
        <v>0</v>
      </c>
    </row>
    <row r="93" spans="1:18" x14ac:dyDescent="0.2">
      <c r="A93" s="24" t="s">
        <v>55</v>
      </c>
      <c r="B93" s="29" t="s">
        <v>159</v>
      </c>
      <c r="C93" s="29" t="s">
        <v>1622</v>
      </c>
      <c r="D93" s="24" t="s">
        <v>69</v>
      </c>
      <c r="E93" s="30" t="s">
        <v>1623</v>
      </c>
      <c r="F93" s="31" t="s">
        <v>486</v>
      </c>
      <c r="G93" s="32">
        <v>1</v>
      </c>
      <c r="H93" s="33">
        <v>0</v>
      </c>
      <c r="I93" s="33">
        <f>ROUND(ROUND(H93,2)*ROUND(G93,3),2)</f>
        <v>0</v>
      </c>
      <c r="O93">
        <f>(I93*21)/100</f>
        <v>0</v>
      </c>
      <c r="P93" t="s">
        <v>35</v>
      </c>
    </row>
    <row r="94" spans="1:18" ht="76.5" x14ac:dyDescent="0.2">
      <c r="A94" s="34" t="s">
        <v>59</v>
      </c>
      <c r="E94" s="35" t="s">
        <v>1624</v>
      </c>
    </row>
    <row r="95" spans="1:18" x14ac:dyDescent="0.2">
      <c r="A95" s="36" t="s">
        <v>61</v>
      </c>
      <c r="E95" s="37" t="s">
        <v>815</v>
      </c>
    </row>
    <row r="96" spans="1:18" ht="267.75" x14ac:dyDescent="0.2">
      <c r="A96" t="s">
        <v>63</v>
      </c>
      <c r="E96" s="35" t="s">
        <v>1625</v>
      </c>
    </row>
    <row r="97" spans="1:18" x14ac:dyDescent="0.2">
      <c r="A97" s="24" t="s">
        <v>55</v>
      </c>
      <c r="B97" s="29" t="s">
        <v>165</v>
      </c>
      <c r="C97" s="29" t="s">
        <v>812</v>
      </c>
      <c r="D97" s="24" t="s">
        <v>69</v>
      </c>
      <c r="E97" s="30" t="s">
        <v>813</v>
      </c>
      <c r="F97" s="31" t="s">
        <v>486</v>
      </c>
      <c r="G97" s="32">
        <v>1</v>
      </c>
      <c r="H97" s="33">
        <v>0</v>
      </c>
      <c r="I97" s="33">
        <f>ROUND(ROUND(H97,2)*ROUND(G97,3),2)</f>
        <v>0</v>
      </c>
      <c r="O97">
        <f>(I97*21)/100</f>
        <v>0</v>
      </c>
      <c r="P97" t="s">
        <v>35</v>
      </c>
    </row>
    <row r="98" spans="1:18" ht="38.25" x14ac:dyDescent="0.2">
      <c r="A98" s="34" t="s">
        <v>59</v>
      </c>
      <c r="E98" s="35" t="s">
        <v>1626</v>
      </c>
    </row>
    <row r="99" spans="1:18" x14ac:dyDescent="0.2">
      <c r="A99" s="36" t="s">
        <v>61</v>
      </c>
      <c r="E99" s="37" t="s">
        <v>815</v>
      </c>
    </row>
    <row r="100" spans="1:18" ht="38.25" x14ac:dyDescent="0.2">
      <c r="A100" t="s">
        <v>63</v>
      </c>
      <c r="E100" s="35" t="s">
        <v>816</v>
      </c>
    </row>
    <row r="101" spans="1:18" ht="12.75" customHeight="1" x14ac:dyDescent="0.2">
      <c r="A101" s="12" t="s">
        <v>53</v>
      </c>
      <c r="B101" s="12"/>
      <c r="C101" s="38" t="s">
        <v>50</v>
      </c>
      <c r="D101" s="12"/>
      <c r="E101" s="27" t="s">
        <v>542</v>
      </c>
      <c r="F101" s="12"/>
      <c r="G101" s="12"/>
      <c r="H101" s="12"/>
      <c r="I101" s="39">
        <f>0+Q101</f>
        <v>0</v>
      </c>
      <c r="O101">
        <f>0+R101</f>
        <v>0</v>
      </c>
      <c r="Q101">
        <f>0+I102+I106+I110</f>
        <v>0</v>
      </c>
      <c r="R101">
        <f>0+O102+O106+O110</f>
        <v>0</v>
      </c>
    </row>
    <row r="102" spans="1:18" x14ac:dyDescent="0.2">
      <c r="A102" s="24" t="s">
        <v>55</v>
      </c>
      <c r="B102" s="29" t="s">
        <v>171</v>
      </c>
      <c r="C102" s="29" t="s">
        <v>831</v>
      </c>
      <c r="D102" s="24" t="s">
        <v>69</v>
      </c>
      <c r="E102" s="30" t="s">
        <v>832</v>
      </c>
      <c r="F102" s="31" t="s">
        <v>71</v>
      </c>
      <c r="G102" s="32">
        <v>2.5000000000000001E-2</v>
      </c>
      <c r="H102" s="33">
        <v>0</v>
      </c>
      <c r="I102" s="33">
        <f>ROUND(ROUND(H102,2)*ROUND(G102,3),2)</f>
        <v>0</v>
      </c>
      <c r="O102">
        <f>(I102*21)/100</f>
        <v>0</v>
      </c>
      <c r="P102" t="s">
        <v>35</v>
      </c>
    </row>
    <row r="103" spans="1:18" ht="51" x14ac:dyDescent="0.2">
      <c r="A103" s="34" t="s">
        <v>59</v>
      </c>
      <c r="E103" s="35" t="s">
        <v>1627</v>
      </c>
    </row>
    <row r="104" spans="1:18" x14ac:dyDescent="0.2">
      <c r="A104" s="36" t="s">
        <v>61</v>
      </c>
      <c r="E104" s="37" t="s">
        <v>834</v>
      </c>
    </row>
    <row r="105" spans="1:18" ht="229.5" x14ac:dyDescent="0.2">
      <c r="A105" t="s">
        <v>63</v>
      </c>
      <c r="E105" s="35" t="s">
        <v>835</v>
      </c>
    </row>
    <row r="106" spans="1:18" x14ac:dyDescent="0.2">
      <c r="A106" s="24" t="s">
        <v>55</v>
      </c>
      <c r="B106" s="29" t="s">
        <v>178</v>
      </c>
      <c r="C106" s="29" t="s">
        <v>899</v>
      </c>
      <c r="D106" s="24" t="s">
        <v>69</v>
      </c>
      <c r="E106" s="30" t="s">
        <v>900</v>
      </c>
      <c r="F106" s="31" t="s">
        <v>71</v>
      </c>
      <c r="G106" s="32">
        <v>50.305</v>
      </c>
      <c r="H106" s="33">
        <v>0</v>
      </c>
      <c r="I106" s="33">
        <f>ROUND(ROUND(H106,2)*ROUND(G106,3),2)</f>
        <v>0</v>
      </c>
      <c r="O106">
        <f>(I106*21)/100</f>
        <v>0</v>
      </c>
      <c r="P106" t="s">
        <v>35</v>
      </c>
    </row>
    <row r="107" spans="1:18" ht="267.75" x14ac:dyDescent="0.2">
      <c r="A107" s="34" t="s">
        <v>59</v>
      </c>
      <c r="E107" s="35" t="s">
        <v>1628</v>
      </c>
    </row>
    <row r="108" spans="1:18" ht="76.5" x14ac:dyDescent="0.2">
      <c r="A108" s="36" t="s">
        <v>61</v>
      </c>
      <c r="E108" s="37" t="s">
        <v>1629</v>
      </c>
    </row>
    <row r="109" spans="1:18" ht="114.75" x14ac:dyDescent="0.2">
      <c r="A109" t="s">
        <v>63</v>
      </c>
      <c r="E109" s="35" t="s">
        <v>661</v>
      </c>
    </row>
    <row r="110" spans="1:18" x14ac:dyDescent="0.2">
      <c r="A110" s="24" t="s">
        <v>55</v>
      </c>
      <c r="B110" s="29" t="s">
        <v>184</v>
      </c>
      <c r="C110" s="29" t="s">
        <v>903</v>
      </c>
      <c r="D110" s="24" t="s">
        <v>69</v>
      </c>
      <c r="E110" s="30" t="s">
        <v>904</v>
      </c>
      <c r="F110" s="31" t="s">
        <v>77</v>
      </c>
      <c r="G110" s="32">
        <v>1307.93</v>
      </c>
      <c r="H110" s="33">
        <v>0</v>
      </c>
      <c r="I110" s="33">
        <f>ROUND(ROUND(H110,2)*ROUND(G110,3),2)</f>
        <v>0</v>
      </c>
      <c r="O110">
        <f>(I110*21)/100</f>
        <v>0</v>
      </c>
      <c r="P110" t="s">
        <v>35</v>
      </c>
    </row>
    <row r="111" spans="1:18" ht="204" x14ac:dyDescent="0.2">
      <c r="A111" s="34" t="s">
        <v>59</v>
      </c>
      <c r="E111" s="35" t="s">
        <v>1630</v>
      </c>
    </row>
    <row r="112" spans="1:18" ht="76.5" x14ac:dyDescent="0.2">
      <c r="A112" s="36" t="s">
        <v>61</v>
      </c>
      <c r="E112" s="37" t="s">
        <v>1631</v>
      </c>
    </row>
    <row r="113" spans="1:5" ht="25.5" x14ac:dyDescent="0.2">
      <c r="A113" t="s">
        <v>63</v>
      </c>
      <c r="E113"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54"/>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0+O12+O21+O46+O79+O84+O93+O110</f>
        <v>0</v>
      </c>
      <c r="P2" t="s">
        <v>34</v>
      </c>
    </row>
    <row r="3" spans="1:18" ht="15" customHeight="1" x14ac:dyDescent="0.25">
      <c r="A3" t="s">
        <v>11</v>
      </c>
      <c r="B3" s="17" t="s">
        <v>13</v>
      </c>
      <c r="C3" s="4" t="s">
        <v>14</v>
      </c>
      <c r="D3" s="7"/>
      <c r="E3" s="18" t="s">
        <v>15</v>
      </c>
      <c r="F3" s="8"/>
      <c r="G3" s="15"/>
      <c r="H3" s="14" t="s">
        <v>1632</v>
      </c>
      <c r="I3" s="40">
        <f>0+I12+I21+I46+I79+I84+I93+I110</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1632</v>
      </c>
      <c r="D8" s="2"/>
      <c r="E8" s="21" t="s">
        <v>1633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164.96600000000001</v>
      </c>
      <c r="H13" s="33">
        <v>0</v>
      </c>
      <c r="I13" s="33">
        <f>ROUND(ROUND(H13,2)*ROUND(G13,3),2)</f>
        <v>0</v>
      </c>
      <c r="O13">
        <f>(I13*21)/100</f>
        <v>0</v>
      </c>
      <c r="P13" t="s">
        <v>35</v>
      </c>
    </row>
    <row r="14" spans="1:18" ht="25.5" x14ac:dyDescent="0.2">
      <c r="A14" s="34" t="s">
        <v>59</v>
      </c>
      <c r="E14" s="35" t="s">
        <v>1634</v>
      </c>
    </row>
    <row r="15" spans="1:18" x14ac:dyDescent="0.2">
      <c r="A15" s="36" t="s">
        <v>61</v>
      </c>
      <c r="E15" s="37" t="s">
        <v>1635</v>
      </c>
    </row>
    <row r="16" spans="1:18" ht="25.5" x14ac:dyDescent="0.2">
      <c r="A16" t="s">
        <v>63</v>
      </c>
      <c r="E16" s="35" t="s">
        <v>64</v>
      </c>
    </row>
    <row r="17" spans="1:18" x14ac:dyDescent="0.2">
      <c r="A17" s="24" t="s">
        <v>55</v>
      </c>
      <c r="B17" s="29" t="s">
        <v>35</v>
      </c>
      <c r="C17" s="29" t="s">
        <v>56</v>
      </c>
      <c r="D17" s="24" t="s">
        <v>125</v>
      </c>
      <c r="E17" s="30" t="s">
        <v>57</v>
      </c>
      <c r="F17" s="31" t="s">
        <v>58</v>
      </c>
      <c r="G17" s="32">
        <v>17.244</v>
      </c>
      <c r="H17" s="33">
        <v>0</v>
      </c>
      <c r="I17" s="33">
        <f>ROUND(ROUND(H17,2)*ROUND(G17,3),2)</f>
        <v>0</v>
      </c>
      <c r="O17">
        <f>(I17*21)/100</f>
        <v>0</v>
      </c>
      <c r="P17" t="s">
        <v>35</v>
      </c>
    </row>
    <row r="18" spans="1:18" ht="25.5" x14ac:dyDescent="0.2">
      <c r="A18" s="34" t="s">
        <v>59</v>
      </c>
      <c r="E18" s="35" t="s">
        <v>1636</v>
      </c>
    </row>
    <row r="19" spans="1:18" x14ac:dyDescent="0.2">
      <c r="A19" s="36" t="s">
        <v>61</v>
      </c>
      <c r="E19" s="37" t="s">
        <v>1637</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f>
        <v>0</v>
      </c>
      <c r="R21">
        <f>0+O22+O26+O30+O34+O38+O42</f>
        <v>0</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1.371</v>
      </c>
      <c r="H26" s="33">
        <v>0</v>
      </c>
      <c r="I26" s="33">
        <f>ROUND(ROUND(H26,2)*ROUND(G26,3),2)</f>
        <v>0</v>
      </c>
      <c r="O26">
        <f>(I26*21)/100</f>
        <v>0</v>
      </c>
      <c r="P26" t="s">
        <v>35</v>
      </c>
    </row>
    <row r="27" spans="1:18" ht="76.5" x14ac:dyDescent="0.2">
      <c r="A27" s="34" t="s">
        <v>59</v>
      </c>
      <c r="E27" s="35" t="s">
        <v>1638</v>
      </c>
    </row>
    <row r="28" spans="1:18" x14ac:dyDescent="0.2">
      <c r="A28" s="36" t="s">
        <v>61</v>
      </c>
      <c r="E28" s="37" t="s">
        <v>1639</v>
      </c>
    </row>
    <row r="29" spans="1:18" ht="38.25" x14ac:dyDescent="0.2">
      <c r="A29" t="s">
        <v>63</v>
      </c>
      <c r="E29" s="35" t="s">
        <v>146</v>
      </c>
    </row>
    <row r="30" spans="1:18" x14ac:dyDescent="0.2">
      <c r="A30" s="24" t="s">
        <v>55</v>
      </c>
      <c r="B30" s="29" t="s">
        <v>45</v>
      </c>
      <c r="C30" s="29" t="s">
        <v>166</v>
      </c>
      <c r="D30" s="24" t="s">
        <v>69</v>
      </c>
      <c r="E30" s="30" t="s">
        <v>167</v>
      </c>
      <c r="F30" s="31" t="s">
        <v>71</v>
      </c>
      <c r="G30" s="32">
        <v>82.483000000000004</v>
      </c>
      <c r="H30" s="33">
        <v>0</v>
      </c>
      <c r="I30" s="33">
        <f>ROUND(ROUND(H30,2)*ROUND(G30,3),2)</f>
        <v>0</v>
      </c>
      <c r="O30">
        <f>(I30*21)/100</f>
        <v>0</v>
      </c>
      <c r="P30" t="s">
        <v>35</v>
      </c>
    </row>
    <row r="31" spans="1:18" ht="63.75" x14ac:dyDescent="0.2">
      <c r="A31" s="34" t="s">
        <v>59</v>
      </c>
      <c r="E31" s="35" t="s">
        <v>1640</v>
      </c>
    </row>
    <row r="32" spans="1:18" x14ac:dyDescent="0.2">
      <c r="A32" s="36" t="s">
        <v>61</v>
      </c>
      <c r="E32" s="37" t="s">
        <v>1641</v>
      </c>
    </row>
    <row r="33" spans="1:18" ht="318.75" x14ac:dyDescent="0.2">
      <c r="A33" t="s">
        <v>63</v>
      </c>
      <c r="E33" s="35" t="s">
        <v>170</v>
      </c>
    </row>
    <row r="34" spans="1:18" x14ac:dyDescent="0.2">
      <c r="A34" s="24" t="s">
        <v>55</v>
      </c>
      <c r="B34" s="29" t="s">
        <v>47</v>
      </c>
      <c r="C34" s="29" t="s">
        <v>172</v>
      </c>
      <c r="D34" s="24" t="s">
        <v>69</v>
      </c>
      <c r="E34" s="30" t="s">
        <v>173</v>
      </c>
      <c r="F34" s="31" t="s">
        <v>174</v>
      </c>
      <c r="G34" s="32">
        <v>824.23</v>
      </c>
      <c r="H34" s="33">
        <v>0</v>
      </c>
      <c r="I34" s="33">
        <f>ROUND(ROUND(H34,2)*ROUND(G34,3),2)</f>
        <v>0</v>
      </c>
      <c r="O34">
        <f>(I34*21)/100</f>
        <v>0</v>
      </c>
      <c r="P34" t="s">
        <v>35</v>
      </c>
    </row>
    <row r="35" spans="1:18" ht="38.25" x14ac:dyDescent="0.2">
      <c r="A35" s="34" t="s">
        <v>59</v>
      </c>
      <c r="E35" s="35" t="s">
        <v>751</v>
      </c>
    </row>
    <row r="36" spans="1:18" x14ac:dyDescent="0.2">
      <c r="A36" s="36" t="s">
        <v>61</v>
      </c>
      <c r="E36" s="37" t="s">
        <v>1642</v>
      </c>
    </row>
    <row r="37" spans="1:18" ht="25.5" x14ac:dyDescent="0.2">
      <c r="A37" t="s">
        <v>63</v>
      </c>
      <c r="E37" s="35" t="s">
        <v>177</v>
      </c>
    </row>
    <row r="38" spans="1:18" x14ac:dyDescent="0.2">
      <c r="A38" s="24" t="s">
        <v>55</v>
      </c>
      <c r="B38" s="29" t="s">
        <v>89</v>
      </c>
      <c r="C38" s="29" t="s">
        <v>753</v>
      </c>
      <c r="D38" s="24" t="s">
        <v>69</v>
      </c>
      <c r="E38" s="30" t="s">
        <v>754</v>
      </c>
      <c r="F38" s="31" t="s">
        <v>71</v>
      </c>
      <c r="G38" s="32">
        <v>66.516000000000005</v>
      </c>
      <c r="H38" s="33">
        <v>0</v>
      </c>
      <c r="I38" s="33">
        <f>ROUND(ROUND(H38,2)*ROUND(G38,3),2)</f>
        <v>0</v>
      </c>
      <c r="O38">
        <f>(I38*21)/100</f>
        <v>0</v>
      </c>
      <c r="P38" t="s">
        <v>35</v>
      </c>
    </row>
    <row r="39" spans="1:18" ht="51" x14ac:dyDescent="0.2">
      <c r="A39" s="34" t="s">
        <v>59</v>
      </c>
      <c r="E39" s="35" t="s">
        <v>755</v>
      </c>
    </row>
    <row r="40" spans="1:18" x14ac:dyDescent="0.2">
      <c r="A40" s="36" t="s">
        <v>61</v>
      </c>
      <c r="E40" s="37" t="s">
        <v>1643</v>
      </c>
    </row>
    <row r="41" spans="1:18" ht="293.25" x14ac:dyDescent="0.2">
      <c r="A41" t="s">
        <v>63</v>
      </c>
      <c r="E41" s="35" t="s">
        <v>757</v>
      </c>
    </row>
    <row r="42" spans="1:18" x14ac:dyDescent="0.2">
      <c r="A42" s="24" t="s">
        <v>55</v>
      </c>
      <c r="B42" s="29" t="s">
        <v>94</v>
      </c>
      <c r="C42" s="29" t="s">
        <v>202</v>
      </c>
      <c r="D42" s="24" t="s">
        <v>69</v>
      </c>
      <c r="E42" s="30" t="s">
        <v>203</v>
      </c>
      <c r="F42" s="31" t="s">
        <v>204</v>
      </c>
      <c r="G42" s="32">
        <v>25.731999999999999</v>
      </c>
      <c r="H42" s="33">
        <v>0</v>
      </c>
      <c r="I42" s="33">
        <f>ROUND(ROUND(H42,2)*ROUND(G42,3),2)</f>
        <v>0</v>
      </c>
      <c r="O42">
        <f>(I42*21)/100</f>
        <v>0</v>
      </c>
      <c r="P42" t="s">
        <v>35</v>
      </c>
    </row>
    <row r="43" spans="1:18" ht="38.25" x14ac:dyDescent="0.2">
      <c r="A43" s="34" t="s">
        <v>59</v>
      </c>
      <c r="E43" s="35" t="s">
        <v>758</v>
      </c>
    </row>
    <row r="44" spans="1:18" x14ac:dyDescent="0.2">
      <c r="A44" s="36" t="s">
        <v>61</v>
      </c>
      <c r="E44" s="37" t="s">
        <v>1644</v>
      </c>
    </row>
    <row r="45" spans="1:18" ht="25.5" x14ac:dyDescent="0.2">
      <c r="A45" t="s">
        <v>63</v>
      </c>
      <c r="E45" s="35" t="s">
        <v>207</v>
      </c>
    </row>
    <row r="46" spans="1:18" ht="12.75" customHeight="1" x14ac:dyDescent="0.2">
      <c r="A46" s="12" t="s">
        <v>53</v>
      </c>
      <c r="B46" s="12"/>
      <c r="C46" s="38" t="s">
        <v>43</v>
      </c>
      <c r="D46" s="12"/>
      <c r="E46" s="27" t="s">
        <v>281</v>
      </c>
      <c r="F46" s="12"/>
      <c r="G46" s="12"/>
      <c r="H46" s="12"/>
      <c r="I46" s="39">
        <f>0+Q46</f>
        <v>0</v>
      </c>
      <c r="O46">
        <f>0+R46</f>
        <v>0</v>
      </c>
      <c r="Q46">
        <f>0+I47+I51+I55+I59+I63+I67+I71+I75</f>
        <v>0</v>
      </c>
      <c r="R46">
        <f>0+O47+O51+O55+O59+O63+O67+O71+O75</f>
        <v>0</v>
      </c>
    </row>
    <row r="47" spans="1:18" x14ac:dyDescent="0.2">
      <c r="A47" s="24" t="s">
        <v>55</v>
      </c>
      <c r="B47" s="29" t="s">
        <v>50</v>
      </c>
      <c r="C47" s="29" t="s">
        <v>768</v>
      </c>
      <c r="D47" s="24" t="s">
        <v>69</v>
      </c>
      <c r="E47" s="30" t="s">
        <v>769</v>
      </c>
      <c r="F47" s="31" t="s">
        <v>71</v>
      </c>
      <c r="G47" s="32">
        <v>0.36</v>
      </c>
      <c r="H47" s="33">
        <v>0</v>
      </c>
      <c r="I47" s="33">
        <f>ROUND(ROUND(H47,2)*ROUND(G47,3),2)</f>
        <v>0</v>
      </c>
      <c r="O47">
        <f>(I47*21)/100</f>
        <v>0</v>
      </c>
      <c r="P47" t="s">
        <v>35</v>
      </c>
    </row>
    <row r="48" spans="1:18" ht="51" x14ac:dyDescent="0.2">
      <c r="A48" s="34" t="s">
        <v>59</v>
      </c>
      <c r="E48" s="35" t="s">
        <v>1286</v>
      </c>
    </row>
    <row r="49" spans="1:16" x14ac:dyDescent="0.2">
      <c r="A49" s="36" t="s">
        <v>61</v>
      </c>
      <c r="E49" s="37" t="s">
        <v>1645</v>
      </c>
    </row>
    <row r="50" spans="1:16" ht="229.5" x14ac:dyDescent="0.2">
      <c r="A50" t="s">
        <v>63</v>
      </c>
      <c r="E50" s="35" t="s">
        <v>772</v>
      </c>
    </row>
    <row r="51" spans="1:16" x14ac:dyDescent="0.2">
      <c r="A51" s="24" t="s">
        <v>55</v>
      </c>
      <c r="B51" s="29" t="s">
        <v>52</v>
      </c>
      <c r="C51" s="29" t="s">
        <v>283</v>
      </c>
      <c r="D51" s="24" t="s">
        <v>69</v>
      </c>
      <c r="E51" s="30" t="s">
        <v>284</v>
      </c>
      <c r="F51" s="31" t="s">
        <v>71</v>
      </c>
      <c r="G51" s="32">
        <v>0.3</v>
      </c>
      <c r="H51" s="33">
        <v>0</v>
      </c>
      <c r="I51" s="33">
        <f>ROUND(ROUND(H51,2)*ROUND(G51,3),2)</f>
        <v>0</v>
      </c>
      <c r="O51">
        <f>(I51*21)/100</f>
        <v>0</v>
      </c>
      <c r="P51" t="s">
        <v>35</v>
      </c>
    </row>
    <row r="52" spans="1:16" ht="51" x14ac:dyDescent="0.2">
      <c r="A52" s="34" t="s">
        <v>59</v>
      </c>
      <c r="E52" s="35" t="s">
        <v>868</v>
      </c>
    </row>
    <row r="53" spans="1:16" x14ac:dyDescent="0.2">
      <c r="A53" s="36" t="s">
        <v>61</v>
      </c>
      <c r="E53" s="37" t="s">
        <v>869</v>
      </c>
    </row>
    <row r="54" spans="1:16" ht="369.75" x14ac:dyDescent="0.2">
      <c r="A54" t="s">
        <v>63</v>
      </c>
      <c r="E54" s="35" t="s">
        <v>274</v>
      </c>
    </row>
    <row r="55" spans="1:16" x14ac:dyDescent="0.2">
      <c r="A55" s="24" t="s">
        <v>55</v>
      </c>
      <c r="B55" s="29" t="s">
        <v>108</v>
      </c>
      <c r="C55" s="29" t="s">
        <v>288</v>
      </c>
      <c r="D55" s="24" t="s">
        <v>69</v>
      </c>
      <c r="E55" s="30" t="s">
        <v>289</v>
      </c>
      <c r="F55" s="31" t="s">
        <v>71</v>
      </c>
      <c r="G55" s="32">
        <v>1.35</v>
      </c>
      <c r="H55" s="33">
        <v>0</v>
      </c>
      <c r="I55" s="33">
        <f>ROUND(ROUND(H55,2)*ROUND(G55,3),2)</f>
        <v>0</v>
      </c>
      <c r="O55">
        <f>(I55*21)/100</f>
        <v>0</v>
      </c>
      <c r="P55" t="s">
        <v>35</v>
      </c>
    </row>
    <row r="56" spans="1:16" ht="51" x14ac:dyDescent="0.2">
      <c r="A56" s="34" t="s">
        <v>59</v>
      </c>
      <c r="E56" s="35" t="s">
        <v>773</v>
      </c>
    </row>
    <row r="57" spans="1:16" x14ac:dyDescent="0.2">
      <c r="A57" s="36" t="s">
        <v>61</v>
      </c>
      <c r="E57" s="37" t="s">
        <v>1646</v>
      </c>
    </row>
    <row r="58" spans="1:16" ht="369.75" x14ac:dyDescent="0.2">
      <c r="A58" t="s">
        <v>63</v>
      </c>
      <c r="E58" s="35" t="s">
        <v>274</v>
      </c>
    </row>
    <row r="59" spans="1:16" x14ac:dyDescent="0.2">
      <c r="A59" s="24" t="s">
        <v>55</v>
      </c>
      <c r="B59" s="29" t="s">
        <v>113</v>
      </c>
      <c r="C59" s="29" t="s">
        <v>775</v>
      </c>
      <c r="D59" s="24" t="s">
        <v>69</v>
      </c>
      <c r="E59" s="30" t="s">
        <v>776</v>
      </c>
      <c r="F59" s="31" t="s">
        <v>71</v>
      </c>
      <c r="G59" s="32">
        <v>4.42</v>
      </c>
      <c r="H59" s="33">
        <v>0</v>
      </c>
      <c r="I59" s="33">
        <f>ROUND(ROUND(H59,2)*ROUND(G59,3),2)</f>
        <v>0</v>
      </c>
      <c r="O59">
        <f>(I59*21)/100</f>
        <v>0</v>
      </c>
      <c r="P59" t="s">
        <v>35</v>
      </c>
    </row>
    <row r="60" spans="1:16" ht="76.5" x14ac:dyDescent="0.2">
      <c r="A60" s="34" t="s">
        <v>59</v>
      </c>
      <c r="E60" s="35" t="s">
        <v>1647</v>
      </c>
    </row>
    <row r="61" spans="1:16" x14ac:dyDescent="0.2">
      <c r="A61" s="36" t="s">
        <v>61</v>
      </c>
      <c r="E61" s="37" t="s">
        <v>1648</v>
      </c>
    </row>
    <row r="62" spans="1:16" ht="369.75" x14ac:dyDescent="0.2">
      <c r="A62" t="s">
        <v>63</v>
      </c>
      <c r="E62" s="35" t="s">
        <v>274</v>
      </c>
    </row>
    <row r="63" spans="1:16" x14ac:dyDescent="0.2">
      <c r="A63" s="24" t="s">
        <v>55</v>
      </c>
      <c r="B63" s="29" t="s">
        <v>118</v>
      </c>
      <c r="C63" s="29" t="s">
        <v>779</v>
      </c>
      <c r="D63" s="24" t="s">
        <v>69</v>
      </c>
      <c r="E63" s="30" t="s">
        <v>780</v>
      </c>
      <c r="F63" s="31" t="s">
        <v>58</v>
      </c>
      <c r="G63" s="32">
        <v>0.69399999999999995</v>
      </c>
      <c r="H63" s="33">
        <v>0</v>
      </c>
      <c r="I63" s="33">
        <f>ROUND(ROUND(H63,2)*ROUND(G63,3),2)</f>
        <v>0</v>
      </c>
      <c r="O63">
        <f>(I63*21)/100</f>
        <v>0</v>
      </c>
      <c r="P63" t="s">
        <v>35</v>
      </c>
    </row>
    <row r="64" spans="1:16" ht="51" x14ac:dyDescent="0.2">
      <c r="A64" s="34" t="s">
        <v>59</v>
      </c>
      <c r="E64" s="35" t="s">
        <v>781</v>
      </c>
    </row>
    <row r="65" spans="1:18" x14ac:dyDescent="0.2">
      <c r="A65" s="36" t="s">
        <v>61</v>
      </c>
      <c r="E65" s="37" t="s">
        <v>1649</v>
      </c>
    </row>
    <row r="66" spans="1:18" ht="191.25" x14ac:dyDescent="0.2">
      <c r="A66" t="s">
        <v>63</v>
      </c>
      <c r="E66" s="35" t="s">
        <v>783</v>
      </c>
    </row>
    <row r="67" spans="1:18" x14ac:dyDescent="0.2">
      <c r="A67" s="24" t="s">
        <v>55</v>
      </c>
      <c r="B67" s="29" t="s">
        <v>124</v>
      </c>
      <c r="C67" s="29" t="s">
        <v>293</v>
      </c>
      <c r="D67" s="24" t="s">
        <v>69</v>
      </c>
      <c r="E67" s="30" t="s">
        <v>294</v>
      </c>
      <c r="F67" s="31" t="s">
        <v>71</v>
      </c>
      <c r="G67" s="32">
        <v>7.8819999999999997</v>
      </c>
      <c r="H67" s="33">
        <v>0</v>
      </c>
      <c r="I67" s="33">
        <f>ROUND(ROUND(H67,2)*ROUND(G67,3),2)</f>
        <v>0</v>
      </c>
      <c r="O67">
        <f>(I67*21)/100</f>
        <v>0</v>
      </c>
      <c r="P67" t="s">
        <v>35</v>
      </c>
    </row>
    <row r="68" spans="1:18" ht="51" x14ac:dyDescent="0.2">
      <c r="A68" s="34" t="s">
        <v>59</v>
      </c>
      <c r="E68" s="35" t="s">
        <v>784</v>
      </c>
    </row>
    <row r="69" spans="1:18" x14ac:dyDescent="0.2">
      <c r="A69" s="36" t="s">
        <v>61</v>
      </c>
      <c r="E69" s="37" t="s">
        <v>1650</v>
      </c>
    </row>
    <row r="70" spans="1:18" ht="38.25" x14ac:dyDescent="0.2">
      <c r="A70" t="s">
        <v>63</v>
      </c>
      <c r="E70" s="35" t="s">
        <v>297</v>
      </c>
    </row>
    <row r="71" spans="1:18" x14ac:dyDescent="0.2">
      <c r="A71" s="24" t="s">
        <v>55</v>
      </c>
      <c r="B71" s="29" t="s">
        <v>128</v>
      </c>
      <c r="C71" s="29" t="s">
        <v>310</v>
      </c>
      <c r="D71" s="24" t="s">
        <v>69</v>
      </c>
      <c r="E71" s="30" t="s">
        <v>311</v>
      </c>
      <c r="F71" s="31" t="s">
        <v>71</v>
      </c>
      <c r="G71" s="32">
        <v>2.25</v>
      </c>
      <c r="H71" s="33">
        <v>0</v>
      </c>
      <c r="I71" s="33">
        <f>ROUND(ROUND(H71,2)*ROUND(G71,3),2)</f>
        <v>0</v>
      </c>
      <c r="O71">
        <f>(I71*21)/100</f>
        <v>0</v>
      </c>
      <c r="P71" t="s">
        <v>35</v>
      </c>
    </row>
    <row r="72" spans="1:18" ht="51" x14ac:dyDescent="0.2">
      <c r="A72" s="34" t="s">
        <v>59</v>
      </c>
      <c r="E72" s="35" t="s">
        <v>786</v>
      </c>
    </row>
    <row r="73" spans="1:18" x14ac:dyDescent="0.2">
      <c r="A73" s="36" t="s">
        <v>61</v>
      </c>
      <c r="E73" s="37" t="s">
        <v>1651</v>
      </c>
    </row>
    <row r="74" spans="1:18" ht="102" x14ac:dyDescent="0.2">
      <c r="A74" t="s">
        <v>63</v>
      </c>
      <c r="E74" s="35" t="s">
        <v>314</v>
      </c>
    </row>
    <row r="75" spans="1:18" x14ac:dyDescent="0.2">
      <c r="A75" s="24" t="s">
        <v>55</v>
      </c>
      <c r="B75" s="29" t="s">
        <v>134</v>
      </c>
      <c r="C75" s="29" t="s">
        <v>788</v>
      </c>
      <c r="D75" s="24" t="s">
        <v>69</v>
      </c>
      <c r="E75" s="30" t="s">
        <v>789</v>
      </c>
      <c r="F75" s="31" t="s">
        <v>71</v>
      </c>
      <c r="G75" s="32">
        <v>0.73599999999999999</v>
      </c>
      <c r="H75" s="33">
        <v>0</v>
      </c>
      <c r="I75" s="33">
        <f>ROUND(ROUND(H75,2)*ROUND(G75,3),2)</f>
        <v>0</v>
      </c>
      <c r="O75">
        <f>(I75*21)/100</f>
        <v>0</v>
      </c>
      <c r="P75" t="s">
        <v>35</v>
      </c>
    </row>
    <row r="76" spans="1:18" ht="51" x14ac:dyDescent="0.2">
      <c r="A76" s="34" t="s">
        <v>59</v>
      </c>
      <c r="E76" s="35" t="s">
        <v>790</v>
      </c>
    </row>
    <row r="77" spans="1:18" x14ac:dyDescent="0.2">
      <c r="A77" s="36" t="s">
        <v>61</v>
      </c>
      <c r="E77" s="37" t="s">
        <v>1652</v>
      </c>
    </row>
    <row r="78" spans="1:18" ht="357" x14ac:dyDescent="0.2">
      <c r="A78" t="s">
        <v>63</v>
      </c>
      <c r="E78" s="35" t="s">
        <v>792</v>
      </c>
    </row>
    <row r="79" spans="1:18" ht="12.75" customHeight="1" x14ac:dyDescent="0.2">
      <c r="A79" s="12" t="s">
        <v>53</v>
      </c>
      <c r="B79" s="12"/>
      <c r="C79" s="38" t="s">
        <v>47</v>
      </c>
      <c r="D79" s="12"/>
      <c r="E79" s="27" t="s">
        <v>793</v>
      </c>
      <c r="F79" s="12"/>
      <c r="G79" s="12"/>
      <c r="H79" s="12"/>
      <c r="I79" s="39">
        <f>0+Q79</f>
        <v>0</v>
      </c>
      <c r="O79">
        <f>0+R79</f>
        <v>0</v>
      </c>
      <c r="Q79">
        <f>0+I80</f>
        <v>0</v>
      </c>
      <c r="R79">
        <f>0+O80</f>
        <v>0</v>
      </c>
    </row>
    <row r="80" spans="1:18" ht="25.5" x14ac:dyDescent="0.2">
      <c r="A80" s="24" t="s">
        <v>55</v>
      </c>
      <c r="B80" s="29" t="s">
        <v>141</v>
      </c>
      <c r="C80" s="29" t="s">
        <v>794</v>
      </c>
      <c r="D80" s="24" t="s">
        <v>69</v>
      </c>
      <c r="E80" s="30" t="s">
        <v>795</v>
      </c>
      <c r="F80" s="31" t="s">
        <v>204</v>
      </c>
      <c r="G80" s="32">
        <v>0.20100000000000001</v>
      </c>
      <c r="H80" s="33">
        <v>0</v>
      </c>
      <c r="I80" s="33">
        <f>ROUND(ROUND(H80,2)*ROUND(G80,3),2)</f>
        <v>0</v>
      </c>
      <c r="O80">
        <f>(I80*21)/100</f>
        <v>0</v>
      </c>
      <c r="P80" t="s">
        <v>35</v>
      </c>
    </row>
    <row r="81" spans="1:18" ht="51" x14ac:dyDescent="0.2">
      <c r="A81" s="34" t="s">
        <v>59</v>
      </c>
      <c r="E81" s="35" t="s">
        <v>796</v>
      </c>
    </row>
    <row r="82" spans="1:18" x14ac:dyDescent="0.2">
      <c r="A82" s="36" t="s">
        <v>61</v>
      </c>
      <c r="E82" s="37" t="s">
        <v>1409</v>
      </c>
    </row>
    <row r="83" spans="1:18" ht="76.5" x14ac:dyDescent="0.2">
      <c r="A83" t="s">
        <v>63</v>
      </c>
      <c r="E83" s="35" t="s">
        <v>798</v>
      </c>
    </row>
    <row r="84" spans="1:18" ht="12.75" customHeight="1" x14ac:dyDescent="0.2">
      <c r="A84" s="12" t="s">
        <v>53</v>
      </c>
      <c r="B84" s="12"/>
      <c r="C84" s="38" t="s">
        <v>89</v>
      </c>
      <c r="D84" s="12"/>
      <c r="E84" s="27" t="s">
        <v>476</v>
      </c>
      <c r="F84" s="12"/>
      <c r="G84" s="12"/>
      <c r="H84" s="12"/>
      <c r="I84" s="39">
        <f>0+Q84</f>
        <v>0</v>
      </c>
      <c r="O84">
        <f>0+R84</f>
        <v>0</v>
      </c>
      <c r="Q84">
        <f>0+I85+I89</f>
        <v>0</v>
      </c>
      <c r="R84">
        <f>0+O85+O89</f>
        <v>0</v>
      </c>
    </row>
    <row r="85" spans="1:18" ht="25.5" x14ac:dyDescent="0.2">
      <c r="A85" s="24" t="s">
        <v>55</v>
      </c>
      <c r="B85" s="29" t="s">
        <v>147</v>
      </c>
      <c r="C85" s="29" t="s">
        <v>799</v>
      </c>
      <c r="D85" s="24" t="s">
        <v>69</v>
      </c>
      <c r="E85" s="30" t="s">
        <v>800</v>
      </c>
      <c r="F85" s="31" t="s">
        <v>204</v>
      </c>
      <c r="G85" s="32">
        <v>35.326999999999998</v>
      </c>
      <c r="H85" s="33">
        <v>0</v>
      </c>
      <c r="I85" s="33">
        <f>ROUND(ROUND(H85,2)*ROUND(G85,3),2)</f>
        <v>0</v>
      </c>
      <c r="O85">
        <f>(I85*21)/100</f>
        <v>0</v>
      </c>
      <c r="P85" t="s">
        <v>35</v>
      </c>
    </row>
    <row r="86" spans="1:18" ht="76.5" x14ac:dyDescent="0.2">
      <c r="A86" s="34" t="s">
        <v>59</v>
      </c>
      <c r="E86" s="35" t="s">
        <v>1653</v>
      </c>
    </row>
    <row r="87" spans="1:18" ht="38.25" x14ac:dyDescent="0.2">
      <c r="A87" s="36" t="s">
        <v>61</v>
      </c>
      <c r="E87" s="37" t="s">
        <v>1654</v>
      </c>
    </row>
    <row r="88" spans="1:18" ht="191.25" x14ac:dyDescent="0.2">
      <c r="A88" t="s">
        <v>63</v>
      </c>
      <c r="E88" s="35" t="s">
        <v>803</v>
      </c>
    </row>
    <row r="89" spans="1:18" x14ac:dyDescent="0.2">
      <c r="A89" s="24" t="s">
        <v>55</v>
      </c>
      <c r="B89" s="29" t="s">
        <v>153</v>
      </c>
      <c r="C89" s="29" t="s">
        <v>804</v>
      </c>
      <c r="D89" s="24" t="s">
        <v>69</v>
      </c>
      <c r="E89" s="30" t="s">
        <v>805</v>
      </c>
      <c r="F89" s="31" t="s">
        <v>204</v>
      </c>
      <c r="G89" s="32">
        <v>0.20100000000000001</v>
      </c>
      <c r="H89" s="33">
        <v>0</v>
      </c>
      <c r="I89" s="33">
        <f>ROUND(ROUND(H89,2)*ROUND(G89,3),2)</f>
        <v>0</v>
      </c>
      <c r="O89">
        <f>(I89*21)/100</f>
        <v>0</v>
      </c>
      <c r="P89" t="s">
        <v>35</v>
      </c>
    </row>
    <row r="90" spans="1:18" ht="38.25" x14ac:dyDescent="0.2">
      <c r="A90" s="34" t="s">
        <v>59</v>
      </c>
      <c r="E90" s="35" t="s">
        <v>806</v>
      </c>
    </row>
    <row r="91" spans="1:18" x14ac:dyDescent="0.2">
      <c r="A91" s="36" t="s">
        <v>61</v>
      </c>
      <c r="E91" s="37" t="s">
        <v>1409</v>
      </c>
    </row>
    <row r="92" spans="1:18" ht="51" x14ac:dyDescent="0.2">
      <c r="A92" t="s">
        <v>63</v>
      </c>
      <c r="E92" s="35" t="s">
        <v>807</v>
      </c>
    </row>
    <row r="93" spans="1:18" ht="12.75" customHeight="1" x14ac:dyDescent="0.2">
      <c r="A93" s="12" t="s">
        <v>53</v>
      </c>
      <c r="B93" s="12"/>
      <c r="C93" s="38" t="s">
        <v>94</v>
      </c>
      <c r="D93" s="12"/>
      <c r="E93" s="27" t="s">
        <v>490</v>
      </c>
      <c r="F93" s="12"/>
      <c r="G93" s="12"/>
      <c r="H93" s="12"/>
      <c r="I93" s="39">
        <f>0+Q93</f>
        <v>0</v>
      </c>
      <c r="O93">
        <f>0+R93</f>
        <v>0</v>
      </c>
      <c r="Q93">
        <f>0+I94+I98+I102+I106</f>
        <v>0</v>
      </c>
      <c r="R93">
        <f>0+O94+O98+O102+O106</f>
        <v>0</v>
      </c>
    </row>
    <row r="94" spans="1:18" x14ac:dyDescent="0.2">
      <c r="A94" s="24" t="s">
        <v>55</v>
      </c>
      <c r="B94" s="29" t="s">
        <v>159</v>
      </c>
      <c r="C94" s="29" t="s">
        <v>492</v>
      </c>
      <c r="D94" s="24" t="s">
        <v>69</v>
      </c>
      <c r="E94" s="30" t="s">
        <v>493</v>
      </c>
      <c r="F94" s="31" t="s">
        <v>101</v>
      </c>
      <c r="G94" s="32">
        <v>11.6</v>
      </c>
      <c r="H94" s="33">
        <v>0</v>
      </c>
      <c r="I94" s="33">
        <f>ROUND(ROUND(H94,2)*ROUND(G94,3),2)</f>
        <v>0</v>
      </c>
      <c r="O94">
        <f>(I94*21)/100</f>
        <v>0</v>
      </c>
      <c r="P94" t="s">
        <v>35</v>
      </c>
    </row>
    <row r="95" spans="1:18" ht="51" x14ac:dyDescent="0.2">
      <c r="A95" s="34" t="s">
        <v>59</v>
      </c>
      <c r="E95" s="35" t="s">
        <v>1358</v>
      </c>
    </row>
    <row r="96" spans="1:18" x14ac:dyDescent="0.2">
      <c r="A96" s="36" t="s">
        <v>61</v>
      </c>
      <c r="E96" s="37" t="s">
        <v>1655</v>
      </c>
    </row>
    <row r="97" spans="1:18" ht="255" x14ac:dyDescent="0.2">
      <c r="A97" t="s">
        <v>63</v>
      </c>
      <c r="E97" s="35" t="s">
        <v>496</v>
      </c>
    </row>
    <row r="98" spans="1:18" x14ac:dyDescent="0.2">
      <c r="A98" s="24" t="s">
        <v>55</v>
      </c>
      <c r="B98" s="29" t="s">
        <v>165</v>
      </c>
      <c r="C98" s="29" t="s">
        <v>1360</v>
      </c>
      <c r="D98" s="24" t="s">
        <v>69</v>
      </c>
      <c r="E98" s="30" t="s">
        <v>1361</v>
      </c>
      <c r="F98" s="31" t="s">
        <v>486</v>
      </c>
      <c r="G98" s="32">
        <v>1</v>
      </c>
      <c r="H98" s="33">
        <v>0</v>
      </c>
      <c r="I98" s="33">
        <f>ROUND(ROUND(H98,2)*ROUND(G98,3),2)</f>
        <v>0</v>
      </c>
      <c r="O98">
        <f>(I98*21)/100</f>
        <v>0</v>
      </c>
      <c r="P98" t="s">
        <v>35</v>
      </c>
    </row>
    <row r="99" spans="1:18" ht="51" x14ac:dyDescent="0.2">
      <c r="A99" s="34" t="s">
        <v>59</v>
      </c>
      <c r="E99" s="35" t="s">
        <v>1656</v>
      </c>
    </row>
    <row r="100" spans="1:18" x14ac:dyDescent="0.2">
      <c r="A100" s="36" t="s">
        <v>61</v>
      </c>
      <c r="E100" s="37" t="s">
        <v>815</v>
      </c>
    </row>
    <row r="101" spans="1:18" ht="242.25" x14ac:dyDescent="0.2">
      <c r="A101" t="s">
        <v>63</v>
      </c>
      <c r="E101" s="35" t="s">
        <v>889</v>
      </c>
    </row>
    <row r="102" spans="1:18" x14ac:dyDescent="0.2">
      <c r="A102" s="24" t="s">
        <v>55</v>
      </c>
      <c r="B102" s="29" t="s">
        <v>171</v>
      </c>
      <c r="C102" s="29" t="s">
        <v>812</v>
      </c>
      <c r="D102" s="24" t="s">
        <v>69</v>
      </c>
      <c r="E102" s="30" t="s">
        <v>813</v>
      </c>
      <c r="F102" s="31" t="s">
        <v>486</v>
      </c>
      <c r="G102" s="32">
        <v>1</v>
      </c>
      <c r="H102" s="33">
        <v>0</v>
      </c>
      <c r="I102" s="33">
        <f>ROUND(ROUND(H102,2)*ROUND(G102,3),2)</f>
        <v>0</v>
      </c>
      <c r="O102">
        <f>(I102*21)/100</f>
        <v>0</v>
      </c>
      <c r="P102" t="s">
        <v>35</v>
      </c>
    </row>
    <row r="103" spans="1:18" ht="51" x14ac:dyDescent="0.2">
      <c r="A103" s="34" t="s">
        <v>59</v>
      </c>
      <c r="E103" s="35" t="s">
        <v>814</v>
      </c>
    </row>
    <row r="104" spans="1:18" x14ac:dyDescent="0.2">
      <c r="A104" s="36" t="s">
        <v>61</v>
      </c>
      <c r="E104" s="37" t="s">
        <v>815</v>
      </c>
    </row>
    <row r="105" spans="1:18" ht="38.25" x14ac:dyDescent="0.2">
      <c r="A105" t="s">
        <v>63</v>
      </c>
      <c r="E105" s="35" t="s">
        <v>816</v>
      </c>
    </row>
    <row r="106" spans="1:18" x14ac:dyDescent="0.2">
      <c r="A106" s="24" t="s">
        <v>55</v>
      </c>
      <c r="B106" s="29" t="s">
        <v>178</v>
      </c>
      <c r="C106" s="29" t="s">
        <v>817</v>
      </c>
      <c r="D106" s="24" t="s">
        <v>69</v>
      </c>
      <c r="E106" s="30" t="s">
        <v>818</v>
      </c>
      <c r="F106" s="31" t="s">
        <v>71</v>
      </c>
      <c r="G106" s="32">
        <v>5.6639999999999997</v>
      </c>
      <c r="H106" s="33">
        <v>0</v>
      </c>
      <c r="I106" s="33">
        <f>ROUND(ROUND(H106,2)*ROUND(G106,3),2)</f>
        <v>0</v>
      </c>
      <c r="O106">
        <f>(I106*21)/100</f>
        <v>0</v>
      </c>
      <c r="P106" t="s">
        <v>35</v>
      </c>
    </row>
    <row r="107" spans="1:18" ht="102" x14ac:dyDescent="0.2">
      <c r="A107" s="34" t="s">
        <v>59</v>
      </c>
      <c r="E107" s="35" t="s">
        <v>1657</v>
      </c>
    </row>
    <row r="108" spans="1:18" x14ac:dyDescent="0.2">
      <c r="A108" s="36" t="s">
        <v>61</v>
      </c>
      <c r="E108" s="37" t="s">
        <v>1658</v>
      </c>
    </row>
    <row r="109" spans="1:18" ht="369.75" x14ac:dyDescent="0.2">
      <c r="A109" t="s">
        <v>63</v>
      </c>
      <c r="E109" s="35" t="s">
        <v>274</v>
      </c>
    </row>
    <row r="110" spans="1:18" ht="12.75" customHeight="1" x14ac:dyDescent="0.2">
      <c r="A110" s="12" t="s">
        <v>53</v>
      </c>
      <c r="B110" s="12"/>
      <c r="C110" s="38" t="s">
        <v>50</v>
      </c>
      <c r="D110" s="12"/>
      <c r="E110" s="27" t="s">
        <v>542</v>
      </c>
      <c r="F110" s="12"/>
      <c r="G110" s="12"/>
      <c r="H110" s="12"/>
      <c r="I110" s="39">
        <f>0+Q110</f>
        <v>0</v>
      </c>
      <c r="O110">
        <f>0+R110</f>
        <v>0</v>
      </c>
      <c r="Q110">
        <f>0+I111+I115+I119+I123+I127+I131+I135+I139+I143+I147+I151</f>
        <v>0</v>
      </c>
      <c r="R110">
        <f>0+O111+O115+O119+O123+O127+O131+O135+O139+O143+O147+O151</f>
        <v>0</v>
      </c>
    </row>
    <row r="111" spans="1:18" x14ac:dyDescent="0.2">
      <c r="A111" s="24" t="s">
        <v>55</v>
      </c>
      <c r="B111" s="29" t="s">
        <v>184</v>
      </c>
      <c r="C111" s="29" t="s">
        <v>821</v>
      </c>
      <c r="D111" s="24" t="s">
        <v>69</v>
      </c>
      <c r="E111" s="30" t="s">
        <v>822</v>
      </c>
      <c r="F111" s="31" t="s">
        <v>101</v>
      </c>
      <c r="G111" s="32">
        <v>2.36</v>
      </c>
      <c r="H111" s="33">
        <v>0</v>
      </c>
      <c r="I111" s="33">
        <f>ROUND(ROUND(H111,2)*ROUND(G111,3),2)</f>
        <v>0</v>
      </c>
      <c r="O111">
        <f>(I111*21)/100</f>
        <v>0</v>
      </c>
      <c r="P111" t="s">
        <v>35</v>
      </c>
    </row>
    <row r="112" spans="1:18" ht="38.25" x14ac:dyDescent="0.2">
      <c r="A112" s="34" t="s">
        <v>59</v>
      </c>
      <c r="E112" s="35" t="s">
        <v>1659</v>
      </c>
    </row>
    <row r="113" spans="1:16" x14ac:dyDescent="0.2">
      <c r="A113" s="36" t="s">
        <v>61</v>
      </c>
      <c r="E113" s="37" t="s">
        <v>893</v>
      </c>
    </row>
    <row r="114" spans="1:16" ht="25.5" x14ac:dyDescent="0.2">
      <c r="A114" t="s">
        <v>63</v>
      </c>
      <c r="E114" s="35" t="s">
        <v>825</v>
      </c>
    </row>
    <row r="115" spans="1:16" x14ac:dyDescent="0.2">
      <c r="A115" s="24" t="s">
        <v>55</v>
      </c>
      <c r="B115" s="29" t="s">
        <v>190</v>
      </c>
      <c r="C115" s="29" t="s">
        <v>826</v>
      </c>
      <c r="D115" s="24" t="s">
        <v>69</v>
      </c>
      <c r="E115" s="30" t="s">
        <v>827</v>
      </c>
      <c r="F115" s="31" t="s">
        <v>71</v>
      </c>
      <c r="G115" s="32">
        <v>5.0000000000000001E-3</v>
      </c>
      <c r="H115" s="33">
        <v>0</v>
      </c>
      <c r="I115" s="33">
        <f>ROUND(ROUND(H115,2)*ROUND(G115,3),2)</f>
        <v>0</v>
      </c>
      <c r="O115">
        <f>(I115*21)/100</f>
        <v>0</v>
      </c>
      <c r="P115" t="s">
        <v>35</v>
      </c>
    </row>
    <row r="116" spans="1:16" ht="51" x14ac:dyDescent="0.2">
      <c r="A116" s="34" t="s">
        <v>59</v>
      </c>
      <c r="E116" s="35" t="s">
        <v>828</v>
      </c>
    </row>
    <row r="117" spans="1:16" x14ac:dyDescent="0.2">
      <c r="A117" s="36" t="s">
        <v>61</v>
      </c>
      <c r="E117" s="37" t="s">
        <v>1660</v>
      </c>
    </row>
    <row r="118" spans="1:16" ht="38.25" x14ac:dyDescent="0.2">
      <c r="A118" t="s">
        <v>63</v>
      </c>
      <c r="E118" s="35" t="s">
        <v>830</v>
      </c>
    </row>
    <row r="119" spans="1:16" x14ac:dyDescent="0.2">
      <c r="A119" s="24" t="s">
        <v>55</v>
      </c>
      <c r="B119" s="29" t="s">
        <v>196</v>
      </c>
      <c r="C119" s="29" t="s">
        <v>831</v>
      </c>
      <c r="D119" s="24" t="s">
        <v>69</v>
      </c>
      <c r="E119" s="30" t="s">
        <v>832</v>
      </c>
      <c r="F119" s="31" t="s">
        <v>71</v>
      </c>
      <c r="G119" s="32">
        <v>2.5000000000000001E-2</v>
      </c>
      <c r="H119" s="33">
        <v>0</v>
      </c>
      <c r="I119" s="33">
        <f>ROUND(ROUND(H119,2)*ROUND(G119,3),2)</f>
        <v>0</v>
      </c>
      <c r="O119">
        <f>(I119*21)/100</f>
        <v>0</v>
      </c>
      <c r="P119" t="s">
        <v>35</v>
      </c>
    </row>
    <row r="120" spans="1:16" ht="63.75" x14ac:dyDescent="0.2">
      <c r="A120" s="34" t="s">
        <v>59</v>
      </c>
      <c r="E120" s="35" t="s">
        <v>1131</v>
      </c>
    </row>
    <row r="121" spans="1:16" x14ac:dyDescent="0.2">
      <c r="A121" s="36" t="s">
        <v>61</v>
      </c>
      <c r="E121" s="37" t="s">
        <v>834</v>
      </c>
    </row>
    <row r="122" spans="1:16" ht="229.5" x14ac:dyDescent="0.2">
      <c r="A122" t="s">
        <v>63</v>
      </c>
      <c r="E122" s="35" t="s">
        <v>835</v>
      </c>
    </row>
    <row r="123" spans="1:16" x14ac:dyDescent="0.2">
      <c r="A123" s="24" t="s">
        <v>55</v>
      </c>
      <c r="B123" s="29" t="s">
        <v>201</v>
      </c>
      <c r="C123" s="29" t="s">
        <v>657</v>
      </c>
      <c r="D123" s="24" t="s">
        <v>69</v>
      </c>
      <c r="E123" s="30" t="s">
        <v>658</v>
      </c>
      <c r="F123" s="31" t="s">
        <v>71</v>
      </c>
      <c r="G123" s="32">
        <v>1.1759999999999999</v>
      </c>
      <c r="H123" s="33">
        <v>0</v>
      </c>
      <c r="I123" s="33">
        <f>ROUND(ROUND(H123,2)*ROUND(G123,3),2)</f>
        <v>0</v>
      </c>
      <c r="O123">
        <f>(I123*21)/100</f>
        <v>0</v>
      </c>
      <c r="P123" t="s">
        <v>35</v>
      </c>
    </row>
    <row r="124" spans="1:16" ht="63.75" x14ac:dyDescent="0.2">
      <c r="A124" s="34" t="s">
        <v>59</v>
      </c>
      <c r="E124" s="35" t="s">
        <v>1661</v>
      </c>
    </row>
    <row r="125" spans="1:16" x14ac:dyDescent="0.2">
      <c r="A125" s="36" t="s">
        <v>61</v>
      </c>
      <c r="E125" s="37" t="s">
        <v>1662</v>
      </c>
    </row>
    <row r="126" spans="1:16" ht="114.75" x14ac:dyDescent="0.2">
      <c r="A126" t="s">
        <v>63</v>
      </c>
      <c r="E126" s="35" t="s">
        <v>661</v>
      </c>
    </row>
    <row r="127" spans="1:16" x14ac:dyDescent="0.2">
      <c r="A127" s="24" t="s">
        <v>55</v>
      </c>
      <c r="B127" s="29" t="s">
        <v>208</v>
      </c>
      <c r="C127" s="29" t="s">
        <v>663</v>
      </c>
      <c r="D127" s="24" t="s">
        <v>69</v>
      </c>
      <c r="E127" s="30" t="s">
        <v>664</v>
      </c>
      <c r="F127" s="31" t="s">
        <v>77</v>
      </c>
      <c r="G127" s="32">
        <v>27.047999999999998</v>
      </c>
      <c r="H127" s="33">
        <v>0</v>
      </c>
      <c r="I127" s="33">
        <f>ROUND(ROUND(H127,2)*ROUND(G127,3),2)</f>
        <v>0</v>
      </c>
      <c r="O127">
        <f>(I127*21)/100</f>
        <v>0</v>
      </c>
      <c r="P127" t="s">
        <v>35</v>
      </c>
    </row>
    <row r="128" spans="1:16" ht="38.25" x14ac:dyDescent="0.2">
      <c r="A128" s="34" t="s">
        <v>59</v>
      </c>
      <c r="E128" s="35" t="s">
        <v>1663</v>
      </c>
    </row>
    <row r="129" spans="1:16" x14ac:dyDescent="0.2">
      <c r="A129" s="36" t="s">
        <v>61</v>
      </c>
      <c r="E129" s="37" t="s">
        <v>1664</v>
      </c>
    </row>
    <row r="130" spans="1:16" ht="25.5" x14ac:dyDescent="0.2">
      <c r="A130" t="s">
        <v>63</v>
      </c>
      <c r="E130" s="35" t="s">
        <v>80</v>
      </c>
    </row>
    <row r="131" spans="1:16" x14ac:dyDescent="0.2">
      <c r="A131" s="24" t="s">
        <v>55</v>
      </c>
      <c r="B131" s="29" t="s">
        <v>214</v>
      </c>
      <c r="C131" s="29" t="s">
        <v>899</v>
      </c>
      <c r="D131" s="24" t="s">
        <v>69</v>
      </c>
      <c r="E131" s="30" t="s">
        <v>900</v>
      </c>
      <c r="F131" s="31" t="s">
        <v>71</v>
      </c>
      <c r="G131" s="32">
        <v>2.073</v>
      </c>
      <c r="H131" s="33">
        <v>0</v>
      </c>
      <c r="I131" s="33">
        <f>ROUND(ROUND(H131,2)*ROUND(G131,3),2)</f>
        <v>0</v>
      </c>
      <c r="O131">
        <f>(I131*21)/100</f>
        <v>0</v>
      </c>
      <c r="P131" t="s">
        <v>35</v>
      </c>
    </row>
    <row r="132" spans="1:16" ht="127.5" x14ac:dyDescent="0.2">
      <c r="A132" s="34" t="s">
        <v>59</v>
      </c>
      <c r="E132" s="35" t="s">
        <v>1665</v>
      </c>
    </row>
    <row r="133" spans="1:16" ht="38.25" x14ac:dyDescent="0.2">
      <c r="A133" s="36" t="s">
        <v>61</v>
      </c>
      <c r="E133" s="37" t="s">
        <v>1666</v>
      </c>
    </row>
    <row r="134" spans="1:16" ht="114.75" x14ac:dyDescent="0.2">
      <c r="A134" t="s">
        <v>63</v>
      </c>
      <c r="E134" s="35" t="s">
        <v>661</v>
      </c>
    </row>
    <row r="135" spans="1:16" x14ac:dyDescent="0.2">
      <c r="A135" s="24" t="s">
        <v>55</v>
      </c>
      <c r="B135" s="29" t="s">
        <v>220</v>
      </c>
      <c r="C135" s="29" t="s">
        <v>903</v>
      </c>
      <c r="D135" s="24" t="s">
        <v>69</v>
      </c>
      <c r="E135" s="30" t="s">
        <v>904</v>
      </c>
      <c r="F135" s="31" t="s">
        <v>77</v>
      </c>
      <c r="G135" s="32">
        <v>53.898000000000003</v>
      </c>
      <c r="H135" s="33">
        <v>0</v>
      </c>
      <c r="I135" s="33">
        <f>ROUND(ROUND(H135,2)*ROUND(G135,3),2)</f>
        <v>0</v>
      </c>
      <c r="O135">
        <f>(I135*21)/100</f>
        <v>0</v>
      </c>
      <c r="P135" t="s">
        <v>35</v>
      </c>
    </row>
    <row r="136" spans="1:16" ht="89.25" x14ac:dyDescent="0.2">
      <c r="A136" s="34" t="s">
        <v>59</v>
      </c>
      <c r="E136" s="35" t="s">
        <v>1667</v>
      </c>
    </row>
    <row r="137" spans="1:16" ht="38.25" x14ac:dyDescent="0.2">
      <c r="A137" s="36" t="s">
        <v>61</v>
      </c>
      <c r="E137" s="37" t="s">
        <v>1668</v>
      </c>
    </row>
    <row r="138" spans="1:16" ht="25.5" x14ac:dyDescent="0.2">
      <c r="A138" t="s">
        <v>63</v>
      </c>
      <c r="E138" s="35" t="s">
        <v>80</v>
      </c>
    </row>
    <row r="139" spans="1:16" x14ac:dyDescent="0.2">
      <c r="A139" s="24" t="s">
        <v>55</v>
      </c>
      <c r="B139" s="29" t="s">
        <v>225</v>
      </c>
      <c r="C139" s="29" t="s">
        <v>668</v>
      </c>
      <c r="D139" s="24" t="s">
        <v>69</v>
      </c>
      <c r="E139" s="30" t="s">
        <v>669</v>
      </c>
      <c r="F139" s="31" t="s">
        <v>71</v>
      </c>
      <c r="G139" s="32">
        <v>1.944</v>
      </c>
      <c r="H139" s="33">
        <v>0</v>
      </c>
      <c r="I139" s="33">
        <f>ROUND(ROUND(H139,2)*ROUND(G139,3),2)</f>
        <v>0</v>
      </c>
      <c r="O139">
        <f>(I139*21)/100</f>
        <v>0</v>
      </c>
      <c r="P139" t="s">
        <v>35</v>
      </c>
    </row>
    <row r="140" spans="1:16" ht="63.75" x14ac:dyDescent="0.2">
      <c r="A140" s="34" t="s">
        <v>59</v>
      </c>
      <c r="E140" s="35" t="s">
        <v>1669</v>
      </c>
    </row>
    <row r="141" spans="1:16" x14ac:dyDescent="0.2">
      <c r="A141" s="36" t="s">
        <v>61</v>
      </c>
      <c r="E141" s="37" t="s">
        <v>1670</v>
      </c>
    </row>
    <row r="142" spans="1:16" ht="114.75" x14ac:dyDescent="0.2">
      <c r="A142" t="s">
        <v>63</v>
      </c>
      <c r="E142" s="35" t="s">
        <v>661</v>
      </c>
    </row>
    <row r="143" spans="1:16" x14ac:dyDescent="0.2">
      <c r="A143" s="24" t="s">
        <v>55</v>
      </c>
      <c r="B143" s="29" t="s">
        <v>230</v>
      </c>
      <c r="C143" s="29" t="s">
        <v>673</v>
      </c>
      <c r="D143" s="24" t="s">
        <v>69</v>
      </c>
      <c r="E143" s="30" t="s">
        <v>674</v>
      </c>
      <c r="F143" s="31" t="s">
        <v>77</v>
      </c>
      <c r="G143" s="32">
        <v>44.712000000000003</v>
      </c>
      <c r="H143" s="33">
        <v>0</v>
      </c>
      <c r="I143" s="33">
        <f>ROUND(ROUND(H143,2)*ROUND(G143,3),2)</f>
        <v>0</v>
      </c>
      <c r="O143">
        <f>(I143*21)/100</f>
        <v>0</v>
      </c>
      <c r="P143" t="s">
        <v>35</v>
      </c>
    </row>
    <row r="144" spans="1:16" ht="38.25" x14ac:dyDescent="0.2">
      <c r="A144" s="34" t="s">
        <v>59</v>
      </c>
      <c r="E144" s="35" t="s">
        <v>1545</v>
      </c>
    </row>
    <row r="145" spans="1:16" x14ac:dyDescent="0.2">
      <c r="A145" s="36" t="s">
        <v>61</v>
      </c>
      <c r="E145" s="37" t="s">
        <v>1671</v>
      </c>
    </row>
    <row r="146" spans="1:16" ht="25.5" x14ac:dyDescent="0.2">
      <c r="A146" t="s">
        <v>63</v>
      </c>
      <c r="E146" s="35" t="s">
        <v>80</v>
      </c>
    </row>
    <row r="147" spans="1:16" x14ac:dyDescent="0.2">
      <c r="A147" s="24" t="s">
        <v>55</v>
      </c>
      <c r="B147" s="29" t="s">
        <v>236</v>
      </c>
      <c r="C147" s="29" t="s">
        <v>844</v>
      </c>
      <c r="D147" s="24" t="s">
        <v>69</v>
      </c>
      <c r="E147" s="30" t="s">
        <v>845</v>
      </c>
      <c r="F147" s="31" t="s">
        <v>77</v>
      </c>
      <c r="G147" s="32">
        <v>140.346</v>
      </c>
      <c r="H147" s="33">
        <v>0</v>
      </c>
      <c r="I147" s="33">
        <f>ROUND(ROUND(H147,2)*ROUND(G147,3),2)</f>
        <v>0</v>
      </c>
      <c r="O147">
        <f>(I147*21)/100</f>
        <v>0</v>
      </c>
      <c r="P147" t="s">
        <v>35</v>
      </c>
    </row>
    <row r="148" spans="1:16" ht="38.25" x14ac:dyDescent="0.2">
      <c r="A148" s="34" t="s">
        <v>59</v>
      </c>
      <c r="E148" s="35" t="s">
        <v>1672</v>
      </c>
    </row>
    <row r="149" spans="1:16" x14ac:dyDescent="0.2">
      <c r="A149" s="36" t="s">
        <v>61</v>
      </c>
      <c r="E149" s="37" t="s">
        <v>1673</v>
      </c>
    </row>
    <row r="150" spans="1:16" ht="25.5" x14ac:dyDescent="0.2">
      <c r="A150" t="s">
        <v>63</v>
      </c>
      <c r="E150" s="35" t="s">
        <v>80</v>
      </c>
    </row>
    <row r="151" spans="1:16" x14ac:dyDescent="0.2">
      <c r="A151" s="24" t="s">
        <v>55</v>
      </c>
      <c r="B151" s="29" t="s">
        <v>243</v>
      </c>
      <c r="C151" s="29" t="s">
        <v>915</v>
      </c>
      <c r="D151" s="24" t="s">
        <v>69</v>
      </c>
      <c r="E151" s="30" t="s">
        <v>916</v>
      </c>
      <c r="F151" s="31" t="s">
        <v>101</v>
      </c>
      <c r="G151" s="32">
        <v>11.3</v>
      </c>
      <c r="H151" s="33">
        <v>0</v>
      </c>
      <c r="I151" s="33">
        <f>ROUND(ROUND(H151,2)*ROUND(G151,3),2)</f>
        <v>0</v>
      </c>
      <c r="O151">
        <f>(I151*21)/100</f>
        <v>0</v>
      </c>
      <c r="P151" t="s">
        <v>35</v>
      </c>
    </row>
    <row r="152" spans="1:16" ht="51" x14ac:dyDescent="0.2">
      <c r="A152" s="34" t="s">
        <v>59</v>
      </c>
      <c r="E152" s="35" t="s">
        <v>1674</v>
      </c>
    </row>
    <row r="153" spans="1:16" x14ac:dyDescent="0.2">
      <c r="A153" s="36" t="s">
        <v>61</v>
      </c>
      <c r="E153" s="37" t="s">
        <v>1675</v>
      </c>
    </row>
    <row r="154" spans="1:16" ht="127.5" x14ac:dyDescent="0.2">
      <c r="A154" t="s">
        <v>63</v>
      </c>
      <c r="E154"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9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0+O12+O25+O98+O127+O132+O165+O170+O175+O184+O213</f>
        <v>0</v>
      </c>
      <c r="P2" t="s">
        <v>34</v>
      </c>
    </row>
    <row r="3" spans="1:18" ht="15" customHeight="1" x14ac:dyDescent="0.25">
      <c r="A3" t="s">
        <v>11</v>
      </c>
      <c r="B3" s="17" t="s">
        <v>13</v>
      </c>
      <c r="C3" s="4" t="s">
        <v>14</v>
      </c>
      <c r="D3" s="7"/>
      <c r="E3" s="18" t="s">
        <v>15</v>
      </c>
      <c r="F3" s="8"/>
      <c r="G3" s="15"/>
      <c r="H3" s="14" t="s">
        <v>1676</v>
      </c>
      <c r="I3" s="40">
        <f>0+I12+I25+I98+I127+I132+I165+I170+I175+I184+I213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1676</v>
      </c>
      <c r="D8" s="2"/>
      <c r="E8" s="21" t="s">
        <v>1677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0+I13+I17+I21</f>
        <v>0</v>
      </c>
      <c r="R12">
        <f>0+O13+O17+O21</f>
        <v>0</v>
      </c>
    </row>
    <row r="13" spans="1:18" x14ac:dyDescent="0.2">
      <c r="A13" s="24" t="s">
        <v>55</v>
      </c>
      <c r="B13" s="29" t="s">
        <v>18</v>
      </c>
      <c r="C13" s="29" t="s">
        <v>56</v>
      </c>
      <c r="D13" s="24" t="s">
        <v>120</v>
      </c>
      <c r="E13" s="30" t="s">
        <v>57</v>
      </c>
      <c r="F13" s="31" t="s">
        <v>58</v>
      </c>
      <c r="G13" s="32">
        <v>290.64</v>
      </c>
      <c r="H13" s="33">
        <v>0</v>
      </c>
      <c r="I13" s="33">
        <f>ROUND(ROUND(H13,2)*ROUND(G13,3),2)</f>
        <v>0</v>
      </c>
      <c r="O13">
        <f>(I13*21)/100</f>
        <v>0</v>
      </c>
      <c r="P13" t="s">
        <v>35</v>
      </c>
    </row>
    <row r="14" spans="1:18" ht="25.5" x14ac:dyDescent="0.2">
      <c r="A14" s="34" t="s">
        <v>59</v>
      </c>
      <c r="E14" s="35" t="s">
        <v>1678</v>
      </c>
    </row>
    <row r="15" spans="1:18" x14ac:dyDescent="0.2">
      <c r="A15" s="36" t="s">
        <v>61</v>
      </c>
      <c r="E15" s="37" t="s">
        <v>1679</v>
      </c>
    </row>
    <row r="16" spans="1:18" ht="25.5" x14ac:dyDescent="0.2">
      <c r="A16" t="s">
        <v>63</v>
      </c>
      <c r="E16" s="35" t="s">
        <v>64</v>
      </c>
    </row>
    <row r="17" spans="1:18" x14ac:dyDescent="0.2">
      <c r="A17" s="24" t="s">
        <v>55</v>
      </c>
      <c r="B17" s="29" t="s">
        <v>35</v>
      </c>
      <c r="C17" s="29" t="s">
        <v>56</v>
      </c>
      <c r="D17" s="24" t="s">
        <v>125</v>
      </c>
      <c r="E17" s="30" t="s">
        <v>57</v>
      </c>
      <c r="F17" s="31" t="s">
        <v>58</v>
      </c>
      <c r="G17" s="32">
        <v>150.99199999999999</v>
      </c>
      <c r="H17" s="33">
        <v>0</v>
      </c>
      <c r="I17" s="33">
        <f>ROUND(ROUND(H17,2)*ROUND(G17,3),2)</f>
        <v>0</v>
      </c>
      <c r="O17">
        <f>(I17*21)/100</f>
        <v>0</v>
      </c>
      <c r="P17" t="s">
        <v>35</v>
      </c>
    </row>
    <row r="18" spans="1:18" ht="25.5" x14ac:dyDescent="0.2">
      <c r="A18" s="34" t="s">
        <v>59</v>
      </c>
      <c r="E18" s="35" t="s">
        <v>1680</v>
      </c>
    </row>
    <row r="19" spans="1:18" ht="38.25" x14ac:dyDescent="0.2">
      <c r="A19" s="36" t="s">
        <v>61</v>
      </c>
      <c r="E19" s="37" t="s">
        <v>1681</v>
      </c>
    </row>
    <row r="20" spans="1:18" ht="25.5" x14ac:dyDescent="0.2">
      <c r="A20" t="s">
        <v>63</v>
      </c>
      <c r="E20" s="35" t="s">
        <v>64</v>
      </c>
    </row>
    <row r="21" spans="1:18" x14ac:dyDescent="0.2">
      <c r="A21" s="24" t="s">
        <v>55</v>
      </c>
      <c r="B21" s="29" t="s">
        <v>34</v>
      </c>
      <c r="C21" s="29" t="s">
        <v>1591</v>
      </c>
      <c r="D21" s="24" t="s">
        <v>69</v>
      </c>
      <c r="E21" s="30" t="s">
        <v>1592</v>
      </c>
      <c r="F21" s="31" t="s">
        <v>1560</v>
      </c>
      <c r="G21" s="32">
        <v>1</v>
      </c>
      <c r="H21" s="33">
        <v>0</v>
      </c>
      <c r="I21" s="33">
        <f>ROUND(ROUND(H21,2)*ROUND(G21,3),2)</f>
        <v>0</v>
      </c>
      <c r="O21">
        <f>(I21*21)/100</f>
        <v>0</v>
      </c>
      <c r="P21" t="s">
        <v>35</v>
      </c>
    </row>
    <row r="22" spans="1:18" ht="25.5" x14ac:dyDescent="0.2">
      <c r="A22" s="34" t="s">
        <v>59</v>
      </c>
      <c r="E22" s="35" t="s">
        <v>1682</v>
      </c>
    </row>
    <row r="23" spans="1:18" x14ac:dyDescent="0.2">
      <c r="A23" s="36" t="s">
        <v>61</v>
      </c>
      <c r="E23" s="37" t="s">
        <v>815</v>
      </c>
    </row>
    <row r="24" spans="1:18" x14ac:dyDescent="0.2">
      <c r="A24" t="s">
        <v>63</v>
      </c>
      <c r="E24" s="35" t="s">
        <v>69</v>
      </c>
    </row>
    <row r="25" spans="1:18" ht="12.75" customHeight="1" x14ac:dyDescent="0.2">
      <c r="A25" s="12" t="s">
        <v>53</v>
      </c>
      <c r="B25" s="12"/>
      <c r="C25" s="38" t="s">
        <v>18</v>
      </c>
      <c r="D25" s="12"/>
      <c r="E25" s="27" t="s">
        <v>67</v>
      </c>
      <c r="F25" s="12"/>
      <c r="G25" s="12"/>
      <c r="H25" s="12"/>
      <c r="I25" s="39">
        <f>0+Q25</f>
        <v>0</v>
      </c>
      <c r="O25">
        <f>0+R25</f>
        <v>0</v>
      </c>
      <c r="Q25">
        <f>0+I26+I30+I34+I38+I42+I46+I50+I54+I58+I62+I66+I70+I74+I78+I82+I86+I90+I94</f>
        <v>0</v>
      </c>
      <c r="R25">
        <f>0+O26+O30+O34+O38+O42+O46+O50+O54+O58+O62+O66+O70+O74+O78+O82+O86+O90+O94</f>
        <v>0</v>
      </c>
    </row>
    <row r="26" spans="1:18" x14ac:dyDescent="0.2">
      <c r="A26" s="24" t="s">
        <v>55</v>
      </c>
      <c r="B26" s="29" t="s">
        <v>43</v>
      </c>
      <c r="C26" s="29" t="s">
        <v>1683</v>
      </c>
      <c r="D26" s="24" t="s">
        <v>69</v>
      </c>
      <c r="E26" s="30" t="s">
        <v>1684</v>
      </c>
      <c r="F26" s="31" t="s">
        <v>71</v>
      </c>
      <c r="G26" s="32">
        <v>0.70199999999999996</v>
      </c>
      <c r="H26" s="33">
        <v>0</v>
      </c>
      <c r="I26" s="33">
        <f>ROUND(ROUND(H26,2)*ROUND(G26,3),2)</f>
        <v>0</v>
      </c>
      <c r="O26">
        <f>(I26*21)/100</f>
        <v>0</v>
      </c>
      <c r="P26" t="s">
        <v>35</v>
      </c>
    </row>
    <row r="27" spans="1:18" ht="63.75" x14ac:dyDescent="0.2">
      <c r="A27" s="34" t="s">
        <v>59</v>
      </c>
      <c r="E27" s="35" t="s">
        <v>1685</v>
      </c>
    </row>
    <row r="28" spans="1:18" x14ac:dyDescent="0.2">
      <c r="A28" s="36" t="s">
        <v>61</v>
      </c>
      <c r="E28" s="37" t="s">
        <v>1686</v>
      </c>
    </row>
    <row r="29" spans="1:18" ht="63.75" x14ac:dyDescent="0.2">
      <c r="A29" t="s">
        <v>63</v>
      </c>
      <c r="E29" s="35" t="s">
        <v>74</v>
      </c>
    </row>
    <row r="30" spans="1:18" x14ac:dyDescent="0.2">
      <c r="A30" s="24" t="s">
        <v>55</v>
      </c>
      <c r="B30" s="29" t="s">
        <v>45</v>
      </c>
      <c r="C30" s="29" t="s">
        <v>1687</v>
      </c>
      <c r="D30" s="24" t="s">
        <v>69</v>
      </c>
      <c r="E30" s="30" t="s">
        <v>1688</v>
      </c>
      <c r="F30" s="31" t="s">
        <v>77</v>
      </c>
      <c r="G30" s="32">
        <v>21.06</v>
      </c>
      <c r="H30" s="33">
        <v>0</v>
      </c>
      <c r="I30" s="33">
        <f>ROUND(ROUND(H30,2)*ROUND(G30,3),2)</f>
        <v>0</v>
      </c>
      <c r="O30">
        <f>(I30*21)/100</f>
        <v>0</v>
      </c>
      <c r="P30" t="s">
        <v>35</v>
      </c>
    </row>
    <row r="31" spans="1:18" ht="51" x14ac:dyDescent="0.2">
      <c r="A31" s="34" t="s">
        <v>59</v>
      </c>
      <c r="E31" s="35" t="s">
        <v>1689</v>
      </c>
    </row>
    <row r="32" spans="1:18" x14ac:dyDescent="0.2">
      <c r="A32" s="36" t="s">
        <v>61</v>
      </c>
      <c r="E32" s="37" t="s">
        <v>1690</v>
      </c>
    </row>
    <row r="33" spans="1:16" ht="25.5" x14ac:dyDescent="0.2">
      <c r="A33" t="s">
        <v>63</v>
      </c>
      <c r="E33" s="35" t="s">
        <v>80</v>
      </c>
    </row>
    <row r="34" spans="1:16" x14ac:dyDescent="0.2">
      <c r="A34" s="24" t="s">
        <v>55</v>
      </c>
      <c r="B34" s="29" t="s">
        <v>47</v>
      </c>
      <c r="C34" s="29" t="s">
        <v>1691</v>
      </c>
      <c r="D34" s="24" t="s">
        <v>69</v>
      </c>
      <c r="E34" s="30" t="s">
        <v>1692</v>
      </c>
      <c r="F34" s="31" t="s">
        <v>204</v>
      </c>
      <c r="G34" s="32">
        <v>4.5</v>
      </c>
      <c r="H34" s="33">
        <v>0</v>
      </c>
      <c r="I34" s="33">
        <f>ROUND(ROUND(H34,2)*ROUND(G34,3),2)</f>
        <v>0</v>
      </c>
      <c r="O34">
        <f>(I34*21)/100</f>
        <v>0</v>
      </c>
      <c r="P34" t="s">
        <v>35</v>
      </c>
    </row>
    <row r="35" spans="1:16" ht="51" x14ac:dyDescent="0.2">
      <c r="A35" s="34" t="s">
        <v>59</v>
      </c>
      <c r="E35" s="35" t="s">
        <v>1693</v>
      </c>
    </row>
    <row r="36" spans="1:16" x14ac:dyDescent="0.2">
      <c r="A36" s="36" t="s">
        <v>61</v>
      </c>
      <c r="E36" s="37" t="s">
        <v>1694</v>
      </c>
    </row>
    <row r="37" spans="1:16" ht="63.75" x14ac:dyDescent="0.2">
      <c r="A37" t="s">
        <v>63</v>
      </c>
      <c r="E37" s="35" t="s">
        <v>1695</v>
      </c>
    </row>
    <row r="38" spans="1:16" ht="25.5" x14ac:dyDescent="0.2">
      <c r="A38" s="24" t="s">
        <v>55</v>
      </c>
      <c r="B38" s="29" t="s">
        <v>89</v>
      </c>
      <c r="C38" s="29" t="s">
        <v>1696</v>
      </c>
      <c r="D38" s="24" t="s">
        <v>69</v>
      </c>
      <c r="E38" s="30" t="s">
        <v>1697</v>
      </c>
      <c r="F38" s="31" t="s">
        <v>77</v>
      </c>
      <c r="G38" s="32">
        <v>62.1</v>
      </c>
      <c r="H38" s="33">
        <v>0</v>
      </c>
      <c r="I38" s="33">
        <f>ROUND(ROUND(H38,2)*ROUND(G38,3),2)</f>
        <v>0</v>
      </c>
      <c r="O38">
        <f>(I38*21)/100</f>
        <v>0</v>
      </c>
      <c r="P38" t="s">
        <v>35</v>
      </c>
    </row>
    <row r="39" spans="1:16" ht="38.25" x14ac:dyDescent="0.2">
      <c r="A39" s="34" t="s">
        <v>59</v>
      </c>
      <c r="E39" s="35" t="s">
        <v>1698</v>
      </c>
    </row>
    <row r="40" spans="1:16" x14ac:dyDescent="0.2">
      <c r="A40" s="36" t="s">
        <v>61</v>
      </c>
      <c r="E40" s="37" t="s">
        <v>1699</v>
      </c>
    </row>
    <row r="41" spans="1:16" ht="25.5" x14ac:dyDescent="0.2">
      <c r="A41" t="s">
        <v>63</v>
      </c>
      <c r="E41" s="35" t="s">
        <v>80</v>
      </c>
    </row>
    <row r="42" spans="1:16" x14ac:dyDescent="0.2">
      <c r="A42" s="24" t="s">
        <v>55</v>
      </c>
      <c r="B42" s="29" t="s">
        <v>94</v>
      </c>
      <c r="C42" s="29" t="s">
        <v>135</v>
      </c>
      <c r="D42" s="24" t="s">
        <v>69</v>
      </c>
      <c r="E42" s="30" t="s">
        <v>136</v>
      </c>
      <c r="F42" s="31" t="s">
        <v>137</v>
      </c>
      <c r="G42" s="32">
        <v>140</v>
      </c>
      <c r="H42" s="33">
        <v>0</v>
      </c>
      <c r="I42" s="33">
        <f>ROUND(ROUND(H42,2)*ROUND(G42,3),2)</f>
        <v>0</v>
      </c>
      <c r="O42">
        <f>(I42*21)/100</f>
        <v>0</v>
      </c>
      <c r="P42" t="s">
        <v>35</v>
      </c>
    </row>
    <row r="43" spans="1:16" ht="25.5" x14ac:dyDescent="0.2">
      <c r="A43" s="34" t="s">
        <v>59</v>
      </c>
      <c r="E43" s="35" t="s">
        <v>746</v>
      </c>
    </row>
    <row r="44" spans="1:16" x14ac:dyDescent="0.2">
      <c r="A44" s="36" t="s">
        <v>61</v>
      </c>
      <c r="E44" s="37" t="s">
        <v>139</v>
      </c>
    </row>
    <row r="45" spans="1:16" ht="38.25" x14ac:dyDescent="0.2">
      <c r="A45" t="s">
        <v>63</v>
      </c>
      <c r="E45" s="35" t="s">
        <v>140</v>
      </c>
    </row>
    <row r="46" spans="1:16" x14ac:dyDescent="0.2">
      <c r="A46" s="24" t="s">
        <v>55</v>
      </c>
      <c r="B46" s="29" t="s">
        <v>50</v>
      </c>
      <c r="C46" s="29" t="s">
        <v>1700</v>
      </c>
      <c r="D46" s="24" t="s">
        <v>69</v>
      </c>
      <c r="E46" s="30" t="s">
        <v>1701</v>
      </c>
      <c r="F46" s="31" t="s">
        <v>101</v>
      </c>
      <c r="G46" s="32">
        <v>50</v>
      </c>
      <c r="H46" s="33">
        <v>0</v>
      </c>
      <c r="I46" s="33">
        <f>ROUND(ROUND(H46,2)*ROUND(G46,3),2)</f>
        <v>0</v>
      </c>
      <c r="O46">
        <f>(I46*21)/100</f>
        <v>0</v>
      </c>
      <c r="P46" t="s">
        <v>35</v>
      </c>
    </row>
    <row r="47" spans="1:16" ht="25.5" x14ac:dyDescent="0.2">
      <c r="A47" s="34" t="s">
        <v>59</v>
      </c>
      <c r="E47" s="35" t="s">
        <v>1702</v>
      </c>
    </row>
    <row r="48" spans="1:16" x14ac:dyDescent="0.2">
      <c r="A48" s="36" t="s">
        <v>61</v>
      </c>
      <c r="E48" s="37" t="s">
        <v>1703</v>
      </c>
    </row>
    <row r="49" spans="1:16" ht="38.25" x14ac:dyDescent="0.2">
      <c r="A49" t="s">
        <v>63</v>
      </c>
      <c r="E49" s="35" t="s">
        <v>1704</v>
      </c>
    </row>
    <row r="50" spans="1:16" x14ac:dyDescent="0.2">
      <c r="A50" s="24" t="s">
        <v>55</v>
      </c>
      <c r="B50" s="29" t="s">
        <v>52</v>
      </c>
      <c r="C50" s="29" t="s">
        <v>142</v>
      </c>
      <c r="D50" s="24" t="s">
        <v>69</v>
      </c>
      <c r="E50" s="30" t="s">
        <v>143</v>
      </c>
      <c r="F50" s="31" t="s">
        <v>71</v>
      </c>
      <c r="G50" s="32">
        <v>7.6760000000000002</v>
      </c>
      <c r="H50" s="33">
        <v>0</v>
      </c>
      <c r="I50" s="33">
        <f>ROUND(ROUND(H50,2)*ROUND(G50,3),2)</f>
        <v>0</v>
      </c>
      <c r="O50">
        <f>(I50*21)/100</f>
        <v>0</v>
      </c>
      <c r="P50" t="s">
        <v>35</v>
      </c>
    </row>
    <row r="51" spans="1:16" ht="140.25" x14ac:dyDescent="0.2">
      <c r="A51" s="34" t="s">
        <v>59</v>
      </c>
      <c r="E51" s="35" t="s">
        <v>1705</v>
      </c>
    </row>
    <row r="52" spans="1:16" ht="38.25" x14ac:dyDescent="0.2">
      <c r="A52" s="36" t="s">
        <v>61</v>
      </c>
      <c r="E52" s="37" t="s">
        <v>1706</v>
      </c>
    </row>
    <row r="53" spans="1:16" ht="38.25" x14ac:dyDescent="0.2">
      <c r="A53" t="s">
        <v>63</v>
      </c>
      <c r="E53" s="35" t="s">
        <v>146</v>
      </c>
    </row>
    <row r="54" spans="1:16" x14ac:dyDescent="0.2">
      <c r="A54" s="24" t="s">
        <v>55</v>
      </c>
      <c r="B54" s="29" t="s">
        <v>108</v>
      </c>
      <c r="C54" s="29" t="s">
        <v>148</v>
      </c>
      <c r="D54" s="24" t="s">
        <v>69</v>
      </c>
      <c r="E54" s="30" t="s">
        <v>149</v>
      </c>
      <c r="F54" s="31" t="s">
        <v>71</v>
      </c>
      <c r="G54" s="32">
        <v>25</v>
      </c>
      <c r="H54" s="33">
        <v>0</v>
      </c>
      <c r="I54" s="33">
        <f>ROUND(ROUND(H54,2)*ROUND(G54,3),2)</f>
        <v>0</v>
      </c>
      <c r="O54">
        <f>(I54*21)/100</f>
        <v>0</v>
      </c>
      <c r="P54" t="s">
        <v>35</v>
      </c>
    </row>
    <row r="55" spans="1:16" ht="51" x14ac:dyDescent="0.2">
      <c r="A55" s="34" t="s">
        <v>59</v>
      </c>
      <c r="E55" s="35" t="s">
        <v>1707</v>
      </c>
    </row>
    <row r="56" spans="1:16" x14ac:dyDescent="0.2">
      <c r="A56" s="36" t="s">
        <v>61</v>
      </c>
      <c r="E56" s="37" t="s">
        <v>1708</v>
      </c>
    </row>
    <row r="57" spans="1:16" ht="369.75" x14ac:dyDescent="0.2">
      <c r="A57" t="s">
        <v>63</v>
      </c>
      <c r="E57" s="35" t="s">
        <v>152</v>
      </c>
    </row>
    <row r="58" spans="1:16" x14ac:dyDescent="0.2">
      <c r="A58" s="24" t="s">
        <v>55</v>
      </c>
      <c r="B58" s="29" t="s">
        <v>113</v>
      </c>
      <c r="C58" s="29" t="s">
        <v>1709</v>
      </c>
      <c r="D58" s="24" t="s">
        <v>69</v>
      </c>
      <c r="E58" s="30" t="s">
        <v>1710</v>
      </c>
      <c r="F58" s="31" t="s">
        <v>174</v>
      </c>
      <c r="G58" s="32">
        <v>250</v>
      </c>
      <c r="H58" s="33">
        <v>0</v>
      </c>
      <c r="I58" s="33">
        <f>ROUND(ROUND(H58,2)*ROUND(G58,3),2)</f>
        <v>0</v>
      </c>
      <c r="O58">
        <f>(I58*21)/100</f>
        <v>0</v>
      </c>
      <c r="P58" t="s">
        <v>35</v>
      </c>
    </row>
    <row r="59" spans="1:16" ht="38.25" x14ac:dyDescent="0.2">
      <c r="A59" s="34" t="s">
        <v>59</v>
      </c>
      <c r="E59" s="35" t="s">
        <v>1711</v>
      </c>
    </row>
    <row r="60" spans="1:16" x14ac:dyDescent="0.2">
      <c r="A60" s="36" t="s">
        <v>61</v>
      </c>
      <c r="E60" s="37" t="s">
        <v>1712</v>
      </c>
    </row>
    <row r="61" spans="1:16" ht="25.5" x14ac:dyDescent="0.2">
      <c r="A61" t="s">
        <v>63</v>
      </c>
      <c r="E61" s="35" t="s">
        <v>177</v>
      </c>
    </row>
    <row r="62" spans="1:16" x14ac:dyDescent="0.2">
      <c r="A62" s="24" t="s">
        <v>55</v>
      </c>
      <c r="B62" s="29" t="s">
        <v>118</v>
      </c>
      <c r="C62" s="29" t="s">
        <v>166</v>
      </c>
      <c r="D62" s="24" t="s">
        <v>69</v>
      </c>
      <c r="E62" s="30" t="s">
        <v>167</v>
      </c>
      <c r="F62" s="31" t="s">
        <v>71</v>
      </c>
      <c r="G62" s="32">
        <v>120.32</v>
      </c>
      <c r="H62" s="33">
        <v>0</v>
      </c>
      <c r="I62" s="33">
        <f>ROUND(ROUND(H62,2)*ROUND(G62,3),2)</f>
        <v>0</v>
      </c>
      <c r="O62">
        <f>(I62*21)/100</f>
        <v>0</v>
      </c>
      <c r="P62" t="s">
        <v>35</v>
      </c>
    </row>
    <row r="63" spans="1:16" ht="51" x14ac:dyDescent="0.2">
      <c r="A63" s="34" t="s">
        <v>59</v>
      </c>
      <c r="E63" s="35" t="s">
        <v>1713</v>
      </c>
    </row>
    <row r="64" spans="1:16" x14ac:dyDescent="0.2">
      <c r="A64" s="36" t="s">
        <v>61</v>
      </c>
      <c r="E64" s="37" t="s">
        <v>1714</v>
      </c>
    </row>
    <row r="65" spans="1:16" ht="318.75" x14ac:dyDescent="0.2">
      <c r="A65" t="s">
        <v>63</v>
      </c>
      <c r="E65" s="35" t="s">
        <v>170</v>
      </c>
    </row>
    <row r="66" spans="1:16" x14ac:dyDescent="0.2">
      <c r="A66" s="24" t="s">
        <v>55</v>
      </c>
      <c r="B66" s="29" t="s">
        <v>124</v>
      </c>
      <c r="C66" s="29" t="s">
        <v>172</v>
      </c>
      <c r="D66" s="24" t="s">
        <v>69</v>
      </c>
      <c r="E66" s="30" t="s">
        <v>173</v>
      </c>
      <c r="F66" s="31" t="s">
        <v>174</v>
      </c>
      <c r="G66" s="32">
        <v>1203.2</v>
      </c>
      <c r="H66" s="33">
        <v>0</v>
      </c>
      <c r="I66" s="33">
        <f>ROUND(ROUND(H66,2)*ROUND(G66,3),2)</f>
        <v>0</v>
      </c>
      <c r="O66">
        <f>(I66*21)/100</f>
        <v>0</v>
      </c>
      <c r="P66" t="s">
        <v>35</v>
      </c>
    </row>
    <row r="67" spans="1:16" ht="38.25" x14ac:dyDescent="0.2">
      <c r="A67" s="34" t="s">
        <v>59</v>
      </c>
      <c r="E67" s="35" t="s">
        <v>751</v>
      </c>
    </row>
    <row r="68" spans="1:16" x14ac:dyDescent="0.2">
      <c r="A68" s="36" t="s">
        <v>61</v>
      </c>
      <c r="E68" s="37" t="s">
        <v>1715</v>
      </c>
    </row>
    <row r="69" spans="1:16" ht="25.5" x14ac:dyDescent="0.2">
      <c r="A69" t="s">
        <v>63</v>
      </c>
      <c r="E69" s="35" t="s">
        <v>177</v>
      </c>
    </row>
    <row r="70" spans="1:16" x14ac:dyDescent="0.2">
      <c r="A70" s="24" t="s">
        <v>55</v>
      </c>
      <c r="B70" s="29" t="s">
        <v>128</v>
      </c>
      <c r="C70" s="29" t="s">
        <v>753</v>
      </c>
      <c r="D70" s="24" t="s">
        <v>69</v>
      </c>
      <c r="E70" s="30" t="s">
        <v>754</v>
      </c>
      <c r="F70" s="31" t="s">
        <v>71</v>
      </c>
      <c r="G70" s="32">
        <v>144.79900000000001</v>
      </c>
      <c r="H70" s="33">
        <v>0</v>
      </c>
      <c r="I70" s="33">
        <f>ROUND(ROUND(H70,2)*ROUND(G70,3),2)</f>
        <v>0</v>
      </c>
      <c r="O70">
        <f>(I70*21)/100</f>
        <v>0</v>
      </c>
      <c r="P70" t="s">
        <v>35</v>
      </c>
    </row>
    <row r="71" spans="1:16" ht="89.25" x14ac:dyDescent="0.2">
      <c r="A71" s="34" t="s">
        <v>59</v>
      </c>
      <c r="E71" s="35" t="s">
        <v>1716</v>
      </c>
    </row>
    <row r="72" spans="1:16" ht="38.25" x14ac:dyDescent="0.2">
      <c r="A72" s="36" t="s">
        <v>61</v>
      </c>
      <c r="E72" s="37" t="s">
        <v>1717</v>
      </c>
    </row>
    <row r="73" spans="1:16" ht="293.25" x14ac:dyDescent="0.2">
      <c r="A73" t="s">
        <v>63</v>
      </c>
      <c r="E73" s="35" t="s">
        <v>757</v>
      </c>
    </row>
    <row r="74" spans="1:16" x14ac:dyDescent="0.2">
      <c r="A74" s="24" t="s">
        <v>55</v>
      </c>
      <c r="B74" s="29" t="s">
        <v>134</v>
      </c>
      <c r="C74" s="29" t="s">
        <v>197</v>
      </c>
      <c r="D74" s="24" t="s">
        <v>69</v>
      </c>
      <c r="E74" s="30" t="s">
        <v>198</v>
      </c>
      <c r="F74" s="31" t="s">
        <v>71</v>
      </c>
      <c r="G74" s="32">
        <v>25</v>
      </c>
      <c r="H74" s="33">
        <v>0</v>
      </c>
      <c r="I74" s="33">
        <f>ROUND(ROUND(H74,2)*ROUND(G74,3),2)</f>
        <v>0</v>
      </c>
      <c r="O74">
        <f>(I74*21)/100</f>
        <v>0</v>
      </c>
      <c r="P74" t="s">
        <v>35</v>
      </c>
    </row>
    <row r="75" spans="1:16" ht="25.5" x14ac:dyDescent="0.2">
      <c r="A75" s="34" t="s">
        <v>59</v>
      </c>
      <c r="E75" s="35" t="s">
        <v>1718</v>
      </c>
    </row>
    <row r="76" spans="1:16" x14ac:dyDescent="0.2">
      <c r="A76" s="36" t="s">
        <v>61</v>
      </c>
      <c r="E76" s="37" t="s">
        <v>1708</v>
      </c>
    </row>
    <row r="77" spans="1:16" ht="267.75" x14ac:dyDescent="0.2">
      <c r="A77" t="s">
        <v>63</v>
      </c>
      <c r="E77" s="35" t="s">
        <v>200</v>
      </c>
    </row>
    <row r="78" spans="1:16" x14ac:dyDescent="0.2">
      <c r="A78" s="24" t="s">
        <v>55</v>
      </c>
      <c r="B78" s="29" t="s">
        <v>141</v>
      </c>
      <c r="C78" s="29" t="s">
        <v>202</v>
      </c>
      <c r="D78" s="24" t="s">
        <v>69</v>
      </c>
      <c r="E78" s="30" t="s">
        <v>203</v>
      </c>
      <c r="F78" s="31" t="s">
        <v>204</v>
      </c>
      <c r="G78" s="32">
        <v>98.814999999999998</v>
      </c>
      <c r="H78" s="33">
        <v>0</v>
      </c>
      <c r="I78" s="33">
        <f>ROUND(ROUND(H78,2)*ROUND(G78,3),2)</f>
        <v>0</v>
      </c>
      <c r="O78">
        <f>(I78*21)/100</f>
        <v>0</v>
      </c>
      <c r="P78" t="s">
        <v>35</v>
      </c>
    </row>
    <row r="79" spans="1:16" ht="102" x14ac:dyDescent="0.2">
      <c r="A79" s="34" t="s">
        <v>59</v>
      </c>
      <c r="E79" s="35" t="s">
        <v>1719</v>
      </c>
    </row>
    <row r="80" spans="1:16" ht="51" x14ac:dyDescent="0.2">
      <c r="A80" s="36" t="s">
        <v>61</v>
      </c>
      <c r="E80" s="37" t="s">
        <v>1720</v>
      </c>
    </row>
    <row r="81" spans="1:16" ht="25.5" x14ac:dyDescent="0.2">
      <c r="A81" t="s">
        <v>63</v>
      </c>
      <c r="E81" s="35" t="s">
        <v>207</v>
      </c>
    </row>
    <row r="82" spans="1:16" x14ac:dyDescent="0.2">
      <c r="A82" s="24" t="s">
        <v>55</v>
      </c>
      <c r="B82" s="29" t="s">
        <v>147</v>
      </c>
      <c r="C82" s="29" t="s">
        <v>209</v>
      </c>
      <c r="D82" s="24" t="s">
        <v>69</v>
      </c>
      <c r="E82" s="30" t="s">
        <v>210</v>
      </c>
      <c r="F82" s="31" t="s">
        <v>204</v>
      </c>
      <c r="G82" s="32">
        <v>37.47</v>
      </c>
      <c r="H82" s="33">
        <v>0</v>
      </c>
      <c r="I82" s="33">
        <f>ROUND(ROUND(H82,2)*ROUND(G82,3),2)</f>
        <v>0</v>
      </c>
      <c r="O82">
        <f>(I82*21)/100</f>
        <v>0</v>
      </c>
      <c r="P82" t="s">
        <v>35</v>
      </c>
    </row>
    <row r="83" spans="1:16" ht="25.5" x14ac:dyDescent="0.2">
      <c r="A83" s="34" t="s">
        <v>59</v>
      </c>
      <c r="E83" s="35" t="s">
        <v>1721</v>
      </c>
    </row>
    <row r="84" spans="1:16" x14ac:dyDescent="0.2">
      <c r="A84" s="36" t="s">
        <v>61</v>
      </c>
      <c r="E84" s="37" t="s">
        <v>1722</v>
      </c>
    </row>
    <row r="85" spans="1:16" x14ac:dyDescent="0.2">
      <c r="A85" t="s">
        <v>63</v>
      </c>
      <c r="E85" s="35" t="s">
        <v>213</v>
      </c>
    </row>
    <row r="86" spans="1:16" x14ac:dyDescent="0.2">
      <c r="A86" s="24" t="s">
        <v>55</v>
      </c>
      <c r="B86" s="29" t="s">
        <v>153</v>
      </c>
      <c r="C86" s="29" t="s">
        <v>762</v>
      </c>
      <c r="D86" s="24" t="s">
        <v>69</v>
      </c>
      <c r="E86" s="30" t="s">
        <v>763</v>
      </c>
      <c r="F86" s="31" t="s">
        <v>204</v>
      </c>
      <c r="G86" s="32">
        <v>37.47</v>
      </c>
      <c r="H86" s="33">
        <v>0</v>
      </c>
      <c r="I86" s="33">
        <f>ROUND(ROUND(H86,2)*ROUND(G86,3),2)</f>
        <v>0</v>
      </c>
      <c r="O86">
        <f>(I86*21)/100</f>
        <v>0</v>
      </c>
      <c r="P86" t="s">
        <v>35</v>
      </c>
    </row>
    <row r="87" spans="1:16" ht="25.5" x14ac:dyDescent="0.2">
      <c r="A87" s="34" t="s">
        <v>59</v>
      </c>
      <c r="E87" s="35" t="s">
        <v>1723</v>
      </c>
    </row>
    <row r="88" spans="1:16" x14ac:dyDescent="0.2">
      <c r="A88" s="36" t="s">
        <v>61</v>
      </c>
      <c r="E88" s="37" t="s">
        <v>1722</v>
      </c>
    </row>
    <row r="89" spans="1:16" ht="38.25" x14ac:dyDescent="0.2">
      <c r="A89" t="s">
        <v>63</v>
      </c>
      <c r="E89" s="35" t="s">
        <v>765</v>
      </c>
    </row>
    <row r="90" spans="1:16" x14ac:dyDescent="0.2">
      <c r="A90" s="24" t="s">
        <v>55</v>
      </c>
      <c r="B90" s="29" t="s">
        <v>159</v>
      </c>
      <c r="C90" s="29" t="s">
        <v>221</v>
      </c>
      <c r="D90" s="24" t="s">
        <v>69</v>
      </c>
      <c r="E90" s="30" t="s">
        <v>222</v>
      </c>
      <c r="F90" s="31" t="s">
        <v>204</v>
      </c>
      <c r="G90" s="32">
        <v>37.47</v>
      </c>
      <c r="H90" s="33">
        <v>0</v>
      </c>
      <c r="I90" s="33">
        <f>ROUND(ROUND(H90,2)*ROUND(G90,3),2)</f>
        <v>0</v>
      </c>
      <c r="O90">
        <f>(I90*21)/100</f>
        <v>0</v>
      </c>
      <c r="P90" t="s">
        <v>35</v>
      </c>
    </row>
    <row r="91" spans="1:16" ht="25.5" x14ac:dyDescent="0.2">
      <c r="A91" s="34" t="s">
        <v>59</v>
      </c>
      <c r="E91" s="35" t="s">
        <v>1724</v>
      </c>
    </row>
    <row r="92" spans="1:16" x14ac:dyDescent="0.2">
      <c r="A92" s="36" t="s">
        <v>61</v>
      </c>
      <c r="E92" s="37" t="s">
        <v>1722</v>
      </c>
    </row>
    <row r="93" spans="1:16" ht="25.5" x14ac:dyDescent="0.2">
      <c r="A93" t="s">
        <v>63</v>
      </c>
      <c r="E93" s="35" t="s">
        <v>224</v>
      </c>
    </row>
    <row r="94" spans="1:16" x14ac:dyDescent="0.2">
      <c r="A94" s="24" t="s">
        <v>55</v>
      </c>
      <c r="B94" s="29" t="s">
        <v>165</v>
      </c>
      <c r="C94" s="29" t="s">
        <v>226</v>
      </c>
      <c r="D94" s="24" t="s">
        <v>69</v>
      </c>
      <c r="E94" s="30" t="s">
        <v>227</v>
      </c>
      <c r="F94" s="31" t="s">
        <v>204</v>
      </c>
      <c r="G94" s="32">
        <v>37.47</v>
      </c>
      <c r="H94" s="33">
        <v>0</v>
      </c>
      <c r="I94" s="33">
        <f>ROUND(ROUND(H94,2)*ROUND(G94,3),2)</f>
        <v>0</v>
      </c>
      <c r="O94">
        <f>(I94*21)/100</f>
        <v>0</v>
      </c>
      <c r="P94" t="s">
        <v>35</v>
      </c>
    </row>
    <row r="95" spans="1:16" ht="25.5" x14ac:dyDescent="0.2">
      <c r="A95" s="34" t="s">
        <v>59</v>
      </c>
      <c r="E95" s="35" t="s">
        <v>1725</v>
      </c>
    </row>
    <row r="96" spans="1:16" x14ac:dyDescent="0.2">
      <c r="A96" s="36" t="s">
        <v>61</v>
      </c>
      <c r="E96" s="37" t="s">
        <v>1722</v>
      </c>
    </row>
    <row r="97" spans="1:18" ht="38.25" x14ac:dyDescent="0.2">
      <c r="A97" t="s">
        <v>63</v>
      </c>
      <c r="E97" s="35" t="s">
        <v>229</v>
      </c>
    </row>
    <row r="98" spans="1:18" ht="12.75" customHeight="1" x14ac:dyDescent="0.2">
      <c r="A98" s="12" t="s">
        <v>53</v>
      </c>
      <c r="B98" s="12"/>
      <c r="C98" s="38" t="s">
        <v>35</v>
      </c>
      <c r="D98" s="12"/>
      <c r="E98" s="27" t="s">
        <v>242</v>
      </c>
      <c r="F98" s="12"/>
      <c r="G98" s="12"/>
      <c r="H98" s="12"/>
      <c r="I98" s="39">
        <f>0+Q98</f>
        <v>0</v>
      </c>
      <c r="O98">
        <f>0+R98</f>
        <v>0</v>
      </c>
      <c r="Q98">
        <f>0+I99+I103+I107+I111+I115+I119+I123</f>
        <v>0</v>
      </c>
      <c r="R98">
        <f>0+O99+O103+O107+O111+O115+O119+O123</f>
        <v>0</v>
      </c>
    </row>
    <row r="99" spans="1:18" x14ac:dyDescent="0.2">
      <c r="A99" s="24" t="s">
        <v>55</v>
      </c>
      <c r="B99" s="29" t="s">
        <v>171</v>
      </c>
      <c r="C99" s="29" t="s">
        <v>244</v>
      </c>
      <c r="D99" s="24" t="s">
        <v>69</v>
      </c>
      <c r="E99" s="30" t="s">
        <v>1726</v>
      </c>
      <c r="F99" s="31" t="s">
        <v>204</v>
      </c>
      <c r="G99" s="32">
        <v>74.7</v>
      </c>
      <c r="H99" s="33">
        <v>0</v>
      </c>
      <c r="I99" s="33">
        <f>ROUND(ROUND(H99,2)*ROUND(G99,3),2)</f>
        <v>0</v>
      </c>
      <c r="O99">
        <f>(I99*21)/100</f>
        <v>0</v>
      </c>
      <c r="P99" t="s">
        <v>35</v>
      </c>
    </row>
    <row r="100" spans="1:18" ht="25.5" x14ac:dyDescent="0.2">
      <c r="A100" s="34" t="s">
        <v>59</v>
      </c>
      <c r="E100" s="35" t="s">
        <v>1727</v>
      </c>
    </row>
    <row r="101" spans="1:18" x14ac:dyDescent="0.2">
      <c r="A101" s="36" t="s">
        <v>61</v>
      </c>
      <c r="E101" s="37" t="s">
        <v>1728</v>
      </c>
    </row>
    <row r="102" spans="1:18" ht="51" x14ac:dyDescent="0.2">
      <c r="A102" t="s">
        <v>63</v>
      </c>
      <c r="E102" s="35" t="s">
        <v>248</v>
      </c>
    </row>
    <row r="103" spans="1:18" x14ac:dyDescent="0.2">
      <c r="A103" s="24" t="s">
        <v>55</v>
      </c>
      <c r="B103" s="29" t="s">
        <v>178</v>
      </c>
      <c r="C103" s="29" t="s">
        <v>1729</v>
      </c>
      <c r="D103" s="24" t="s">
        <v>69</v>
      </c>
      <c r="E103" s="30" t="s">
        <v>1730</v>
      </c>
      <c r="F103" s="31" t="s">
        <v>71</v>
      </c>
      <c r="G103" s="32">
        <v>1.6</v>
      </c>
      <c r="H103" s="33">
        <v>0</v>
      </c>
      <c r="I103" s="33">
        <f>ROUND(ROUND(H103,2)*ROUND(G103,3),2)</f>
        <v>0</v>
      </c>
      <c r="O103">
        <f>(I103*21)/100</f>
        <v>0</v>
      </c>
      <c r="P103" t="s">
        <v>35</v>
      </c>
    </row>
    <row r="104" spans="1:18" ht="25.5" x14ac:dyDescent="0.2">
      <c r="A104" s="34" t="s">
        <v>59</v>
      </c>
      <c r="E104" s="35" t="s">
        <v>1731</v>
      </c>
    </row>
    <row r="105" spans="1:18" x14ac:dyDescent="0.2">
      <c r="A105" s="36" t="s">
        <v>61</v>
      </c>
      <c r="E105" s="37" t="s">
        <v>1732</v>
      </c>
    </row>
    <row r="106" spans="1:18" ht="409.5" x14ac:dyDescent="0.2">
      <c r="A106" t="s">
        <v>63</v>
      </c>
      <c r="E106" s="35" t="s">
        <v>1733</v>
      </c>
    </row>
    <row r="107" spans="1:18" x14ac:dyDescent="0.2">
      <c r="A107" s="24" t="s">
        <v>55</v>
      </c>
      <c r="B107" s="29" t="s">
        <v>184</v>
      </c>
      <c r="C107" s="29" t="s">
        <v>1734</v>
      </c>
      <c r="D107" s="24" t="s">
        <v>69</v>
      </c>
      <c r="E107" s="30" t="s">
        <v>1735</v>
      </c>
      <c r="F107" s="31" t="s">
        <v>58</v>
      </c>
      <c r="G107" s="32">
        <v>1.72</v>
      </c>
      <c r="H107" s="33">
        <v>0</v>
      </c>
      <c r="I107" s="33">
        <f>ROUND(ROUND(H107,2)*ROUND(G107,3),2)</f>
        <v>0</v>
      </c>
      <c r="O107">
        <f>(I107*21)/100</f>
        <v>0</v>
      </c>
      <c r="P107" t="s">
        <v>35</v>
      </c>
    </row>
    <row r="108" spans="1:18" ht="38.25" x14ac:dyDescent="0.2">
      <c r="A108" s="34" t="s">
        <v>59</v>
      </c>
      <c r="E108" s="35" t="s">
        <v>1736</v>
      </c>
    </row>
    <row r="109" spans="1:18" x14ac:dyDescent="0.2">
      <c r="A109" s="36" t="s">
        <v>61</v>
      </c>
      <c r="E109" s="37" t="s">
        <v>1737</v>
      </c>
    </row>
    <row r="110" spans="1:18" ht="293.25" x14ac:dyDescent="0.2">
      <c r="A110" t="s">
        <v>63</v>
      </c>
      <c r="E110" s="35" t="s">
        <v>1738</v>
      </c>
    </row>
    <row r="111" spans="1:18" x14ac:dyDescent="0.2">
      <c r="A111" s="24" t="s">
        <v>55</v>
      </c>
      <c r="B111" s="29" t="s">
        <v>190</v>
      </c>
      <c r="C111" s="29" t="s">
        <v>1739</v>
      </c>
      <c r="D111" s="24" t="s">
        <v>69</v>
      </c>
      <c r="E111" s="30" t="s">
        <v>1740</v>
      </c>
      <c r="F111" s="31" t="s">
        <v>101</v>
      </c>
      <c r="G111" s="32">
        <v>40</v>
      </c>
      <c r="H111" s="33">
        <v>0</v>
      </c>
      <c r="I111" s="33">
        <f>ROUND(ROUND(H111,2)*ROUND(G111,3),2)</f>
        <v>0</v>
      </c>
      <c r="O111">
        <f>(I111*21)/100</f>
        <v>0</v>
      </c>
      <c r="P111" t="s">
        <v>35</v>
      </c>
    </row>
    <row r="112" spans="1:18" ht="38.25" x14ac:dyDescent="0.2">
      <c r="A112" s="34" t="s">
        <v>59</v>
      </c>
      <c r="E112" s="35" t="s">
        <v>1741</v>
      </c>
    </row>
    <row r="113" spans="1:18" x14ac:dyDescent="0.2">
      <c r="A113" s="36" t="s">
        <v>61</v>
      </c>
      <c r="E113" s="37" t="s">
        <v>1742</v>
      </c>
    </row>
    <row r="114" spans="1:18" ht="191.25" x14ac:dyDescent="0.2">
      <c r="A114" t="s">
        <v>63</v>
      </c>
      <c r="E114" s="35" t="s">
        <v>1743</v>
      </c>
    </row>
    <row r="115" spans="1:18" x14ac:dyDescent="0.2">
      <c r="A115" s="24" t="s">
        <v>55</v>
      </c>
      <c r="B115" s="29" t="s">
        <v>196</v>
      </c>
      <c r="C115" s="29" t="s">
        <v>1744</v>
      </c>
      <c r="D115" s="24" t="s">
        <v>69</v>
      </c>
      <c r="E115" s="30" t="s">
        <v>1745</v>
      </c>
      <c r="F115" s="31" t="s">
        <v>71</v>
      </c>
      <c r="G115" s="32">
        <v>1.413</v>
      </c>
      <c r="H115" s="33">
        <v>0</v>
      </c>
      <c r="I115" s="33">
        <f>ROUND(ROUND(H115,2)*ROUND(G115,3),2)</f>
        <v>0</v>
      </c>
      <c r="O115">
        <f>(I115*21)/100</f>
        <v>0</v>
      </c>
      <c r="P115" t="s">
        <v>35</v>
      </c>
    </row>
    <row r="116" spans="1:18" ht="25.5" x14ac:dyDescent="0.2">
      <c r="A116" s="34" t="s">
        <v>59</v>
      </c>
      <c r="E116" s="35" t="s">
        <v>1746</v>
      </c>
    </row>
    <row r="117" spans="1:18" x14ac:dyDescent="0.2">
      <c r="A117" s="36" t="s">
        <v>61</v>
      </c>
      <c r="E117" s="37" t="s">
        <v>1747</v>
      </c>
    </row>
    <row r="118" spans="1:18" ht="369.75" x14ac:dyDescent="0.2">
      <c r="A118" t="s">
        <v>63</v>
      </c>
      <c r="E118" s="35" t="s">
        <v>1748</v>
      </c>
    </row>
    <row r="119" spans="1:18" x14ac:dyDescent="0.2">
      <c r="A119" s="24" t="s">
        <v>55</v>
      </c>
      <c r="B119" s="29" t="s">
        <v>201</v>
      </c>
      <c r="C119" s="29" t="s">
        <v>256</v>
      </c>
      <c r="D119" s="24" t="s">
        <v>69</v>
      </c>
      <c r="E119" s="30" t="s">
        <v>257</v>
      </c>
      <c r="F119" s="31" t="s">
        <v>204</v>
      </c>
      <c r="G119" s="32">
        <v>7.5</v>
      </c>
      <c r="H119" s="33">
        <v>0</v>
      </c>
      <c r="I119" s="33">
        <f>ROUND(ROUND(H119,2)*ROUND(G119,3),2)</f>
        <v>0</v>
      </c>
      <c r="O119">
        <f>(I119*21)/100</f>
        <v>0</v>
      </c>
      <c r="P119" t="s">
        <v>35</v>
      </c>
    </row>
    <row r="120" spans="1:18" ht="38.25" x14ac:dyDescent="0.2">
      <c r="A120" s="34" t="s">
        <v>59</v>
      </c>
      <c r="E120" s="35" t="s">
        <v>1749</v>
      </c>
    </row>
    <row r="121" spans="1:18" x14ac:dyDescent="0.2">
      <c r="A121" s="36" t="s">
        <v>61</v>
      </c>
      <c r="E121" s="37" t="s">
        <v>1750</v>
      </c>
    </row>
    <row r="122" spans="1:18" ht="102" x14ac:dyDescent="0.2">
      <c r="A122" t="s">
        <v>63</v>
      </c>
      <c r="E122" s="35" t="s">
        <v>260</v>
      </c>
    </row>
    <row r="123" spans="1:18" x14ac:dyDescent="0.2">
      <c r="A123" s="24" t="s">
        <v>55</v>
      </c>
      <c r="B123" s="29" t="s">
        <v>208</v>
      </c>
      <c r="C123" s="29" t="s">
        <v>1608</v>
      </c>
      <c r="D123" s="24" t="s">
        <v>69</v>
      </c>
      <c r="E123" s="30" t="s">
        <v>1609</v>
      </c>
      <c r="F123" s="31" t="s">
        <v>204</v>
      </c>
      <c r="G123" s="32">
        <v>56.35</v>
      </c>
      <c r="H123" s="33">
        <v>0</v>
      </c>
      <c r="I123" s="33">
        <f>ROUND(ROUND(H123,2)*ROUND(G123,3),2)</f>
        <v>0</v>
      </c>
      <c r="O123">
        <f>(I123*21)/100</f>
        <v>0</v>
      </c>
      <c r="P123" t="s">
        <v>35</v>
      </c>
    </row>
    <row r="124" spans="1:18" ht="25.5" x14ac:dyDescent="0.2">
      <c r="A124" s="34" t="s">
        <v>59</v>
      </c>
      <c r="E124" s="35" t="s">
        <v>1751</v>
      </c>
    </row>
    <row r="125" spans="1:18" x14ac:dyDescent="0.2">
      <c r="A125" s="36" t="s">
        <v>61</v>
      </c>
      <c r="E125" s="37" t="s">
        <v>1752</v>
      </c>
    </row>
    <row r="126" spans="1:18" ht="102" x14ac:dyDescent="0.2">
      <c r="A126" t="s">
        <v>63</v>
      </c>
      <c r="E126" s="35" t="s">
        <v>260</v>
      </c>
    </row>
    <row r="127" spans="1:18" ht="12.75" customHeight="1" x14ac:dyDescent="0.2">
      <c r="A127" s="12" t="s">
        <v>53</v>
      </c>
      <c r="B127" s="12"/>
      <c r="C127" s="38" t="s">
        <v>34</v>
      </c>
      <c r="D127" s="12"/>
      <c r="E127" s="27" t="s">
        <v>261</v>
      </c>
      <c r="F127" s="12"/>
      <c r="G127" s="12"/>
      <c r="H127" s="12"/>
      <c r="I127" s="39">
        <f>0+Q127</f>
        <v>0</v>
      </c>
      <c r="O127">
        <f>0+R127</f>
        <v>0</v>
      </c>
      <c r="Q127">
        <f>0+I128</f>
        <v>0</v>
      </c>
      <c r="R127">
        <f>0+O128</f>
        <v>0</v>
      </c>
    </row>
    <row r="128" spans="1:18" ht="25.5" x14ac:dyDescent="0.2">
      <c r="A128" s="24" t="s">
        <v>55</v>
      </c>
      <c r="B128" s="29" t="s">
        <v>214</v>
      </c>
      <c r="C128" s="29" t="s">
        <v>1753</v>
      </c>
      <c r="D128" s="24" t="s">
        <v>69</v>
      </c>
      <c r="E128" s="30" t="s">
        <v>1754</v>
      </c>
      <c r="F128" s="31" t="s">
        <v>71</v>
      </c>
      <c r="G128" s="32">
        <v>69.33</v>
      </c>
      <c r="H128" s="33">
        <v>0</v>
      </c>
      <c r="I128" s="33">
        <f>ROUND(ROUND(H128,2)*ROUND(G128,3),2)</f>
        <v>0</v>
      </c>
      <c r="O128">
        <f>(I128*21)/100</f>
        <v>0</v>
      </c>
      <c r="P128" t="s">
        <v>35</v>
      </c>
    </row>
    <row r="129" spans="1:18" ht="51" x14ac:dyDescent="0.2">
      <c r="A129" s="34" t="s">
        <v>59</v>
      </c>
      <c r="E129" s="35" t="s">
        <v>1755</v>
      </c>
    </row>
    <row r="130" spans="1:18" ht="38.25" x14ac:dyDescent="0.2">
      <c r="A130" s="36" t="s">
        <v>61</v>
      </c>
      <c r="E130" s="37" t="s">
        <v>1756</v>
      </c>
    </row>
    <row r="131" spans="1:18" ht="38.25" x14ac:dyDescent="0.2">
      <c r="A131" t="s">
        <v>63</v>
      </c>
      <c r="E131" s="35" t="s">
        <v>1757</v>
      </c>
    </row>
    <row r="132" spans="1:18" ht="12.75" customHeight="1" x14ac:dyDescent="0.2">
      <c r="A132" s="12" t="s">
        <v>53</v>
      </c>
      <c r="B132" s="12"/>
      <c r="C132" s="38" t="s">
        <v>43</v>
      </c>
      <c r="D132" s="12"/>
      <c r="E132" s="27" t="s">
        <v>281</v>
      </c>
      <c r="F132" s="12"/>
      <c r="G132" s="12"/>
      <c r="H132" s="12"/>
      <c r="I132" s="39">
        <f>0+Q132</f>
        <v>0</v>
      </c>
      <c r="O132">
        <f>0+R132</f>
        <v>0</v>
      </c>
      <c r="Q132">
        <f>0+I133+I137+I141+I145+I149+I153+I157+I161</f>
        <v>0</v>
      </c>
      <c r="R132">
        <f>0+O133+O137+O141+O145+O149+O153+O157+O161</f>
        <v>0</v>
      </c>
    </row>
    <row r="133" spans="1:18" x14ac:dyDescent="0.2">
      <c r="A133" s="24" t="s">
        <v>55</v>
      </c>
      <c r="B133" s="29" t="s">
        <v>220</v>
      </c>
      <c r="C133" s="29" t="s">
        <v>768</v>
      </c>
      <c r="D133" s="24" t="s">
        <v>69</v>
      </c>
      <c r="E133" s="30" t="s">
        <v>769</v>
      </c>
      <c r="F133" s="31" t="s">
        <v>71</v>
      </c>
      <c r="G133" s="32">
        <v>0.13200000000000001</v>
      </c>
      <c r="H133" s="33">
        <v>0</v>
      </c>
      <c r="I133" s="33">
        <f>ROUND(ROUND(H133,2)*ROUND(G133,3),2)</f>
        <v>0</v>
      </c>
      <c r="O133">
        <f>(I133*21)/100</f>
        <v>0</v>
      </c>
      <c r="P133" t="s">
        <v>35</v>
      </c>
    </row>
    <row r="134" spans="1:18" ht="38.25" x14ac:dyDescent="0.2">
      <c r="A134" s="34" t="s">
        <v>59</v>
      </c>
      <c r="E134" s="35" t="s">
        <v>1758</v>
      </c>
    </row>
    <row r="135" spans="1:18" x14ac:dyDescent="0.2">
      <c r="A135" s="36" t="s">
        <v>61</v>
      </c>
      <c r="E135" s="37" t="s">
        <v>1759</v>
      </c>
    </row>
    <row r="136" spans="1:18" ht="229.5" x14ac:dyDescent="0.2">
      <c r="A136" t="s">
        <v>63</v>
      </c>
      <c r="E136" s="35" t="s">
        <v>772</v>
      </c>
    </row>
    <row r="137" spans="1:18" x14ac:dyDescent="0.2">
      <c r="A137" s="24" t="s">
        <v>55</v>
      </c>
      <c r="B137" s="29" t="s">
        <v>225</v>
      </c>
      <c r="C137" s="29" t="s">
        <v>283</v>
      </c>
      <c r="D137" s="24" t="s">
        <v>69</v>
      </c>
      <c r="E137" s="30" t="s">
        <v>284</v>
      </c>
      <c r="F137" s="31" t="s">
        <v>71</v>
      </c>
      <c r="G137" s="32">
        <v>5.1749999999999998</v>
      </c>
      <c r="H137" s="33">
        <v>0</v>
      </c>
      <c r="I137" s="33">
        <f>ROUND(ROUND(H137,2)*ROUND(G137,3),2)</f>
        <v>0</v>
      </c>
      <c r="O137">
        <f>(I137*21)/100</f>
        <v>0</v>
      </c>
      <c r="P137" t="s">
        <v>35</v>
      </c>
    </row>
    <row r="138" spans="1:18" ht="127.5" x14ac:dyDescent="0.2">
      <c r="A138" s="34" t="s">
        <v>59</v>
      </c>
      <c r="E138" s="35" t="s">
        <v>1760</v>
      </c>
    </row>
    <row r="139" spans="1:18" ht="51" x14ac:dyDescent="0.2">
      <c r="A139" s="36" t="s">
        <v>61</v>
      </c>
      <c r="E139" s="37" t="s">
        <v>1761</v>
      </c>
    </row>
    <row r="140" spans="1:18" ht="369.75" x14ac:dyDescent="0.2">
      <c r="A140" t="s">
        <v>63</v>
      </c>
      <c r="E140" s="35" t="s">
        <v>274</v>
      </c>
    </row>
    <row r="141" spans="1:18" x14ac:dyDescent="0.2">
      <c r="A141" s="24" t="s">
        <v>55</v>
      </c>
      <c r="B141" s="29" t="s">
        <v>230</v>
      </c>
      <c r="C141" s="29" t="s">
        <v>288</v>
      </c>
      <c r="D141" s="24" t="s">
        <v>69</v>
      </c>
      <c r="E141" s="30" t="s">
        <v>289</v>
      </c>
      <c r="F141" s="31" t="s">
        <v>71</v>
      </c>
      <c r="G141" s="32">
        <v>4.0369999999999999</v>
      </c>
      <c r="H141" s="33">
        <v>0</v>
      </c>
      <c r="I141" s="33">
        <f>ROUND(ROUND(H141,2)*ROUND(G141,3),2)</f>
        <v>0</v>
      </c>
      <c r="O141">
        <f>(I141*21)/100</f>
        <v>0</v>
      </c>
      <c r="P141" t="s">
        <v>35</v>
      </c>
    </row>
    <row r="142" spans="1:18" ht="38.25" x14ac:dyDescent="0.2">
      <c r="A142" s="34" t="s">
        <v>59</v>
      </c>
      <c r="E142" s="35" t="s">
        <v>1762</v>
      </c>
    </row>
    <row r="143" spans="1:18" x14ac:dyDescent="0.2">
      <c r="A143" s="36" t="s">
        <v>61</v>
      </c>
      <c r="E143" s="37" t="s">
        <v>1763</v>
      </c>
    </row>
    <row r="144" spans="1:18" ht="369.75" x14ac:dyDescent="0.2">
      <c r="A144" t="s">
        <v>63</v>
      </c>
      <c r="E144" s="35" t="s">
        <v>274</v>
      </c>
    </row>
    <row r="145" spans="1:16" x14ac:dyDescent="0.2">
      <c r="A145" s="24" t="s">
        <v>55</v>
      </c>
      <c r="B145" s="29" t="s">
        <v>236</v>
      </c>
      <c r="C145" s="29" t="s">
        <v>293</v>
      </c>
      <c r="D145" s="24" t="s">
        <v>69</v>
      </c>
      <c r="E145" s="30" t="s">
        <v>294</v>
      </c>
      <c r="F145" s="31" t="s">
        <v>71</v>
      </c>
      <c r="G145" s="32">
        <v>33.853999999999999</v>
      </c>
      <c r="H145" s="33">
        <v>0</v>
      </c>
      <c r="I145" s="33">
        <f>ROUND(ROUND(H145,2)*ROUND(G145,3),2)</f>
        <v>0</v>
      </c>
      <c r="O145">
        <f>(I145*21)/100</f>
        <v>0</v>
      </c>
      <c r="P145" t="s">
        <v>35</v>
      </c>
    </row>
    <row r="146" spans="1:16" ht="153" x14ac:dyDescent="0.2">
      <c r="A146" s="34" t="s">
        <v>59</v>
      </c>
      <c r="E146" s="35" t="s">
        <v>1764</v>
      </c>
    </row>
    <row r="147" spans="1:16" ht="51" x14ac:dyDescent="0.2">
      <c r="A147" s="36" t="s">
        <v>61</v>
      </c>
      <c r="E147" s="37" t="s">
        <v>1765</v>
      </c>
    </row>
    <row r="148" spans="1:16" ht="38.25" x14ac:dyDescent="0.2">
      <c r="A148" t="s">
        <v>63</v>
      </c>
      <c r="E148" s="35" t="s">
        <v>297</v>
      </c>
    </row>
    <row r="149" spans="1:16" x14ac:dyDescent="0.2">
      <c r="A149" s="24" t="s">
        <v>55</v>
      </c>
      <c r="B149" s="29" t="s">
        <v>243</v>
      </c>
      <c r="C149" s="29" t="s">
        <v>304</v>
      </c>
      <c r="D149" s="24" t="s">
        <v>69</v>
      </c>
      <c r="E149" s="30" t="s">
        <v>305</v>
      </c>
      <c r="F149" s="31" t="s">
        <v>71</v>
      </c>
      <c r="G149" s="32">
        <v>15.59</v>
      </c>
      <c r="H149" s="33">
        <v>0</v>
      </c>
      <c r="I149" s="33">
        <f>ROUND(ROUND(H149,2)*ROUND(G149,3),2)</f>
        <v>0</v>
      </c>
      <c r="O149">
        <f>(I149*21)/100</f>
        <v>0</v>
      </c>
      <c r="P149" t="s">
        <v>35</v>
      </c>
    </row>
    <row r="150" spans="1:16" ht="114.75" x14ac:dyDescent="0.2">
      <c r="A150" s="34" t="s">
        <v>59</v>
      </c>
      <c r="E150" s="35" t="s">
        <v>1766</v>
      </c>
    </row>
    <row r="151" spans="1:16" ht="38.25" x14ac:dyDescent="0.2">
      <c r="A151" s="36" t="s">
        <v>61</v>
      </c>
      <c r="E151" s="37" t="s">
        <v>1767</v>
      </c>
    </row>
    <row r="152" spans="1:16" ht="51" x14ac:dyDescent="0.2">
      <c r="A152" t="s">
        <v>63</v>
      </c>
      <c r="E152" s="35" t="s">
        <v>308</v>
      </c>
    </row>
    <row r="153" spans="1:16" x14ac:dyDescent="0.2">
      <c r="A153" s="24" t="s">
        <v>55</v>
      </c>
      <c r="B153" s="29" t="s">
        <v>249</v>
      </c>
      <c r="C153" s="29" t="s">
        <v>310</v>
      </c>
      <c r="D153" s="24" t="s">
        <v>69</v>
      </c>
      <c r="E153" s="30" t="s">
        <v>311</v>
      </c>
      <c r="F153" s="31" t="s">
        <v>71</v>
      </c>
      <c r="G153" s="32">
        <v>6.7279999999999998</v>
      </c>
      <c r="H153" s="33">
        <v>0</v>
      </c>
      <c r="I153" s="33">
        <f>ROUND(ROUND(H153,2)*ROUND(G153,3),2)</f>
        <v>0</v>
      </c>
      <c r="O153">
        <f>(I153*21)/100</f>
        <v>0</v>
      </c>
      <c r="P153" t="s">
        <v>35</v>
      </c>
    </row>
    <row r="154" spans="1:16" ht="38.25" x14ac:dyDescent="0.2">
      <c r="A154" s="34" t="s">
        <v>59</v>
      </c>
      <c r="E154" s="35" t="s">
        <v>1768</v>
      </c>
    </row>
    <row r="155" spans="1:16" x14ac:dyDescent="0.2">
      <c r="A155" s="36" t="s">
        <v>61</v>
      </c>
      <c r="E155" s="37" t="s">
        <v>1769</v>
      </c>
    </row>
    <row r="156" spans="1:16" ht="102" x14ac:dyDescent="0.2">
      <c r="A156" t="s">
        <v>63</v>
      </c>
      <c r="E156" s="35" t="s">
        <v>314</v>
      </c>
    </row>
    <row r="157" spans="1:16" x14ac:dyDescent="0.2">
      <c r="A157" s="24" t="s">
        <v>55</v>
      </c>
      <c r="B157" s="29" t="s">
        <v>255</v>
      </c>
      <c r="C157" s="29" t="s">
        <v>1770</v>
      </c>
      <c r="D157" s="24" t="s">
        <v>69</v>
      </c>
      <c r="E157" s="30" t="s">
        <v>1771</v>
      </c>
      <c r="F157" s="31" t="s">
        <v>204</v>
      </c>
      <c r="G157" s="32">
        <v>11.695</v>
      </c>
      <c r="H157" s="33">
        <v>0</v>
      </c>
      <c r="I157" s="33">
        <f>ROUND(ROUND(H157,2)*ROUND(G157,3),2)</f>
        <v>0</v>
      </c>
      <c r="O157">
        <f>(I157*21)/100</f>
        <v>0</v>
      </c>
      <c r="P157" t="s">
        <v>35</v>
      </c>
    </row>
    <row r="158" spans="1:16" ht="63.75" x14ac:dyDescent="0.2">
      <c r="A158" s="34" t="s">
        <v>59</v>
      </c>
      <c r="E158" s="35" t="s">
        <v>1772</v>
      </c>
    </row>
    <row r="159" spans="1:16" x14ac:dyDescent="0.2">
      <c r="A159" s="36" t="s">
        <v>61</v>
      </c>
      <c r="E159" s="37" t="s">
        <v>1773</v>
      </c>
    </row>
    <row r="160" spans="1:16" ht="102" x14ac:dyDescent="0.2">
      <c r="A160" t="s">
        <v>63</v>
      </c>
      <c r="E160" s="35" t="s">
        <v>1774</v>
      </c>
    </row>
    <row r="161" spans="1:18" x14ac:dyDescent="0.2">
      <c r="A161" s="24" t="s">
        <v>55</v>
      </c>
      <c r="B161" s="29" t="s">
        <v>262</v>
      </c>
      <c r="C161" s="29" t="s">
        <v>788</v>
      </c>
      <c r="D161" s="24" t="s">
        <v>69</v>
      </c>
      <c r="E161" s="30" t="s">
        <v>789</v>
      </c>
      <c r="F161" s="31" t="s">
        <v>71</v>
      </c>
      <c r="G161" s="32">
        <v>0.81299999999999994</v>
      </c>
      <c r="H161" s="33">
        <v>0</v>
      </c>
      <c r="I161" s="33">
        <f>ROUND(ROUND(H161,2)*ROUND(G161,3),2)</f>
        <v>0</v>
      </c>
      <c r="O161">
        <f>(I161*21)/100</f>
        <v>0</v>
      </c>
      <c r="P161" t="s">
        <v>35</v>
      </c>
    </row>
    <row r="162" spans="1:18" ht="38.25" x14ac:dyDescent="0.2">
      <c r="A162" s="34" t="s">
        <v>59</v>
      </c>
      <c r="E162" s="35" t="s">
        <v>1775</v>
      </c>
    </row>
    <row r="163" spans="1:18" x14ac:dyDescent="0.2">
      <c r="A163" s="36" t="s">
        <v>61</v>
      </c>
      <c r="E163" s="37" t="s">
        <v>1776</v>
      </c>
    </row>
    <row r="164" spans="1:18" ht="357" x14ac:dyDescent="0.2">
      <c r="A164" t="s">
        <v>63</v>
      </c>
      <c r="E164" s="35" t="s">
        <v>792</v>
      </c>
    </row>
    <row r="165" spans="1:18" ht="12.75" customHeight="1" x14ac:dyDescent="0.2">
      <c r="A165" s="12" t="s">
        <v>53</v>
      </c>
      <c r="B165" s="12"/>
      <c r="C165" s="38" t="s">
        <v>45</v>
      </c>
      <c r="D165" s="12"/>
      <c r="E165" s="27" t="s">
        <v>315</v>
      </c>
      <c r="F165" s="12"/>
      <c r="G165" s="12"/>
      <c r="H165" s="12"/>
      <c r="I165" s="39">
        <f>0+Q165</f>
        <v>0</v>
      </c>
      <c r="O165">
        <f>0+R165</f>
        <v>0</v>
      </c>
      <c r="Q165">
        <f>0+I166</f>
        <v>0</v>
      </c>
      <c r="R165">
        <f>0+O166</f>
        <v>0</v>
      </c>
    </row>
    <row r="166" spans="1:18" x14ac:dyDescent="0.2">
      <c r="A166" s="24" t="s">
        <v>55</v>
      </c>
      <c r="B166" s="29" t="s">
        <v>269</v>
      </c>
      <c r="C166" s="29" t="s">
        <v>323</v>
      </c>
      <c r="D166" s="24" t="s">
        <v>69</v>
      </c>
      <c r="E166" s="30" t="s">
        <v>324</v>
      </c>
      <c r="F166" s="31" t="s">
        <v>204</v>
      </c>
      <c r="G166" s="32">
        <v>11.695</v>
      </c>
      <c r="H166" s="33">
        <v>0</v>
      </c>
      <c r="I166" s="33">
        <f>ROUND(ROUND(H166,2)*ROUND(G166,3),2)</f>
        <v>0</v>
      </c>
      <c r="O166">
        <f>(I166*21)/100</f>
        <v>0</v>
      </c>
      <c r="P166" t="s">
        <v>35</v>
      </c>
    </row>
    <row r="167" spans="1:18" ht="25.5" x14ac:dyDescent="0.2">
      <c r="A167" s="34" t="s">
        <v>59</v>
      </c>
      <c r="E167" s="35" t="s">
        <v>1777</v>
      </c>
    </row>
    <row r="168" spans="1:18" x14ac:dyDescent="0.2">
      <c r="A168" s="36" t="s">
        <v>61</v>
      </c>
      <c r="E168" s="37" t="s">
        <v>1773</v>
      </c>
    </row>
    <row r="169" spans="1:18" ht="51" x14ac:dyDescent="0.2">
      <c r="A169" t="s">
        <v>63</v>
      </c>
      <c r="E169" s="35" t="s">
        <v>327</v>
      </c>
    </row>
    <row r="170" spans="1:18" ht="12.75" customHeight="1" x14ac:dyDescent="0.2">
      <c r="A170" s="12" t="s">
        <v>53</v>
      </c>
      <c r="B170" s="12"/>
      <c r="C170" s="38" t="s">
        <v>47</v>
      </c>
      <c r="D170" s="12"/>
      <c r="E170" s="27" t="s">
        <v>793</v>
      </c>
      <c r="F170" s="12"/>
      <c r="G170" s="12"/>
      <c r="H170" s="12"/>
      <c r="I170" s="39">
        <f>0+Q170</f>
        <v>0</v>
      </c>
      <c r="O170">
        <f>0+R170</f>
        <v>0</v>
      </c>
      <c r="Q170">
        <f>0+I171</f>
        <v>0</v>
      </c>
      <c r="R170">
        <f>0+O171</f>
        <v>0</v>
      </c>
    </row>
    <row r="171" spans="1:18" ht="25.5" x14ac:dyDescent="0.2">
      <c r="A171" s="24" t="s">
        <v>55</v>
      </c>
      <c r="B171" s="29" t="s">
        <v>275</v>
      </c>
      <c r="C171" s="29" t="s">
        <v>794</v>
      </c>
      <c r="D171" s="24" t="s">
        <v>69</v>
      </c>
      <c r="E171" s="30" t="s">
        <v>795</v>
      </c>
      <c r="F171" s="31" t="s">
        <v>204</v>
      </c>
      <c r="G171" s="32">
        <v>0.45800000000000002</v>
      </c>
      <c r="H171" s="33">
        <v>0</v>
      </c>
      <c r="I171" s="33">
        <f>ROUND(ROUND(H171,2)*ROUND(G171,3),2)</f>
        <v>0</v>
      </c>
      <c r="O171">
        <f>(I171*21)/100</f>
        <v>0</v>
      </c>
      <c r="P171" t="s">
        <v>35</v>
      </c>
    </row>
    <row r="172" spans="1:18" ht="38.25" x14ac:dyDescent="0.2">
      <c r="A172" s="34" t="s">
        <v>59</v>
      </c>
      <c r="E172" s="35" t="s">
        <v>1778</v>
      </c>
    </row>
    <row r="173" spans="1:18" x14ac:dyDescent="0.2">
      <c r="A173" s="36" t="s">
        <v>61</v>
      </c>
      <c r="E173" s="37" t="s">
        <v>1779</v>
      </c>
    </row>
    <row r="174" spans="1:18" ht="76.5" x14ac:dyDescent="0.2">
      <c r="A174" t="s">
        <v>63</v>
      </c>
      <c r="E174" s="35" t="s">
        <v>798</v>
      </c>
    </row>
    <row r="175" spans="1:18" ht="12.75" customHeight="1" x14ac:dyDescent="0.2">
      <c r="A175" s="12" t="s">
        <v>53</v>
      </c>
      <c r="B175" s="12"/>
      <c r="C175" s="38" t="s">
        <v>89</v>
      </c>
      <c r="D175" s="12"/>
      <c r="E175" s="27" t="s">
        <v>476</v>
      </c>
      <c r="F175" s="12"/>
      <c r="G175" s="12"/>
      <c r="H175" s="12"/>
      <c r="I175" s="39">
        <f>0+Q175</f>
        <v>0</v>
      </c>
      <c r="O175">
        <f>0+R175</f>
        <v>0</v>
      </c>
      <c r="Q175">
        <f>0+I176+I180</f>
        <v>0</v>
      </c>
      <c r="R175">
        <f>0+O176+O180</f>
        <v>0</v>
      </c>
    </row>
    <row r="176" spans="1:18" x14ac:dyDescent="0.2">
      <c r="A176" s="24" t="s">
        <v>55</v>
      </c>
      <c r="B176" s="29" t="s">
        <v>282</v>
      </c>
      <c r="C176" s="29" t="s">
        <v>1780</v>
      </c>
      <c r="D176" s="24" t="s">
        <v>69</v>
      </c>
      <c r="E176" s="30" t="s">
        <v>1781</v>
      </c>
      <c r="F176" s="31" t="s">
        <v>204</v>
      </c>
      <c r="G176" s="32">
        <v>8.23</v>
      </c>
      <c r="H176" s="33">
        <v>0</v>
      </c>
      <c r="I176" s="33">
        <f>ROUND(ROUND(H176,2)*ROUND(G176,3),2)</f>
        <v>0</v>
      </c>
      <c r="O176">
        <f>(I176*21)/100</f>
        <v>0</v>
      </c>
      <c r="P176" t="s">
        <v>35</v>
      </c>
    </row>
    <row r="177" spans="1:18" ht="153" x14ac:dyDescent="0.2">
      <c r="A177" s="34" t="s">
        <v>59</v>
      </c>
      <c r="E177" s="35" t="s">
        <v>1782</v>
      </c>
    </row>
    <row r="178" spans="1:18" x14ac:dyDescent="0.2">
      <c r="A178" s="36" t="s">
        <v>61</v>
      </c>
      <c r="E178" s="37" t="s">
        <v>1783</v>
      </c>
    </row>
    <row r="179" spans="1:18" ht="89.25" x14ac:dyDescent="0.2">
      <c r="A179" t="s">
        <v>63</v>
      </c>
      <c r="E179" s="35" t="s">
        <v>1784</v>
      </c>
    </row>
    <row r="180" spans="1:18" x14ac:dyDescent="0.2">
      <c r="A180" s="24" t="s">
        <v>55</v>
      </c>
      <c r="B180" s="29" t="s">
        <v>287</v>
      </c>
      <c r="C180" s="29" t="s">
        <v>804</v>
      </c>
      <c r="D180" s="24" t="s">
        <v>69</v>
      </c>
      <c r="E180" s="30" t="s">
        <v>805</v>
      </c>
      <c r="F180" s="31" t="s">
        <v>204</v>
      </c>
      <c r="G180" s="32">
        <v>0.45800000000000002</v>
      </c>
      <c r="H180" s="33">
        <v>0</v>
      </c>
      <c r="I180" s="33">
        <f>ROUND(ROUND(H180,2)*ROUND(G180,3),2)</f>
        <v>0</v>
      </c>
      <c r="O180">
        <f>(I180*21)/100</f>
        <v>0</v>
      </c>
      <c r="P180" t="s">
        <v>35</v>
      </c>
    </row>
    <row r="181" spans="1:18" ht="25.5" x14ac:dyDescent="0.2">
      <c r="A181" s="34" t="s">
        <v>59</v>
      </c>
      <c r="E181" s="35" t="s">
        <v>1785</v>
      </c>
    </row>
    <row r="182" spans="1:18" x14ac:dyDescent="0.2">
      <c r="A182" s="36" t="s">
        <v>61</v>
      </c>
      <c r="E182" s="37" t="s">
        <v>1779</v>
      </c>
    </row>
    <row r="183" spans="1:18" ht="51" x14ac:dyDescent="0.2">
      <c r="A183" t="s">
        <v>63</v>
      </c>
      <c r="E183" s="35" t="s">
        <v>807</v>
      </c>
    </row>
    <row r="184" spans="1:18" ht="12.75" customHeight="1" x14ac:dyDescent="0.2">
      <c r="A184" s="12" t="s">
        <v>53</v>
      </c>
      <c r="B184" s="12"/>
      <c r="C184" s="38" t="s">
        <v>94</v>
      </c>
      <c r="D184" s="12"/>
      <c r="E184" s="27" t="s">
        <v>490</v>
      </c>
      <c r="F184" s="12"/>
      <c r="G184" s="12"/>
      <c r="H184" s="12"/>
      <c r="I184" s="39">
        <f>0+Q184</f>
        <v>0</v>
      </c>
      <c r="O184">
        <f>0+R184</f>
        <v>0</v>
      </c>
      <c r="Q184">
        <f>0+I185+I189+I193+I197+I201+I205+I209</f>
        <v>0</v>
      </c>
      <c r="R184">
        <f>0+O185+O189+O193+O197+O201+O205+O209</f>
        <v>0</v>
      </c>
    </row>
    <row r="185" spans="1:18" x14ac:dyDescent="0.2">
      <c r="A185" s="24" t="s">
        <v>55</v>
      </c>
      <c r="B185" s="29" t="s">
        <v>292</v>
      </c>
      <c r="C185" s="29" t="s">
        <v>1183</v>
      </c>
      <c r="D185" s="24" t="s">
        <v>69</v>
      </c>
      <c r="E185" s="30" t="s">
        <v>1184</v>
      </c>
      <c r="F185" s="31" t="s">
        <v>101</v>
      </c>
      <c r="G185" s="32">
        <v>3</v>
      </c>
      <c r="H185" s="33">
        <v>0</v>
      </c>
      <c r="I185" s="33">
        <f>ROUND(ROUND(H185,2)*ROUND(G185,3),2)</f>
        <v>0</v>
      </c>
      <c r="O185">
        <f>(I185*21)/100</f>
        <v>0</v>
      </c>
      <c r="P185" t="s">
        <v>35</v>
      </c>
    </row>
    <row r="186" spans="1:18" ht="38.25" x14ac:dyDescent="0.2">
      <c r="A186" s="34" t="s">
        <v>59</v>
      </c>
      <c r="E186" s="35" t="s">
        <v>1786</v>
      </c>
    </row>
    <row r="187" spans="1:18" x14ac:dyDescent="0.2">
      <c r="A187" s="36" t="s">
        <v>61</v>
      </c>
      <c r="E187" s="37" t="s">
        <v>1787</v>
      </c>
    </row>
    <row r="188" spans="1:18" ht="255" x14ac:dyDescent="0.2">
      <c r="A188" t="s">
        <v>63</v>
      </c>
      <c r="E188" s="35" t="s">
        <v>496</v>
      </c>
    </row>
    <row r="189" spans="1:18" x14ac:dyDescent="0.2">
      <c r="A189" s="24" t="s">
        <v>55</v>
      </c>
      <c r="B189" s="29" t="s">
        <v>298</v>
      </c>
      <c r="C189" s="29" t="s">
        <v>1300</v>
      </c>
      <c r="D189" s="24" t="s">
        <v>69</v>
      </c>
      <c r="E189" s="30" t="s">
        <v>1301</v>
      </c>
      <c r="F189" s="31" t="s">
        <v>101</v>
      </c>
      <c r="G189" s="32">
        <v>2.5</v>
      </c>
      <c r="H189" s="33">
        <v>0</v>
      </c>
      <c r="I189" s="33">
        <f>ROUND(ROUND(H189,2)*ROUND(G189,3),2)</f>
        <v>0</v>
      </c>
      <c r="O189">
        <f>(I189*21)/100</f>
        <v>0</v>
      </c>
      <c r="P189" t="s">
        <v>35</v>
      </c>
    </row>
    <row r="190" spans="1:18" ht="38.25" x14ac:dyDescent="0.2">
      <c r="A190" s="34" t="s">
        <v>59</v>
      </c>
      <c r="E190" s="35" t="s">
        <v>1788</v>
      </c>
    </row>
    <row r="191" spans="1:18" x14ac:dyDescent="0.2">
      <c r="A191" s="36" t="s">
        <v>61</v>
      </c>
      <c r="E191" s="37" t="s">
        <v>918</v>
      </c>
    </row>
    <row r="192" spans="1:18" ht="255" x14ac:dyDescent="0.2">
      <c r="A192" t="s">
        <v>63</v>
      </c>
      <c r="E192" s="35" t="s">
        <v>496</v>
      </c>
    </row>
    <row r="193" spans="1:16" x14ac:dyDescent="0.2">
      <c r="A193" s="24" t="s">
        <v>55</v>
      </c>
      <c r="B193" s="29" t="s">
        <v>303</v>
      </c>
      <c r="C193" s="29" t="s">
        <v>808</v>
      </c>
      <c r="D193" s="24" t="s">
        <v>69</v>
      </c>
      <c r="E193" s="30" t="s">
        <v>809</v>
      </c>
      <c r="F193" s="31" t="s">
        <v>101</v>
      </c>
      <c r="G193" s="32">
        <v>2.5</v>
      </c>
      <c r="H193" s="33">
        <v>0</v>
      </c>
      <c r="I193" s="33">
        <f>ROUND(ROUND(H193,2)*ROUND(G193,3),2)</f>
        <v>0</v>
      </c>
      <c r="O193">
        <f>(I193*21)/100</f>
        <v>0</v>
      </c>
      <c r="P193" t="s">
        <v>35</v>
      </c>
    </row>
    <row r="194" spans="1:16" ht="38.25" x14ac:dyDescent="0.2">
      <c r="A194" s="34" t="s">
        <v>59</v>
      </c>
      <c r="E194" s="35" t="s">
        <v>1789</v>
      </c>
    </row>
    <row r="195" spans="1:16" x14ac:dyDescent="0.2">
      <c r="A195" s="36" t="s">
        <v>61</v>
      </c>
      <c r="E195" s="37" t="s">
        <v>918</v>
      </c>
    </row>
    <row r="196" spans="1:16" ht="255" x14ac:dyDescent="0.2">
      <c r="A196" t="s">
        <v>63</v>
      </c>
      <c r="E196" s="35" t="s">
        <v>496</v>
      </c>
    </row>
    <row r="197" spans="1:16" x14ac:dyDescent="0.2">
      <c r="A197" s="24" t="s">
        <v>55</v>
      </c>
      <c r="B197" s="29" t="s">
        <v>309</v>
      </c>
      <c r="C197" s="29" t="s">
        <v>492</v>
      </c>
      <c r="D197" s="24" t="s">
        <v>69</v>
      </c>
      <c r="E197" s="30" t="s">
        <v>493</v>
      </c>
      <c r="F197" s="31" t="s">
        <v>101</v>
      </c>
      <c r="G197" s="32">
        <v>2</v>
      </c>
      <c r="H197" s="33">
        <v>0</v>
      </c>
      <c r="I197" s="33">
        <f>ROUND(ROUND(H197,2)*ROUND(G197,3),2)</f>
        <v>0</v>
      </c>
      <c r="O197">
        <f>(I197*21)/100</f>
        <v>0</v>
      </c>
      <c r="P197" t="s">
        <v>35</v>
      </c>
    </row>
    <row r="198" spans="1:16" ht="38.25" x14ac:dyDescent="0.2">
      <c r="A198" s="34" t="s">
        <v>59</v>
      </c>
      <c r="E198" s="35" t="s">
        <v>1790</v>
      </c>
    </row>
    <row r="199" spans="1:16" x14ac:dyDescent="0.2">
      <c r="A199" s="36" t="s">
        <v>61</v>
      </c>
      <c r="E199" s="37" t="s">
        <v>488</v>
      </c>
    </row>
    <row r="200" spans="1:16" ht="255" x14ac:dyDescent="0.2">
      <c r="A200" t="s">
        <v>63</v>
      </c>
      <c r="E200" s="35" t="s">
        <v>496</v>
      </c>
    </row>
    <row r="201" spans="1:16" x14ac:dyDescent="0.2">
      <c r="A201" s="24" t="s">
        <v>55</v>
      </c>
      <c r="B201" s="29" t="s">
        <v>316</v>
      </c>
      <c r="C201" s="29" t="s">
        <v>1622</v>
      </c>
      <c r="D201" s="24" t="s">
        <v>69</v>
      </c>
      <c r="E201" s="30" t="s">
        <v>1623</v>
      </c>
      <c r="F201" s="31" t="s">
        <v>486</v>
      </c>
      <c r="G201" s="32">
        <v>1</v>
      </c>
      <c r="H201" s="33">
        <v>0</v>
      </c>
      <c r="I201" s="33">
        <f>ROUND(ROUND(H201,2)*ROUND(G201,3),2)</f>
        <v>0</v>
      </c>
      <c r="O201">
        <f>(I201*21)/100</f>
        <v>0</v>
      </c>
      <c r="P201" t="s">
        <v>35</v>
      </c>
    </row>
    <row r="202" spans="1:16" ht="76.5" x14ac:dyDescent="0.2">
      <c r="A202" s="34" t="s">
        <v>59</v>
      </c>
      <c r="E202" s="35" t="s">
        <v>1791</v>
      </c>
    </row>
    <row r="203" spans="1:16" x14ac:dyDescent="0.2">
      <c r="A203" s="36" t="s">
        <v>61</v>
      </c>
      <c r="E203" s="37" t="s">
        <v>815</v>
      </c>
    </row>
    <row r="204" spans="1:16" ht="267.75" x14ac:dyDescent="0.2">
      <c r="A204" t="s">
        <v>63</v>
      </c>
      <c r="E204" s="35" t="s">
        <v>1625</v>
      </c>
    </row>
    <row r="205" spans="1:16" x14ac:dyDescent="0.2">
      <c r="A205" s="24" t="s">
        <v>55</v>
      </c>
      <c r="B205" s="29" t="s">
        <v>322</v>
      </c>
      <c r="C205" s="29" t="s">
        <v>1792</v>
      </c>
      <c r="D205" s="24" t="s">
        <v>69</v>
      </c>
      <c r="E205" s="30" t="s">
        <v>1793</v>
      </c>
      <c r="F205" s="31" t="s">
        <v>101</v>
      </c>
      <c r="G205" s="32">
        <v>7.2</v>
      </c>
      <c r="H205" s="33">
        <v>0</v>
      </c>
      <c r="I205" s="33">
        <f>ROUND(ROUND(H205,2)*ROUND(G205,3),2)</f>
        <v>0</v>
      </c>
      <c r="O205">
        <f>(I205*21)/100</f>
        <v>0</v>
      </c>
      <c r="P205" t="s">
        <v>35</v>
      </c>
    </row>
    <row r="206" spans="1:16" ht="89.25" x14ac:dyDescent="0.2">
      <c r="A206" s="34" t="s">
        <v>59</v>
      </c>
      <c r="E206" s="35" t="s">
        <v>1794</v>
      </c>
    </row>
    <row r="207" spans="1:16" ht="25.5" x14ac:dyDescent="0.2">
      <c r="A207" s="36" t="s">
        <v>61</v>
      </c>
      <c r="E207" s="37" t="s">
        <v>1795</v>
      </c>
    </row>
    <row r="208" spans="1:16" ht="242.25" x14ac:dyDescent="0.2">
      <c r="A208" t="s">
        <v>63</v>
      </c>
      <c r="E208" s="35" t="s">
        <v>1796</v>
      </c>
    </row>
    <row r="209" spans="1:18" x14ac:dyDescent="0.2">
      <c r="A209" s="24" t="s">
        <v>55</v>
      </c>
      <c r="B209" s="29" t="s">
        <v>328</v>
      </c>
      <c r="C209" s="29" t="s">
        <v>812</v>
      </c>
      <c r="D209" s="24" t="s">
        <v>69</v>
      </c>
      <c r="E209" s="30" t="s">
        <v>813</v>
      </c>
      <c r="F209" s="31" t="s">
        <v>486</v>
      </c>
      <c r="G209" s="32">
        <v>1</v>
      </c>
      <c r="H209" s="33">
        <v>0</v>
      </c>
      <c r="I209" s="33">
        <f>ROUND(ROUND(H209,2)*ROUND(G209,3),2)</f>
        <v>0</v>
      </c>
      <c r="O209">
        <f>(I209*21)/100</f>
        <v>0</v>
      </c>
      <c r="P209" t="s">
        <v>35</v>
      </c>
    </row>
    <row r="210" spans="1:18" ht="38.25" x14ac:dyDescent="0.2">
      <c r="A210" s="34" t="s">
        <v>59</v>
      </c>
      <c r="E210" s="35" t="s">
        <v>1797</v>
      </c>
    </row>
    <row r="211" spans="1:18" x14ac:dyDescent="0.2">
      <c r="A211" s="36" t="s">
        <v>61</v>
      </c>
      <c r="E211" s="37" t="s">
        <v>815</v>
      </c>
    </row>
    <row r="212" spans="1:18" ht="38.25" x14ac:dyDescent="0.2">
      <c r="A212" t="s">
        <v>63</v>
      </c>
      <c r="E212" s="35" t="s">
        <v>816</v>
      </c>
    </row>
    <row r="213" spans="1:18" ht="12.75" customHeight="1" x14ac:dyDescent="0.2">
      <c r="A213" s="12" t="s">
        <v>53</v>
      </c>
      <c r="B213" s="12"/>
      <c r="C213" s="38" t="s">
        <v>50</v>
      </c>
      <c r="D213" s="12"/>
      <c r="E213" s="27" t="s">
        <v>542</v>
      </c>
      <c r="F213" s="12"/>
      <c r="G213" s="12"/>
      <c r="H213" s="12"/>
      <c r="I213" s="39">
        <f>0+Q213</f>
        <v>0</v>
      </c>
      <c r="O213">
        <f>0+R213</f>
        <v>0</v>
      </c>
      <c r="Q213">
        <f>0+I214+I218+I222+I226+I230+I234+I238+I242+I246+I250+I254+I258+I262+I266+I270+I274+I278+I282+I286+I290+I294</f>
        <v>0</v>
      </c>
      <c r="R213">
        <f>0+O214+O218+O222+O226+O230+O234+O238+O242+O246+O250+O254+O258+O262+O266+O270+O274+O278+O282+O286+O290+O294</f>
        <v>0</v>
      </c>
    </row>
    <row r="214" spans="1:18" x14ac:dyDescent="0.2">
      <c r="A214" s="24" t="s">
        <v>55</v>
      </c>
      <c r="B214" s="29" t="s">
        <v>333</v>
      </c>
      <c r="C214" s="29" t="s">
        <v>1798</v>
      </c>
      <c r="D214" s="24" t="s">
        <v>69</v>
      </c>
      <c r="E214" s="30" t="s">
        <v>1799</v>
      </c>
      <c r="F214" s="31" t="s">
        <v>101</v>
      </c>
      <c r="G214" s="32">
        <v>9.73</v>
      </c>
      <c r="H214" s="33">
        <v>0</v>
      </c>
      <c r="I214" s="33">
        <f>ROUND(ROUND(H214,2)*ROUND(G214,3),2)</f>
        <v>0</v>
      </c>
      <c r="O214">
        <f>(I214*21)/100</f>
        <v>0</v>
      </c>
      <c r="P214" t="s">
        <v>35</v>
      </c>
    </row>
    <row r="215" spans="1:18" ht="153" x14ac:dyDescent="0.2">
      <c r="A215" s="34" t="s">
        <v>59</v>
      </c>
      <c r="E215" s="35" t="s">
        <v>1800</v>
      </c>
    </row>
    <row r="216" spans="1:18" x14ac:dyDescent="0.2">
      <c r="A216" s="36" t="s">
        <v>61</v>
      </c>
      <c r="E216" s="37" t="s">
        <v>1801</v>
      </c>
    </row>
    <row r="217" spans="1:18" ht="63.75" x14ac:dyDescent="0.2">
      <c r="A217" t="s">
        <v>63</v>
      </c>
      <c r="E217" s="35" t="s">
        <v>1802</v>
      </c>
    </row>
    <row r="218" spans="1:18" x14ac:dyDescent="0.2">
      <c r="A218" s="24" t="s">
        <v>55</v>
      </c>
      <c r="B218" s="29" t="s">
        <v>336</v>
      </c>
      <c r="C218" s="29" t="s">
        <v>1192</v>
      </c>
      <c r="D218" s="24" t="s">
        <v>69</v>
      </c>
      <c r="E218" s="30" t="s">
        <v>1193</v>
      </c>
      <c r="F218" s="31" t="s">
        <v>101</v>
      </c>
      <c r="G218" s="32">
        <v>3.3</v>
      </c>
      <c r="H218" s="33">
        <v>0</v>
      </c>
      <c r="I218" s="33">
        <f>ROUND(ROUND(H218,2)*ROUND(G218,3),2)</f>
        <v>0</v>
      </c>
      <c r="O218">
        <f>(I218*21)/100</f>
        <v>0</v>
      </c>
      <c r="P218" t="s">
        <v>35</v>
      </c>
    </row>
    <row r="219" spans="1:18" ht="25.5" x14ac:dyDescent="0.2">
      <c r="A219" s="34" t="s">
        <v>59</v>
      </c>
      <c r="E219" s="35" t="s">
        <v>1803</v>
      </c>
    </row>
    <row r="220" spans="1:18" x14ac:dyDescent="0.2">
      <c r="A220" s="36" t="s">
        <v>61</v>
      </c>
      <c r="E220" s="37" t="s">
        <v>1251</v>
      </c>
    </row>
    <row r="221" spans="1:18" ht="25.5" x14ac:dyDescent="0.2">
      <c r="A221" t="s">
        <v>63</v>
      </c>
      <c r="E221" s="35" t="s">
        <v>1196</v>
      </c>
    </row>
    <row r="222" spans="1:18" x14ac:dyDescent="0.2">
      <c r="A222" s="24" t="s">
        <v>55</v>
      </c>
      <c r="B222" s="29" t="s">
        <v>341</v>
      </c>
      <c r="C222" s="29" t="s">
        <v>821</v>
      </c>
      <c r="D222" s="24" t="s">
        <v>69</v>
      </c>
      <c r="E222" s="30" t="s">
        <v>822</v>
      </c>
      <c r="F222" s="31" t="s">
        <v>101</v>
      </c>
      <c r="G222" s="32">
        <v>4.5129999999999999</v>
      </c>
      <c r="H222" s="33">
        <v>0</v>
      </c>
      <c r="I222" s="33">
        <f>ROUND(ROUND(H222,2)*ROUND(G222,3),2)</f>
        <v>0</v>
      </c>
      <c r="O222">
        <f>(I222*21)/100</f>
        <v>0</v>
      </c>
      <c r="P222" t="s">
        <v>35</v>
      </c>
    </row>
    <row r="223" spans="1:18" ht="89.25" x14ac:dyDescent="0.2">
      <c r="A223" s="34" t="s">
        <v>59</v>
      </c>
      <c r="E223" s="35" t="s">
        <v>1804</v>
      </c>
    </row>
    <row r="224" spans="1:18" ht="51" x14ac:dyDescent="0.2">
      <c r="A224" s="36" t="s">
        <v>61</v>
      </c>
      <c r="E224" s="37" t="s">
        <v>1805</v>
      </c>
    </row>
    <row r="225" spans="1:16" ht="25.5" x14ac:dyDescent="0.2">
      <c r="A225" t="s">
        <v>63</v>
      </c>
      <c r="E225" s="35" t="s">
        <v>825</v>
      </c>
    </row>
    <row r="226" spans="1:16" x14ac:dyDescent="0.2">
      <c r="A226" s="24" t="s">
        <v>55</v>
      </c>
      <c r="B226" s="29" t="s">
        <v>346</v>
      </c>
      <c r="C226" s="29" t="s">
        <v>826</v>
      </c>
      <c r="D226" s="24" t="s">
        <v>69</v>
      </c>
      <c r="E226" s="30" t="s">
        <v>827</v>
      </c>
      <c r="F226" s="31" t="s">
        <v>71</v>
      </c>
      <c r="G226" s="32">
        <v>2E-3</v>
      </c>
      <c r="H226" s="33">
        <v>0</v>
      </c>
      <c r="I226" s="33">
        <f>ROUND(ROUND(H226,2)*ROUND(G226,3),2)</f>
        <v>0</v>
      </c>
      <c r="O226">
        <f>(I226*21)/100</f>
        <v>0</v>
      </c>
      <c r="P226" t="s">
        <v>35</v>
      </c>
    </row>
    <row r="227" spans="1:16" ht="38.25" x14ac:dyDescent="0.2">
      <c r="A227" s="34" t="s">
        <v>59</v>
      </c>
      <c r="E227" s="35" t="s">
        <v>1806</v>
      </c>
    </row>
    <row r="228" spans="1:16" ht="38.25" x14ac:dyDescent="0.2">
      <c r="A228" s="36" t="s">
        <v>61</v>
      </c>
      <c r="E228" s="37" t="s">
        <v>1807</v>
      </c>
    </row>
    <row r="229" spans="1:16" ht="38.25" x14ac:dyDescent="0.2">
      <c r="A229" t="s">
        <v>63</v>
      </c>
      <c r="E229" s="35" t="s">
        <v>830</v>
      </c>
    </row>
    <row r="230" spans="1:16" ht="25.5" x14ac:dyDescent="0.2">
      <c r="A230" s="24" t="s">
        <v>55</v>
      </c>
      <c r="B230" s="29" t="s">
        <v>351</v>
      </c>
      <c r="C230" s="29" t="s">
        <v>651</v>
      </c>
      <c r="D230" s="24" t="s">
        <v>69</v>
      </c>
      <c r="E230" s="30" t="s">
        <v>652</v>
      </c>
      <c r="F230" s="31" t="s">
        <v>101</v>
      </c>
      <c r="G230" s="32">
        <v>4.33</v>
      </c>
      <c r="H230" s="33">
        <v>0</v>
      </c>
      <c r="I230" s="33">
        <f>ROUND(ROUND(H230,2)*ROUND(G230,3),2)</f>
        <v>0</v>
      </c>
      <c r="O230">
        <f>(I230*21)/100</f>
        <v>0</v>
      </c>
      <c r="P230" t="s">
        <v>35</v>
      </c>
    </row>
    <row r="231" spans="1:16" ht="76.5" x14ac:dyDescent="0.2">
      <c r="A231" s="34" t="s">
        <v>59</v>
      </c>
      <c r="E231" s="35" t="s">
        <v>1808</v>
      </c>
    </row>
    <row r="232" spans="1:16" x14ac:dyDescent="0.2">
      <c r="A232" s="36" t="s">
        <v>61</v>
      </c>
      <c r="E232" s="37" t="s">
        <v>1809</v>
      </c>
    </row>
    <row r="233" spans="1:16" ht="89.25" x14ac:dyDescent="0.2">
      <c r="A233" t="s">
        <v>63</v>
      </c>
      <c r="E233" s="35" t="s">
        <v>655</v>
      </c>
    </row>
    <row r="234" spans="1:16" x14ac:dyDescent="0.2">
      <c r="A234" s="24" t="s">
        <v>55</v>
      </c>
      <c r="B234" s="29" t="s">
        <v>356</v>
      </c>
      <c r="C234" s="29" t="s">
        <v>831</v>
      </c>
      <c r="D234" s="24" t="s">
        <v>69</v>
      </c>
      <c r="E234" s="30" t="s">
        <v>832</v>
      </c>
      <c r="F234" s="31" t="s">
        <v>71</v>
      </c>
      <c r="G234" s="32">
        <v>2.5000000000000001E-2</v>
      </c>
      <c r="H234" s="33">
        <v>0</v>
      </c>
      <c r="I234" s="33">
        <f>ROUND(ROUND(H234,2)*ROUND(G234,3),2)</f>
        <v>0</v>
      </c>
      <c r="O234">
        <f>(I234*21)/100</f>
        <v>0</v>
      </c>
      <c r="P234" t="s">
        <v>35</v>
      </c>
    </row>
    <row r="235" spans="1:16" ht="51" x14ac:dyDescent="0.2">
      <c r="A235" s="34" t="s">
        <v>59</v>
      </c>
      <c r="E235" s="35" t="s">
        <v>1810</v>
      </c>
    </row>
    <row r="236" spans="1:16" x14ac:dyDescent="0.2">
      <c r="A236" s="36" t="s">
        <v>61</v>
      </c>
      <c r="E236" s="37" t="s">
        <v>834</v>
      </c>
    </row>
    <row r="237" spans="1:16" ht="229.5" x14ac:dyDescent="0.2">
      <c r="A237" t="s">
        <v>63</v>
      </c>
      <c r="E237" s="35" t="s">
        <v>835</v>
      </c>
    </row>
    <row r="238" spans="1:16" x14ac:dyDescent="0.2">
      <c r="A238" s="24" t="s">
        <v>55</v>
      </c>
      <c r="B238" s="29" t="s">
        <v>362</v>
      </c>
      <c r="C238" s="29" t="s">
        <v>1811</v>
      </c>
      <c r="D238" s="24" t="s">
        <v>69</v>
      </c>
      <c r="E238" s="30" t="s">
        <v>1812</v>
      </c>
      <c r="F238" s="31" t="s">
        <v>71</v>
      </c>
      <c r="G238" s="32">
        <v>3.75</v>
      </c>
      <c r="H238" s="33">
        <v>0</v>
      </c>
      <c r="I238" s="33">
        <f>ROUND(ROUND(H238,2)*ROUND(G238,3),2)</f>
        <v>0</v>
      </c>
      <c r="O238">
        <f>(I238*21)/100</f>
        <v>0</v>
      </c>
      <c r="P238" t="s">
        <v>35</v>
      </c>
    </row>
    <row r="239" spans="1:16" ht="51" x14ac:dyDescent="0.2">
      <c r="A239" s="34" t="s">
        <v>59</v>
      </c>
      <c r="E239" s="35" t="s">
        <v>1813</v>
      </c>
    </row>
    <row r="240" spans="1:16" x14ac:dyDescent="0.2">
      <c r="A240" s="36" t="s">
        <v>61</v>
      </c>
      <c r="E240" s="37" t="s">
        <v>1814</v>
      </c>
    </row>
    <row r="241" spans="1:16" ht="114.75" x14ac:dyDescent="0.2">
      <c r="A241" t="s">
        <v>63</v>
      </c>
      <c r="E241" s="35" t="s">
        <v>661</v>
      </c>
    </row>
    <row r="242" spans="1:16" x14ac:dyDescent="0.2">
      <c r="A242" s="24" t="s">
        <v>55</v>
      </c>
      <c r="B242" s="29" t="s">
        <v>368</v>
      </c>
      <c r="C242" s="29" t="s">
        <v>1815</v>
      </c>
      <c r="D242" s="24" t="s">
        <v>69</v>
      </c>
      <c r="E242" s="30" t="s">
        <v>1816</v>
      </c>
      <c r="F242" s="31" t="s">
        <v>77</v>
      </c>
      <c r="G242" s="32">
        <v>82.5</v>
      </c>
      <c r="H242" s="33">
        <v>0</v>
      </c>
      <c r="I242" s="33">
        <f>ROUND(ROUND(H242,2)*ROUND(G242,3),2)</f>
        <v>0</v>
      </c>
      <c r="O242">
        <f>(I242*21)/100</f>
        <v>0</v>
      </c>
      <c r="P242" t="s">
        <v>35</v>
      </c>
    </row>
    <row r="243" spans="1:16" ht="38.25" x14ac:dyDescent="0.2">
      <c r="A243" s="34" t="s">
        <v>59</v>
      </c>
      <c r="E243" s="35" t="s">
        <v>1817</v>
      </c>
    </row>
    <row r="244" spans="1:16" x14ac:dyDescent="0.2">
      <c r="A244" s="36" t="s">
        <v>61</v>
      </c>
      <c r="E244" s="37" t="s">
        <v>1818</v>
      </c>
    </row>
    <row r="245" spans="1:16" ht="25.5" x14ac:dyDescent="0.2">
      <c r="A245" t="s">
        <v>63</v>
      </c>
      <c r="E245" s="35" t="s">
        <v>80</v>
      </c>
    </row>
    <row r="246" spans="1:16" x14ac:dyDescent="0.2">
      <c r="A246" s="24" t="s">
        <v>55</v>
      </c>
      <c r="B246" s="29" t="s">
        <v>374</v>
      </c>
      <c r="C246" s="29" t="s">
        <v>899</v>
      </c>
      <c r="D246" s="24" t="s">
        <v>69</v>
      </c>
      <c r="E246" s="30" t="s">
        <v>900</v>
      </c>
      <c r="F246" s="31" t="s">
        <v>71</v>
      </c>
      <c r="G246" s="32">
        <v>36.173000000000002</v>
      </c>
      <c r="H246" s="33">
        <v>0</v>
      </c>
      <c r="I246" s="33">
        <f>ROUND(ROUND(H246,2)*ROUND(G246,3),2)</f>
        <v>0</v>
      </c>
      <c r="O246">
        <f>(I246*21)/100</f>
        <v>0</v>
      </c>
      <c r="P246" t="s">
        <v>35</v>
      </c>
    </row>
    <row r="247" spans="1:16" ht="267.75" x14ac:dyDescent="0.2">
      <c r="A247" s="34" t="s">
        <v>59</v>
      </c>
      <c r="E247" s="35" t="s">
        <v>1819</v>
      </c>
    </row>
    <row r="248" spans="1:16" ht="76.5" x14ac:dyDescent="0.2">
      <c r="A248" s="36" t="s">
        <v>61</v>
      </c>
      <c r="E248" s="37" t="s">
        <v>1820</v>
      </c>
    </row>
    <row r="249" spans="1:16" ht="114.75" x14ac:dyDescent="0.2">
      <c r="A249" t="s">
        <v>63</v>
      </c>
      <c r="E249" s="35" t="s">
        <v>661</v>
      </c>
    </row>
    <row r="250" spans="1:16" x14ac:dyDescent="0.2">
      <c r="A250" s="24" t="s">
        <v>55</v>
      </c>
      <c r="B250" s="29" t="s">
        <v>379</v>
      </c>
      <c r="C250" s="29" t="s">
        <v>903</v>
      </c>
      <c r="D250" s="24" t="s">
        <v>69</v>
      </c>
      <c r="E250" s="30" t="s">
        <v>904</v>
      </c>
      <c r="F250" s="31" t="s">
        <v>77</v>
      </c>
      <c r="G250" s="32">
        <v>940.49800000000005</v>
      </c>
      <c r="H250" s="33">
        <v>0</v>
      </c>
      <c r="I250" s="33">
        <f>ROUND(ROUND(H250,2)*ROUND(G250,3),2)</f>
        <v>0</v>
      </c>
      <c r="O250">
        <f>(I250*21)/100</f>
        <v>0</v>
      </c>
      <c r="P250" t="s">
        <v>35</v>
      </c>
    </row>
    <row r="251" spans="1:16" ht="204" x14ac:dyDescent="0.2">
      <c r="A251" s="34" t="s">
        <v>59</v>
      </c>
      <c r="E251" s="35" t="s">
        <v>1821</v>
      </c>
    </row>
    <row r="252" spans="1:16" ht="76.5" x14ac:dyDescent="0.2">
      <c r="A252" s="36" t="s">
        <v>61</v>
      </c>
      <c r="E252" s="37" t="s">
        <v>1822</v>
      </c>
    </row>
    <row r="253" spans="1:16" ht="25.5" x14ac:dyDescent="0.2">
      <c r="A253" t="s">
        <v>63</v>
      </c>
      <c r="E253" s="35" t="s">
        <v>80</v>
      </c>
    </row>
    <row r="254" spans="1:16" x14ac:dyDescent="0.2">
      <c r="A254" s="24" t="s">
        <v>55</v>
      </c>
      <c r="B254" s="29" t="s">
        <v>385</v>
      </c>
      <c r="C254" s="29" t="s">
        <v>668</v>
      </c>
      <c r="D254" s="24" t="s">
        <v>69</v>
      </c>
      <c r="E254" s="30" t="s">
        <v>669</v>
      </c>
      <c r="F254" s="31" t="s">
        <v>71</v>
      </c>
      <c r="G254" s="32">
        <v>8.0229999999999997</v>
      </c>
      <c r="H254" s="33">
        <v>0</v>
      </c>
      <c r="I254" s="33">
        <f>ROUND(ROUND(H254,2)*ROUND(G254,3),2)</f>
        <v>0</v>
      </c>
      <c r="O254">
        <f>(I254*21)/100</f>
        <v>0</v>
      </c>
      <c r="P254" t="s">
        <v>35</v>
      </c>
    </row>
    <row r="255" spans="1:16" ht="114.75" x14ac:dyDescent="0.2">
      <c r="A255" s="34" t="s">
        <v>59</v>
      </c>
      <c r="E255" s="35" t="s">
        <v>1823</v>
      </c>
    </row>
    <row r="256" spans="1:16" ht="38.25" x14ac:dyDescent="0.2">
      <c r="A256" s="36" t="s">
        <v>61</v>
      </c>
      <c r="E256" s="37" t="s">
        <v>1824</v>
      </c>
    </row>
    <row r="257" spans="1:16" ht="114.75" x14ac:dyDescent="0.2">
      <c r="A257" t="s">
        <v>63</v>
      </c>
      <c r="E257" s="35" t="s">
        <v>661</v>
      </c>
    </row>
    <row r="258" spans="1:16" x14ac:dyDescent="0.2">
      <c r="A258" s="24" t="s">
        <v>55</v>
      </c>
      <c r="B258" s="29" t="s">
        <v>391</v>
      </c>
      <c r="C258" s="29" t="s">
        <v>673</v>
      </c>
      <c r="D258" s="24" t="s">
        <v>69</v>
      </c>
      <c r="E258" s="30" t="s">
        <v>674</v>
      </c>
      <c r="F258" s="31" t="s">
        <v>77</v>
      </c>
      <c r="G258" s="32">
        <v>189.209</v>
      </c>
      <c r="H258" s="33">
        <v>0</v>
      </c>
      <c r="I258" s="33">
        <f>ROUND(ROUND(H258,2)*ROUND(G258,3),2)</f>
        <v>0</v>
      </c>
      <c r="O258">
        <f>(I258*21)/100</f>
        <v>0</v>
      </c>
      <c r="P258" t="s">
        <v>35</v>
      </c>
    </row>
    <row r="259" spans="1:16" ht="127.5" x14ac:dyDescent="0.2">
      <c r="A259" s="34" t="s">
        <v>59</v>
      </c>
      <c r="E259" s="35" t="s">
        <v>1825</v>
      </c>
    </row>
    <row r="260" spans="1:16" ht="51" x14ac:dyDescent="0.2">
      <c r="A260" s="36" t="s">
        <v>61</v>
      </c>
      <c r="E260" s="37" t="s">
        <v>1826</v>
      </c>
    </row>
    <row r="261" spans="1:16" ht="25.5" x14ac:dyDescent="0.2">
      <c r="A261" t="s">
        <v>63</v>
      </c>
      <c r="E261" s="35" t="s">
        <v>80</v>
      </c>
    </row>
    <row r="262" spans="1:16" x14ac:dyDescent="0.2">
      <c r="A262" s="24" t="s">
        <v>55</v>
      </c>
      <c r="B262" s="29" t="s">
        <v>396</v>
      </c>
      <c r="C262" s="29" t="s">
        <v>840</v>
      </c>
      <c r="D262" s="24" t="s">
        <v>69</v>
      </c>
      <c r="E262" s="30" t="s">
        <v>841</v>
      </c>
      <c r="F262" s="31" t="s">
        <v>71</v>
      </c>
      <c r="G262" s="32">
        <v>9.91</v>
      </c>
      <c r="H262" s="33">
        <v>0</v>
      </c>
      <c r="I262" s="33">
        <f>ROUND(ROUND(H262,2)*ROUND(G262,3),2)</f>
        <v>0</v>
      </c>
      <c r="O262">
        <f>(I262*21)/100</f>
        <v>0</v>
      </c>
      <c r="P262" t="s">
        <v>35</v>
      </c>
    </row>
    <row r="263" spans="1:16" ht="216.75" x14ac:dyDescent="0.2">
      <c r="A263" s="34" t="s">
        <v>59</v>
      </c>
      <c r="E263" s="35" t="s">
        <v>1827</v>
      </c>
    </row>
    <row r="264" spans="1:16" ht="63.75" x14ac:dyDescent="0.2">
      <c r="A264" s="36" t="s">
        <v>61</v>
      </c>
      <c r="E264" s="37" t="s">
        <v>1828</v>
      </c>
    </row>
    <row r="265" spans="1:16" ht="114.75" x14ac:dyDescent="0.2">
      <c r="A265" t="s">
        <v>63</v>
      </c>
      <c r="E265" s="35" t="s">
        <v>661</v>
      </c>
    </row>
    <row r="266" spans="1:16" x14ac:dyDescent="0.2">
      <c r="A266" s="24" t="s">
        <v>55</v>
      </c>
      <c r="B266" s="29" t="s">
        <v>402</v>
      </c>
      <c r="C266" s="29" t="s">
        <v>844</v>
      </c>
      <c r="D266" s="24" t="s">
        <v>69</v>
      </c>
      <c r="E266" s="30" t="s">
        <v>845</v>
      </c>
      <c r="F266" s="31" t="s">
        <v>77</v>
      </c>
      <c r="G266" s="32">
        <v>313.83999999999997</v>
      </c>
      <c r="H266" s="33">
        <v>0</v>
      </c>
      <c r="I266" s="33">
        <f>ROUND(ROUND(H266,2)*ROUND(G266,3),2)</f>
        <v>0</v>
      </c>
      <c r="O266">
        <f>(I266*21)/100</f>
        <v>0</v>
      </c>
      <c r="P266" t="s">
        <v>35</v>
      </c>
    </row>
    <row r="267" spans="1:16" ht="280.5" x14ac:dyDescent="0.2">
      <c r="A267" s="34" t="s">
        <v>59</v>
      </c>
      <c r="E267" s="35" t="s">
        <v>1829</v>
      </c>
    </row>
    <row r="268" spans="1:16" ht="102" x14ac:dyDescent="0.2">
      <c r="A268" s="36" t="s">
        <v>61</v>
      </c>
      <c r="E268" s="37" t="s">
        <v>1830</v>
      </c>
    </row>
    <row r="269" spans="1:16" ht="25.5" x14ac:dyDescent="0.2">
      <c r="A269" t="s">
        <v>63</v>
      </c>
      <c r="E269" s="35" t="s">
        <v>80</v>
      </c>
    </row>
    <row r="270" spans="1:16" x14ac:dyDescent="0.2">
      <c r="A270" s="24" t="s">
        <v>55</v>
      </c>
      <c r="B270" s="29" t="s">
        <v>407</v>
      </c>
      <c r="C270" s="29" t="s">
        <v>1831</v>
      </c>
      <c r="D270" s="24" t="s">
        <v>69</v>
      </c>
      <c r="E270" s="30" t="s">
        <v>1832</v>
      </c>
      <c r="F270" s="31" t="s">
        <v>71</v>
      </c>
      <c r="G270" s="32">
        <v>1.6</v>
      </c>
      <c r="H270" s="33">
        <v>0</v>
      </c>
      <c r="I270" s="33">
        <f>ROUND(ROUND(H270,2)*ROUND(G270,3),2)</f>
        <v>0</v>
      </c>
      <c r="O270">
        <f>(I270*21)/100</f>
        <v>0</v>
      </c>
      <c r="P270" t="s">
        <v>35</v>
      </c>
    </row>
    <row r="271" spans="1:16" ht="51" x14ac:dyDescent="0.2">
      <c r="A271" s="34" t="s">
        <v>59</v>
      </c>
      <c r="E271" s="35" t="s">
        <v>1833</v>
      </c>
    </row>
    <row r="272" spans="1:16" x14ac:dyDescent="0.2">
      <c r="A272" s="36" t="s">
        <v>61</v>
      </c>
      <c r="E272" s="37" t="s">
        <v>1732</v>
      </c>
    </row>
    <row r="273" spans="1:16" ht="114.75" x14ac:dyDescent="0.2">
      <c r="A273" t="s">
        <v>63</v>
      </c>
      <c r="E273" s="35" t="s">
        <v>661</v>
      </c>
    </row>
    <row r="274" spans="1:16" x14ac:dyDescent="0.2">
      <c r="A274" s="24" t="s">
        <v>55</v>
      </c>
      <c r="B274" s="29" t="s">
        <v>412</v>
      </c>
      <c r="C274" s="29" t="s">
        <v>678</v>
      </c>
      <c r="D274" s="24" t="s">
        <v>69</v>
      </c>
      <c r="E274" s="30" t="s">
        <v>679</v>
      </c>
      <c r="F274" s="31" t="s">
        <v>58</v>
      </c>
      <c r="G274" s="32">
        <v>1.137</v>
      </c>
      <c r="H274" s="33">
        <v>0</v>
      </c>
      <c r="I274" s="33">
        <f>ROUND(ROUND(H274,2)*ROUND(G274,3),2)</f>
        <v>0</v>
      </c>
      <c r="O274">
        <f>(I274*21)/100</f>
        <v>0</v>
      </c>
      <c r="P274" t="s">
        <v>35</v>
      </c>
    </row>
    <row r="275" spans="1:16" ht="51" x14ac:dyDescent="0.2">
      <c r="A275" s="34" t="s">
        <v>59</v>
      </c>
      <c r="E275" s="35" t="s">
        <v>1834</v>
      </c>
    </row>
    <row r="276" spans="1:16" x14ac:dyDescent="0.2">
      <c r="A276" s="36" t="s">
        <v>61</v>
      </c>
      <c r="E276" s="37" t="s">
        <v>1835</v>
      </c>
    </row>
    <row r="277" spans="1:16" ht="114.75" x14ac:dyDescent="0.2">
      <c r="A277" t="s">
        <v>63</v>
      </c>
      <c r="E277" s="35" t="s">
        <v>682</v>
      </c>
    </row>
    <row r="278" spans="1:16" x14ac:dyDescent="0.2">
      <c r="A278" s="24" t="s">
        <v>55</v>
      </c>
      <c r="B278" s="29" t="s">
        <v>417</v>
      </c>
      <c r="C278" s="29" t="s">
        <v>1836</v>
      </c>
      <c r="D278" s="24" t="s">
        <v>69</v>
      </c>
      <c r="E278" s="30" t="s">
        <v>1837</v>
      </c>
      <c r="F278" s="31" t="s">
        <v>58</v>
      </c>
      <c r="G278" s="32">
        <v>0.86</v>
      </c>
      <c r="H278" s="33">
        <v>0</v>
      </c>
      <c r="I278" s="33">
        <f>ROUND(ROUND(H278,2)*ROUND(G278,3),2)</f>
        <v>0</v>
      </c>
      <c r="O278">
        <f>(I278*21)/100</f>
        <v>0</v>
      </c>
      <c r="P278" t="s">
        <v>35</v>
      </c>
    </row>
    <row r="279" spans="1:16" ht="38.25" x14ac:dyDescent="0.2">
      <c r="A279" s="34" t="s">
        <v>59</v>
      </c>
      <c r="E279" s="35" t="s">
        <v>1838</v>
      </c>
    </row>
    <row r="280" spans="1:16" x14ac:dyDescent="0.2">
      <c r="A280" s="36" t="s">
        <v>61</v>
      </c>
      <c r="E280" s="37" t="s">
        <v>1839</v>
      </c>
    </row>
    <row r="281" spans="1:16" ht="114.75" x14ac:dyDescent="0.2">
      <c r="A281" t="s">
        <v>63</v>
      </c>
      <c r="E281" s="35" t="s">
        <v>682</v>
      </c>
    </row>
    <row r="282" spans="1:16" x14ac:dyDescent="0.2">
      <c r="A282" s="24" t="s">
        <v>55</v>
      </c>
      <c r="B282" s="29" t="s">
        <v>423</v>
      </c>
      <c r="C282" s="29" t="s">
        <v>1261</v>
      </c>
      <c r="D282" s="24" t="s">
        <v>69</v>
      </c>
      <c r="E282" s="30" t="s">
        <v>1262</v>
      </c>
      <c r="F282" s="31" t="s">
        <v>101</v>
      </c>
      <c r="G282" s="32">
        <v>5.5</v>
      </c>
      <c r="H282" s="33">
        <v>0</v>
      </c>
      <c r="I282" s="33">
        <f>ROUND(ROUND(H282,2)*ROUND(G282,3),2)</f>
        <v>0</v>
      </c>
      <c r="O282">
        <f>(I282*21)/100</f>
        <v>0</v>
      </c>
      <c r="P282" t="s">
        <v>35</v>
      </c>
    </row>
    <row r="283" spans="1:16" ht="89.25" x14ac:dyDescent="0.2">
      <c r="A283" s="34" t="s">
        <v>59</v>
      </c>
      <c r="E283" s="35" t="s">
        <v>1840</v>
      </c>
    </row>
    <row r="284" spans="1:16" ht="38.25" x14ac:dyDescent="0.2">
      <c r="A284" s="36" t="s">
        <v>61</v>
      </c>
      <c r="E284" s="37" t="s">
        <v>1841</v>
      </c>
    </row>
    <row r="285" spans="1:16" ht="127.5" x14ac:dyDescent="0.2">
      <c r="A285" t="s">
        <v>63</v>
      </c>
      <c r="E285" s="35" t="s">
        <v>852</v>
      </c>
    </row>
    <row r="286" spans="1:16" x14ac:dyDescent="0.2">
      <c r="A286" s="24" t="s">
        <v>55</v>
      </c>
      <c r="B286" s="29" t="s">
        <v>429</v>
      </c>
      <c r="C286" s="29" t="s">
        <v>848</v>
      </c>
      <c r="D286" s="24" t="s">
        <v>69</v>
      </c>
      <c r="E286" s="30" t="s">
        <v>849</v>
      </c>
      <c r="F286" s="31" t="s">
        <v>101</v>
      </c>
      <c r="G286" s="32">
        <v>2.5</v>
      </c>
      <c r="H286" s="33">
        <v>0</v>
      </c>
      <c r="I286" s="33">
        <f>ROUND(ROUND(H286,2)*ROUND(G286,3),2)</f>
        <v>0</v>
      </c>
      <c r="O286">
        <f>(I286*21)/100</f>
        <v>0</v>
      </c>
      <c r="P286" t="s">
        <v>35</v>
      </c>
    </row>
    <row r="287" spans="1:16" ht="38.25" x14ac:dyDescent="0.2">
      <c r="A287" s="34" t="s">
        <v>59</v>
      </c>
      <c r="E287" s="35" t="s">
        <v>1842</v>
      </c>
    </row>
    <row r="288" spans="1:16" x14ac:dyDescent="0.2">
      <c r="A288" s="36" t="s">
        <v>61</v>
      </c>
      <c r="E288" s="37" t="s">
        <v>918</v>
      </c>
    </row>
    <row r="289" spans="1:16" ht="127.5" x14ac:dyDescent="0.2">
      <c r="A289" t="s">
        <v>63</v>
      </c>
      <c r="E289" s="35" t="s">
        <v>852</v>
      </c>
    </row>
    <row r="290" spans="1:16" x14ac:dyDescent="0.2">
      <c r="A290" s="24" t="s">
        <v>55</v>
      </c>
      <c r="B290" s="29" t="s">
        <v>434</v>
      </c>
      <c r="C290" s="29" t="s">
        <v>915</v>
      </c>
      <c r="D290" s="24" t="s">
        <v>69</v>
      </c>
      <c r="E290" s="30" t="s">
        <v>916</v>
      </c>
      <c r="F290" s="31" t="s">
        <v>101</v>
      </c>
      <c r="G290" s="32">
        <v>2</v>
      </c>
      <c r="H290" s="33">
        <v>0</v>
      </c>
      <c r="I290" s="33">
        <f>ROUND(ROUND(H290,2)*ROUND(G290,3),2)</f>
        <v>0</v>
      </c>
      <c r="O290">
        <f>(I290*21)/100</f>
        <v>0</v>
      </c>
      <c r="P290" t="s">
        <v>35</v>
      </c>
    </row>
    <row r="291" spans="1:16" ht="38.25" x14ac:dyDescent="0.2">
      <c r="A291" s="34" t="s">
        <v>59</v>
      </c>
      <c r="E291" s="35" t="s">
        <v>1843</v>
      </c>
    </row>
    <row r="292" spans="1:16" x14ac:dyDescent="0.2">
      <c r="A292" s="36" t="s">
        <v>61</v>
      </c>
      <c r="E292" s="37" t="s">
        <v>488</v>
      </c>
    </row>
    <row r="293" spans="1:16" ht="127.5" x14ac:dyDescent="0.2">
      <c r="A293" t="s">
        <v>63</v>
      </c>
      <c r="E293" s="35" t="s">
        <v>852</v>
      </c>
    </row>
    <row r="294" spans="1:16" x14ac:dyDescent="0.2">
      <c r="A294" s="24" t="s">
        <v>55</v>
      </c>
      <c r="B294" s="29" t="s">
        <v>439</v>
      </c>
      <c r="C294" s="29" t="s">
        <v>1844</v>
      </c>
      <c r="D294" s="24" t="s">
        <v>69</v>
      </c>
      <c r="E294" s="30" t="s">
        <v>1845</v>
      </c>
      <c r="F294" s="31" t="s">
        <v>101</v>
      </c>
      <c r="G294" s="32">
        <v>50</v>
      </c>
      <c r="H294" s="33">
        <v>0</v>
      </c>
      <c r="I294" s="33">
        <f>ROUND(ROUND(H294,2)*ROUND(G294,3),2)</f>
        <v>0</v>
      </c>
      <c r="O294">
        <f>(I294*21)/100</f>
        <v>0</v>
      </c>
      <c r="P294" t="s">
        <v>35</v>
      </c>
    </row>
    <row r="295" spans="1:16" ht="51" x14ac:dyDescent="0.2">
      <c r="A295" s="34" t="s">
        <v>59</v>
      </c>
      <c r="E295" s="35" t="s">
        <v>1846</v>
      </c>
    </row>
    <row r="296" spans="1:16" x14ac:dyDescent="0.2">
      <c r="A296" s="36" t="s">
        <v>61</v>
      </c>
      <c r="E296" s="37" t="s">
        <v>1703</v>
      </c>
    </row>
    <row r="297" spans="1:16" ht="89.25" x14ac:dyDescent="0.2">
      <c r="A297" t="s">
        <v>63</v>
      </c>
      <c r="E297" s="35" t="s">
        <v>1847</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0+O12+O25+O66+O71+O92+O101</f>
        <v>0</v>
      </c>
      <c r="P2" t="s">
        <v>34</v>
      </c>
    </row>
    <row r="3" spans="1:18" ht="15" customHeight="1" x14ac:dyDescent="0.25">
      <c r="A3" t="s">
        <v>11</v>
      </c>
      <c r="B3" s="17" t="s">
        <v>13</v>
      </c>
      <c r="C3" s="4" t="s">
        <v>14</v>
      </c>
      <c r="D3" s="7"/>
      <c r="E3" s="18" t="s">
        <v>15</v>
      </c>
      <c r="F3" s="8"/>
      <c r="G3" s="15"/>
      <c r="H3" s="14" t="s">
        <v>1848</v>
      </c>
      <c r="I3" s="40">
        <f>0+I12+I25+I66+I71+I92+I101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1848</v>
      </c>
      <c r="D8" s="2"/>
      <c r="E8" s="21" t="s">
        <v>1849</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0+I13+I17+I21</f>
        <v>0</v>
      </c>
      <c r="R12">
        <f>0+O13+O17+O21</f>
        <v>0</v>
      </c>
    </row>
    <row r="13" spans="1:18" x14ac:dyDescent="0.2">
      <c r="A13" s="24" t="s">
        <v>55</v>
      </c>
      <c r="B13" s="29" t="s">
        <v>18</v>
      </c>
      <c r="C13" s="29" t="s">
        <v>56</v>
      </c>
      <c r="D13" s="24" t="s">
        <v>120</v>
      </c>
      <c r="E13" s="30" t="s">
        <v>57</v>
      </c>
      <c r="F13" s="31" t="s">
        <v>58</v>
      </c>
      <c r="G13" s="32">
        <v>704.17200000000003</v>
      </c>
      <c r="H13" s="33">
        <v>0</v>
      </c>
      <c r="I13" s="33">
        <f>ROUND(ROUND(H13,2)*ROUND(G13,3),2)</f>
        <v>0</v>
      </c>
      <c r="O13">
        <f>(I13*21)/100</f>
        <v>0</v>
      </c>
      <c r="P13" t="s">
        <v>35</v>
      </c>
    </row>
    <row r="14" spans="1:18" ht="25.5" x14ac:dyDescent="0.2">
      <c r="A14" s="34" t="s">
        <v>59</v>
      </c>
      <c r="E14" s="35" t="s">
        <v>1553</v>
      </c>
    </row>
    <row r="15" spans="1:18" x14ac:dyDescent="0.2">
      <c r="A15" s="36" t="s">
        <v>61</v>
      </c>
      <c r="E15" s="37" t="s">
        <v>1850</v>
      </c>
    </row>
    <row r="16" spans="1:18" ht="25.5" x14ac:dyDescent="0.2">
      <c r="A16" t="s">
        <v>63</v>
      </c>
      <c r="E16" s="35" t="s">
        <v>64</v>
      </c>
    </row>
    <row r="17" spans="1:18" x14ac:dyDescent="0.2">
      <c r="A17" s="24" t="s">
        <v>55</v>
      </c>
      <c r="B17" s="29" t="s">
        <v>35</v>
      </c>
      <c r="C17" s="29" t="s">
        <v>56</v>
      </c>
      <c r="D17" s="24" t="s">
        <v>125</v>
      </c>
      <c r="E17" s="30" t="s">
        <v>57</v>
      </c>
      <c r="F17" s="31" t="s">
        <v>58</v>
      </c>
      <c r="G17" s="32">
        <v>32.610999999999997</v>
      </c>
      <c r="H17" s="33">
        <v>0</v>
      </c>
      <c r="I17" s="33">
        <f>ROUND(ROUND(H17,2)*ROUND(G17,3),2)</f>
        <v>0</v>
      </c>
      <c r="O17">
        <f>(I17*21)/100</f>
        <v>0</v>
      </c>
      <c r="P17" t="s">
        <v>35</v>
      </c>
    </row>
    <row r="18" spans="1:18" ht="25.5" x14ac:dyDescent="0.2">
      <c r="A18" s="34" t="s">
        <v>59</v>
      </c>
      <c r="E18" s="35" t="s">
        <v>1851</v>
      </c>
    </row>
    <row r="19" spans="1:18" x14ac:dyDescent="0.2">
      <c r="A19" s="36" t="s">
        <v>61</v>
      </c>
      <c r="E19" s="37" t="s">
        <v>1852</v>
      </c>
    </row>
    <row r="20" spans="1:18" ht="25.5" x14ac:dyDescent="0.2">
      <c r="A20" t="s">
        <v>63</v>
      </c>
      <c r="E20" s="35" t="s">
        <v>64</v>
      </c>
    </row>
    <row r="21" spans="1:18" x14ac:dyDescent="0.2">
      <c r="A21" s="24" t="s">
        <v>55</v>
      </c>
      <c r="B21" s="29" t="s">
        <v>34</v>
      </c>
      <c r="C21" s="29" t="s">
        <v>1591</v>
      </c>
      <c r="D21" s="24" t="s">
        <v>69</v>
      </c>
      <c r="E21" s="30" t="s">
        <v>1592</v>
      </c>
      <c r="F21" s="31" t="s">
        <v>1560</v>
      </c>
      <c r="G21" s="32">
        <v>1</v>
      </c>
      <c r="H21" s="33">
        <v>0</v>
      </c>
      <c r="I21" s="33">
        <f>ROUND(ROUND(H21,2)*ROUND(G21,3),2)</f>
        <v>0</v>
      </c>
      <c r="O21">
        <f>(I21*21)/100</f>
        <v>0</v>
      </c>
      <c r="P21" t="s">
        <v>35</v>
      </c>
    </row>
    <row r="22" spans="1:18" ht="25.5" x14ac:dyDescent="0.2">
      <c r="A22" s="34" t="s">
        <v>59</v>
      </c>
      <c r="E22" s="35" t="s">
        <v>1853</v>
      </c>
    </row>
    <row r="23" spans="1:18" x14ac:dyDescent="0.2">
      <c r="A23" s="36" t="s">
        <v>61</v>
      </c>
      <c r="E23" s="37" t="s">
        <v>815</v>
      </c>
    </row>
    <row r="24" spans="1:18" x14ac:dyDescent="0.2">
      <c r="A24" t="s">
        <v>63</v>
      </c>
      <c r="E24" s="35" t="s">
        <v>69</v>
      </c>
    </row>
    <row r="25" spans="1:18" ht="12.75" customHeight="1" x14ac:dyDescent="0.2">
      <c r="A25" s="12" t="s">
        <v>53</v>
      </c>
      <c r="B25" s="12"/>
      <c r="C25" s="38" t="s">
        <v>18</v>
      </c>
      <c r="D25" s="12"/>
      <c r="E25" s="27" t="s">
        <v>67</v>
      </c>
      <c r="F25" s="12"/>
      <c r="G25" s="12"/>
      <c r="H25" s="12"/>
      <c r="I25" s="39">
        <f>0+Q25</f>
        <v>0</v>
      </c>
      <c r="O25">
        <f>0+R25</f>
        <v>0</v>
      </c>
      <c r="Q25">
        <f>0+I26+I30+I34+I38+I42+I46+I50+I54+I58+I62</f>
        <v>0</v>
      </c>
      <c r="R25">
        <f>0+O26+O30+O34+O38+O42+O46+O50+O54+O58+O62</f>
        <v>0</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25.5" x14ac:dyDescent="0.2">
      <c r="A27" s="34" t="s">
        <v>59</v>
      </c>
      <c r="E27" s="35" t="s">
        <v>746</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14.715</v>
      </c>
      <c r="H30" s="33">
        <v>0</v>
      </c>
      <c r="I30" s="33">
        <f>ROUND(ROUND(H30,2)*ROUND(G30,3),2)</f>
        <v>0</v>
      </c>
      <c r="O30">
        <f>(I30*21)/100</f>
        <v>0</v>
      </c>
      <c r="P30" t="s">
        <v>35</v>
      </c>
    </row>
    <row r="31" spans="1:18" ht="140.25" x14ac:dyDescent="0.2">
      <c r="A31" s="34" t="s">
        <v>59</v>
      </c>
      <c r="E31" s="35" t="s">
        <v>1854</v>
      </c>
    </row>
    <row r="32" spans="1:18" ht="38.25" x14ac:dyDescent="0.2">
      <c r="A32" s="36" t="s">
        <v>61</v>
      </c>
      <c r="E32" s="37" t="s">
        <v>1855</v>
      </c>
    </row>
    <row r="33" spans="1:16" ht="38.25" x14ac:dyDescent="0.2">
      <c r="A33" t="s">
        <v>63</v>
      </c>
      <c r="E33" s="35" t="s">
        <v>146</v>
      </c>
    </row>
    <row r="34" spans="1:16" x14ac:dyDescent="0.2">
      <c r="A34" s="24" t="s">
        <v>55</v>
      </c>
      <c r="B34" s="29" t="s">
        <v>47</v>
      </c>
      <c r="C34" s="29" t="s">
        <v>166</v>
      </c>
      <c r="D34" s="24" t="s">
        <v>69</v>
      </c>
      <c r="E34" s="30" t="s">
        <v>167</v>
      </c>
      <c r="F34" s="31" t="s">
        <v>71</v>
      </c>
      <c r="G34" s="32">
        <v>352.08600000000001</v>
      </c>
      <c r="H34" s="33">
        <v>0</v>
      </c>
      <c r="I34" s="33">
        <f>ROUND(ROUND(H34,2)*ROUND(G34,3),2)</f>
        <v>0</v>
      </c>
      <c r="O34">
        <f>(I34*21)/100</f>
        <v>0</v>
      </c>
      <c r="P34" t="s">
        <v>35</v>
      </c>
    </row>
    <row r="35" spans="1:16" ht="51" x14ac:dyDescent="0.2">
      <c r="A35" s="34" t="s">
        <v>59</v>
      </c>
      <c r="E35" s="35" t="s">
        <v>1856</v>
      </c>
    </row>
    <row r="36" spans="1:16" x14ac:dyDescent="0.2">
      <c r="A36" s="36" t="s">
        <v>61</v>
      </c>
      <c r="E36" s="37" t="s">
        <v>1857</v>
      </c>
    </row>
    <row r="37" spans="1:16" ht="318.75" x14ac:dyDescent="0.2">
      <c r="A37" t="s">
        <v>63</v>
      </c>
      <c r="E37" s="35" t="s">
        <v>170</v>
      </c>
    </row>
    <row r="38" spans="1:16" x14ac:dyDescent="0.2">
      <c r="A38" s="24" t="s">
        <v>55</v>
      </c>
      <c r="B38" s="29" t="s">
        <v>89</v>
      </c>
      <c r="C38" s="29" t="s">
        <v>172</v>
      </c>
      <c r="D38" s="24" t="s">
        <v>69</v>
      </c>
      <c r="E38" s="30" t="s">
        <v>173</v>
      </c>
      <c r="F38" s="31" t="s">
        <v>174</v>
      </c>
      <c r="G38" s="32">
        <v>3520.86</v>
      </c>
      <c r="H38" s="33">
        <v>0</v>
      </c>
      <c r="I38" s="33">
        <f>ROUND(ROUND(H38,2)*ROUND(G38,3),2)</f>
        <v>0</v>
      </c>
      <c r="O38">
        <f>(I38*21)/100</f>
        <v>0</v>
      </c>
      <c r="P38" t="s">
        <v>35</v>
      </c>
    </row>
    <row r="39" spans="1:16" ht="38.25" x14ac:dyDescent="0.2">
      <c r="A39" s="34" t="s">
        <v>59</v>
      </c>
      <c r="E39" s="35" t="s">
        <v>751</v>
      </c>
    </row>
    <row r="40" spans="1:16" x14ac:dyDescent="0.2">
      <c r="A40" s="36" t="s">
        <v>61</v>
      </c>
      <c r="E40" s="37" t="s">
        <v>1858</v>
      </c>
    </row>
    <row r="41" spans="1:16" ht="25.5" x14ac:dyDescent="0.2">
      <c r="A41" t="s">
        <v>63</v>
      </c>
      <c r="E41" s="35" t="s">
        <v>177</v>
      </c>
    </row>
    <row r="42" spans="1:16" x14ac:dyDescent="0.2">
      <c r="A42" s="24" t="s">
        <v>55</v>
      </c>
      <c r="B42" s="29" t="s">
        <v>94</v>
      </c>
      <c r="C42" s="29" t="s">
        <v>753</v>
      </c>
      <c r="D42" s="24" t="s">
        <v>69</v>
      </c>
      <c r="E42" s="30" t="s">
        <v>754</v>
      </c>
      <c r="F42" s="31" t="s">
        <v>71</v>
      </c>
      <c r="G42" s="32">
        <v>310.762</v>
      </c>
      <c r="H42" s="33">
        <v>0</v>
      </c>
      <c r="I42" s="33">
        <f>ROUND(ROUND(H42,2)*ROUND(G42,3),2)</f>
        <v>0</v>
      </c>
      <c r="O42">
        <f>(I42*21)/100</f>
        <v>0</v>
      </c>
      <c r="P42" t="s">
        <v>35</v>
      </c>
    </row>
    <row r="43" spans="1:16" ht="89.25" x14ac:dyDescent="0.2">
      <c r="A43" s="34" t="s">
        <v>59</v>
      </c>
      <c r="E43" s="35" t="s">
        <v>1859</v>
      </c>
    </row>
    <row r="44" spans="1:16" ht="38.25" x14ac:dyDescent="0.2">
      <c r="A44" s="36" t="s">
        <v>61</v>
      </c>
      <c r="E44" s="37" t="s">
        <v>1860</v>
      </c>
    </row>
    <row r="45" spans="1:16" ht="293.25" x14ac:dyDescent="0.2">
      <c r="A45" t="s">
        <v>63</v>
      </c>
      <c r="E45" s="35" t="s">
        <v>757</v>
      </c>
    </row>
    <row r="46" spans="1:16" x14ac:dyDescent="0.2">
      <c r="A46" s="24" t="s">
        <v>55</v>
      </c>
      <c r="B46" s="29" t="s">
        <v>50</v>
      </c>
      <c r="C46" s="29" t="s">
        <v>202</v>
      </c>
      <c r="D46" s="24" t="s">
        <v>69</v>
      </c>
      <c r="E46" s="30" t="s">
        <v>203</v>
      </c>
      <c r="F46" s="31" t="s">
        <v>204</v>
      </c>
      <c r="G46" s="32">
        <v>137.03299999999999</v>
      </c>
      <c r="H46" s="33">
        <v>0</v>
      </c>
      <c r="I46" s="33">
        <f>ROUND(ROUND(H46,2)*ROUND(G46,3),2)</f>
        <v>0</v>
      </c>
      <c r="O46">
        <f>(I46*21)/100</f>
        <v>0</v>
      </c>
      <c r="P46" t="s">
        <v>35</v>
      </c>
    </row>
    <row r="47" spans="1:16" ht="25.5" x14ac:dyDescent="0.2">
      <c r="A47" s="34" t="s">
        <v>59</v>
      </c>
      <c r="E47" s="35" t="s">
        <v>1861</v>
      </c>
    </row>
    <row r="48" spans="1:16" x14ac:dyDescent="0.2">
      <c r="A48" s="36" t="s">
        <v>61</v>
      </c>
      <c r="E48" s="37" t="s">
        <v>1862</v>
      </c>
    </row>
    <row r="49" spans="1:16" ht="25.5" x14ac:dyDescent="0.2">
      <c r="A49" t="s">
        <v>63</v>
      </c>
      <c r="E49" s="35" t="s">
        <v>207</v>
      </c>
    </row>
    <row r="50" spans="1:16" x14ac:dyDescent="0.2">
      <c r="A50" s="24" t="s">
        <v>55</v>
      </c>
      <c r="B50" s="29" t="s">
        <v>52</v>
      </c>
      <c r="C50" s="29" t="s">
        <v>209</v>
      </c>
      <c r="D50" s="24" t="s">
        <v>69</v>
      </c>
      <c r="E50" s="30" t="s">
        <v>210</v>
      </c>
      <c r="F50" s="31" t="s">
        <v>204</v>
      </c>
      <c r="G50" s="32">
        <v>46.8</v>
      </c>
      <c r="H50" s="33">
        <v>0</v>
      </c>
      <c r="I50" s="33">
        <f>ROUND(ROUND(H50,2)*ROUND(G50,3),2)</f>
        <v>0</v>
      </c>
      <c r="O50">
        <f>(I50*21)/100</f>
        <v>0</v>
      </c>
      <c r="P50" t="s">
        <v>35</v>
      </c>
    </row>
    <row r="51" spans="1:16" ht="25.5" x14ac:dyDescent="0.2">
      <c r="A51" s="34" t="s">
        <v>59</v>
      </c>
      <c r="E51" s="35" t="s">
        <v>1863</v>
      </c>
    </row>
    <row r="52" spans="1:16" x14ac:dyDescent="0.2">
      <c r="A52" s="36" t="s">
        <v>61</v>
      </c>
      <c r="E52" s="37" t="s">
        <v>1864</v>
      </c>
    </row>
    <row r="53" spans="1:16" x14ac:dyDescent="0.2">
      <c r="A53" t="s">
        <v>63</v>
      </c>
      <c r="E53" s="35" t="s">
        <v>213</v>
      </c>
    </row>
    <row r="54" spans="1:16" x14ac:dyDescent="0.2">
      <c r="A54" s="24" t="s">
        <v>55</v>
      </c>
      <c r="B54" s="29" t="s">
        <v>108</v>
      </c>
      <c r="C54" s="29" t="s">
        <v>762</v>
      </c>
      <c r="D54" s="24" t="s">
        <v>69</v>
      </c>
      <c r="E54" s="30" t="s">
        <v>763</v>
      </c>
      <c r="F54" s="31" t="s">
        <v>204</v>
      </c>
      <c r="G54" s="32">
        <v>46.8</v>
      </c>
      <c r="H54" s="33">
        <v>0</v>
      </c>
      <c r="I54" s="33">
        <f>ROUND(ROUND(H54,2)*ROUND(G54,3),2)</f>
        <v>0</v>
      </c>
      <c r="O54">
        <f>(I54*21)/100</f>
        <v>0</v>
      </c>
      <c r="P54" t="s">
        <v>35</v>
      </c>
    </row>
    <row r="55" spans="1:16" ht="25.5" x14ac:dyDescent="0.2">
      <c r="A55" s="34" t="s">
        <v>59</v>
      </c>
      <c r="E55" s="35" t="s">
        <v>1865</v>
      </c>
    </row>
    <row r="56" spans="1:16" x14ac:dyDescent="0.2">
      <c r="A56" s="36" t="s">
        <v>61</v>
      </c>
      <c r="E56" s="37" t="s">
        <v>1864</v>
      </c>
    </row>
    <row r="57" spans="1:16" ht="38.25" x14ac:dyDescent="0.2">
      <c r="A57" t="s">
        <v>63</v>
      </c>
      <c r="E57" s="35" t="s">
        <v>765</v>
      </c>
    </row>
    <row r="58" spans="1:16" x14ac:dyDescent="0.2">
      <c r="A58" s="24" t="s">
        <v>55</v>
      </c>
      <c r="B58" s="29" t="s">
        <v>113</v>
      </c>
      <c r="C58" s="29" t="s">
        <v>221</v>
      </c>
      <c r="D58" s="24" t="s">
        <v>69</v>
      </c>
      <c r="E58" s="30" t="s">
        <v>222</v>
      </c>
      <c r="F58" s="31" t="s">
        <v>204</v>
      </c>
      <c r="G58" s="32">
        <v>46.8</v>
      </c>
      <c r="H58" s="33">
        <v>0</v>
      </c>
      <c r="I58" s="33">
        <f>ROUND(ROUND(H58,2)*ROUND(G58,3),2)</f>
        <v>0</v>
      </c>
      <c r="O58">
        <f>(I58*21)/100</f>
        <v>0</v>
      </c>
      <c r="P58" t="s">
        <v>35</v>
      </c>
    </row>
    <row r="59" spans="1:16" ht="25.5" x14ac:dyDescent="0.2">
      <c r="A59" s="34" t="s">
        <v>59</v>
      </c>
      <c r="E59" s="35" t="s">
        <v>1866</v>
      </c>
    </row>
    <row r="60" spans="1:16" x14ac:dyDescent="0.2">
      <c r="A60" s="36" t="s">
        <v>61</v>
      </c>
      <c r="E60" s="37" t="s">
        <v>1864</v>
      </c>
    </row>
    <row r="61" spans="1:16" ht="25.5" x14ac:dyDescent="0.2">
      <c r="A61" t="s">
        <v>63</v>
      </c>
      <c r="E61" s="35" t="s">
        <v>224</v>
      </c>
    </row>
    <row r="62" spans="1:16" x14ac:dyDescent="0.2">
      <c r="A62" s="24" t="s">
        <v>55</v>
      </c>
      <c r="B62" s="29" t="s">
        <v>118</v>
      </c>
      <c r="C62" s="29" t="s">
        <v>226</v>
      </c>
      <c r="D62" s="24" t="s">
        <v>69</v>
      </c>
      <c r="E62" s="30" t="s">
        <v>227</v>
      </c>
      <c r="F62" s="31" t="s">
        <v>204</v>
      </c>
      <c r="G62" s="32">
        <v>46.8</v>
      </c>
      <c r="H62" s="33">
        <v>0</v>
      </c>
      <c r="I62" s="33">
        <f>ROUND(ROUND(H62,2)*ROUND(G62,3),2)</f>
        <v>0</v>
      </c>
      <c r="O62">
        <f>(I62*21)/100</f>
        <v>0</v>
      </c>
      <c r="P62" t="s">
        <v>35</v>
      </c>
    </row>
    <row r="63" spans="1:16" ht="25.5" x14ac:dyDescent="0.2">
      <c r="A63" s="34" t="s">
        <v>59</v>
      </c>
      <c r="E63" s="35" t="s">
        <v>1867</v>
      </c>
    </row>
    <row r="64" spans="1:16" x14ac:dyDescent="0.2">
      <c r="A64" s="36" t="s">
        <v>61</v>
      </c>
      <c r="E64" s="37" t="s">
        <v>1864</v>
      </c>
    </row>
    <row r="65" spans="1:18" ht="38.25" x14ac:dyDescent="0.2">
      <c r="A65" t="s">
        <v>63</v>
      </c>
      <c r="E65" s="35" t="s">
        <v>229</v>
      </c>
    </row>
    <row r="66" spans="1:18" ht="12.75" customHeight="1" x14ac:dyDescent="0.2">
      <c r="A66" s="12" t="s">
        <v>53</v>
      </c>
      <c r="B66" s="12"/>
      <c r="C66" s="38" t="s">
        <v>35</v>
      </c>
      <c r="D66" s="12"/>
      <c r="E66" s="27" t="s">
        <v>242</v>
      </c>
      <c r="F66" s="12"/>
      <c r="G66" s="12"/>
      <c r="H66" s="12"/>
      <c r="I66" s="39">
        <f>0+Q66</f>
        <v>0</v>
      </c>
      <c r="O66">
        <f>0+R66</f>
        <v>0</v>
      </c>
      <c r="Q66">
        <f>0+I67</f>
        <v>0</v>
      </c>
      <c r="R66">
        <f>0+O67</f>
        <v>0</v>
      </c>
    </row>
    <row r="67" spans="1:18" x14ac:dyDescent="0.2">
      <c r="A67" s="24" t="s">
        <v>55</v>
      </c>
      <c r="B67" s="29" t="s">
        <v>124</v>
      </c>
      <c r="C67" s="29" t="s">
        <v>1608</v>
      </c>
      <c r="D67" s="24" t="s">
        <v>69</v>
      </c>
      <c r="E67" s="30" t="s">
        <v>1609</v>
      </c>
      <c r="F67" s="31" t="s">
        <v>204</v>
      </c>
      <c r="G67" s="32">
        <v>88.048000000000002</v>
      </c>
      <c r="H67" s="33">
        <v>0</v>
      </c>
      <c r="I67" s="33">
        <f>ROUND(ROUND(H67,2)*ROUND(G67,3),2)</f>
        <v>0</v>
      </c>
      <c r="O67">
        <f>(I67*21)/100</f>
        <v>0</v>
      </c>
      <c r="P67" t="s">
        <v>35</v>
      </c>
    </row>
    <row r="68" spans="1:18" ht="25.5" x14ac:dyDescent="0.2">
      <c r="A68" s="34" t="s">
        <v>59</v>
      </c>
      <c r="E68" s="35" t="s">
        <v>1868</v>
      </c>
    </row>
    <row r="69" spans="1:18" x14ac:dyDescent="0.2">
      <c r="A69" s="36" t="s">
        <v>61</v>
      </c>
      <c r="E69" s="37" t="s">
        <v>1869</v>
      </c>
    </row>
    <row r="70" spans="1:18" ht="102" x14ac:dyDescent="0.2">
      <c r="A70" t="s">
        <v>63</v>
      </c>
      <c r="E70" s="35" t="s">
        <v>260</v>
      </c>
    </row>
    <row r="71" spans="1:18" ht="12.75" customHeight="1" x14ac:dyDescent="0.2">
      <c r="A71" s="12" t="s">
        <v>53</v>
      </c>
      <c r="B71" s="12"/>
      <c r="C71" s="38" t="s">
        <v>43</v>
      </c>
      <c r="D71" s="12"/>
      <c r="E71" s="27" t="s">
        <v>281</v>
      </c>
      <c r="F71" s="12"/>
      <c r="G71" s="12"/>
      <c r="H71" s="12"/>
      <c r="I71" s="39">
        <f>0+Q71</f>
        <v>0</v>
      </c>
      <c r="O71">
        <f>0+R71</f>
        <v>0</v>
      </c>
      <c r="Q71">
        <f>0+I72+I76+I80+I84+I88</f>
        <v>0</v>
      </c>
      <c r="R71">
        <f>0+O72+O76+O80+O84+O88</f>
        <v>0</v>
      </c>
    </row>
    <row r="72" spans="1:18" x14ac:dyDescent="0.2">
      <c r="A72" s="24" t="s">
        <v>55</v>
      </c>
      <c r="B72" s="29" t="s">
        <v>128</v>
      </c>
      <c r="C72" s="29" t="s">
        <v>288</v>
      </c>
      <c r="D72" s="24" t="s">
        <v>69</v>
      </c>
      <c r="E72" s="30" t="s">
        <v>289</v>
      </c>
      <c r="F72" s="31" t="s">
        <v>71</v>
      </c>
      <c r="G72" s="32">
        <v>10.301</v>
      </c>
      <c r="H72" s="33">
        <v>0</v>
      </c>
      <c r="I72" s="33">
        <f>ROUND(ROUND(H72,2)*ROUND(G72,3),2)</f>
        <v>0</v>
      </c>
      <c r="O72">
        <f>(I72*21)/100</f>
        <v>0</v>
      </c>
      <c r="P72" t="s">
        <v>35</v>
      </c>
    </row>
    <row r="73" spans="1:18" ht="38.25" x14ac:dyDescent="0.2">
      <c r="A73" s="34" t="s">
        <v>59</v>
      </c>
      <c r="E73" s="35" t="s">
        <v>1870</v>
      </c>
    </row>
    <row r="74" spans="1:18" x14ac:dyDescent="0.2">
      <c r="A74" s="36" t="s">
        <v>61</v>
      </c>
      <c r="E74" s="37" t="s">
        <v>1871</v>
      </c>
    </row>
    <row r="75" spans="1:18" ht="369.75" x14ac:dyDescent="0.2">
      <c r="A75" t="s">
        <v>63</v>
      </c>
      <c r="E75" s="35" t="s">
        <v>274</v>
      </c>
    </row>
    <row r="76" spans="1:18" x14ac:dyDescent="0.2">
      <c r="A76" s="24" t="s">
        <v>55</v>
      </c>
      <c r="B76" s="29" t="s">
        <v>134</v>
      </c>
      <c r="C76" s="29" t="s">
        <v>293</v>
      </c>
      <c r="D76" s="24" t="s">
        <v>69</v>
      </c>
      <c r="E76" s="30" t="s">
        <v>294</v>
      </c>
      <c r="F76" s="31" t="s">
        <v>71</v>
      </c>
      <c r="G76" s="32">
        <v>28.251000000000001</v>
      </c>
      <c r="H76" s="33">
        <v>0</v>
      </c>
      <c r="I76" s="33">
        <f>ROUND(ROUND(H76,2)*ROUND(G76,3),2)</f>
        <v>0</v>
      </c>
      <c r="O76">
        <f>(I76*21)/100</f>
        <v>0</v>
      </c>
      <c r="P76" t="s">
        <v>35</v>
      </c>
    </row>
    <row r="77" spans="1:18" ht="51" x14ac:dyDescent="0.2">
      <c r="A77" s="34" t="s">
        <v>59</v>
      </c>
      <c r="E77" s="35" t="s">
        <v>1872</v>
      </c>
    </row>
    <row r="78" spans="1:18" x14ac:dyDescent="0.2">
      <c r="A78" s="36" t="s">
        <v>61</v>
      </c>
      <c r="E78" s="37" t="s">
        <v>1873</v>
      </c>
    </row>
    <row r="79" spans="1:18" ht="38.25" x14ac:dyDescent="0.2">
      <c r="A79" t="s">
        <v>63</v>
      </c>
      <c r="E79" s="35" t="s">
        <v>297</v>
      </c>
    </row>
    <row r="80" spans="1:18" x14ac:dyDescent="0.2">
      <c r="A80" s="24" t="s">
        <v>55</v>
      </c>
      <c r="B80" s="29" t="s">
        <v>141</v>
      </c>
      <c r="C80" s="29" t="s">
        <v>304</v>
      </c>
      <c r="D80" s="24" t="s">
        <v>69</v>
      </c>
      <c r="E80" s="30" t="s">
        <v>305</v>
      </c>
      <c r="F80" s="31" t="s">
        <v>71</v>
      </c>
      <c r="G80" s="32">
        <v>26.356999999999999</v>
      </c>
      <c r="H80" s="33">
        <v>0</v>
      </c>
      <c r="I80" s="33">
        <f>ROUND(ROUND(H80,2)*ROUND(G80,3),2)</f>
        <v>0</v>
      </c>
      <c r="O80">
        <f>(I80*21)/100</f>
        <v>0</v>
      </c>
      <c r="P80" t="s">
        <v>35</v>
      </c>
    </row>
    <row r="81" spans="1:18" ht="51" x14ac:dyDescent="0.2">
      <c r="A81" s="34" t="s">
        <v>59</v>
      </c>
      <c r="E81" s="35" t="s">
        <v>1874</v>
      </c>
    </row>
    <row r="82" spans="1:18" x14ac:dyDescent="0.2">
      <c r="A82" s="36" t="s">
        <v>61</v>
      </c>
      <c r="E82" s="37" t="s">
        <v>1875</v>
      </c>
    </row>
    <row r="83" spans="1:18" ht="51" x14ac:dyDescent="0.2">
      <c r="A83" t="s">
        <v>63</v>
      </c>
      <c r="E83" s="35" t="s">
        <v>308</v>
      </c>
    </row>
    <row r="84" spans="1:18" x14ac:dyDescent="0.2">
      <c r="A84" s="24" t="s">
        <v>55</v>
      </c>
      <c r="B84" s="29" t="s">
        <v>147</v>
      </c>
      <c r="C84" s="29" t="s">
        <v>310</v>
      </c>
      <c r="D84" s="24" t="s">
        <v>69</v>
      </c>
      <c r="E84" s="30" t="s">
        <v>311</v>
      </c>
      <c r="F84" s="31" t="s">
        <v>71</v>
      </c>
      <c r="G84" s="32">
        <v>17.167999999999999</v>
      </c>
      <c r="H84" s="33">
        <v>0</v>
      </c>
      <c r="I84" s="33">
        <f>ROUND(ROUND(H84,2)*ROUND(G84,3),2)</f>
        <v>0</v>
      </c>
      <c r="O84">
        <f>(I84*21)/100</f>
        <v>0</v>
      </c>
      <c r="P84" t="s">
        <v>35</v>
      </c>
    </row>
    <row r="85" spans="1:18" ht="38.25" x14ac:dyDescent="0.2">
      <c r="A85" s="34" t="s">
        <v>59</v>
      </c>
      <c r="E85" s="35" t="s">
        <v>1876</v>
      </c>
    </row>
    <row r="86" spans="1:18" x14ac:dyDescent="0.2">
      <c r="A86" s="36" t="s">
        <v>61</v>
      </c>
      <c r="E86" s="37" t="s">
        <v>1877</v>
      </c>
    </row>
    <row r="87" spans="1:18" ht="102" x14ac:dyDescent="0.2">
      <c r="A87" t="s">
        <v>63</v>
      </c>
      <c r="E87" s="35" t="s">
        <v>314</v>
      </c>
    </row>
    <row r="88" spans="1:18" x14ac:dyDescent="0.2">
      <c r="A88" s="24" t="s">
        <v>55</v>
      </c>
      <c r="B88" s="29" t="s">
        <v>153</v>
      </c>
      <c r="C88" s="29" t="s">
        <v>788</v>
      </c>
      <c r="D88" s="24" t="s">
        <v>69</v>
      </c>
      <c r="E88" s="30" t="s">
        <v>789</v>
      </c>
      <c r="F88" s="31" t="s">
        <v>71</v>
      </c>
      <c r="G88" s="32">
        <v>2.4</v>
      </c>
      <c r="H88" s="33">
        <v>0</v>
      </c>
      <c r="I88" s="33">
        <f>ROUND(ROUND(H88,2)*ROUND(G88,3),2)</f>
        <v>0</v>
      </c>
      <c r="O88">
        <f>(I88*21)/100</f>
        <v>0</v>
      </c>
      <c r="P88" t="s">
        <v>35</v>
      </c>
    </row>
    <row r="89" spans="1:18" ht="38.25" x14ac:dyDescent="0.2">
      <c r="A89" s="34" t="s">
        <v>59</v>
      </c>
      <c r="E89" s="35" t="s">
        <v>1878</v>
      </c>
    </row>
    <row r="90" spans="1:18" x14ac:dyDescent="0.2">
      <c r="A90" s="36" t="s">
        <v>61</v>
      </c>
      <c r="E90" s="37" t="s">
        <v>1879</v>
      </c>
    </row>
    <row r="91" spans="1:18" ht="357" x14ac:dyDescent="0.2">
      <c r="A91" t="s">
        <v>63</v>
      </c>
      <c r="E91" s="35" t="s">
        <v>792</v>
      </c>
    </row>
    <row r="92" spans="1:18" ht="12.75" customHeight="1" x14ac:dyDescent="0.2">
      <c r="A92" s="12" t="s">
        <v>53</v>
      </c>
      <c r="B92" s="12"/>
      <c r="C92" s="38" t="s">
        <v>94</v>
      </c>
      <c r="D92" s="12"/>
      <c r="E92" s="27" t="s">
        <v>490</v>
      </c>
      <c r="F92" s="12"/>
      <c r="G92" s="12"/>
      <c r="H92" s="12"/>
      <c r="I92" s="39">
        <f>0+Q92</f>
        <v>0</v>
      </c>
      <c r="O92">
        <f>0+R92</f>
        <v>0</v>
      </c>
      <c r="Q92">
        <f>0+I93+I97</f>
        <v>0</v>
      </c>
      <c r="R92">
        <f>0+O93+O97</f>
        <v>0</v>
      </c>
    </row>
    <row r="93" spans="1:18" x14ac:dyDescent="0.2">
      <c r="A93" s="24" t="s">
        <v>55</v>
      </c>
      <c r="B93" s="29" t="s">
        <v>159</v>
      </c>
      <c r="C93" s="29" t="s">
        <v>1622</v>
      </c>
      <c r="D93" s="24" t="s">
        <v>69</v>
      </c>
      <c r="E93" s="30" t="s">
        <v>1623</v>
      </c>
      <c r="F93" s="31" t="s">
        <v>486</v>
      </c>
      <c r="G93" s="32">
        <v>1</v>
      </c>
      <c r="H93" s="33">
        <v>0</v>
      </c>
      <c r="I93" s="33">
        <f>ROUND(ROUND(H93,2)*ROUND(G93,3),2)</f>
        <v>0</v>
      </c>
      <c r="O93">
        <f>(I93*21)/100</f>
        <v>0</v>
      </c>
      <c r="P93" t="s">
        <v>35</v>
      </c>
    </row>
    <row r="94" spans="1:18" ht="76.5" x14ac:dyDescent="0.2">
      <c r="A94" s="34" t="s">
        <v>59</v>
      </c>
      <c r="E94" s="35" t="s">
        <v>1880</v>
      </c>
    </row>
    <row r="95" spans="1:18" x14ac:dyDescent="0.2">
      <c r="A95" s="36" t="s">
        <v>61</v>
      </c>
      <c r="E95" s="37" t="s">
        <v>815</v>
      </c>
    </row>
    <row r="96" spans="1:18" ht="267.75" x14ac:dyDescent="0.2">
      <c r="A96" t="s">
        <v>63</v>
      </c>
      <c r="E96" s="35" t="s">
        <v>1625</v>
      </c>
    </row>
    <row r="97" spans="1:18" x14ac:dyDescent="0.2">
      <c r="A97" s="24" t="s">
        <v>55</v>
      </c>
      <c r="B97" s="29" t="s">
        <v>165</v>
      </c>
      <c r="C97" s="29" t="s">
        <v>812</v>
      </c>
      <c r="D97" s="24" t="s">
        <v>69</v>
      </c>
      <c r="E97" s="30" t="s">
        <v>813</v>
      </c>
      <c r="F97" s="31" t="s">
        <v>486</v>
      </c>
      <c r="G97" s="32">
        <v>1</v>
      </c>
      <c r="H97" s="33">
        <v>0</v>
      </c>
      <c r="I97" s="33">
        <f>ROUND(ROUND(H97,2)*ROUND(G97,3),2)</f>
        <v>0</v>
      </c>
      <c r="O97">
        <f>(I97*21)/100</f>
        <v>0</v>
      </c>
      <c r="P97" t="s">
        <v>35</v>
      </c>
    </row>
    <row r="98" spans="1:18" ht="38.25" x14ac:dyDescent="0.2">
      <c r="A98" s="34" t="s">
        <v>59</v>
      </c>
      <c r="E98" s="35" t="s">
        <v>1881</v>
      </c>
    </row>
    <row r="99" spans="1:18" x14ac:dyDescent="0.2">
      <c r="A99" s="36" t="s">
        <v>61</v>
      </c>
      <c r="E99" s="37" t="s">
        <v>815</v>
      </c>
    </row>
    <row r="100" spans="1:18" ht="38.25" x14ac:dyDescent="0.2">
      <c r="A100" t="s">
        <v>63</v>
      </c>
      <c r="E100" s="35" t="s">
        <v>816</v>
      </c>
    </row>
    <row r="101" spans="1:18" ht="12.75" customHeight="1" x14ac:dyDescent="0.2">
      <c r="A101" s="12" t="s">
        <v>53</v>
      </c>
      <c r="B101" s="12"/>
      <c r="C101" s="38" t="s">
        <v>50</v>
      </c>
      <c r="D101" s="12"/>
      <c r="E101" s="27" t="s">
        <v>542</v>
      </c>
      <c r="F101" s="12"/>
      <c r="G101" s="12"/>
      <c r="H101" s="12"/>
      <c r="I101" s="39">
        <f>0+Q101</f>
        <v>0</v>
      </c>
      <c r="O101">
        <f>0+R101</f>
        <v>0</v>
      </c>
      <c r="Q101">
        <f>0+I102+I106+I110+I114+I118+I122+I126</f>
        <v>0</v>
      </c>
      <c r="R101">
        <f>0+O102+O106+O110+O114+O118+O122+O126</f>
        <v>0</v>
      </c>
    </row>
    <row r="102" spans="1:18" x14ac:dyDescent="0.2">
      <c r="A102" s="24" t="s">
        <v>55</v>
      </c>
      <c r="B102" s="29" t="s">
        <v>171</v>
      </c>
      <c r="C102" s="29" t="s">
        <v>831</v>
      </c>
      <c r="D102" s="24" t="s">
        <v>69</v>
      </c>
      <c r="E102" s="30" t="s">
        <v>832</v>
      </c>
      <c r="F102" s="31" t="s">
        <v>71</v>
      </c>
      <c r="G102" s="32">
        <v>2.5000000000000001E-2</v>
      </c>
      <c r="H102" s="33">
        <v>0</v>
      </c>
      <c r="I102" s="33">
        <f>ROUND(ROUND(H102,2)*ROUND(G102,3),2)</f>
        <v>0</v>
      </c>
      <c r="O102">
        <f>(I102*21)/100</f>
        <v>0</v>
      </c>
      <c r="P102" t="s">
        <v>35</v>
      </c>
    </row>
    <row r="103" spans="1:18" ht="51" x14ac:dyDescent="0.2">
      <c r="A103" s="34" t="s">
        <v>59</v>
      </c>
      <c r="E103" s="35" t="s">
        <v>1882</v>
      </c>
    </row>
    <row r="104" spans="1:18" x14ac:dyDescent="0.2">
      <c r="A104" s="36" t="s">
        <v>61</v>
      </c>
      <c r="E104" s="37" t="s">
        <v>834</v>
      </c>
    </row>
    <row r="105" spans="1:18" ht="229.5" x14ac:dyDescent="0.2">
      <c r="A105" t="s">
        <v>63</v>
      </c>
      <c r="E105" s="35" t="s">
        <v>835</v>
      </c>
    </row>
    <row r="106" spans="1:18" x14ac:dyDescent="0.2">
      <c r="A106" s="24" t="s">
        <v>55</v>
      </c>
      <c r="B106" s="29" t="s">
        <v>178</v>
      </c>
      <c r="C106" s="29" t="s">
        <v>899</v>
      </c>
      <c r="D106" s="24" t="s">
        <v>69</v>
      </c>
      <c r="E106" s="30" t="s">
        <v>900</v>
      </c>
      <c r="F106" s="31" t="s">
        <v>71</v>
      </c>
      <c r="G106" s="32">
        <v>7</v>
      </c>
      <c r="H106" s="33">
        <v>0</v>
      </c>
      <c r="I106" s="33">
        <f>ROUND(ROUND(H106,2)*ROUND(G106,3),2)</f>
        <v>0</v>
      </c>
      <c r="O106">
        <f>(I106*21)/100</f>
        <v>0</v>
      </c>
      <c r="P106" t="s">
        <v>35</v>
      </c>
    </row>
    <row r="107" spans="1:18" ht="114.75" x14ac:dyDescent="0.2">
      <c r="A107" s="34" t="s">
        <v>59</v>
      </c>
      <c r="E107" s="35" t="s">
        <v>1883</v>
      </c>
    </row>
    <row r="108" spans="1:18" ht="38.25" x14ac:dyDescent="0.2">
      <c r="A108" s="36" t="s">
        <v>61</v>
      </c>
      <c r="E108" s="37" t="s">
        <v>1884</v>
      </c>
    </row>
    <row r="109" spans="1:18" ht="114.75" x14ac:dyDescent="0.2">
      <c r="A109" t="s">
        <v>63</v>
      </c>
      <c r="E109" s="35" t="s">
        <v>661</v>
      </c>
    </row>
    <row r="110" spans="1:18" x14ac:dyDescent="0.2">
      <c r="A110" s="24" t="s">
        <v>55</v>
      </c>
      <c r="B110" s="29" t="s">
        <v>184</v>
      </c>
      <c r="C110" s="29" t="s">
        <v>903</v>
      </c>
      <c r="D110" s="24" t="s">
        <v>69</v>
      </c>
      <c r="E110" s="30" t="s">
        <v>904</v>
      </c>
      <c r="F110" s="31" t="s">
        <v>77</v>
      </c>
      <c r="G110" s="32">
        <v>182</v>
      </c>
      <c r="H110" s="33">
        <v>0</v>
      </c>
      <c r="I110" s="33">
        <f>ROUND(ROUND(H110,2)*ROUND(G110,3),2)</f>
        <v>0</v>
      </c>
      <c r="O110">
        <f>(I110*21)/100</f>
        <v>0</v>
      </c>
      <c r="P110" t="s">
        <v>35</v>
      </c>
    </row>
    <row r="111" spans="1:18" ht="89.25" x14ac:dyDescent="0.2">
      <c r="A111" s="34" t="s">
        <v>59</v>
      </c>
      <c r="E111" s="35" t="s">
        <v>1885</v>
      </c>
    </row>
    <row r="112" spans="1:18" ht="38.25" x14ac:dyDescent="0.2">
      <c r="A112" s="36" t="s">
        <v>61</v>
      </c>
      <c r="E112" s="37" t="s">
        <v>1886</v>
      </c>
    </row>
    <row r="113" spans="1:16" ht="25.5" x14ac:dyDescent="0.2">
      <c r="A113" t="s">
        <v>63</v>
      </c>
      <c r="E113" s="35" t="s">
        <v>80</v>
      </c>
    </row>
    <row r="114" spans="1:16" x14ac:dyDescent="0.2">
      <c r="A114" s="24" t="s">
        <v>55</v>
      </c>
      <c r="B114" s="29" t="s">
        <v>190</v>
      </c>
      <c r="C114" s="29" t="s">
        <v>668</v>
      </c>
      <c r="D114" s="24" t="s">
        <v>69</v>
      </c>
      <c r="E114" s="30" t="s">
        <v>669</v>
      </c>
      <c r="F114" s="31" t="s">
        <v>71</v>
      </c>
      <c r="G114" s="32">
        <v>3.0419999999999998</v>
      </c>
      <c r="H114" s="33">
        <v>0</v>
      </c>
      <c r="I114" s="33">
        <f>ROUND(ROUND(H114,2)*ROUND(G114,3),2)</f>
        <v>0</v>
      </c>
      <c r="O114">
        <f>(I114*21)/100</f>
        <v>0</v>
      </c>
      <c r="P114" t="s">
        <v>35</v>
      </c>
    </row>
    <row r="115" spans="1:16" ht="51" x14ac:dyDescent="0.2">
      <c r="A115" s="34" t="s">
        <v>59</v>
      </c>
      <c r="E115" s="35" t="s">
        <v>1887</v>
      </c>
    </row>
    <row r="116" spans="1:16" x14ac:dyDescent="0.2">
      <c r="A116" s="36" t="s">
        <v>61</v>
      </c>
      <c r="E116" s="37" t="s">
        <v>1888</v>
      </c>
    </row>
    <row r="117" spans="1:16" ht="114.75" x14ac:dyDescent="0.2">
      <c r="A117" t="s">
        <v>63</v>
      </c>
      <c r="E117" s="35" t="s">
        <v>661</v>
      </c>
    </row>
    <row r="118" spans="1:16" x14ac:dyDescent="0.2">
      <c r="A118" s="24" t="s">
        <v>55</v>
      </c>
      <c r="B118" s="29" t="s">
        <v>196</v>
      </c>
      <c r="C118" s="29" t="s">
        <v>673</v>
      </c>
      <c r="D118" s="24" t="s">
        <v>69</v>
      </c>
      <c r="E118" s="30" t="s">
        <v>674</v>
      </c>
      <c r="F118" s="31" t="s">
        <v>77</v>
      </c>
      <c r="G118" s="32">
        <v>69.965999999999994</v>
      </c>
      <c r="H118" s="33">
        <v>0</v>
      </c>
      <c r="I118" s="33">
        <f>ROUND(ROUND(H118,2)*ROUND(G118,3),2)</f>
        <v>0</v>
      </c>
      <c r="O118">
        <f>(I118*21)/100</f>
        <v>0</v>
      </c>
      <c r="P118" t="s">
        <v>35</v>
      </c>
    </row>
    <row r="119" spans="1:16" ht="38.25" x14ac:dyDescent="0.2">
      <c r="A119" s="34" t="s">
        <v>59</v>
      </c>
      <c r="E119" s="35" t="s">
        <v>1545</v>
      </c>
    </row>
    <row r="120" spans="1:16" x14ac:dyDescent="0.2">
      <c r="A120" s="36" t="s">
        <v>61</v>
      </c>
      <c r="E120" s="37" t="s">
        <v>1889</v>
      </c>
    </row>
    <row r="121" spans="1:16" ht="25.5" x14ac:dyDescent="0.2">
      <c r="A121" t="s">
        <v>63</v>
      </c>
      <c r="E121" s="35" t="s">
        <v>80</v>
      </c>
    </row>
    <row r="122" spans="1:16" x14ac:dyDescent="0.2">
      <c r="A122" s="24" t="s">
        <v>55</v>
      </c>
      <c r="B122" s="29" t="s">
        <v>201</v>
      </c>
      <c r="C122" s="29" t="s">
        <v>844</v>
      </c>
      <c r="D122" s="24" t="s">
        <v>69</v>
      </c>
      <c r="E122" s="30" t="s">
        <v>845</v>
      </c>
      <c r="F122" s="31" t="s">
        <v>77</v>
      </c>
      <c r="G122" s="32">
        <v>222.31800000000001</v>
      </c>
      <c r="H122" s="33">
        <v>0</v>
      </c>
      <c r="I122" s="33">
        <f>ROUND(ROUND(H122,2)*ROUND(G122,3),2)</f>
        <v>0</v>
      </c>
      <c r="O122">
        <f>(I122*21)/100</f>
        <v>0</v>
      </c>
      <c r="P122" t="s">
        <v>35</v>
      </c>
    </row>
    <row r="123" spans="1:16" ht="38.25" x14ac:dyDescent="0.2">
      <c r="A123" s="34" t="s">
        <v>59</v>
      </c>
      <c r="E123" s="35" t="s">
        <v>1672</v>
      </c>
    </row>
    <row r="124" spans="1:16" x14ac:dyDescent="0.2">
      <c r="A124" s="36" t="s">
        <v>61</v>
      </c>
      <c r="E124" s="37" t="s">
        <v>1890</v>
      </c>
    </row>
    <row r="125" spans="1:16" ht="25.5" x14ac:dyDescent="0.2">
      <c r="A125" t="s">
        <v>63</v>
      </c>
      <c r="E125" s="35" t="s">
        <v>80</v>
      </c>
    </row>
    <row r="126" spans="1:16" x14ac:dyDescent="0.2">
      <c r="A126" s="24" t="s">
        <v>55</v>
      </c>
      <c r="B126" s="29" t="s">
        <v>208</v>
      </c>
      <c r="C126" s="29" t="s">
        <v>915</v>
      </c>
      <c r="D126" s="24" t="s">
        <v>69</v>
      </c>
      <c r="E126" s="30" t="s">
        <v>916</v>
      </c>
      <c r="F126" s="31" t="s">
        <v>101</v>
      </c>
      <c r="G126" s="32">
        <v>17.899999999999999</v>
      </c>
      <c r="H126" s="33">
        <v>0</v>
      </c>
      <c r="I126" s="33">
        <f>ROUND(ROUND(H126,2)*ROUND(G126,3),2)</f>
        <v>0</v>
      </c>
      <c r="O126">
        <f>(I126*21)/100</f>
        <v>0</v>
      </c>
      <c r="P126" t="s">
        <v>35</v>
      </c>
    </row>
    <row r="127" spans="1:16" ht="38.25" x14ac:dyDescent="0.2">
      <c r="A127" s="34" t="s">
        <v>59</v>
      </c>
      <c r="E127" s="35" t="s">
        <v>1891</v>
      </c>
    </row>
    <row r="128" spans="1:16" x14ac:dyDescent="0.2">
      <c r="A128" s="36" t="s">
        <v>61</v>
      </c>
      <c r="E128" s="37" t="s">
        <v>1892</v>
      </c>
    </row>
    <row r="129" spans="1:5" ht="127.5" x14ac:dyDescent="0.2">
      <c r="A129" t="s">
        <v>63</v>
      </c>
      <c r="E129"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0+O12+O21+O38+O43</f>
        <v>0</v>
      </c>
      <c r="P2" t="s">
        <v>34</v>
      </c>
    </row>
    <row r="3" spans="1:18" ht="15" customHeight="1" x14ac:dyDescent="0.25">
      <c r="A3" t="s">
        <v>11</v>
      </c>
      <c r="B3" s="17" t="s">
        <v>13</v>
      </c>
      <c r="C3" s="4" t="s">
        <v>14</v>
      </c>
      <c r="D3" s="7"/>
      <c r="E3" s="18" t="s">
        <v>15</v>
      </c>
      <c r="F3" s="8"/>
      <c r="G3" s="15"/>
      <c r="H3" s="14" t="s">
        <v>1893</v>
      </c>
      <c r="I3" s="40">
        <f>0+I12+I21+I38+I43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1893</v>
      </c>
      <c r="D8" s="2"/>
      <c r="E8" s="21" t="s">
        <v>1894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49</v>
      </c>
      <c r="H13" s="33">
        <v>0</v>
      </c>
      <c r="I13" s="33">
        <f>ROUND(ROUND(H13,2)*ROUND(G13,3),2)</f>
        <v>0</v>
      </c>
      <c r="O13">
        <f>(I13*21)/100</f>
        <v>0</v>
      </c>
      <c r="P13" t="s">
        <v>35</v>
      </c>
    </row>
    <row r="14" spans="1:18" ht="25.5" x14ac:dyDescent="0.2">
      <c r="A14" s="34" t="s">
        <v>59</v>
      </c>
      <c r="E14" s="35" t="s">
        <v>1008</v>
      </c>
    </row>
    <row r="15" spans="1:18" x14ac:dyDescent="0.2">
      <c r="A15" s="36" t="s">
        <v>61</v>
      </c>
      <c r="E15" s="37" t="s">
        <v>1895</v>
      </c>
    </row>
    <row r="16" spans="1:18" ht="25.5" x14ac:dyDescent="0.2">
      <c r="A16" t="s">
        <v>63</v>
      </c>
      <c r="E16" s="35" t="s">
        <v>64</v>
      </c>
    </row>
    <row r="17" spans="1:18" x14ac:dyDescent="0.2">
      <c r="A17" s="24" t="s">
        <v>55</v>
      </c>
      <c r="B17" s="29" t="s">
        <v>35</v>
      </c>
      <c r="C17" s="29" t="s">
        <v>56</v>
      </c>
      <c r="D17" s="24" t="s">
        <v>125</v>
      </c>
      <c r="E17" s="30" t="s">
        <v>57</v>
      </c>
      <c r="F17" s="31" t="s">
        <v>58</v>
      </c>
      <c r="G17" s="32">
        <v>30.443000000000001</v>
      </c>
      <c r="H17" s="33">
        <v>0</v>
      </c>
      <c r="I17" s="33">
        <f>ROUND(ROUND(H17,2)*ROUND(G17,3),2)</f>
        <v>0</v>
      </c>
      <c r="O17">
        <f>(I17*21)/100</f>
        <v>0</v>
      </c>
      <c r="P17" t="s">
        <v>35</v>
      </c>
    </row>
    <row r="18" spans="1:18" ht="25.5" x14ac:dyDescent="0.2">
      <c r="A18" s="34" t="s">
        <v>59</v>
      </c>
      <c r="E18" s="35" t="s">
        <v>1896</v>
      </c>
    </row>
    <row r="19" spans="1:18" x14ac:dyDescent="0.2">
      <c r="A19" s="36" t="s">
        <v>61</v>
      </c>
      <c r="E19" s="37" t="s">
        <v>1897</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f>
        <v>0</v>
      </c>
      <c r="R21">
        <f>0+O22+O26+O30+O34</f>
        <v>0</v>
      </c>
    </row>
    <row r="22" spans="1:18" x14ac:dyDescent="0.2">
      <c r="A22" s="24" t="s">
        <v>55</v>
      </c>
      <c r="B22" s="29" t="s">
        <v>34</v>
      </c>
      <c r="C22" s="29" t="s">
        <v>166</v>
      </c>
      <c r="D22" s="24" t="s">
        <v>69</v>
      </c>
      <c r="E22" s="30" t="s">
        <v>167</v>
      </c>
      <c r="F22" s="31" t="s">
        <v>71</v>
      </c>
      <c r="G22" s="32">
        <v>24.5</v>
      </c>
      <c r="H22" s="33">
        <v>0</v>
      </c>
      <c r="I22" s="33">
        <f>ROUND(ROUND(H22,2)*ROUND(G22,3),2)</f>
        <v>0</v>
      </c>
      <c r="O22">
        <f>(I22*21)/100</f>
        <v>0</v>
      </c>
      <c r="P22" t="s">
        <v>35</v>
      </c>
    </row>
    <row r="23" spans="1:18" ht="63.75" x14ac:dyDescent="0.2">
      <c r="A23" s="34" t="s">
        <v>59</v>
      </c>
      <c r="E23" s="35" t="s">
        <v>1898</v>
      </c>
    </row>
    <row r="24" spans="1:18" x14ac:dyDescent="0.2">
      <c r="A24" s="36" t="s">
        <v>61</v>
      </c>
      <c r="E24" s="37" t="s">
        <v>1899</v>
      </c>
    </row>
    <row r="25" spans="1:18" ht="318.75" x14ac:dyDescent="0.2">
      <c r="A25" t="s">
        <v>63</v>
      </c>
      <c r="E25" s="35" t="s">
        <v>170</v>
      </c>
    </row>
    <row r="26" spans="1:18" x14ac:dyDescent="0.2">
      <c r="A26" s="24" t="s">
        <v>55</v>
      </c>
      <c r="B26" s="29" t="s">
        <v>43</v>
      </c>
      <c r="C26" s="29" t="s">
        <v>172</v>
      </c>
      <c r="D26" s="24" t="s">
        <v>69</v>
      </c>
      <c r="E26" s="30" t="s">
        <v>173</v>
      </c>
      <c r="F26" s="31" t="s">
        <v>174</v>
      </c>
      <c r="G26" s="32">
        <v>245</v>
      </c>
      <c r="H26" s="33">
        <v>0</v>
      </c>
      <c r="I26" s="33">
        <f>ROUND(ROUND(H26,2)*ROUND(G26,3),2)</f>
        <v>0</v>
      </c>
      <c r="O26">
        <f>(I26*21)/100</f>
        <v>0</v>
      </c>
      <c r="P26" t="s">
        <v>35</v>
      </c>
    </row>
    <row r="27" spans="1:18" ht="38.25" x14ac:dyDescent="0.2">
      <c r="A27" s="34" t="s">
        <v>59</v>
      </c>
      <c r="E27" s="35" t="s">
        <v>751</v>
      </c>
    </row>
    <row r="28" spans="1:18" x14ac:dyDescent="0.2">
      <c r="A28" s="36" t="s">
        <v>61</v>
      </c>
      <c r="E28" s="37" t="s">
        <v>1900</v>
      </c>
    </row>
    <row r="29" spans="1:18" ht="25.5" x14ac:dyDescent="0.2">
      <c r="A29" t="s">
        <v>63</v>
      </c>
      <c r="E29" s="35" t="s">
        <v>177</v>
      </c>
    </row>
    <row r="30" spans="1:18" x14ac:dyDescent="0.2">
      <c r="A30" s="24" t="s">
        <v>55</v>
      </c>
      <c r="B30" s="29" t="s">
        <v>45</v>
      </c>
      <c r="C30" s="29" t="s">
        <v>753</v>
      </c>
      <c r="D30" s="24" t="s">
        <v>69</v>
      </c>
      <c r="E30" s="30" t="s">
        <v>754</v>
      </c>
      <c r="F30" s="31" t="s">
        <v>71</v>
      </c>
      <c r="G30" s="32">
        <v>38.688000000000002</v>
      </c>
      <c r="H30" s="33">
        <v>0</v>
      </c>
      <c r="I30" s="33">
        <f>ROUND(ROUND(H30,2)*ROUND(G30,3),2)</f>
        <v>0</v>
      </c>
      <c r="O30">
        <f>(I30*21)/100</f>
        <v>0</v>
      </c>
      <c r="P30" t="s">
        <v>35</v>
      </c>
    </row>
    <row r="31" spans="1:18" ht="51" x14ac:dyDescent="0.2">
      <c r="A31" s="34" t="s">
        <v>59</v>
      </c>
      <c r="E31" s="35" t="s">
        <v>755</v>
      </c>
    </row>
    <row r="32" spans="1:18" x14ac:dyDescent="0.2">
      <c r="A32" s="36" t="s">
        <v>61</v>
      </c>
      <c r="E32" s="37" t="s">
        <v>1901</v>
      </c>
    </row>
    <row r="33" spans="1:18" ht="293.25" x14ac:dyDescent="0.2">
      <c r="A33" t="s">
        <v>63</v>
      </c>
      <c r="E33" s="35" t="s">
        <v>757</v>
      </c>
    </row>
    <row r="34" spans="1:18" x14ac:dyDescent="0.2">
      <c r="A34" s="24" t="s">
        <v>55</v>
      </c>
      <c r="B34" s="29" t="s">
        <v>47</v>
      </c>
      <c r="C34" s="29" t="s">
        <v>202</v>
      </c>
      <c r="D34" s="24" t="s">
        <v>69</v>
      </c>
      <c r="E34" s="30" t="s">
        <v>203</v>
      </c>
      <c r="F34" s="31" t="s">
        <v>204</v>
      </c>
      <c r="G34" s="32">
        <v>17.149999999999999</v>
      </c>
      <c r="H34" s="33">
        <v>0</v>
      </c>
      <c r="I34" s="33">
        <f>ROUND(ROUND(H34,2)*ROUND(G34,3),2)</f>
        <v>0</v>
      </c>
      <c r="O34">
        <f>(I34*21)/100</f>
        <v>0</v>
      </c>
      <c r="P34" t="s">
        <v>35</v>
      </c>
    </row>
    <row r="35" spans="1:18" ht="38.25" x14ac:dyDescent="0.2">
      <c r="A35" s="34" t="s">
        <v>59</v>
      </c>
      <c r="E35" s="35" t="s">
        <v>758</v>
      </c>
    </row>
    <row r="36" spans="1:18" x14ac:dyDescent="0.2">
      <c r="A36" s="36" t="s">
        <v>61</v>
      </c>
      <c r="E36" s="37" t="s">
        <v>1902</v>
      </c>
    </row>
    <row r="37" spans="1:18" ht="25.5" x14ac:dyDescent="0.2">
      <c r="A37" t="s">
        <v>63</v>
      </c>
      <c r="E37" s="35" t="s">
        <v>207</v>
      </c>
    </row>
    <row r="38" spans="1:18" ht="12.75" customHeight="1" x14ac:dyDescent="0.2">
      <c r="A38" s="12" t="s">
        <v>53</v>
      </c>
      <c r="B38" s="12"/>
      <c r="C38" s="38" t="s">
        <v>94</v>
      </c>
      <c r="D38" s="12"/>
      <c r="E38" s="27" t="s">
        <v>490</v>
      </c>
      <c r="F38" s="12"/>
      <c r="G38" s="12"/>
      <c r="H38" s="12"/>
      <c r="I38" s="39">
        <f>0+Q38</f>
        <v>0</v>
      </c>
      <c r="O38">
        <f>0+R38</f>
        <v>0</v>
      </c>
      <c r="Q38">
        <f>0+I39</f>
        <v>0</v>
      </c>
      <c r="R38">
        <f>0+O39</f>
        <v>0</v>
      </c>
    </row>
    <row r="39" spans="1:18" x14ac:dyDescent="0.2">
      <c r="A39" s="24" t="s">
        <v>55</v>
      </c>
      <c r="B39" s="29" t="s">
        <v>89</v>
      </c>
      <c r="C39" s="29" t="s">
        <v>1022</v>
      </c>
      <c r="D39" s="24" t="s">
        <v>69</v>
      </c>
      <c r="E39" s="30" t="s">
        <v>1023</v>
      </c>
      <c r="F39" s="31" t="s">
        <v>101</v>
      </c>
      <c r="G39" s="32">
        <v>17</v>
      </c>
      <c r="H39" s="33">
        <v>0</v>
      </c>
      <c r="I39" s="33">
        <f>ROUND(ROUND(H39,2)*ROUND(G39,3),2)</f>
        <v>0</v>
      </c>
      <c r="O39">
        <f>(I39*21)/100</f>
        <v>0</v>
      </c>
      <c r="P39" t="s">
        <v>35</v>
      </c>
    </row>
    <row r="40" spans="1:18" ht="51" x14ac:dyDescent="0.2">
      <c r="A40" s="34" t="s">
        <v>59</v>
      </c>
      <c r="E40" s="35" t="s">
        <v>1024</v>
      </c>
    </row>
    <row r="41" spans="1:18" x14ac:dyDescent="0.2">
      <c r="A41" s="36" t="s">
        <v>61</v>
      </c>
      <c r="E41" s="37" t="s">
        <v>1903</v>
      </c>
    </row>
    <row r="42" spans="1:18" ht="242.25" x14ac:dyDescent="0.2">
      <c r="A42" t="s">
        <v>63</v>
      </c>
      <c r="E42" s="35" t="s">
        <v>1026</v>
      </c>
    </row>
    <row r="43" spans="1:18" ht="12.75" customHeight="1" x14ac:dyDescent="0.2">
      <c r="A43" s="12" t="s">
        <v>53</v>
      </c>
      <c r="B43" s="12"/>
      <c r="C43" s="38" t="s">
        <v>50</v>
      </c>
      <c r="D43" s="12"/>
      <c r="E43" s="27" t="s">
        <v>542</v>
      </c>
      <c r="F43" s="12"/>
      <c r="G43" s="12"/>
      <c r="H43" s="12"/>
      <c r="I43" s="39">
        <f>0+Q43</f>
        <v>0</v>
      </c>
      <c r="O43">
        <f>0+R43</f>
        <v>0</v>
      </c>
      <c r="Q43">
        <f>0+I44+I48+I52+I56+I60</f>
        <v>0</v>
      </c>
      <c r="R43">
        <f>0+O44+O48+O52+O56+O60</f>
        <v>0</v>
      </c>
    </row>
    <row r="44" spans="1:18" x14ac:dyDescent="0.2">
      <c r="A44" s="24" t="s">
        <v>55</v>
      </c>
      <c r="B44" s="29" t="s">
        <v>94</v>
      </c>
      <c r="C44" s="29" t="s">
        <v>668</v>
      </c>
      <c r="D44" s="24" t="s">
        <v>69</v>
      </c>
      <c r="E44" s="30" t="s">
        <v>669</v>
      </c>
      <c r="F44" s="31" t="s">
        <v>71</v>
      </c>
      <c r="G44" s="32">
        <v>7.9249999999999998</v>
      </c>
      <c r="H44" s="33">
        <v>0</v>
      </c>
      <c r="I44" s="33">
        <f>ROUND(ROUND(H44,2)*ROUND(G44,3),2)</f>
        <v>0</v>
      </c>
      <c r="O44">
        <f>(I44*21)/100</f>
        <v>0</v>
      </c>
      <c r="P44" t="s">
        <v>35</v>
      </c>
    </row>
    <row r="45" spans="1:18" ht="127.5" x14ac:dyDescent="0.2">
      <c r="A45" s="34" t="s">
        <v>59</v>
      </c>
      <c r="E45" s="35" t="s">
        <v>1904</v>
      </c>
    </row>
    <row r="46" spans="1:18" ht="38.25" x14ac:dyDescent="0.2">
      <c r="A46" s="36" t="s">
        <v>61</v>
      </c>
      <c r="E46" s="37" t="s">
        <v>1905</v>
      </c>
    </row>
    <row r="47" spans="1:18" ht="114.75" x14ac:dyDescent="0.2">
      <c r="A47" t="s">
        <v>63</v>
      </c>
      <c r="E47" s="35" t="s">
        <v>661</v>
      </c>
    </row>
    <row r="48" spans="1:18" x14ac:dyDescent="0.2">
      <c r="A48" s="24" t="s">
        <v>55</v>
      </c>
      <c r="B48" s="29" t="s">
        <v>50</v>
      </c>
      <c r="C48" s="29" t="s">
        <v>673</v>
      </c>
      <c r="D48" s="24" t="s">
        <v>69</v>
      </c>
      <c r="E48" s="30" t="s">
        <v>674</v>
      </c>
      <c r="F48" s="31" t="s">
        <v>77</v>
      </c>
      <c r="G48" s="32">
        <v>182.27500000000001</v>
      </c>
      <c r="H48" s="33">
        <v>0</v>
      </c>
      <c r="I48" s="33">
        <f>ROUND(ROUND(H48,2)*ROUND(G48,3),2)</f>
        <v>0</v>
      </c>
      <c r="O48">
        <f>(I48*21)/100</f>
        <v>0</v>
      </c>
      <c r="P48" t="s">
        <v>35</v>
      </c>
    </row>
    <row r="49" spans="1:16" ht="89.25" x14ac:dyDescent="0.2">
      <c r="A49" s="34" t="s">
        <v>59</v>
      </c>
      <c r="E49" s="35" t="s">
        <v>1906</v>
      </c>
    </row>
    <row r="50" spans="1:16" ht="38.25" x14ac:dyDescent="0.2">
      <c r="A50" s="36" t="s">
        <v>61</v>
      </c>
      <c r="E50" s="37" t="s">
        <v>1907</v>
      </c>
    </row>
    <row r="51" spans="1:16" ht="25.5" x14ac:dyDescent="0.2">
      <c r="A51" t="s">
        <v>63</v>
      </c>
      <c r="E51" s="35" t="s">
        <v>80</v>
      </c>
    </row>
    <row r="52" spans="1:16" x14ac:dyDescent="0.2">
      <c r="A52" s="24" t="s">
        <v>55</v>
      </c>
      <c r="B52" s="29" t="s">
        <v>52</v>
      </c>
      <c r="C52" s="29" t="s">
        <v>840</v>
      </c>
      <c r="D52" s="24" t="s">
        <v>69</v>
      </c>
      <c r="E52" s="30" t="s">
        <v>841</v>
      </c>
      <c r="F52" s="31" t="s">
        <v>71</v>
      </c>
      <c r="G52" s="32">
        <v>1.9850000000000001</v>
      </c>
      <c r="H52" s="33">
        <v>0</v>
      </c>
      <c r="I52" s="33">
        <f>ROUND(ROUND(H52,2)*ROUND(G52,3),2)</f>
        <v>0</v>
      </c>
      <c r="O52">
        <f>(I52*21)/100</f>
        <v>0</v>
      </c>
      <c r="P52" t="s">
        <v>35</v>
      </c>
    </row>
    <row r="53" spans="1:16" ht="63.75" x14ac:dyDescent="0.2">
      <c r="A53" s="34" t="s">
        <v>59</v>
      </c>
      <c r="E53" s="35" t="s">
        <v>1908</v>
      </c>
    </row>
    <row r="54" spans="1:16" x14ac:dyDescent="0.2">
      <c r="A54" s="36" t="s">
        <v>61</v>
      </c>
      <c r="E54" s="37" t="s">
        <v>1909</v>
      </c>
    </row>
    <row r="55" spans="1:16" ht="114.75" x14ac:dyDescent="0.2">
      <c r="A55" t="s">
        <v>63</v>
      </c>
      <c r="E55" s="35" t="s">
        <v>661</v>
      </c>
    </row>
    <row r="56" spans="1:16" x14ac:dyDescent="0.2">
      <c r="A56" s="24" t="s">
        <v>55</v>
      </c>
      <c r="B56" s="29" t="s">
        <v>108</v>
      </c>
      <c r="C56" s="29" t="s">
        <v>844</v>
      </c>
      <c r="D56" s="24" t="s">
        <v>69</v>
      </c>
      <c r="E56" s="30" t="s">
        <v>845</v>
      </c>
      <c r="F56" s="31" t="s">
        <v>77</v>
      </c>
      <c r="G56" s="32">
        <v>267.185</v>
      </c>
      <c r="H56" s="33">
        <v>0</v>
      </c>
      <c r="I56" s="33">
        <f>ROUND(ROUND(H56,2)*ROUND(G56,3),2)</f>
        <v>0</v>
      </c>
      <c r="O56">
        <f>(I56*21)/100</f>
        <v>0</v>
      </c>
      <c r="P56" t="s">
        <v>35</v>
      </c>
    </row>
    <row r="57" spans="1:16" ht="89.25" x14ac:dyDescent="0.2">
      <c r="A57" s="34" t="s">
        <v>59</v>
      </c>
      <c r="E57" s="35" t="s">
        <v>1910</v>
      </c>
    </row>
    <row r="58" spans="1:16" ht="38.25" x14ac:dyDescent="0.2">
      <c r="A58" s="36" t="s">
        <v>61</v>
      </c>
      <c r="E58" s="37" t="s">
        <v>1911</v>
      </c>
    </row>
    <row r="59" spans="1:16" ht="25.5" x14ac:dyDescent="0.2">
      <c r="A59" t="s">
        <v>63</v>
      </c>
      <c r="E59" s="35" t="s">
        <v>80</v>
      </c>
    </row>
    <row r="60" spans="1:16" x14ac:dyDescent="0.2">
      <c r="A60" s="24" t="s">
        <v>55</v>
      </c>
      <c r="B60" s="29" t="s">
        <v>113</v>
      </c>
      <c r="C60" s="29" t="s">
        <v>919</v>
      </c>
      <c r="D60" s="24" t="s">
        <v>69</v>
      </c>
      <c r="E60" s="30" t="s">
        <v>920</v>
      </c>
      <c r="F60" s="31" t="s">
        <v>101</v>
      </c>
      <c r="G60" s="32">
        <v>12.25</v>
      </c>
      <c r="H60" s="33">
        <v>0</v>
      </c>
      <c r="I60" s="33">
        <f>ROUND(ROUND(H60,2)*ROUND(G60,3),2)</f>
        <v>0</v>
      </c>
      <c r="O60">
        <f>(I60*21)/100</f>
        <v>0</v>
      </c>
      <c r="P60" t="s">
        <v>35</v>
      </c>
    </row>
    <row r="61" spans="1:16" ht="51" x14ac:dyDescent="0.2">
      <c r="A61" s="34" t="s">
        <v>59</v>
      </c>
      <c r="E61" s="35" t="s">
        <v>1912</v>
      </c>
    </row>
    <row r="62" spans="1:16" x14ac:dyDescent="0.2">
      <c r="A62" s="36" t="s">
        <v>61</v>
      </c>
      <c r="E62" s="37" t="s">
        <v>1913</v>
      </c>
    </row>
    <row r="63" spans="1:16" ht="127.5" x14ac:dyDescent="0.2">
      <c r="A63" t="s">
        <v>63</v>
      </c>
      <c r="E63"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0"/>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0+O12+O17+O42+O71+O76+O85+O98</f>
        <v>0</v>
      </c>
      <c r="P2" t="s">
        <v>34</v>
      </c>
    </row>
    <row r="3" spans="1:18" ht="15" customHeight="1" x14ac:dyDescent="0.25">
      <c r="A3" t="s">
        <v>11</v>
      </c>
      <c r="B3" s="17" t="s">
        <v>13</v>
      </c>
      <c r="C3" s="4" t="s">
        <v>14</v>
      </c>
      <c r="D3" s="7"/>
      <c r="E3" s="18" t="s">
        <v>15</v>
      </c>
      <c r="F3" s="8"/>
      <c r="G3" s="15"/>
      <c r="H3" s="14" t="s">
        <v>1914</v>
      </c>
      <c r="I3" s="40">
        <f>0+I12+I17+I42+I71+I76+I85+I98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1914</v>
      </c>
      <c r="D8" s="2"/>
      <c r="E8" s="21" t="s">
        <v>1915</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190.608</v>
      </c>
      <c r="H13" s="33">
        <v>0</v>
      </c>
      <c r="I13" s="33">
        <f>ROUND(ROUND(H13,2)*ROUND(G13,3),2)</f>
        <v>0</v>
      </c>
      <c r="O13">
        <f>(I13*21)/100</f>
        <v>0</v>
      </c>
      <c r="P13" t="s">
        <v>35</v>
      </c>
    </row>
    <row r="14" spans="1:18" ht="25.5" x14ac:dyDescent="0.2">
      <c r="A14" s="34" t="s">
        <v>59</v>
      </c>
      <c r="E14" s="35" t="s">
        <v>925</v>
      </c>
    </row>
    <row r="15" spans="1:18" x14ac:dyDescent="0.2">
      <c r="A15" s="36" t="s">
        <v>61</v>
      </c>
      <c r="E15" s="37" t="s">
        <v>1916</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f>
        <v>0</v>
      </c>
      <c r="R17">
        <f>0+O18+O22+O26+O30+O34+O38</f>
        <v>0</v>
      </c>
    </row>
    <row r="18" spans="1:18" x14ac:dyDescent="0.2">
      <c r="A18" s="24" t="s">
        <v>55</v>
      </c>
      <c r="B18" s="29" t="s">
        <v>35</v>
      </c>
      <c r="C18" s="29" t="s">
        <v>135</v>
      </c>
      <c r="D18" s="24" t="s">
        <v>69</v>
      </c>
      <c r="E18" s="30" t="s">
        <v>136</v>
      </c>
      <c r="F18" s="31" t="s">
        <v>137</v>
      </c>
      <c r="G18" s="32">
        <v>140</v>
      </c>
      <c r="H18" s="33">
        <v>0</v>
      </c>
      <c r="I18" s="33">
        <f>ROUND(ROUND(H18,2)*ROUND(G18,3),2)</f>
        <v>0</v>
      </c>
      <c r="O18">
        <f>(I18*21)/100</f>
        <v>0</v>
      </c>
      <c r="P18" t="s">
        <v>35</v>
      </c>
    </row>
    <row r="19" spans="1:18" ht="25.5" x14ac:dyDescent="0.2">
      <c r="A19" s="34" t="s">
        <v>59</v>
      </c>
      <c r="E19" s="35" t="s">
        <v>746</v>
      </c>
    </row>
    <row r="20" spans="1:18" x14ac:dyDescent="0.2">
      <c r="A20" s="36" t="s">
        <v>61</v>
      </c>
      <c r="E20" s="37" t="s">
        <v>139</v>
      </c>
    </row>
    <row r="21" spans="1:18" ht="38.25" x14ac:dyDescent="0.2">
      <c r="A21" t="s">
        <v>63</v>
      </c>
      <c r="E21" s="35" t="s">
        <v>140</v>
      </c>
    </row>
    <row r="22" spans="1:18" x14ac:dyDescent="0.2">
      <c r="A22" s="24" t="s">
        <v>55</v>
      </c>
      <c r="B22" s="29" t="s">
        <v>34</v>
      </c>
      <c r="C22" s="29" t="s">
        <v>142</v>
      </c>
      <c r="D22" s="24" t="s">
        <v>69</v>
      </c>
      <c r="E22" s="30" t="s">
        <v>143</v>
      </c>
      <c r="F22" s="31" t="s">
        <v>71</v>
      </c>
      <c r="G22" s="32">
        <v>4.9969999999999999</v>
      </c>
      <c r="H22" s="33">
        <v>0</v>
      </c>
      <c r="I22" s="33">
        <f>ROUND(ROUND(H22,2)*ROUND(G22,3),2)</f>
        <v>0</v>
      </c>
      <c r="O22">
        <f>(I22*21)/100</f>
        <v>0</v>
      </c>
      <c r="P22" t="s">
        <v>35</v>
      </c>
    </row>
    <row r="23" spans="1:18" ht="76.5" x14ac:dyDescent="0.2">
      <c r="A23" s="34" t="s">
        <v>59</v>
      </c>
      <c r="E23" s="35" t="s">
        <v>1917</v>
      </c>
    </row>
    <row r="24" spans="1:18" x14ac:dyDescent="0.2">
      <c r="A24" s="36" t="s">
        <v>61</v>
      </c>
      <c r="E24" s="37" t="s">
        <v>1918</v>
      </c>
    </row>
    <row r="25" spans="1:18" ht="38.25" x14ac:dyDescent="0.2">
      <c r="A25" t="s">
        <v>63</v>
      </c>
      <c r="E25" s="35" t="s">
        <v>146</v>
      </c>
    </row>
    <row r="26" spans="1:18" x14ac:dyDescent="0.2">
      <c r="A26" s="24" t="s">
        <v>55</v>
      </c>
      <c r="B26" s="29" t="s">
        <v>43</v>
      </c>
      <c r="C26" s="29" t="s">
        <v>166</v>
      </c>
      <c r="D26" s="24" t="s">
        <v>69</v>
      </c>
      <c r="E26" s="30" t="s">
        <v>167</v>
      </c>
      <c r="F26" s="31" t="s">
        <v>71</v>
      </c>
      <c r="G26" s="32">
        <v>95.304000000000002</v>
      </c>
      <c r="H26" s="33">
        <v>0</v>
      </c>
      <c r="I26" s="33">
        <f>ROUND(ROUND(H26,2)*ROUND(G26,3),2)</f>
        <v>0</v>
      </c>
      <c r="O26">
        <f>(I26*21)/100</f>
        <v>0</v>
      </c>
      <c r="P26" t="s">
        <v>35</v>
      </c>
    </row>
    <row r="27" spans="1:18" ht="63.75" x14ac:dyDescent="0.2">
      <c r="A27" s="34" t="s">
        <v>59</v>
      </c>
      <c r="E27" s="35" t="s">
        <v>1919</v>
      </c>
    </row>
    <row r="28" spans="1:18" x14ac:dyDescent="0.2">
      <c r="A28" s="36" t="s">
        <v>61</v>
      </c>
      <c r="E28" s="37" t="s">
        <v>1920</v>
      </c>
    </row>
    <row r="29" spans="1:18" ht="318.75" x14ac:dyDescent="0.2">
      <c r="A29" t="s">
        <v>63</v>
      </c>
      <c r="E29" s="35" t="s">
        <v>170</v>
      </c>
    </row>
    <row r="30" spans="1:18" x14ac:dyDescent="0.2">
      <c r="A30" s="24" t="s">
        <v>55</v>
      </c>
      <c r="B30" s="29" t="s">
        <v>45</v>
      </c>
      <c r="C30" s="29" t="s">
        <v>172</v>
      </c>
      <c r="D30" s="24" t="s">
        <v>69</v>
      </c>
      <c r="E30" s="30" t="s">
        <v>173</v>
      </c>
      <c r="F30" s="31" t="s">
        <v>174</v>
      </c>
      <c r="G30" s="32">
        <v>953.04</v>
      </c>
      <c r="H30" s="33">
        <v>0</v>
      </c>
      <c r="I30" s="33">
        <f>ROUND(ROUND(H30,2)*ROUND(G30,3),2)</f>
        <v>0</v>
      </c>
      <c r="O30">
        <f>(I30*21)/100</f>
        <v>0</v>
      </c>
      <c r="P30" t="s">
        <v>35</v>
      </c>
    </row>
    <row r="31" spans="1:18" ht="38.25" x14ac:dyDescent="0.2">
      <c r="A31" s="34" t="s">
        <v>59</v>
      </c>
      <c r="E31" s="35" t="s">
        <v>751</v>
      </c>
    </row>
    <row r="32" spans="1:18" x14ac:dyDescent="0.2">
      <c r="A32" s="36" t="s">
        <v>61</v>
      </c>
      <c r="E32" s="37" t="s">
        <v>1921</v>
      </c>
    </row>
    <row r="33" spans="1:18" ht="25.5" x14ac:dyDescent="0.2">
      <c r="A33" t="s">
        <v>63</v>
      </c>
      <c r="E33" s="35" t="s">
        <v>177</v>
      </c>
    </row>
    <row r="34" spans="1:18" x14ac:dyDescent="0.2">
      <c r="A34" s="24" t="s">
        <v>55</v>
      </c>
      <c r="B34" s="29" t="s">
        <v>47</v>
      </c>
      <c r="C34" s="29" t="s">
        <v>753</v>
      </c>
      <c r="D34" s="24" t="s">
        <v>69</v>
      </c>
      <c r="E34" s="30" t="s">
        <v>754</v>
      </c>
      <c r="F34" s="31" t="s">
        <v>71</v>
      </c>
      <c r="G34" s="32">
        <v>55.52</v>
      </c>
      <c r="H34" s="33">
        <v>0</v>
      </c>
      <c r="I34" s="33">
        <f>ROUND(ROUND(H34,2)*ROUND(G34,3),2)</f>
        <v>0</v>
      </c>
      <c r="O34">
        <f>(I34*21)/100</f>
        <v>0</v>
      </c>
      <c r="P34" t="s">
        <v>35</v>
      </c>
    </row>
    <row r="35" spans="1:18" ht="51" x14ac:dyDescent="0.2">
      <c r="A35" s="34" t="s">
        <v>59</v>
      </c>
      <c r="E35" s="35" t="s">
        <v>755</v>
      </c>
    </row>
    <row r="36" spans="1:18" x14ac:dyDescent="0.2">
      <c r="A36" s="36" t="s">
        <v>61</v>
      </c>
      <c r="E36" s="37" t="s">
        <v>1922</v>
      </c>
    </row>
    <row r="37" spans="1:18" ht="293.25" x14ac:dyDescent="0.2">
      <c r="A37" t="s">
        <v>63</v>
      </c>
      <c r="E37" s="35" t="s">
        <v>757</v>
      </c>
    </row>
    <row r="38" spans="1:18" x14ac:dyDescent="0.2">
      <c r="A38" s="24" t="s">
        <v>55</v>
      </c>
      <c r="B38" s="29" t="s">
        <v>89</v>
      </c>
      <c r="C38" s="29" t="s">
        <v>202</v>
      </c>
      <c r="D38" s="24" t="s">
        <v>69</v>
      </c>
      <c r="E38" s="30" t="s">
        <v>203</v>
      </c>
      <c r="F38" s="31" t="s">
        <v>204</v>
      </c>
      <c r="G38" s="32">
        <v>55.978000000000002</v>
      </c>
      <c r="H38" s="33">
        <v>0</v>
      </c>
      <c r="I38" s="33">
        <f>ROUND(ROUND(H38,2)*ROUND(G38,3),2)</f>
        <v>0</v>
      </c>
      <c r="O38">
        <f>(I38*21)/100</f>
        <v>0</v>
      </c>
      <c r="P38" t="s">
        <v>35</v>
      </c>
    </row>
    <row r="39" spans="1:18" ht="38.25" x14ac:dyDescent="0.2">
      <c r="A39" s="34" t="s">
        <v>59</v>
      </c>
      <c r="E39" s="35" t="s">
        <v>758</v>
      </c>
    </row>
    <row r="40" spans="1:18" x14ac:dyDescent="0.2">
      <c r="A40" s="36" t="s">
        <v>61</v>
      </c>
      <c r="E40" s="37" t="s">
        <v>1923</v>
      </c>
    </row>
    <row r="41" spans="1:18" ht="25.5" x14ac:dyDescent="0.2">
      <c r="A41" t="s">
        <v>63</v>
      </c>
      <c r="E41" s="35" t="s">
        <v>207</v>
      </c>
    </row>
    <row r="42" spans="1:18" ht="12.75" customHeight="1" x14ac:dyDescent="0.2">
      <c r="A42" s="12" t="s">
        <v>53</v>
      </c>
      <c r="B42" s="12"/>
      <c r="C42" s="38" t="s">
        <v>43</v>
      </c>
      <c r="D42" s="12"/>
      <c r="E42" s="27" t="s">
        <v>281</v>
      </c>
      <c r="F42" s="12"/>
      <c r="G42" s="12"/>
      <c r="H42" s="12"/>
      <c r="I42" s="39">
        <f>0+Q42</f>
        <v>0</v>
      </c>
      <c r="O42">
        <f>0+R42</f>
        <v>0</v>
      </c>
      <c r="Q42">
        <f>0+I43+I47+I51+I55+I59+I63+I67</f>
        <v>0</v>
      </c>
      <c r="R42">
        <f>0+O43+O47+O51+O55+O59+O63+O67</f>
        <v>0</v>
      </c>
    </row>
    <row r="43" spans="1:18" x14ac:dyDescent="0.2">
      <c r="A43" s="24" t="s">
        <v>55</v>
      </c>
      <c r="B43" s="29" t="s">
        <v>94</v>
      </c>
      <c r="C43" s="29" t="s">
        <v>768</v>
      </c>
      <c r="D43" s="24" t="s">
        <v>69</v>
      </c>
      <c r="E43" s="30" t="s">
        <v>769</v>
      </c>
      <c r="F43" s="31" t="s">
        <v>71</v>
      </c>
      <c r="G43" s="32">
        <v>0.42</v>
      </c>
      <c r="H43" s="33">
        <v>0</v>
      </c>
      <c r="I43" s="33">
        <f>ROUND(ROUND(H43,2)*ROUND(G43,3),2)</f>
        <v>0</v>
      </c>
      <c r="O43">
        <f>(I43*21)/100</f>
        <v>0</v>
      </c>
      <c r="P43" t="s">
        <v>35</v>
      </c>
    </row>
    <row r="44" spans="1:18" ht="51" x14ac:dyDescent="0.2">
      <c r="A44" s="34" t="s">
        <v>59</v>
      </c>
      <c r="E44" s="35" t="s">
        <v>1924</v>
      </c>
    </row>
    <row r="45" spans="1:18" x14ac:dyDescent="0.2">
      <c r="A45" s="36" t="s">
        <v>61</v>
      </c>
      <c r="E45" s="37" t="s">
        <v>1925</v>
      </c>
    </row>
    <row r="46" spans="1:18" ht="229.5" x14ac:dyDescent="0.2">
      <c r="A46" t="s">
        <v>63</v>
      </c>
      <c r="E46" s="35" t="s">
        <v>772</v>
      </c>
    </row>
    <row r="47" spans="1:18" x14ac:dyDescent="0.2">
      <c r="A47" s="24" t="s">
        <v>55</v>
      </c>
      <c r="B47" s="29" t="s">
        <v>50</v>
      </c>
      <c r="C47" s="29" t="s">
        <v>288</v>
      </c>
      <c r="D47" s="24" t="s">
        <v>69</v>
      </c>
      <c r="E47" s="30" t="s">
        <v>289</v>
      </c>
      <c r="F47" s="31" t="s">
        <v>71</v>
      </c>
      <c r="G47" s="32">
        <v>4.9379999999999997</v>
      </c>
      <c r="H47" s="33">
        <v>0</v>
      </c>
      <c r="I47" s="33">
        <f>ROUND(ROUND(H47,2)*ROUND(G47,3),2)</f>
        <v>0</v>
      </c>
      <c r="O47">
        <f>(I47*21)/100</f>
        <v>0</v>
      </c>
      <c r="P47" t="s">
        <v>35</v>
      </c>
    </row>
    <row r="48" spans="1:18" ht="51" x14ac:dyDescent="0.2">
      <c r="A48" s="34" t="s">
        <v>59</v>
      </c>
      <c r="E48" s="35" t="s">
        <v>773</v>
      </c>
    </row>
    <row r="49" spans="1:16" x14ac:dyDescent="0.2">
      <c r="A49" s="36" t="s">
        <v>61</v>
      </c>
      <c r="E49" s="37" t="s">
        <v>1926</v>
      </c>
    </row>
    <row r="50" spans="1:16" ht="369.75" x14ac:dyDescent="0.2">
      <c r="A50" t="s">
        <v>63</v>
      </c>
      <c r="E50" s="35" t="s">
        <v>274</v>
      </c>
    </row>
    <row r="51" spans="1:16" x14ac:dyDescent="0.2">
      <c r="A51" s="24" t="s">
        <v>55</v>
      </c>
      <c r="B51" s="29" t="s">
        <v>52</v>
      </c>
      <c r="C51" s="29" t="s">
        <v>775</v>
      </c>
      <c r="D51" s="24" t="s">
        <v>69</v>
      </c>
      <c r="E51" s="30" t="s">
        <v>776</v>
      </c>
      <c r="F51" s="31" t="s">
        <v>71</v>
      </c>
      <c r="G51" s="32">
        <v>6.9169999999999998</v>
      </c>
      <c r="H51" s="33">
        <v>0</v>
      </c>
      <c r="I51" s="33">
        <f>ROUND(ROUND(H51,2)*ROUND(G51,3),2)</f>
        <v>0</v>
      </c>
      <c r="O51">
        <f>(I51*21)/100</f>
        <v>0</v>
      </c>
      <c r="P51" t="s">
        <v>35</v>
      </c>
    </row>
    <row r="52" spans="1:16" ht="76.5" x14ac:dyDescent="0.2">
      <c r="A52" s="34" t="s">
        <v>59</v>
      </c>
      <c r="E52" s="35" t="s">
        <v>1927</v>
      </c>
    </row>
    <row r="53" spans="1:16" x14ac:dyDescent="0.2">
      <c r="A53" s="36" t="s">
        <v>61</v>
      </c>
      <c r="E53" s="37" t="s">
        <v>1928</v>
      </c>
    </row>
    <row r="54" spans="1:16" ht="369.75" x14ac:dyDescent="0.2">
      <c r="A54" t="s">
        <v>63</v>
      </c>
      <c r="E54" s="35" t="s">
        <v>274</v>
      </c>
    </row>
    <row r="55" spans="1:16" x14ac:dyDescent="0.2">
      <c r="A55" s="24" t="s">
        <v>55</v>
      </c>
      <c r="B55" s="29" t="s">
        <v>108</v>
      </c>
      <c r="C55" s="29" t="s">
        <v>779</v>
      </c>
      <c r="D55" s="24" t="s">
        <v>69</v>
      </c>
      <c r="E55" s="30" t="s">
        <v>780</v>
      </c>
      <c r="F55" s="31" t="s">
        <v>58</v>
      </c>
      <c r="G55" s="32">
        <v>1.0860000000000001</v>
      </c>
      <c r="H55" s="33">
        <v>0</v>
      </c>
      <c r="I55" s="33">
        <f>ROUND(ROUND(H55,2)*ROUND(G55,3),2)</f>
        <v>0</v>
      </c>
      <c r="O55">
        <f>(I55*21)/100</f>
        <v>0</v>
      </c>
      <c r="P55" t="s">
        <v>35</v>
      </c>
    </row>
    <row r="56" spans="1:16" ht="51" x14ac:dyDescent="0.2">
      <c r="A56" s="34" t="s">
        <v>59</v>
      </c>
      <c r="E56" s="35" t="s">
        <v>781</v>
      </c>
    </row>
    <row r="57" spans="1:16" x14ac:dyDescent="0.2">
      <c r="A57" s="36" t="s">
        <v>61</v>
      </c>
      <c r="E57" s="37" t="s">
        <v>1929</v>
      </c>
    </row>
    <row r="58" spans="1:16" ht="191.25" x14ac:dyDescent="0.2">
      <c r="A58" t="s">
        <v>63</v>
      </c>
      <c r="E58" s="35" t="s">
        <v>783</v>
      </c>
    </row>
    <row r="59" spans="1:16" x14ac:dyDescent="0.2">
      <c r="A59" s="24" t="s">
        <v>55</v>
      </c>
      <c r="B59" s="29" t="s">
        <v>113</v>
      </c>
      <c r="C59" s="29" t="s">
        <v>293</v>
      </c>
      <c r="D59" s="24" t="s">
        <v>69</v>
      </c>
      <c r="E59" s="30" t="s">
        <v>294</v>
      </c>
      <c r="F59" s="31" t="s">
        <v>71</v>
      </c>
      <c r="G59" s="32">
        <v>12.146000000000001</v>
      </c>
      <c r="H59" s="33">
        <v>0</v>
      </c>
      <c r="I59" s="33">
        <f>ROUND(ROUND(H59,2)*ROUND(G59,3),2)</f>
        <v>0</v>
      </c>
      <c r="O59">
        <f>(I59*21)/100</f>
        <v>0</v>
      </c>
      <c r="P59" t="s">
        <v>35</v>
      </c>
    </row>
    <row r="60" spans="1:16" ht="51" x14ac:dyDescent="0.2">
      <c r="A60" s="34" t="s">
        <v>59</v>
      </c>
      <c r="E60" s="35" t="s">
        <v>784</v>
      </c>
    </row>
    <row r="61" spans="1:16" x14ac:dyDescent="0.2">
      <c r="A61" s="36" t="s">
        <v>61</v>
      </c>
      <c r="E61" s="37" t="s">
        <v>1930</v>
      </c>
    </row>
    <row r="62" spans="1:16" ht="38.25" x14ac:dyDescent="0.2">
      <c r="A62" t="s">
        <v>63</v>
      </c>
      <c r="E62" s="35" t="s">
        <v>297</v>
      </c>
    </row>
    <row r="63" spans="1:16" x14ac:dyDescent="0.2">
      <c r="A63" s="24" t="s">
        <v>55</v>
      </c>
      <c r="B63" s="29" t="s">
        <v>118</v>
      </c>
      <c r="C63" s="29" t="s">
        <v>310</v>
      </c>
      <c r="D63" s="24" t="s">
        <v>69</v>
      </c>
      <c r="E63" s="30" t="s">
        <v>311</v>
      </c>
      <c r="F63" s="31" t="s">
        <v>71</v>
      </c>
      <c r="G63" s="32">
        <v>8.23</v>
      </c>
      <c r="H63" s="33">
        <v>0</v>
      </c>
      <c r="I63" s="33">
        <f>ROUND(ROUND(H63,2)*ROUND(G63,3),2)</f>
        <v>0</v>
      </c>
      <c r="O63">
        <f>(I63*21)/100</f>
        <v>0</v>
      </c>
      <c r="P63" t="s">
        <v>35</v>
      </c>
    </row>
    <row r="64" spans="1:16" ht="51" x14ac:dyDescent="0.2">
      <c r="A64" s="34" t="s">
        <v>59</v>
      </c>
      <c r="E64" s="35" t="s">
        <v>786</v>
      </c>
    </row>
    <row r="65" spans="1:18" x14ac:dyDescent="0.2">
      <c r="A65" s="36" t="s">
        <v>61</v>
      </c>
      <c r="E65" s="37" t="s">
        <v>1931</v>
      </c>
    </row>
    <row r="66" spans="1:18" ht="102" x14ac:dyDescent="0.2">
      <c r="A66" t="s">
        <v>63</v>
      </c>
      <c r="E66" s="35" t="s">
        <v>314</v>
      </c>
    </row>
    <row r="67" spans="1:18" x14ac:dyDescent="0.2">
      <c r="A67" s="24" t="s">
        <v>55</v>
      </c>
      <c r="B67" s="29" t="s">
        <v>124</v>
      </c>
      <c r="C67" s="29" t="s">
        <v>788</v>
      </c>
      <c r="D67" s="24" t="s">
        <v>69</v>
      </c>
      <c r="E67" s="30" t="s">
        <v>789</v>
      </c>
      <c r="F67" s="31" t="s">
        <v>71</v>
      </c>
      <c r="G67" s="32">
        <v>1.8</v>
      </c>
      <c r="H67" s="33">
        <v>0</v>
      </c>
      <c r="I67" s="33">
        <f>ROUND(ROUND(H67,2)*ROUND(G67,3),2)</f>
        <v>0</v>
      </c>
      <c r="O67">
        <f>(I67*21)/100</f>
        <v>0</v>
      </c>
      <c r="P67" t="s">
        <v>35</v>
      </c>
    </row>
    <row r="68" spans="1:18" ht="51" x14ac:dyDescent="0.2">
      <c r="A68" s="34" t="s">
        <v>59</v>
      </c>
      <c r="E68" s="35" t="s">
        <v>790</v>
      </c>
    </row>
    <row r="69" spans="1:18" x14ac:dyDescent="0.2">
      <c r="A69" s="36" t="s">
        <v>61</v>
      </c>
      <c r="E69" s="37" t="s">
        <v>1932</v>
      </c>
    </row>
    <row r="70" spans="1:18" ht="357" x14ac:dyDescent="0.2">
      <c r="A70" t="s">
        <v>63</v>
      </c>
      <c r="E70" s="35" t="s">
        <v>792</v>
      </c>
    </row>
    <row r="71" spans="1:18" ht="12.75" customHeight="1" x14ac:dyDescent="0.2">
      <c r="A71" s="12" t="s">
        <v>53</v>
      </c>
      <c r="B71" s="12"/>
      <c r="C71" s="38" t="s">
        <v>47</v>
      </c>
      <c r="D71" s="12"/>
      <c r="E71" s="27" t="s">
        <v>793</v>
      </c>
      <c r="F71" s="12"/>
      <c r="G71" s="12"/>
      <c r="H71" s="12"/>
      <c r="I71" s="39">
        <f>0+Q71</f>
        <v>0</v>
      </c>
      <c r="O71">
        <f>0+R71</f>
        <v>0</v>
      </c>
      <c r="Q71">
        <f>0+I72</f>
        <v>0</v>
      </c>
      <c r="R71">
        <f>0+O72</f>
        <v>0</v>
      </c>
    </row>
    <row r="72" spans="1:18" ht="25.5" x14ac:dyDescent="0.2">
      <c r="A72" s="24" t="s">
        <v>55</v>
      </c>
      <c r="B72" s="29" t="s">
        <v>128</v>
      </c>
      <c r="C72" s="29" t="s">
        <v>794</v>
      </c>
      <c r="D72" s="24" t="s">
        <v>69</v>
      </c>
      <c r="E72" s="30" t="s">
        <v>795</v>
      </c>
      <c r="F72" s="31" t="s">
        <v>204</v>
      </c>
      <c r="G72" s="32">
        <v>0.72099999999999997</v>
      </c>
      <c r="H72" s="33">
        <v>0</v>
      </c>
      <c r="I72" s="33">
        <f>ROUND(ROUND(H72,2)*ROUND(G72,3),2)</f>
        <v>0</v>
      </c>
      <c r="O72">
        <f>(I72*21)/100</f>
        <v>0</v>
      </c>
      <c r="P72" t="s">
        <v>35</v>
      </c>
    </row>
    <row r="73" spans="1:18" ht="51" x14ac:dyDescent="0.2">
      <c r="A73" s="34" t="s">
        <v>59</v>
      </c>
      <c r="E73" s="35" t="s">
        <v>796</v>
      </c>
    </row>
    <row r="74" spans="1:18" x14ac:dyDescent="0.2">
      <c r="A74" s="36" t="s">
        <v>61</v>
      </c>
      <c r="E74" s="37" t="s">
        <v>1933</v>
      </c>
    </row>
    <row r="75" spans="1:18" ht="76.5" x14ac:dyDescent="0.2">
      <c r="A75" t="s">
        <v>63</v>
      </c>
      <c r="E75" s="35" t="s">
        <v>798</v>
      </c>
    </row>
    <row r="76" spans="1:18" ht="12.75" customHeight="1" x14ac:dyDescent="0.2">
      <c r="A76" s="12" t="s">
        <v>53</v>
      </c>
      <c r="B76" s="12"/>
      <c r="C76" s="38" t="s">
        <v>89</v>
      </c>
      <c r="D76" s="12"/>
      <c r="E76" s="27" t="s">
        <v>476</v>
      </c>
      <c r="F76" s="12"/>
      <c r="G76" s="12"/>
      <c r="H76" s="12"/>
      <c r="I76" s="39">
        <f>0+Q76</f>
        <v>0</v>
      </c>
      <c r="O76">
        <f>0+R76</f>
        <v>0</v>
      </c>
      <c r="Q76">
        <f>0+I77+I81</f>
        <v>0</v>
      </c>
      <c r="R76">
        <f>0+O77+O81</f>
        <v>0</v>
      </c>
    </row>
    <row r="77" spans="1:18" ht="25.5" x14ac:dyDescent="0.2">
      <c r="A77" s="24" t="s">
        <v>55</v>
      </c>
      <c r="B77" s="29" t="s">
        <v>134</v>
      </c>
      <c r="C77" s="29" t="s">
        <v>799</v>
      </c>
      <c r="D77" s="24" t="s">
        <v>69</v>
      </c>
      <c r="E77" s="30" t="s">
        <v>800</v>
      </c>
      <c r="F77" s="31" t="s">
        <v>204</v>
      </c>
      <c r="G77" s="32">
        <v>56.265000000000001</v>
      </c>
      <c r="H77" s="33">
        <v>0</v>
      </c>
      <c r="I77" s="33">
        <f>ROUND(ROUND(H77,2)*ROUND(G77,3),2)</f>
        <v>0</v>
      </c>
      <c r="O77">
        <f>(I77*21)/100</f>
        <v>0</v>
      </c>
      <c r="P77" t="s">
        <v>35</v>
      </c>
    </row>
    <row r="78" spans="1:18" ht="76.5" x14ac:dyDescent="0.2">
      <c r="A78" s="34" t="s">
        <v>59</v>
      </c>
      <c r="E78" s="35" t="s">
        <v>1934</v>
      </c>
    </row>
    <row r="79" spans="1:18" ht="38.25" x14ac:dyDescent="0.2">
      <c r="A79" s="36" t="s">
        <v>61</v>
      </c>
      <c r="E79" s="37" t="s">
        <v>1935</v>
      </c>
    </row>
    <row r="80" spans="1:18" ht="191.25" x14ac:dyDescent="0.2">
      <c r="A80" t="s">
        <v>63</v>
      </c>
      <c r="E80" s="35" t="s">
        <v>803</v>
      </c>
    </row>
    <row r="81" spans="1:18" x14ac:dyDescent="0.2">
      <c r="A81" s="24" t="s">
        <v>55</v>
      </c>
      <c r="B81" s="29" t="s">
        <v>141</v>
      </c>
      <c r="C81" s="29" t="s">
        <v>804</v>
      </c>
      <c r="D81" s="24" t="s">
        <v>69</v>
      </c>
      <c r="E81" s="30" t="s">
        <v>805</v>
      </c>
      <c r="F81" s="31" t="s">
        <v>204</v>
      </c>
      <c r="G81" s="32">
        <v>0.72099999999999997</v>
      </c>
      <c r="H81" s="33">
        <v>0</v>
      </c>
      <c r="I81" s="33">
        <f>ROUND(ROUND(H81,2)*ROUND(G81,3),2)</f>
        <v>0</v>
      </c>
      <c r="O81">
        <f>(I81*21)/100</f>
        <v>0</v>
      </c>
      <c r="P81" t="s">
        <v>35</v>
      </c>
    </row>
    <row r="82" spans="1:18" ht="38.25" x14ac:dyDescent="0.2">
      <c r="A82" s="34" t="s">
        <v>59</v>
      </c>
      <c r="E82" s="35" t="s">
        <v>806</v>
      </c>
    </row>
    <row r="83" spans="1:18" x14ac:dyDescent="0.2">
      <c r="A83" s="36" t="s">
        <v>61</v>
      </c>
      <c r="E83" s="37" t="s">
        <v>1933</v>
      </c>
    </row>
    <row r="84" spans="1:18" ht="51" x14ac:dyDescent="0.2">
      <c r="A84" t="s">
        <v>63</v>
      </c>
      <c r="E84" s="35" t="s">
        <v>807</v>
      </c>
    </row>
    <row r="85" spans="1:18" ht="12.75" customHeight="1" x14ac:dyDescent="0.2">
      <c r="A85" s="12" t="s">
        <v>53</v>
      </c>
      <c r="B85" s="12"/>
      <c r="C85" s="38" t="s">
        <v>94</v>
      </c>
      <c r="D85" s="12"/>
      <c r="E85" s="27" t="s">
        <v>490</v>
      </c>
      <c r="F85" s="12"/>
      <c r="G85" s="12"/>
      <c r="H85" s="12"/>
      <c r="I85" s="39">
        <f>0+Q85</f>
        <v>0</v>
      </c>
      <c r="O85">
        <f>0+R85</f>
        <v>0</v>
      </c>
      <c r="Q85">
        <f>0+I86+I90+I94</f>
        <v>0</v>
      </c>
      <c r="R85">
        <f>0+O86+O90+O94</f>
        <v>0</v>
      </c>
    </row>
    <row r="86" spans="1:18" x14ac:dyDescent="0.2">
      <c r="A86" s="24" t="s">
        <v>55</v>
      </c>
      <c r="B86" s="29" t="s">
        <v>147</v>
      </c>
      <c r="C86" s="29" t="s">
        <v>882</v>
      </c>
      <c r="D86" s="24" t="s">
        <v>69</v>
      </c>
      <c r="E86" s="30" t="s">
        <v>883</v>
      </c>
      <c r="F86" s="31" t="s">
        <v>101</v>
      </c>
      <c r="G86" s="32">
        <v>16.47</v>
      </c>
      <c r="H86" s="33">
        <v>0</v>
      </c>
      <c r="I86" s="33">
        <f>ROUND(ROUND(H86,2)*ROUND(G86,3),2)</f>
        <v>0</v>
      </c>
      <c r="O86">
        <f>(I86*21)/100</f>
        <v>0</v>
      </c>
      <c r="P86" t="s">
        <v>35</v>
      </c>
    </row>
    <row r="87" spans="1:18" ht="51" x14ac:dyDescent="0.2">
      <c r="A87" s="34" t="s">
        <v>59</v>
      </c>
      <c r="E87" s="35" t="s">
        <v>1936</v>
      </c>
    </row>
    <row r="88" spans="1:18" x14ac:dyDescent="0.2">
      <c r="A88" s="36" t="s">
        <v>61</v>
      </c>
      <c r="E88" s="37" t="s">
        <v>1937</v>
      </c>
    </row>
    <row r="89" spans="1:18" ht="255" x14ac:dyDescent="0.2">
      <c r="A89" t="s">
        <v>63</v>
      </c>
      <c r="E89" s="35" t="s">
        <v>496</v>
      </c>
    </row>
    <row r="90" spans="1:18" x14ac:dyDescent="0.2">
      <c r="A90" s="24" t="s">
        <v>55</v>
      </c>
      <c r="B90" s="29" t="s">
        <v>153</v>
      </c>
      <c r="C90" s="29" t="s">
        <v>812</v>
      </c>
      <c r="D90" s="24" t="s">
        <v>69</v>
      </c>
      <c r="E90" s="30" t="s">
        <v>813</v>
      </c>
      <c r="F90" s="31" t="s">
        <v>486</v>
      </c>
      <c r="G90" s="32">
        <v>1</v>
      </c>
      <c r="H90" s="33">
        <v>0</v>
      </c>
      <c r="I90" s="33">
        <f>ROUND(ROUND(H90,2)*ROUND(G90,3),2)</f>
        <v>0</v>
      </c>
      <c r="O90">
        <f>(I90*21)/100</f>
        <v>0</v>
      </c>
      <c r="P90" t="s">
        <v>35</v>
      </c>
    </row>
    <row r="91" spans="1:18" ht="51" x14ac:dyDescent="0.2">
      <c r="A91" s="34" t="s">
        <v>59</v>
      </c>
      <c r="E91" s="35" t="s">
        <v>814</v>
      </c>
    </row>
    <row r="92" spans="1:18" x14ac:dyDescent="0.2">
      <c r="A92" s="36" t="s">
        <v>61</v>
      </c>
      <c r="E92" s="37" t="s">
        <v>815</v>
      </c>
    </row>
    <row r="93" spans="1:18" ht="38.25" x14ac:dyDescent="0.2">
      <c r="A93" t="s">
        <v>63</v>
      </c>
      <c r="E93" s="35" t="s">
        <v>816</v>
      </c>
    </row>
    <row r="94" spans="1:18" x14ac:dyDescent="0.2">
      <c r="A94" s="24" t="s">
        <v>55</v>
      </c>
      <c r="B94" s="29" t="s">
        <v>159</v>
      </c>
      <c r="C94" s="29" t="s">
        <v>817</v>
      </c>
      <c r="D94" s="24" t="s">
        <v>69</v>
      </c>
      <c r="E94" s="30" t="s">
        <v>818</v>
      </c>
      <c r="F94" s="31" t="s">
        <v>71</v>
      </c>
      <c r="G94" s="32">
        <v>10.766</v>
      </c>
      <c r="H94" s="33">
        <v>0</v>
      </c>
      <c r="I94" s="33">
        <f>ROUND(ROUND(H94,2)*ROUND(G94,3),2)</f>
        <v>0</v>
      </c>
      <c r="O94">
        <f>(I94*21)/100</f>
        <v>0</v>
      </c>
      <c r="P94" t="s">
        <v>35</v>
      </c>
    </row>
    <row r="95" spans="1:18" ht="102" x14ac:dyDescent="0.2">
      <c r="A95" s="34" t="s">
        <v>59</v>
      </c>
      <c r="E95" s="35" t="s">
        <v>1938</v>
      </c>
    </row>
    <row r="96" spans="1:18" x14ac:dyDescent="0.2">
      <c r="A96" s="36" t="s">
        <v>61</v>
      </c>
      <c r="E96" s="37" t="s">
        <v>1939</v>
      </c>
    </row>
    <row r="97" spans="1:18" ht="369.75" x14ac:dyDescent="0.2">
      <c r="A97" t="s">
        <v>63</v>
      </c>
      <c r="E97" s="35" t="s">
        <v>274</v>
      </c>
    </row>
    <row r="98" spans="1:18" ht="12.75" customHeight="1" x14ac:dyDescent="0.2">
      <c r="A98" s="12" t="s">
        <v>53</v>
      </c>
      <c r="B98" s="12"/>
      <c r="C98" s="38" t="s">
        <v>50</v>
      </c>
      <c r="D98" s="12"/>
      <c r="E98" s="27" t="s">
        <v>542</v>
      </c>
      <c r="F98" s="12"/>
      <c r="G98" s="12"/>
      <c r="H98" s="12"/>
      <c r="I98" s="39">
        <f>0+Q98</f>
        <v>0</v>
      </c>
      <c r="O98">
        <f>0+R98</f>
        <v>0</v>
      </c>
      <c r="Q98">
        <f>0+I99+I103+I107</f>
        <v>0</v>
      </c>
      <c r="R98">
        <f>0+O99+O103+O107</f>
        <v>0</v>
      </c>
    </row>
    <row r="99" spans="1:18" x14ac:dyDescent="0.2">
      <c r="A99" s="24" t="s">
        <v>55</v>
      </c>
      <c r="B99" s="29" t="s">
        <v>165</v>
      </c>
      <c r="C99" s="29" t="s">
        <v>894</v>
      </c>
      <c r="D99" s="24" t="s">
        <v>69</v>
      </c>
      <c r="E99" s="30" t="s">
        <v>895</v>
      </c>
      <c r="F99" s="31" t="s">
        <v>101</v>
      </c>
      <c r="G99" s="32">
        <v>6.87</v>
      </c>
      <c r="H99" s="33">
        <v>0</v>
      </c>
      <c r="I99" s="33">
        <f>ROUND(ROUND(H99,2)*ROUND(G99,3),2)</f>
        <v>0</v>
      </c>
      <c r="O99">
        <f>(I99*21)/100</f>
        <v>0</v>
      </c>
      <c r="P99" t="s">
        <v>35</v>
      </c>
    </row>
    <row r="100" spans="1:18" ht="51" x14ac:dyDescent="0.2">
      <c r="A100" s="34" t="s">
        <v>59</v>
      </c>
      <c r="E100" s="35" t="s">
        <v>1128</v>
      </c>
    </row>
    <row r="101" spans="1:18" x14ac:dyDescent="0.2">
      <c r="A101" s="36" t="s">
        <v>61</v>
      </c>
      <c r="E101" s="37" t="s">
        <v>1940</v>
      </c>
    </row>
    <row r="102" spans="1:18" ht="25.5" x14ac:dyDescent="0.2">
      <c r="A102" t="s">
        <v>63</v>
      </c>
      <c r="E102" s="35" t="s">
        <v>825</v>
      </c>
    </row>
    <row r="103" spans="1:18" x14ac:dyDescent="0.2">
      <c r="A103" s="24" t="s">
        <v>55</v>
      </c>
      <c r="B103" s="29" t="s">
        <v>171</v>
      </c>
      <c r="C103" s="29" t="s">
        <v>826</v>
      </c>
      <c r="D103" s="24" t="s">
        <v>69</v>
      </c>
      <c r="E103" s="30" t="s">
        <v>827</v>
      </c>
      <c r="F103" s="31" t="s">
        <v>71</v>
      </c>
      <c r="G103" s="32">
        <v>7.0000000000000001E-3</v>
      </c>
      <c r="H103" s="33">
        <v>0</v>
      </c>
      <c r="I103" s="33">
        <f>ROUND(ROUND(H103,2)*ROUND(G103,3),2)</f>
        <v>0</v>
      </c>
      <c r="O103">
        <f>(I103*21)/100</f>
        <v>0</v>
      </c>
      <c r="P103" t="s">
        <v>35</v>
      </c>
    </row>
    <row r="104" spans="1:18" ht="51" x14ac:dyDescent="0.2">
      <c r="A104" s="34" t="s">
        <v>59</v>
      </c>
      <c r="E104" s="35" t="s">
        <v>828</v>
      </c>
    </row>
    <row r="105" spans="1:18" x14ac:dyDescent="0.2">
      <c r="A105" s="36" t="s">
        <v>61</v>
      </c>
      <c r="E105" s="37" t="s">
        <v>1941</v>
      </c>
    </row>
    <row r="106" spans="1:18" ht="38.25" x14ac:dyDescent="0.2">
      <c r="A106" t="s">
        <v>63</v>
      </c>
      <c r="E106" s="35" t="s">
        <v>830</v>
      </c>
    </row>
    <row r="107" spans="1:18" x14ac:dyDescent="0.2">
      <c r="A107" s="24" t="s">
        <v>55</v>
      </c>
      <c r="B107" s="29" t="s">
        <v>178</v>
      </c>
      <c r="C107" s="29" t="s">
        <v>831</v>
      </c>
      <c r="D107" s="24" t="s">
        <v>69</v>
      </c>
      <c r="E107" s="30" t="s">
        <v>832</v>
      </c>
      <c r="F107" s="31" t="s">
        <v>71</v>
      </c>
      <c r="G107" s="32">
        <v>2.5000000000000001E-2</v>
      </c>
      <c r="H107" s="33">
        <v>0</v>
      </c>
      <c r="I107" s="33">
        <f>ROUND(ROUND(H107,2)*ROUND(G107,3),2)</f>
        <v>0</v>
      </c>
      <c r="O107">
        <f>(I107*21)/100</f>
        <v>0</v>
      </c>
      <c r="P107" t="s">
        <v>35</v>
      </c>
    </row>
    <row r="108" spans="1:18" ht="63.75" x14ac:dyDescent="0.2">
      <c r="A108" s="34" t="s">
        <v>59</v>
      </c>
      <c r="E108" s="35" t="s">
        <v>833</v>
      </c>
    </row>
    <row r="109" spans="1:18" x14ac:dyDescent="0.2">
      <c r="A109" s="36" t="s">
        <v>61</v>
      </c>
      <c r="E109" s="37" t="s">
        <v>834</v>
      </c>
    </row>
    <row r="110" spans="1:18" ht="229.5" x14ac:dyDescent="0.2">
      <c r="A110" t="s">
        <v>63</v>
      </c>
      <c r="E110"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0+O12+O21+O38+O43</f>
        <v>0</v>
      </c>
      <c r="P2" t="s">
        <v>34</v>
      </c>
    </row>
    <row r="3" spans="1:18" ht="15" customHeight="1" x14ac:dyDescent="0.25">
      <c r="A3" t="s">
        <v>11</v>
      </c>
      <c r="B3" s="17" t="s">
        <v>13</v>
      </c>
      <c r="C3" s="4" t="s">
        <v>14</v>
      </c>
      <c r="D3" s="7"/>
      <c r="E3" s="18" t="s">
        <v>15</v>
      </c>
      <c r="F3" s="8"/>
      <c r="G3" s="15"/>
      <c r="H3" s="14" t="s">
        <v>1942</v>
      </c>
      <c r="I3" s="40">
        <f>0+I12+I21+I38+I43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1942</v>
      </c>
      <c r="D8" s="2"/>
      <c r="E8" s="21" t="s">
        <v>1943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36.119999999999997</v>
      </c>
      <c r="H13" s="33">
        <v>0</v>
      </c>
      <c r="I13" s="33">
        <f>ROUND(ROUND(H13,2)*ROUND(G13,3),2)</f>
        <v>0</v>
      </c>
      <c r="O13">
        <f>(I13*21)/100</f>
        <v>0</v>
      </c>
      <c r="P13" t="s">
        <v>35</v>
      </c>
    </row>
    <row r="14" spans="1:18" ht="25.5" x14ac:dyDescent="0.2">
      <c r="A14" s="34" t="s">
        <v>59</v>
      </c>
      <c r="E14" s="35" t="s">
        <v>1008</v>
      </c>
    </row>
    <row r="15" spans="1:18" x14ac:dyDescent="0.2">
      <c r="A15" s="36" t="s">
        <v>61</v>
      </c>
      <c r="E15" s="37" t="s">
        <v>1944</v>
      </c>
    </row>
    <row r="16" spans="1:18" ht="25.5" x14ac:dyDescent="0.2">
      <c r="A16" t="s">
        <v>63</v>
      </c>
      <c r="E16" s="35" t="s">
        <v>64</v>
      </c>
    </row>
    <row r="17" spans="1:18" x14ac:dyDescent="0.2">
      <c r="A17" s="24" t="s">
        <v>55</v>
      </c>
      <c r="B17" s="29" t="s">
        <v>35</v>
      </c>
      <c r="C17" s="29" t="s">
        <v>56</v>
      </c>
      <c r="D17" s="24" t="s">
        <v>125</v>
      </c>
      <c r="E17" s="30" t="s">
        <v>57</v>
      </c>
      <c r="F17" s="31" t="s">
        <v>58</v>
      </c>
      <c r="G17" s="32">
        <v>12.848000000000001</v>
      </c>
      <c r="H17" s="33">
        <v>0</v>
      </c>
      <c r="I17" s="33">
        <f>ROUND(ROUND(H17,2)*ROUND(G17,3),2)</f>
        <v>0</v>
      </c>
      <c r="O17">
        <f>(I17*21)/100</f>
        <v>0</v>
      </c>
      <c r="P17" t="s">
        <v>35</v>
      </c>
    </row>
    <row r="18" spans="1:18" ht="25.5" x14ac:dyDescent="0.2">
      <c r="A18" s="34" t="s">
        <v>59</v>
      </c>
      <c r="E18" s="35" t="s">
        <v>1896</v>
      </c>
    </row>
    <row r="19" spans="1:18" x14ac:dyDescent="0.2">
      <c r="A19" s="36" t="s">
        <v>61</v>
      </c>
      <c r="E19" s="37" t="s">
        <v>1945</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f>
        <v>0</v>
      </c>
      <c r="R21">
        <f>0+O22+O26+O30+O34</f>
        <v>0</v>
      </c>
    </row>
    <row r="22" spans="1:18" x14ac:dyDescent="0.2">
      <c r="A22" s="24" t="s">
        <v>55</v>
      </c>
      <c r="B22" s="29" t="s">
        <v>34</v>
      </c>
      <c r="C22" s="29" t="s">
        <v>166</v>
      </c>
      <c r="D22" s="24" t="s">
        <v>69</v>
      </c>
      <c r="E22" s="30" t="s">
        <v>167</v>
      </c>
      <c r="F22" s="31" t="s">
        <v>71</v>
      </c>
      <c r="G22" s="32">
        <v>18.059999999999999</v>
      </c>
      <c r="H22" s="33">
        <v>0</v>
      </c>
      <c r="I22" s="33">
        <f>ROUND(ROUND(H22,2)*ROUND(G22,3),2)</f>
        <v>0</v>
      </c>
      <c r="O22">
        <f>(I22*21)/100</f>
        <v>0</v>
      </c>
      <c r="P22" t="s">
        <v>35</v>
      </c>
    </row>
    <row r="23" spans="1:18" ht="63.75" x14ac:dyDescent="0.2">
      <c r="A23" s="34" t="s">
        <v>59</v>
      </c>
      <c r="E23" s="35" t="s">
        <v>1946</v>
      </c>
    </row>
    <row r="24" spans="1:18" x14ac:dyDescent="0.2">
      <c r="A24" s="36" t="s">
        <v>61</v>
      </c>
      <c r="E24" s="37" t="s">
        <v>1947</v>
      </c>
    </row>
    <row r="25" spans="1:18" ht="318.75" x14ac:dyDescent="0.2">
      <c r="A25" t="s">
        <v>63</v>
      </c>
      <c r="E25" s="35" t="s">
        <v>170</v>
      </c>
    </row>
    <row r="26" spans="1:18" x14ac:dyDescent="0.2">
      <c r="A26" s="24" t="s">
        <v>55</v>
      </c>
      <c r="B26" s="29" t="s">
        <v>43</v>
      </c>
      <c r="C26" s="29" t="s">
        <v>172</v>
      </c>
      <c r="D26" s="24" t="s">
        <v>69</v>
      </c>
      <c r="E26" s="30" t="s">
        <v>173</v>
      </c>
      <c r="F26" s="31" t="s">
        <v>174</v>
      </c>
      <c r="G26" s="32">
        <v>180.6</v>
      </c>
      <c r="H26" s="33">
        <v>0</v>
      </c>
      <c r="I26" s="33">
        <f>ROUND(ROUND(H26,2)*ROUND(G26,3),2)</f>
        <v>0</v>
      </c>
      <c r="O26">
        <f>(I26*21)/100</f>
        <v>0</v>
      </c>
      <c r="P26" t="s">
        <v>35</v>
      </c>
    </row>
    <row r="27" spans="1:18" ht="38.25" x14ac:dyDescent="0.2">
      <c r="A27" s="34" t="s">
        <v>59</v>
      </c>
      <c r="E27" s="35" t="s">
        <v>751</v>
      </c>
    </row>
    <row r="28" spans="1:18" x14ac:dyDescent="0.2">
      <c r="A28" s="36" t="s">
        <v>61</v>
      </c>
      <c r="E28" s="37" t="s">
        <v>1948</v>
      </c>
    </row>
    <row r="29" spans="1:18" ht="25.5" x14ac:dyDescent="0.2">
      <c r="A29" t="s">
        <v>63</v>
      </c>
      <c r="E29" s="35" t="s">
        <v>177</v>
      </c>
    </row>
    <row r="30" spans="1:18" x14ac:dyDescent="0.2">
      <c r="A30" s="24" t="s">
        <v>55</v>
      </c>
      <c r="B30" s="29" t="s">
        <v>45</v>
      </c>
      <c r="C30" s="29" t="s">
        <v>753</v>
      </c>
      <c r="D30" s="24" t="s">
        <v>69</v>
      </c>
      <c r="E30" s="30" t="s">
        <v>754</v>
      </c>
      <c r="F30" s="31" t="s">
        <v>71</v>
      </c>
      <c r="G30" s="32">
        <v>23.5</v>
      </c>
      <c r="H30" s="33">
        <v>0</v>
      </c>
      <c r="I30" s="33">
        <f>ROUND(ROUND(H30,2)*ROUND(G30,3),2)</f>
        <v>0</v>
      </c>
      <c r="O30">
        <f>(I30*21)/100</f>
        <v>0</v>
      </c>
      <c r="P30" t="s">
        <v>35</v>
      </c>
    </row>
    <row r="31" spans="1:18" ht="51" x14ac:dyDescent="0.2">
      <c r="A31" s="34" t="s">
        <v>59</v>
      </c>
      <c r="E31" s="35" t="s">
        <v>755</v>
      </c>
    </row>
    <row r="32" spans="1:18" x14ac:dyDescent="0.2">
      <c r="A32" s="36" t="s">
        <v>61</v>
      </c>
      <c r="E32" s="37" t="s">
        <v>1949</v>
      </c>
    </row>
    <row r="33" spans="1:18" ht="293.25" x14ac:dyDescent="0.2">
      <c r="A33" t="s">
        <v>63</v>
      </c>
      <c r="E33" s="35" t="s">
        <v>757</v>
      </c>
    </row>
    <row r="34" spans="1:18" x14ac:dyDescent="0.2">
      <c r="A34" s="24" t="s">
        <v>55</v>
      </c>
      <c r="B34" s="29" t="s">
        <v>47</v>
      </c>
      <c r="C34" s="29" t="s">
        <v>202</v>
      </c>
      <c r="D34" s="24" t="s">
        <v>69</v>
      </c>
      <c r="E34" s="30" t="s">
        <v>203</v>
      </c>
      <c r="F34" s="31" t="s">
        <v>204</v>
      </c>
      <c r="G34" s="32">
        <v>9.9760000000000009</v>
      </c>
      <c r="H34" s="33">
        <v>0</v>
      </c>
      <c r="I34" s="33">
        <f>ROUND(ROUND(H34,2)*ROUND(G34,3),2)</f>
        <v>0</v>
      </c>
      <c r="O34">
        <f>(I34*21)/100</f>
        <v>0</v>
      </c>
      <c r="P34" t="s">
        <v>35</v>
      </c>
    </row>
    <row r="35" spans="1:18" ht="38.25" x14ac:dyDescent="0.2">
      <c r="A35" s="34" t="s">
        <v>59</v>
      </c>
      <c r="E35" s="35" t="s">
        <v>758</v>
      </c>
    </row>
    <row r="36" spans="1:18" x14ac:dyDescent="0.2">
      <c r="A36" s="36" t="s">
        <v>61</v>
      </c>
      <c r="E36" s="37" t="s">
        <v>1950</v>
      </c>
    </row>
    <row r="37" spans="1:18" ht="25.5" x14ac:dyDescent="0.2">
      <c r="A37" t="s">
        <v>63</v>
      </c>
      <c r="E37" s="35" t="s">
        <v>207</v>
      </c>
    </row>
    <row r="38" spans="1:18" ht="12.75" customHeight="1" x14ac:dyDescent="0.2">
      <c r="A38" s="12" t="s">
        <v>53</v>
      </c>
      <c r="B38" s="12"/>
      <c r="C38" s="38" t="s">
        <v>94</v>
      </c>
      <c r="D38" s="12"/>
      <c r="E38" s="27" t="s">
        <v>490</v>
      </c>
      <c r="F38" s="12"/>
      <c r="G38" s="12"/>
      <c r="H38" s="12"/>
      <c r="I38" s="39">
        <f>0+Q38</f>
        <v>0</v>
      </c>
      <c r="O38">
        <f>0+R38</f>
        <v>0</v>
      </c>
      <c r="Q38">
        <f>0+I39</f>
        <v>0</v>
      </c>
      <c r="R38">
        <f>0+O39</f>
        <v>0</v>
      </c>
    </row>
    <row r="39" spans="1:18" x14ac:dyDescent="0.2">
      <c r="A39" s="24" t="s">
        <v>55</v>
      </c>
      <c r="B39" s="29" t="s">
        <v>89</v>
      </c>
      <c r="C39" s="29" t="s">
        <v>1022</v>
      </c>
      <c r="D39" s="24" t="s">
        <v>69</v>
      </c>
      <c r="E39" s="30" t="s">
        <v>1023</v>
      </c>
      <c r="F39" s="31" t="s">
        <v>101</v>
      </c>
      <c r="G39" s="32">
        <v>15</v>
      </c>
      <c r="H39" s="33">
        <v>0</v>
      </c>
      <c r="I39" s="33">
        <f>ROUND(ROUND(H39,2)*ROUND(G39,3),2)</f>
        <v>0</v>
      </c>
      <c r="O39">
        <f>(I39*21)/100</f>
        <v>0</v>
      </c>
      <c r="P39" t="s">
        <v>35</v>
      </c>
    </row>
    <row r="40" spans="1:18" ht="51" x14ac:dyDescent="0.2">
      <c r="A40" s="34" t="s">
        <v>59</v>
      </c>
      <c r="E40" s="35" t="s">
        <v>1024</v>
      </c>
    </row>
    <row r="41" spans="1:18" x14ac:dyDescent="0.2">
      <c r="A41" s="36" t="s">
        <v>61</v>
      </c>
      <c r="E41" s="37" t="s">
        <v>1951</v>
      </c>
    </row>
    <row r="42" spans="1:18" ht="242.25" x14ac:dyDescent="0.2">
      <c r="A42" t="s">
        <v>63</v>
      </c>
      <c r="E42" s="35" t="s">
        <v>1026</v>
      </c>
    </row>
    <row r="43" spans="1:18" ht="12.75" customHeight="1" x14ac:dyDescent="0.2">
      <c r="A43" s="12" t="s">
        <v>53</v>
      </c>
      <c r="B43" s="12"/>
      <c r="C43" s="38" t="s">
        <v>50</v>
      </c>
      <c r="D43" s="12"/>
      <c r="E43" s="27" t="s">
        <v>542</v>
      </c>
      <c r="F43" s="12"/>
      <c r="G43" s="12"/>
      <c r="H43" s="12"/>
      <c r="I43" s="39">
        <f>0+Q43</f>
        <v>0</v>
      </c>
      <c r="O43">
        <f>0+R43</f>
        <v>0</v>
      </c>
      <c r="Q43">
        <f>0+I44+I48+I52+I56+I60</f>
        <v>0</v>
      </c>
      <c r="R43">
        <f>0+O44+O48+O52+O56+O60</f>
        <v>0</v>
      </c>
    </row>
    <row r="44" spans="1:18" x14ac:dyDescent="0.2">
      <c r="A44" s="24" t="s">
        <v>55</v>
      </c>
      <c r="B44" s="29" t="s">
        <v>94</v>
      </c>
      <c r="C44" s="29" t="s">
        <v>668</v>
      </c>
      <c r="D44" s="24" t="s">
        <v>69</v>
      </c>
      <c r="E44" s="30" t="s">
        <v>669</v>
      </c>
      <c r="F44" s="31" t="s">
        <v>71</v>
      </c>
      <c r="G44" s="32">
        <v>3.52</v>
      </c>
      <c r="H44" s="33">
        <v>0</v>
      </c>
      <c r="I44" s="33">
        <f>ROUND(ROUND(H44,2)*ROUND(G44,3),2)</f>
        <v>0</v>
      </c>
      <c r="O44">
        <f>(I44*21)/100</f>
        <v>0</v>
      </c>
      <c r="P44" t="s">
        <v>35</v>
      </c>
    </row>
    <row r="45" spans="1:18" ht="127.5" x14ac:dyDescent="0.2">
      <c r="A45" s="34" t="s">
        <v>59</v>
      </c>
      <c r="E45" s="35" t="s">
        <v>1952</v>
      </c>
    </row>
    <row r="46" spans="1:18" ht="38.25" x14ac:dyDescent="0.2">
      <c r="A46" s="36" t="s">
        <v>61</v>
      </c>
      <c r="E46" s="37" t="s">
        <v>1953</v>
      </c>
    </row>
    <row r="47" spans="1:18" ht="114.75" x14ac:dyDescent="0.2">
      <c r="A47" t="s">
        <v>63</v>
      </c>
      <c r="E47" s="35" t="s">
        <v>661</v>
      </c>
    </row>
    <row r="48" spans="1:18" x14ac:dyDescent="0.2">
      <c r="A48" s="24" t="s">
        <v>55</v>
      </c>
      <c r="B48" s="29" t="s">
        <v>50</v>
      </c>
      <c r="C48" s="29" t="s">
        <v>673</v>
      </c>
      <c r="D48" s="24" t="s">
        <v>69</v>
      </c>
      <c r="E48" s="30" t="s">
        <v>674</v>
      </c>
      <c r="F48" s="31" t="s">
        <v>77</v>
      </c>
      <c r="G48" s="32">
        <v>80.959999999999994</v>
      </c>
      <c r="H48" s="33">
        <v>0</v>
      </c>
      <c r="I48" s="33">
        <f>ROUND(ROUND(H48,2)*ROUND(G48,3),2)</f>
        <v>0</v>
      </c>
      <c r="O48">
        <f>(I48*21)/100</f>
        <v>0</v>
      </c>
      <c r="P48" t="s">
        <v>35</v>
      </c>
    </row>
    <row r="49" spans="1:16" ht="89.25" x14ac:dyDescent="0.2">
      <c r="A49" s="34" t="s">
        <v>59</v>
      </c>
      <c r="E49" s="35" t="s">
        <v>1954</v>
      </c>
    </row>
    <row r="50" spans="1:16" ht="38.25" x14ac:dyDescent="0.2">
      <c r="A50" s="36" t="s">
        <v>61</v>
      </c>
      <c r="E50" s="37" t="s">
        <v>1955</v>
      </c>
    </row>
    <row r="51" spans="1:16" ht="25.5" x14ac:dyDescent="0.2">
      <c r="A51" t="s">
        <v>63</v>
      </c>
      <c r="E51" s="35" t="s">
        <v>80</v>
      </c>
    </row>
    <row r="52" spans="1:16" x14ac:dyDescent="0.2">
      <c r="A52" s="24" t="s">
        <v>55</v>
      </c>
      <c r="B52" s="29" t="s">
        <v>52</v>
      </c>
      <c r="C52" s="29" t="s">
        <v>840</v>
      </c>
      <c r="D52" s="24" t="s">
        <v>69</v>
      </c>
      <c r="E52" s="30" t="s">
        <v>841</v>
      </c>
      <c r="F52" s="31" t="s">
        <v>71</v>
      </c>
      <c r="G52" s="32">
        <v>0.8</v>
      </c>
      <c r="H52" s="33">
        <v>0</v>
      </c>
      <c r="I52" s="33">
        <f>ROUND(ROUND(H52,2)*ROUND(G52,3),2)</f>
        <v>0</v>
      </c>
      <c r="O52">
        <f>(I52*21)/100</f>
        <v>0</v>
      </c>
      <c r="P52" t="s">
        <v>35</v>
      </c>
    </row>
    <row r="53" spans="1:16" ht="63.75" x14ac:dyDescent="0.2">
      <c r="A53" s="34" t="s">
        <v>59</v>
      </c>
      <c r="E53" s="35" t="s">
        <v>1956</v>
      </c>
    </row>
    <row r="54" spans="1:16" x14ac:dyDescent="0.2">
      <c r="A54" s="36" t="s">
        <v>61</v>
      </c>
      <c r="E54" s="37" t="s">
        <v>1957</v>
      </c>
    </row>
    <row r="55" spans="1:16" ht="114.75" x14ac:dyDescent="0.2">
      <c r="A55" t="s">
        <v>63</v>
      </c>
      <c r="E55" s="35" t="s">
        <v>661</v>
      </c>
    </row>
    <row r="56" spans="1:16" x14ac:dyDescent="0.2">
      <c r="A56" s="24" t="s">
        <v>55</v>
      </c>
      <c r="B56" s="29" t="s">
        <v>108</v>
      </c>
      <c r="C56" s="29" t="s">
        <v>844</v>
      </c>
      <c r="D56" s="24" t="s">
        <v>69</v>
      </c>
      <c r="E56" s="30" t="s">
        <v>845</v>
      </c>
      <c r="F56" s="31" t="s">
        <v>77</v>
      </c>
      <c r="G56" s="32">
        <v>102.56</v>
      </c>
      <c r="H56" s="33">
        <v>0</v>
      </c>
      <c r="I56" s="33">
        <f>ROUND(ROUND(H56,2)*ROUND(G56,3),2)</f>
        <v>0</v>
      </c>
      <c r="O56">
        <f>(I56*21)/100</f>
        <v>0</v>
      </c>
      <c r="P56" t="s">
        <v>35</v>
      </c>
    </row>
    <row r="57" spans="1:16" ht="89.25" x14ac:dyDescent="0.2">
      <c r="A57" s="34" t="s">
        <v>59</v>
      </c>
      <c r="E57" s="35" t="s">
        <v>1958</v>
      </c>
    </row>
    <row r="58" spans="1:16" ht="38.25" x14ac:dyDescent="0.2">
      <c r="A58" s="36" t="s">
        <v>61</v>
      </c>
      <c r="E58" s="37" t="s">
        <v>1959</v>
      </c>
    </row>
    <row r="59" spans="1:16" ht="25.5" x14ac:dyDescent="0.2">
      <c r="A59" t="s">
        <v>63</v>
      </c>
      <c r="E59" s="35" t="s">
        <v>80</v>
      </c>
    </row>
    <row r="60" spans="1:16" x14ac:dyDescent="0.2">
      <c r="A60" s="24" t="s">
        <v>55</v>
      </c>
      <c r="B60" s="29" t="s">
        <v>113</v>
      </c>
      <c r="C60" s="29" t="s">
        <v>848</v>
      </c>
      <c r="D60" s="24" t="s">
        <v>69</v>
      </c>
      <c r="E60" s="30" t="s">
        <v>849</v>
      </c>
      <c r="F60" s="31" t="s">
        <v>101</v>
      </c>
      <c r="G60" s="32">
        <v>8.6</v>
      </c>
      <c r="H60" s="33">
        <v>0</v>
      </c>
      <c r="I60" s="33">
        <f>ROUND(ROUND(H60,2)*ROUND(G60,3),2)</f>
        <v>0</v>
      </c>
      <c r="O60">
        <f>(I60*21)/100</f>
        <v>0</v>
      </c>
      <c r="P60" t="s">
        <v>35</v>
      </c>
    </row>
    <row r="61" spans="1:16" ht="51" x14ac:dyDescent="0.2">
      <c r="A61" s="34" t="s">
        <v>59</v>
      </c>
      <c r="E61" s="35" t="s">
        <v>1960</v>
      </c>
    </row>
    <row r="62" spans="1:16" x14ac:dyDescent="0.2">
      <c r="A62" s="36" t="s">
        <v>61</v>
      </c>
      <c r="E62" s="37" t="s">
        <v>1961</v>
      </c>
    </row>
    <row r="63" spans="1:16" ht="127.5" x14ac:dyDescent="0.2">
      <c r="A63" t="s">
        <v>63</v>
      </c>
      <c r="E63"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0"/>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0+O12+O17+O42+O71+O76+O85+O98</f>
        <v>0</v>
      </c>
      <c r="P2" t="s">
        <v>34</v>
      </c>
    </row>
    <row r="3" spans="1:18" ht="15" customHeight="1" x14ac:dyDescent="0.25">
      <c r="A3" t="s">
        <v>11</v>
      </c>
      <c r="B3" s="17" t="s">
        <v>13</v>
      </c>
      <c r="C3" s="4" t="s">
        <v>14</v>
      </c>
      <c r="D3" s="7"/>
      <c r="E3" s="18" t="s">
        <v>15</v>
      </c>
      <c r="F3" s="8"/>
      <c r="G3" s="15"/>
      <c r="H3" s="14" t="s">
        <v>1962</v>
      </c>
      <c r="I3" s="40">
        <f>0+I12+I17+I42+I71+I76+I85+I98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17" t="s">
        <v>17</v>
      </c>
      <c r="C7" s="4" t="s">
        <v>738</v>
      </c>
      <c r="D7" s="7"/>
      <c r="E7" s="18" t="s">
        <v>739</v>
      </c>
      <c r="F7" s="8"/>
      <c r="G7" s="8"/>
      <c r="H7" s="8"/>
      <c r="I7" s="8"/>
    </row>
    <row r="8" spans="1:18" ht="12.75" customHeight="1" x14ac:dyDescent="0.25">
      <c r="A8" t="s">
        <v>29</v>
      </c>
      <c r="B8" s="20" t="s">
        <v>30</v>
      </c>
      <c r="C8" s="3" t="s">
        <v>1962</v>
      </c>
      <c r="D8" s="2"/>
      <c r="E8" s="21" t="s">
        <v>1963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101.068</v>
      </c>
      <c r="H13" s="33">
        <v>0</v>
      </c>
      <c r="I13" s="33">
        <f>ROUND(ROUND(H13,2)*ROUND(G13,3),2)</f>
        <v>0</v>
      </c>
      <c r="O13">
        <f>(I13*21)/100</f>
        <v>0</v>
      </c>
      <c r="P13" t="s">
        <v>35</v>
      </c>
    </row>
    <row r="14" spans="1:18" ht="25.5" x14ac:dyDescent="0.2">
      <c r="A14" s="34" t="s">
        <v>59</v>
      </c>
      <c r="E14" s="35" t="s">
        <v>925</v>
      </c>
    </row>
    <row r="15" spans="1:18" x14ac:dyDescent="0.2">
      <c r="A15" s="36" t="s">
        <v>61</v>
      </c>
      <c r="E15" s="37" t="s">
        <v>1964</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f>
        <v>0</v>
      </c>
      <c r="R17">
        <f>0+O18+O22+O26+O30+O34+O38</f>
        <v>0</v>
      </c>
    </row>
    <row r="18" spans="1:18" x14ac:dyDescent="0.2">
      <c r="A18" s="24" t="s">
        <v>55</v>
      </c>
      <c r="B18" s="29" t="s">
        <v>35</v>
      </c>
      <c r="C18" s="29" t="s">
        <v>135</v>
      </c>
      <c r="D18" s="24" t="s">
        <v>69</v>
      </c>
      <c r="E18" s="30" t="s">
        <v>136</v>
      </c>
      <c r="F18" s="31" t="s">
        <v>137</v>
      </c>
      <c r="G18" s="32">
        <v>140</v>
      </c>
      <c r="H18" s="33">
        <v>0</v>
      </c>
      <c r="I18" s="33">
        <f>ROUND(ROUND(H18,2)*ROUND(G18,3),2)</f>
        <v>0</v>
      </c>
      <c r="O18">
        <f>(I18*21)/100</f>
        <v>0</v>
      </c>
      <c r="P18" t="s">
        <v>35</v>
      </c>
    </row>
    <row r="19" spans="1:18" ht="25.5" x14ac:dyDescent="0.2">
      <c r="A19" s="34" t="s">
        <v>59</v>
      </c>
      <c r="E19" s="35" t="s">
        <v>746</v>
      </c>
    </row>
    <row r="20" spans="1:18" x14ac:dyDescent="0.2">
      <c r="A20" s="36" t="s">
        <v>61</v>
      </c>
      <c r="E20" s="37" t="s">
        <v>139</v>
      </c>
    </row>
    <row r="21" spans="1:18" ht="38.25" x14ac:dyDescent="0.2">
      <c r="A21" t="s">
        <v>63</v>
      </c>
      <c r="E21" s="35" t="s">
        <v>140</v>
      </c>
    </row>
    <row r="22" spans="1:18" x14ac:dyDescent="0.2">
      <c r="A22" s="24" t="s">
        <v>55</v>
      </c>
      <c r="B22" s="29" t="s">
        <v>34</v>
      </c>
      <c r="C22" s="29" t="s">
        <v>142</v>
      </c>
      <c r="D22" s="24" t="s">
        <v>69</v>
      </c>
      <c r="E22" s="30" t="s">
        <v>143</v>
      </c>
      <c r="F22" s="31" t="s">
        <v>71</v>
      </c>
      <c r="G22" s="32">
        <v>2.04</v>
      </c>
      <c r="H22" s="33">
        <v>0</v>
      </c>
      <c r="I22" s="33">
        <f>ROUND(ROUND(H22,2)*ROUND(G22,3),2)</f>
        <v>0</v>
      </c>
      <c r="O22">
        <f>(I22*21)/100</f>
        <v>0</v>
      </c>
      <c r="P22" t="s">
        <v>35</v>
      </c>
    </row>
    <row r="23" spans="1:18" ht="76.5" x14ac:dyDescent="0.2">
      <c r="A23" s="34" t="s">
        <v>59</v>
      </c>
      <c r="E23" s="35" t="s">
        <v>1965</v>
      </c>
    </row>
    <row r="24" spans="1:18" x14ac:dyDescent="0.2">
      <c r="A24" s="36" t="s">
        <v>61</v>
      </c>
      <c r="E24" s="37" t="s">
        <v>1966</v>
      </c>
    </row>
    <row r="25" spans="1:18" ht="38.25" x14ac:dyDescent="0.2">
      <c r="A25" t="s">
        <v>63</v>
      </c>
      <c r="E25" s="35" t="s">
        <v>146</v>
      </c>
    </row>
    <row r="26" spans="1:18" x14ac:dyDescent="0.2">
      <c r="A26" s="24" t="s">
        <v>55</v>
      </c>
      <c r="B26" s="29" t="s">
        <v>43</v>
      </c>
      <c r="C26" s="29" t="s">
        <v>166</v>
      </c>
      <c r="D26" s="24" t="s">
        <v>69</v>
      </c>
      <c r="E26" s="30" t="s">
        <v>167</v>
      </c>
      <c r="F26" s="31" t="s">
        <v>71</v>
      </c>
      <c r="G26" s="32">
        <v>50.533999999999999</v>
      </c>
      <c r="H26" s="33">
        <v>0</v>
      </c>
      <c r="I26" s="33">
        <f>ROUND(ROUND(H26,2)*ROUND(G26,3),2)</f>
        <v>0</v>
      </c>
      <c r="O26">
        <f>(I26*21)/100</f>
        <v>0</v>
      </c>
      <c r="P26" t="s">
        <v>35</v>
      </c>
    </row>
    <row r="27" spans="1:18" ht="63.75" x14ac:dyDescent="0.2">
      <c r="A27" s="34" t="s">
        <v>59</v>
      </c>
      <c r="E27" s="35" t="s">
        <v>1967</v>
      </c>
    </row>
    <row r="28" spans="1:18" x14ac:dyDescent="0.2">
      <c r="A28" s="36" t="s">
        <v>61</v>
      </c>
      <c r="E28" s="37" t="s">
        <v>1968</v>
      </c>
    </row>
    <row r="29" spans="1:18" ht="318.75" x14ac:dyDescent="0.2">
      <c r="A29" t="s">
        <v>63</v>
      </c>
      <c r="E29" s="35" t="s">
        <v>170</v>
      </c>
    </row>
    <row r="30" spans="1:18" x14ac:dyDescent="0.2">
      <c r="A30" s="24" t="s">
        <v>55</v>
      </c>
      <c r="B30" s="29" t="s">
        <v>45</v>
      </c>
      <c r="C30" s="29" t="s">
        <v>172</v>
      </c>
      <c r="D30" s="24" t="s">
        <v>69</v>
      </c>
      <c r="E30" s="30" t="s">
        <v>173</v>
      </c>
      <c r="F30" s="31" t="s">
        <v>174</v>
      </c>
      <c r="G30" s="32">
        <v>505.34</v>
      </c>
      <c r="H30" s="33">
        <v>0</v>
      </c>
      <c r="I30" s="33">
        <f>ROUND(ROUND(H30,2)*ROUND(G30,3),2)</f>
        <v>0</v>
      </c>
      <c r="O30">
        <f>(I30*21)/100</f>
        <v>0</v>
      </c>
      <c r="P30" t="s">
        <v>35</v>
      </c>
    </row>
    <row r="31" spans="1:18" ht="38.25" x14ac:dyDescent="0.2">
      <c r="A31" s="34" t="s">
        <v>59</v>
      </c>
      <c r="E31" s="35" t="s">
        <v>751</v>
      </c>
    </row>
    <row r="32" spans="1:18" x14ac:dyDescent="0.2">
      <c r="A32" s="36" t="s">
        <v>61</v>
      </c>
      <c r="E32" s="37" t="s">
        <v>1969</v>
      </c>
    </row>
    <row r="33" spans="1:18" ht="25.5" x14ac:dyDescent="0.2">
      <c r="A33" t="s">
        <v>63</v>
      </c>
      <c r="E33" s="35" t="s">
        <v>177</v>
      </c>
    </row>
    <row r="34" spans="1:18" x14ac:dyDescent="0.2">
      <c r="A34" s="24" t="s">
        <v>55</v>
      </c>
      <c r="B34" s="29" t="s">
        <v>47</v>
      </c>
      <c r="C34" s="29" t="s">
        <v>753</v>
      </c>
      <c r="D34" s="24" t="s">
        <v>69</v>
      </c>
      <c r="E34" s="30" t="s">
        <v>754</v>
      </c>
      <c r="F34" s="31" t="s">
        <v>71</v>
      </c>
      <c r="G34" s="32">
        <v>26.641999999999999</v>
      </c>
      <c r="H34" s="33">
        <v>0</v>
      </c>
      <c r="I34" s="33">
        <f>ROUND(ROUND(H34,2)*ROUND(G34,3),2)</f>
        <v>0</v>
      </c>
      <c r="O34">
        <f>(I34*21)/100</f>
        <v>0</v>
      </c>
      <c r="P34" t="s">
        <v>35</v>
      </c>
    </row>
    <row r="35" spans="1:18" ht="51" x14ac:dyDescent="0.2">
      <c r="A35" s="34" t="s">
        <v>59</v>
      </c>
      <c r="E35" s="35" t="s">
        <v>755</v>
      </c>
    </row>
    <row r="36" spans="1:18" x14ac:dyDescent="0.2">
      <c r="A36" s="36" t="s">
        <v>61</v>
      </c>
      <c r="E36" s="37" t="s">
        <v>1970</v>
      </c>
    </row>
    <row r="37" spans="1:18" ht="293.25" x14ac:dyDescent="0.2">
      <c r="A37" t="s">
        <v>63</v>
      </c>
      <c r="E37" s="35" t="s">
        <v>757</v>
      </c>
    </row>
    <row r="38" spans="1:18" x14ac:dyDescent="0.2">
      <c r="A38" s="24" t="s">
        <v>55</v>
      </c>
      <c r="B38" s="29" t="s">
        <v>89</v>
      </c>
      <c r="C38" s="29" t="s">
        <v>202</v>
      </c>
      <c r="D38" s="24" t="s">
        <v>69</v>
      </c>
      <c r="E38" s="30" t="s">
        <v>203</v>
      </c>
      <c r="F38" s="31" t="s">
        <v>204</v>
      </c>
      <c r="G38" s="32">
        <v>26.652999999999999</v>
      </c>
      <c r="H38" s="33">
        <v>0</v>
      </c>
      <c r="I38" s="33">
        <f>ROUND(ROUND(H38,2)*ROUND(G38,3),2)</f>
        <v>0</v>
      </c>
      <c r="O38">
        <f>(I38*21)/100</f>
        <v>0</v>
      </c>
      <c r="P38" t="s">
        <v>35</v>
      </c>
    </row>
    <row r="39" spans="1:18" ht="38.25" x14ac:dyDescent="0.2">
      <c r="A39" s="34" t="s">
        <v>59</v>
      </c>
      <c r="E39" s="35" t="s">
        <v>758</v>
      </c>
    </row>
    <row r="40" spans="1:18" x14ac:dyDescent="0.2">
      <c r="A40" s="36" t="s">
        <v>61</v>
      </c>
      <c r="E40" s="37" t="s">
        <v>1971</v>
      </c>
    </row>
    <row r="41" spans="1:18" ht="25.5" x14ac:dyDescent="0.2">
      <c r="A41" t="s">
        <v>63</v>
      </c>
      <c r="E41" s="35" t="s">
        <v>207</v>
      </c>
    </row>
    <row r="42" spans="1:18" ht="12.75" customHeight="1" x14ac:dyDescent="0.2">
      <c r="A42" s="12" t="s">
        <v>53</v>
      </c>
      <c r="B42" s="12"/>
      <c r="C42" s="38" t="s">
        <v>43</v>
      </c>
      <c r="D42" s="12"/>
      <c r="E42" s="27" t="s">
        <v>281</v>
      </c>
      <c r="F42" s="12"/>
      <c r="G42" s="12"/>
      <c r="H42" s="12"/>
      <c r="I42" s="39">
        <f>0+Q42</f>
        <v>0</v>
      </c>
      <c r="O42">
        <f>0+R42</f>
        <v>0</v>
      </c>
      <c r="Q42">
        <f>0+I43+I47+I51+I55+I59+I63+I67</f>
        <v>0</v>
      </c>
      <c r="R42">
        <f>0+O43+O47+O51+O55+O59+O63+O67</f>
        <v>0</v>
      </c>
    </row>
    <row r="43" spans="1:18" x14ac:dyDescent="0.2">
      <c r="A43" s="24" t="s">
        <v>55</v>
      </c>
      <c r="B43" s="29" t="s">
        <v>94</v>
      </c>
      <c r="C43" s="29" t="s">
        <v>768</v>
      </c>
      <c r="D43" s="24" t="s">
        <v>69</v>
      </c>
      <c r="E43" s="30" t="s">
        <v>769</v>
      </c>
      <c r="F43" s="31" t="s">
        <v>71</v>
      </c>
      <c r="G43" s="32">
        <v>0.3</v>
      </c>
      <c r="H43" s="33">
        <v>0</v>
      </c>
      <c r="I43" s="33">
        <f>ROUND(ROUND(H43,2)*ROUND(G43,3),2)</f>
        <v>0</v>
      </c>
      <c r="O43">
        <f>(I43*21)/100</f>
        <v>0</v>
      </c>
      <c r="P43" t="s">
        <v>35</v>
      </c>
    </row>
    <row r="44" spans="1:18" ht="51" x14ac:dyDescent="0.2">
      <c r="A44" s="34" t="s">
        <v>59</v>
      </c>
      <c r="E44" s="35" t="s">
        <v>1344</v>
      </c>
    </row>
    <row r="45" spans="1:18" x14ac:dyDescent="0.2">
      <c r="A45" s="36" t="s">
        <v>61</v>
      </c>
      <c r="E45" s="37" t="s">
        <v>1345</v>
      </c>
    </row>
    <row r="46" spans="1:18" ht="229.5" x14ac:dyDescent="0.2">
      <c r="A46" t="s">
        <v>63</v>
      </c>
      <c r="E46" s="35" t="s">
        <v>772</v>
      </c>
    </row>
    <row r="47" spans="1:18" x14ac:dyDescent="0.2">
      <c r="A47" s="24" t="s">
        <v>55</v>
      </c>
      <c r="B47" s="29" t="s">
        <v>50</v>
      </c>
      <c r="C47" s="29" t="s">
        <v>288</v>
      </c>
      <c r="D47" s="24" t="s">
        <v>69</v>
      </c>
      <c r="E47" s="30" t="s">
        <v>289</v>
      </c>
      <c r="F47" s="31" t="s">
        <v>71</v>
      </c>
      <c r="G47" s="32">
        <v>1.883</v>
      </c>
      <c r="H47" s="33">
        <v>0</v>
      </c>
      <c r="I47" s="33">
        <f>ROUND(ROUND(H47,2)*ROUND(G47,3),2)</f>
        <v>0</v>
      </c>
      <c r="O47">
        <f>(I47*21)/100</f>
        <v>0</v>
      </c>
      <c r="P47" t="s">
        <v>35</v>
      </c>
    </row>
    <row r="48" spans="1:18" ht="51" x14ac:dyDescent="0.2">
      <c r="A48" s="34" t="s">
        <v>59</v>
      </c>
      <c r="E48" s="35" t="s">
        <v>773</v>
      </c>
    </row>
    <row r="49" spans="1:16" x14ac:dyDescent="0.2">
      <c r="A49" s="36" t="s">
        <v>61</v>
      </c>
      <c r="E49" s="37" t="s">
        <v>1972</v>
      </c>
    </row>
    <row r="50" spans="1:16" ht="369.75" x14ac:dyDescent="0.2">
      <c r="A50" t="s">
        <v>63</v>
      </c>
      <c r="E50" s="35" t="s">
        <v>274</v>
      </c>
    </row>
    <row r="51" spans="1:16" x14ac:dyDescent="0.2">
      <c r="A51" s="24" t="s">
        <v>55</v>
      </c>
      <c r="B51" s="29" t="s">
        <v>52</v>
      </c>
      <c r="C51" s="29" t="s">
        <v>775</v>
      </c>
      <c r="D51" s="24" t="s">
        <v>69</v>
      </c>
      <c r="E51" s="30" t="s">
        <v>776</v>
      </c>
      <c r="F51" s="31" t="s">
        <v>71</v>
      </c>
      <c r="G51" s="32">
        <v>4.2290000000000001</v>
      </c>
      <c r="H51" s="33">
        <v>0</v>
      </c>
      <c r="I51" s="33">
        <f>ROUND(ROUND(H51,2)*ROUND(G51,3),2)</f>
        <v>0</v>
      </c>
      <c r="O51">
        <f>(I51*21)/100</f>
        <v>0</v>
      </c>
      <c r="P51" t="s">
        <v>35</v>
      </c>
    </row>
    <row r="52" spans="1:16" ht="76.5" x14ac:dyDescent="0.2">
      <c r="A52" s="34" t="s">
        <v>59</v>
      </c>
      <c r="E52" s="35" t="s">
        <v>1973</v>
      </c>
    </row>
    <row r="53" spans="1:16" x14ac:dyDescent="0.2">
      <c r="A53" s="36" t="s">
        <v>61</v>
      </c>
      <c r="E53" s="37" t="s">
        <v>1974</v>
      </c>
    </row>
    <row r="54" spans="1:16" ht="369.75" x14ac:dyDescent="0.2">
      <c r="A54" t="s">
        <v>63</v>
      </c>
      <c r="E54" s="35" t="s">
        <v>274</v>
      </c>
    </row>
    <row r="55" spans="1:16" x14ac:dyDescent="0.2">
      <c r="A55" s="24" t="s">
        <v>55</v>
      </c>
      <c r="B55" s="29" t="s">
        <v>108</v>
      </c>
      <c r="C55" s="29" t="s">
        <v>779</v>
      </c>
      <c r="D55" s="24" t="s">
        <v>69</v>
      </c>
      <c r="E55" s="30" t="s">
        <v>780</v>
      </c>
      <c r="F55" s="31" t="s">
        <v>58</v>
      </c>
      <c r="G55" s="32">
        <v>0.66400000000000003</v>
      </c>
      <c r="H55" s="33">
        <v>0</v>
      </c>
      <c r="I55" s="33">
        <f>ROUND(ROUND(H55,2)*ROUND(G55,3),2)</f>
        <v>0</v>
      </c>
      <c r="O55">
        <f>(I55*21)/100</f>
        <v>0</v>
      </c>
      <c r="P55" t="s">
        <v>35</v>
      </c>
    </row>
    <row r="56" spans="1:16" ht="51" x14ac:dyDescent="0.2">
      <c r="A56" s="34" t="s">
        <v>59</v>
      </c>
      <c r="E56" s="35" t="s">
        <v>781</v>
      </c>
    </row>
    <row r="57" spans="1:16" x14ac:dyDescent="0.2">
      <c r="A57" s="36" t="s">
        <v>61</v>
      </c>
      <c r="E57" s="37" t="s">
        <v>1975</v>
      </c>
    </row>
    <row r="58" spans="1:16" ht="191.25" x14ac:dyDescent="0.2">
      <c r="A58" t="s">
        <v>63</v>
      </c>
      <c r="E58" s="35" t="s">
        <v>783</v>
      </c>
    </row>
    <row r="59" spans="1:16" x14ac:dyDescent="0.2">
      <c r="A59" s="24" t="s">
        <v>55</v>
      </c>
      <c r="B59" s="29" t="s">
        <v>113</v>
      </c>
      <c r="C59" s="29" t="s">
        <v>293</v>
      </c>
      <c r="D59" s="24" t="s">
        <v>69</v>
      </c>
      <c r="E59" s="30" t="s">
        <v>294</v>
      </c>
      <c r="F59" s="31" t="s">
        <v>71</v>
      </c>
      <c r="G59" s="32">
        <v>7.5380000000000003</v>
      </c>
      <c r="H59" s="33">
        <v>0</v>
      </c>
      <c r="I59" s="33">
        <f>ROUND(ROUND(H59,2)*ROUND(G59,3),2)</f>
        <v>0</v>
      </c>
      <c r="O59">
        <f>(I59*21)/100</f>
        <v>0</v>
      </c>
      <c r="P59" t="s">
        <v>35</v>
      </c>
    </row>
    <row r="60" spans="1:16" ht="51" x14ac:dyDescent="0.2">
      <c r="A60" s="34" t="s">
        <v>59</v>
      </c>
      <c r="E60" s="35" t="s">
        <v>784</v>
      </c>
    </row>
    <row r="61" spans="1:16" x14ac:dyDescent="0.2">
      <c r="A61" s="36" t="s">
        <v>61</v>
      </c>
      <c r="E61" s="37" t="s">
        <v>1976</v>
      </c>
    </row>
    <row r="62" spans="1:16" ht="38.25" x14ac:dyDescent="0.2">
      <c r="A62" t="s">
        <v>63</v>
      </c>
      <c r="E62" s="35" t="s">
        <v>297</v>
      </c>
    </row>
    <row r="63" spans="1:16" x14ac:dyDescent="0.2">
      <c r="A63" s="24" t="s">
        <v>55</v>
      </c>
      <c r="B63" s="29" t="s">
        <v>118</v>
      </c>
      <c r="C63" s="29" t="s">
        <v>310</v>
      </c>
      <c r="D63" s="24" t="s">
        <v>69</v>
      </c>
      <c r="E63" s="30" t="s">
        <v>311</v>
      </c>
      <c r="F63" s="31" t="s">
        <v>71</v>
      </c>
      <c r="G63" s="32">
        <v>3.1389999999999998</v>
      </c>
      <c r="H63" s="33">
        <v>0</v>
      </c>
      <c r="I63" s="33">
        <f>ROUND(ROUND(H63,2)*ROUND(G63,3),2)</f>
        <v>0</v>
      </c>
      <c r="O63">
        <f>(I63*21)/100</f>
        <v>0</v>
      </c>
      <c r="P63" t="s">
        <v>35</v>
      </c>
    </row>
    <row r="64" spans="1:16" ht="51" x14ac:dyDescent="0.2">
      <c r="A64" s="34" t="s">
        <v>59</v>
      </c>
      <c r="E64" s="35" t="s">
        <v>786</v>
      </c>
    </row>
    <row r="65" spans="1:18" x14ac:dyDescent="0.2">
      <c r="A65" s="36" t="s">
        <v>61</v>
      </c>
      <c r="E65" s="37" t="s">
        <v>1977</v>
      </c>
    </row>
    <row r="66" spans="1:18" ht="102" x14ac:dyDescent="0.2">
      <c r="A66" t="s">
        <v>63</v>
      </c>
      <c r="E66" s="35" t="s">
        <v>314</v>
      </c>
    </row>
    <row r="67" spans="1:18" x14ac:dyDescent="0.2">
      <c r="A67" s="24" t="s">
        <v>55</v>
      </c>
      <c r="B67" s="29" t="s">
        <v>124</v>
      </c>
      <c r="C67" s="29" t="s">
        <v>788</v>
      </c>
      <c r="D67" s="24" t="s">
        <v>69</v>
      </c>
      <c r="E67" s="30" t="s">
        <v>789</v>
      </c>
      <c r="F67" s="31" t="s">
        <v>71</v>
      </c>
      <c r="G67" s="32">
        <v>0.627</v>
      </c>
      <c r="H67" s="33">
        <v>0</v>
      </c>
      <c r="I67" s="33">
        <f>ROUND(ROUND(H67,2)*ROUND(G67,3),2)</f>
        <v>0</v>
      </c>
      <c r="O67">
        <f>(I67*21)/100</f>
        <v>0</v>
      </c>
      <c r="P67" t="s">
        <v>35</v>
      </c>
    </row>
    <row r="68" spans="1:18" ht="51" x14ac:dyDescent="0.2">
      <c r="A68" s="34" t="s">
        <v>59</v>
      </c>
      <c r="E68" s="35" t="s">
        <v>790</v>
      </c>
    </row>
    <row r="69" spans="1:18" x14ac:dyDescent="0.2">
      <c r="A69" s="36" t="s">
        <v>61</v>
      </c>
      <c r="E69" s="37" t="s">
        <v>1978</v>
      </c>
    </row>
    <row r="70" spans="1:18" ht="357" x14ac:dyDescent="0.2">
      <c r="A70" t="s">
        <v>63</v>
      </c>
      <c r="E70" s="35" t="s">
        <v>792</v>
      </c>
    </row>
    <row r="71" spans="1:18" ht="12.75" customHeight="1" x14ac:dyDescent="0.2">
      <c r="A71" s="12" t="s">
        <v>53</v>
      </c>
      <c r="B71" s="12"/>
      <c r="C71" s="38" t="s">
        <v>47</v>
      </c>
      <c r="D71" s="12"/>
      <c r="E71" s="27" t="s">
        <v>793</v>
      </c>
      <c r="F71" s="12"/>
      <c r="G71" s="12"/>
      <c r="H71" s="12"/>
      <c r="I71" s="39">
        <f>0+Q71</f>
        <v>0</v>
      </c>
      <c r="O71">
        <f>0+R71</f>
        <v>0</v>
      </c>
      <c r="Q71">
        <f>0+I72</f>
        <v>0</v>
      </c>
      <c r="R71">
        <f>0+O72</f>
        <v>0</v>
      </c>
    </row>
    <row r="72" spans="1:18" ht="25.5" x14ac:dyDescent="0.2">
      <c r="A72" s="24" t="s">
        <v>55</v>
      </c>
      <c r="B72" s="29" t="s">
        <v>128</v>
      </c>
      <c r="C72" s="29" t="s">
        <v>794</v>
      </c>
      <c r="D72" s="24" t="s">
        <v>69</v>
      </c>
      <c r="E72" s="30" t="s">
        <v>795</v>
      </c>
      <c r="F72" s="31" t="s">
        <v>204</v>
      </c>
      <c r="G72" s="32">
        <v>0.56100000000000005</v>
      </c>
      <c r="H72" s="33">
        <v>0</v>
      </c>
      <c r="I72" s="33">
        <f>ROUND(ROUND(H72,2)*ROUND(G72,3),2)</f>
        <v>0</v>
      </c>
      <c r="O72">
        <f>(I72*21)/100</f>
        <v>0</v>
      </c>
      <c r="P72" t="s">
        <v>35</v>
      </c>
    </row>
    <row r="73" spans="1:18" ht="51" x14ac:dyDescent="0.2">
      <c r="A73" s="34" t="s">
        <v>59</v>
      </c>
      <c r="E73" s="35" t="s">
        <v>796</v>
      </c>
    </row>
    <row r="74" spans="1:18" x14ac:dyDescent="0.2">
      <c r="A74" s="36" t="s">
        <v>61</v>
      </c>
      <c r="E74" s="37" t="s">
        <v>1461</v>
      </c>
    </row>
    <row r="75" spans="1:18" ht="76.5" x14ac:dyDescent="0.2">
      <c r="A75" t="s">
        <v>63</v>
      </c>
      <c r="E75" s="35" t="s">
        <v>798</v>
      </c>
    </row>
    <row r="76" spans="1:18" ht="12.75" customHeight="1" x14ac:dyDescent="0.2">
      <c r="A76" s="12" t="s">
        <v>53</v>
      </c>
      <c r="B76" s="12"/>
      <c r="C76" s="38" t="s">
        <v>89</v>
      </c>
      <c r="D76" s="12"/>
      <c r="E76" s="27" t="s">
        <v>476</v>
      </c>
      <c r="F76" s="12"/>
      <c r="G76" s="12"/>
      <c r="H76" s="12"/>
      <c r="I76" s="39">
        <f>0+Q76</f>
        <v>0</v>
      </c>
      <c r="O76">
        <f>0+R76</f>
        <v>0</v>
      </c>
      <c r="Q76">
        <f>0+I77+I81</f>
        <v>0</v>
      </c>
      <c r="R76">
        <f>0+O77+O81</f>
        <v>0</v>
      </c>
    </row>
    <row r="77" spans="1:18" ht="25.5" x14ac:dyDescent="0.2">
      <c r="A77" s="24" t="s">
        <v>55</v>
      </c>
      <c r="B77" s="29" t="s">
        <v>134</v>
      </c>
      <c r="C77" s="29" t="s">
        <v>799</v>
      </c>
      <c r="D77" s="24" t="s">
        <v>69</v>
      </c>
      <c r="E77" s="30" t="s">
        <v>800</v>
      </c>
      <c r="F77" s="31" t="s">
        <v>204</v>
      </c>
      <c r="G77" s="32">
        <v>33.813000000000002</v>
      </c>
      <c r="H77" s="33">
        <v>0</v>
      </c>
      <c r="I77" s="33">
        <f>ROUND(ROUND(H77,2)*ROUND(G77,3),2)</f>
        <v>0</v>
      </c>
      <c r="O77">
        <f>(I77*21)/100</f>
        <v>0</v>
      </c>
      <c r="P77" t="s">
        <v>35</v>
      </c>
    </row>
    <row r="78" spans="1:18" ht="76.5" x14ac:dyDescent="0.2">
      <c r="A78" s="34" t="s">
        <v>59</v>
      </c>
      <c r="E78" s="35" t="s">
        <v>1979</v>
      </c>
    </row>
    <row r="79" spans="1:18" ht="38.25" x14ac:dyDescent="0.2">
      <c r="A79" s="36" t="s">
        <v>61</v>
      </c>
      <c r="E79" s="37" t="s">
        <v>1980</v>
      </c>
    </row>
    <row r="80" spans="1:18" ht="191.25" x14ac:dyDescent="0.2">
      <c r="A80" t="s">
        <v>63</v>
      </c>
      <c r="E80" s="35" t="s">
        <v>803</v>
      </c>
    </row>
    <row r="81" spans="1:18" x14ac:dyDescent="0.2">
      <c r="A81" s="24" t="s">
        <v>55</v>
      </c>
      <c r="B81" s="29" t="s">
        <v>141</v>
      </c>
      <c r="C81" s="29" t="s">
        <v>804</v>
      </c>
      <c r="D81" s="24" t="s">
        <v>69</v>
      </c>
      <c r="E81" s="30" t="s">
        <v>805</v>
      </c>
      <c r="F81" s="31" t="s">
        <v>204</v>
      </c>
      <c r="G81" s="32">
        <v>0.56100000000000005</v>
      </c>
      <c r="H81" s="33">
        <v>0</v>
      </c>
      <c r="I81" s="33">
        <f>ROUND(ROUND(H81,2)*ROUND(G81,3),2)</f>
        <v>0</v>
      </c>
      <c r="O81">
        <f>(I81*21)/100</f>
        <v>0</v>
      </c>
      <c r="P81" t="s">
        <v>35</v>
      </c>
    </row>
    <row r="82" spans="1:18" ht="38.25" x14ac:dyDescent="0.2">
      <c r="A82" s="34" t="s">
        <v>59</v>
      </c>
      <c r="E82" s="35" t="s">
        <v>806</v>
      </c>
    </row>
    <row r="83" spans="1:18" x14ac:dyDescent="0.2">
      <c r="A83" s="36" t="s">
        <v>61</v>
      </c>
      <c r="E83" s="37" t="s">
        <v>1461</v>
      </c>
    </row>
    <row r="84" spans="1:18" ht="51" x14ac:dyDescent="0.2">
      <c r="A84" t="s">
        <v>63</v>
      </c>
      <c r="E84" s="35" t="s">
        <v>807</v>
      </c>
    </row>
    <row r="85" spans="1:18" ht="12.75" customHeight="1" x14ac:dyDescent="0.2">
      <c r="A85" s="12" t="s">
        <v>53</v>
      </c>
      <c r="B85" s="12"/>
      <c r="C85" s="38" t="s">
        <v>94</v>
      </c>
      <c r="D85" s="12"/>
      <c r="E85" s="27" t="s">
        <v>490</v>
      </c>
      <c r="F85" s="12"/>
      <c r="G85" s="12"/>
      <c r="H85" s="12"/>
      <c r="I85" s="39">
        <f>0+Q85</f>
        <v>0</v>
      </c>
      <c r="O85">
        <f>0+R85</f>
        <v>0</v>
      </c>
      <c r="Q85">
        <f>0+I86+I90+I94</f>
        <v>0</v>
      </c>
      <c r="R85">
        <f>0+O86+O90+O94</f>
        <v>0</v>
      </c>
    </row>
    <row r="86" spans="1:18" x14ac:dyDescent="0.2">
      <c r="A86" s="24" t="s">
        <v>55</v>
      </c>
      <c r="B86" s="29" t="s">
        <v>147</v>
      </c>
      <c r="C86" s="29" t="s">
        <v>882</v>
      </c>
      <c r="D86" s="24" t="s">
        <v>69</v>
      </c>
      <c r="E86" s="30" t="s">
        <v>883</v>
      </c>
      <c r="F86" s="31" t="s">
        <v>101</v>
      </c>
      <c r="G86" s="32">
        <v>10.07</v>
      </c>
      <c r="H86" s="33">
        <v>0</v>
      </c>
      <c r="I86" s="33">
        <f>ROUND(ROUND(H86,2)*ROUND(G86,3),2)</f>
        <v>0</v>
      </c>
      <c r="O86">
        <f>(I86*21)/100</f>
        <v>0</v>
      </c>
      <c r="P86" t="s">
        <v>35</v>
      </c>
    </row>
    <row r="87" spans="1:18" ht="51" x14ac:dyDescent="0.2">
      <c r="A87" s="34" t="s">
        <v>59</v>
      </c>
      <c r="E87" s="35" t="s">
        <v>1186</v>
      </c>
    </row>
    <row r="88" spans="1:18" x14ac:dyDescent="0.2">
      <c r="A88" s="36" t="s">
        <v>61</v>
      </c>
      <c r="E88" s="37" t="s">
        <v>1981</v>
      </c>
    </row>
    <row r="89" spans="1:18" ht="255" x14ac:dyDescent="0.2">
      <c r="A89" t="s">
        <v>63</v>
      </c>
      <c r="E89" s="35" t="s">
        <v>496</v>
      </c>
    </row>
    <row r="90" spans="1:18" x14ac:dyDescent="0.2">
      <c r="A90" s="24" t="s">
        <v>55</v>
      </c>
      <c r="B90" s="29" t="s">
        <v>153</v>
      </c>
      <c r="C90" s="29" t="s">
        <v>812</v>
      </c>
      <c r="D90" s="24" t="s">
        <v>69</v>
      </c>
      <c r="E90" s="30" t="s">
        <v>813</v>
      </c>
      <c r="F90" s="31" t="s">
        <v>486</v>
      </c>
      <c r="G90" s="32">
        <v>1</v>
      </c>
      <c r="H90" s="33">
        <v>0</v>
      </c>
      <c r="I90" s="33">
        <f>ROUND(ROUND(H90,2)*ROUND(G90,3),2)</f>
        <v>0</v>
      </c>
      <c r="O90">
        <f>(I90*21)/100</f>
        <v>0</v>
      </c>
      <c r="P90" t="s">
        <v>35</v>
      </c>
    </row>
    <row r="91" spans="1:18" ht="51" x14ac:dyDescent="0.2">
      <c r="A91" s="34" t="s">
        <v>59</v>
      </c>
      <c r="E91" s="35" t="s">
        <v>814</v>
      </c>
    </row>
    <row r="92" spans="1:18" x14ac:dyDescent="0.2">
      <c r="A92" s="36" t="s">
        <v>61</v>
      </c>
      <c r="E92" s="37" t="s">
        <v>815</v>
      </c>
    </row>
    <row r="93" spans="1:18" ht="38.25" x14ac:dyDescent="0.2">
      <c r="A93" t="s">
        <v>63</v>
      </c>
      <c r="E93" s="35" t="s">
        <v>816</v>
      </c>
    </row>
    <row r="94" spans="1:18" x14ac:dyDescent="0.2">
      <c r="A94" s="24" t="s">
        <v>55</v>
      </c>
      <c r="B94" s="29" t="s">
        <v>159</v>
      </c>
      <c r="C94" s="29" t="s">
        <v>817</v>
      </c>
      <c r="D94" s="24" t="s">
        <v>69</v>
      </c>
      <c r="E94" s="30" t="s">
        <v>818</v>
      </c>
      <c r="F94" s="31" t="s">
        <v>71</v>
      </c>
      <c r="G94" s="32">
        <v>6.4459999999999997</v>
      </c>
      <c r="H94" s="33">
        <v>0</v>
      </c>
      <c r="I94" s="33">
        <f>ROUND(ROUND(H94,2)*ROUND(G94,3),2)</f>
        <v>0</v>
      </c>
      <c r="O94">
        <f>(I94*21)/100</f>
        <v>0</v>
      </c>
      <c r="P94" t="s">
        <v>35</v>
      </c>
    </row>
    <row r="95" spans="1:18" ht="102" x14ac:dyDescent="0.2">
      <c r="A95" s="34" t="s">
        <v>59</v>
      </c>
      <c r="E95" s="35" t="s">
        <v>1982</v>
      </c>
    </row>
    <row r="96" spans="1:18" x14ac:dyDescent="0.2">
      <c r="A96" s="36" t="s">
        <v>61</v>
      </c>
      <c r="E96" s="37" t="s">
        <v>1983</v>
      </c>
    </row>
    <row r="97" spans="1:18" ht="369.75" x14ac:dyDescent="0.2">
      <c r="A97" t="s">
        <v>63</v>
      </c>
      <c r="E97" s="35" t="s">
        <v>274</v>
      </c>
    </row>
    <row r="98" spans="1:18" ht="12.75" customHeight="1" x14ac:dyDescent="0.2">
      <c r="A98" s="12" t="s">
        <v>53</v>
      </c>
      <c r="B98" s="12"/>
      <c r="C98" s="38" t="s">
        <v>50</v>
      </c>
      <c r="D98" s="12"/>
      <c r="E98" s="27" t="s">
        <v>542</v>
      </c>
      <c r="F98" s="12"/>
      <c r="G98" s="12"/>
      <c r="H98" s="12"/>
      <c r="I98" s="39">
        <f>0+Q98</f>
        <v>0</v>
      </c>
      <c r="O98">
        <f>0+R98</f>
        <v>0</v>
      </c>
      <c r="Q98">
        <f>0+I99+I103+I107</f>
        <v>0</v>
      </c>
      <c r="R98">
        <f>0+O99+O103+O107</f>
        <v>0</v>
      </c>
    </row>
    <row r="99" spans="1:18" x14ac:dyDescent="0.2">
      <c r="A99" s="24" t="s">
        <v>55</v>
      </c>
      <c r="B99" s="29" t="s">
        <v>165</v>
      </c>
      <c r="C99" s="29" t="s">
        <v>894</v>
      </c>
      <c r="D99" s="24" t="s">
        <v>69</v>
      </c>
      <c r="E99" s="30" t="s">
        <v>895</v>
      </c>
      <c r="F99" s="31" t="s">
        <v>101</v>
      </c>
      <c r="G99" s="32">
        <v>5.34</v>
      </c>
      <c r="H99" s="33">
        <v>0</v>
      </c>
      <c r="I99" s="33">
        <f>ROUND(ROUND(H99,2)*ROUND(G99,3),2)</f>
        <v>0</v>
      </c>
      <c r="O99">
        <f>(I99*21)/100</f>
        <v>0</v>
      </c>
      <c r="P99" t="s">
        <v>35</v>
      </c>
    </row>
    <row r="100" spans="1:18" ht="51" x14ac:dyDescent="0.2">
      <c r="A100" s="34" t="s">
        <v>59</v>
      </c>
      <c r="E100" s="35" t="s">
        <v>1128</v>
      </c>
    </row>
    <row r="101" spans="1:18" x14ac:dyDescent="0.2">
      <c r="A101" s="36" t="s">
        <v>61</v>
      </c>
      <c r="E101" s="37" t="s">
        <v>1197</v>
      </c>
    </row>
    <row r="102" spans="1:18" ht="25.5" x14ac:dyDescent="0.2">
      <c r="A102" t="s">
        <v>63</v>
      </c>
      <c r="E102" s="35" t="s">
        <v>825</v>
      </c>
    </row>
    <row r="103" spans="1:18" x14ac:dyDescent="0.2">
      <c r="A103" s="24" t="s">
        <v>55</v>
      </c>
      <c r="B103" s="29" t="s">
        <v>171</v>
      </c>
      <c r="C103" s="29" t="s">
        <v>826</v>
      </c>
      <c r="D103" s="24" t="s">
        <v>69</v>
      </c>
      <c r="E103" s="30" t="s">
        <v>827</v>
      </c>
      <c r="F103" s="31" t="s">
        <v>71</v>
      </c>
      <c r="G103" s="32">
        <v>5.0000000000000001E-3</v>
      </c>
      <c r="H103" s="33">
        <v>0</v>
      </c>
      <c r="I103" s="33">
        <f>ROUND(ROUND(H103,2)*ROUND(G103,3),2)</f>
        <v>0</v>
      </c>
      <c r="O103">
        <f>(I103*21)/100</f>
        <v>0</v>
      </c>
      <c r="P103" t="s">
        <v>35</v>
      </c>
    </row>
    <row r="104" spans="1:18" ht="51" x14ac:dyDescent="0.2">
      <c r="A104" s="34" t="s">
        <v>59</v>
      </c>
      <c r="E104" s="35" t="s">
        <v>828</v>
      </c>
    </row>
    <row r="105" spans="1:18" x14ac:dyDescent="0.2">
      <c r="A105" s="36" t="s">
        <v>61</v>
      </c>
      <c r="E105" s="37" t="s">
        <v>1984</v>
      </c>
    </row>
    <row r="106" spans="1:18" ht="38.25" x14ac:dyDescent="0.2">
      <c r="A106" t="s">
        <v>63</v>
      </c>
      <c r="E106" s="35" t="s">
        <v>830</v>
      </c>
    </row>
    <row r="107" spans="1:18" x14ac:dyDescent="0.2">
      <c r="A107" s="24" t="s">
        <v>55</v>
      </c>
      <c r="B107" s="29" t="s">
        <v>178</v>
      </c>
      <c r="C107" s="29" t="s">
        <v>831</v>
      </c>
      <c r="D107" s="24" t="s">
        <v>69</v>
      </c>
      <c r="E107" s="30" t="s">
        <v>832</v>
      </c>
      <c r="F107" s="31" t="s">
        <v>71</v>
      </c>
      <c r="G107" s="32">
        <v>2.5000000000000001E-2</v>
      </c>
      <c r="H107" s="33">
        <v>0</v>
      </c>
      <c r="I107" s="33">
        <f>ROUND(ROUND(H107,2)*ROUND(G107,3),2)</f>
        <v>0</v>
      </c>
      <c r="O107">
        <f>(I107*21)/100</f>
        <v>0</v>
      </c>
      <c r="P107" t="s">
        <v>35</v>
      </c>
    </row>
    <row r="108" spans="1:18" ht="63.75" x14ac:dyDescent="0.2">
      <c r="A108" s="34" t="s">
        <v>59</v>
      </c>
      <c r="E108" s="35" t="s">
        <v>833</v>
      </c>
    </row>
    <row r="109" spans="1:18" x14ac:dyDescent="0.2">
      <c r="A109" s="36" t="s">
        <v>61</v>
      </c>
      <c r="E109" s="37" t="s">
        <v>834</v>
      </c>
    </row>
    <row r="110" spans="1:18" ht="229.5" x14ac:dyDescent="0.2">
      <c r="A110" t="s">
        <v>63</v>
      </c>
      <c r="E110"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8"/>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0+O11+O40+O129+O166+O187+O212+O237+O258+O287+O300</f>
        <v>0</v>
      </c>
      <c r="P2" t="s">
        <v>34</v>
      </c>
    </row>
    <row r="3" spans="1:18" ht="15" customHeight="1" x14ac:dyDescent="0.25">
      <c r="A3" t="s">
        <v>11</v>
      </c>
      <c r="B3" s="17" t="s">
        <v>13</v>
      </c>
      <c r="C3" s="4" t="s">
        <v>14</v>
      </c>
      <c r="D3" s="7"/>
      <c r="E3" s="18" t="s">
        <v>15</v>
      </c>
      <c r="F3" s="8"/>
      <c r="G3" s="15"/>
      <c r="H3" s="14" t="s">
        <v>1985</v>
      </c>
      <c r="I3" s="40">
        <f>0+I11+I40+I129+I166+I187+I212+I237+I258+I287+I300</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20" t="s">
        <v>30</v>
      </c>
      <c r="C7" s="3" t="s">
        <v>1985</v>
      </c>
      <c r="D7" s="2"/>
      <c r="E7" s="21" t="s">
        <v>1986</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0+I12+I16+I20+I24+I28+I32+I36</f>
        <v>0</v>
      </c>
      <c r="R11">
        <f>0+O12+O16+O20+O24+O28+O32+O36</f>
        <v>0</v>
      </c>
    </row>
    <row r="12" spans="1:18" x14ac:dyDescent="0.2">
      <c r="A12" s="24" t="s">
        <v>55</v>
      </c>
      <c r="B12" s="29" t="s">
        <v>18</v>
      </c>
      <c r="C12" s="29" t="s">
        <v>1987</v>
      </c>
      <c r="D12" s="24" t="s">
        <v>120</v>
      </c>
      <c r="E12" s="30" t="s">
        <v>57</v>
      </c>
      <c r="F12" s="31" t="s">
        <v>58</v>
      </c>
      <c r="G12" s="32">
        <v>36.58</v>
      </c>
      <c r="H12" s="33">
        <v>0</v>
      </c>
      <c r="I12" s="33">
        <f>ROUND(ROUND(H12,2)*ROUND(G12,3),2)</f>
        <v>0</v>
      </c>
      <c r="O12">
        <f>(I12*21)/100</f>
        <v>0</v>
      </c>
      <c r="P12" t="s">
        <v>35</v>
      </c>
    </row>
    <row r="13" spans="1:18" ht="38.25" x14ac:dyDescent="0.2">
      <c r="A13" s="34" t="s">
        <v>59</v>
      </c>
      <c r="E13" s="35" t="s">
        <v>1988</v>
      </c>
    </row>
    <row r="14" spans="1:18" x14ac:dyDescent="0.2">
      <c r="A14" s="36" t="s">
        <v>61</v>
      </c>
      <c r="E14" s="37" t="s">
        <v>1989</v>
      </c>
    </row>
    <row r="15" spans="1:18" ht="25.5" x14ac:dyDescent="0.2">
      <c r="A15" t="s">
        <v>63</v>
      </c>
      <c r="E15" s="35" t="s">
        <v>64</v>
      </c>
    </row>
    <row r="16" spans="1:18" x14ac:dyDescent="0.2">
      <c r="A16" s="24" t="s">
        <v>55</v>
      </c>
      <c r="B16" s="29" t="s">
        <v>35</v>
      </c>
      <c r="C16" s="29" t="s">
        <v>1987</v>
      </c>
      <c r="D16" s="24" t="s">
        <v>125</v>
      </c>
      <c r="E16" s="30" t="s">
        <v>57</v>
      </c>
      <c r="F16" s="31" t="s">
        <v>58</v>
      </c>
      <c r="G16" s="32">
        <v>328.32</v>
      </c>
      <c r="H16" s="33">
        <v>0</v>
      </c>
      <c r="I16" s="33">
        <f>ROUND(ROUND(H16,2)*ROUND(G16,3),2)</f>
        <v>0</v>
      </c>
      <c r="O16">
        <f>(I16*21)/100</f>
        <v>0</v>
      </c>
      <c r="P16" t="s">
        <v>35</v>
      </c>
    </row>
    <row r="17" spans="1:16" ht="38.25" x14ac:dyDescent="0.2">
      <c r="A17" s="34" t="s">
        <v>59</v>
      </c>
      <c r="E17" s="35" t="s">
        <v>1990</v>
      </c>
    </row>
    <row r="18" spans="1:16" x14ac:dyDescent="0.2">
      <c r="A18" s="36" t="s">
        <v>61</v>
      </c>
      <c r="E18" s="37" t="s">
        <v>1991</v>
      </c>
    </row>
    <row r="19" spans="1:16" ht="25.5" x14ac:dyDescent="0.2">
      <c r="A19" t="s">
        <v>63</v>
      </c>
      <c r="E19" s="35" t="s">
        <v>64</v>
      </c>
    </row>
    <row r="20" spans="1:16" x14ac:dyDescent="0.2">
      <c r="A20" s="24" t="s">
        <v>55</v>
      </c>
      <c r="B20" s="29" t="s">
        <v>34</v>
      </c>
      <c r="C20" s="29" t="s">
        <v>1987</v>
      </c>
      <c r="D20" s="24" t="s">
        <v>1992</v>
      </c>
      <c r="E20" s="30" t="s">
        <v>57</v>
      </c>
      <c r="F20" s="31" t="s">
        <v>58</v>
      </c>
      <c r="G20" s="32">
        <v>78.239999999999995</v>
      </c>
      <c r="H20" s="33">
        <v>0</v>
      </c>
      <c r="I20" s="33">
        <f>ROUND(ROUND(H20,2)*ROUND(G20,3),2)</f>
        <v>0</v>
      </c>
      <c r="O20">
        <f>(I20*21)/100</f>
        <v>0</v>
      </c>
      <c r="P20" t="s">
        <v>35</v>
      </c>
    </row>
    <row r="21" spans="1:16" ht="51" x14ac:dyDescent="0.2">
      <c r="A21" s="34" t="s">
        <v>59</v>
      </c>
      <c r="E21" s="35" t="s">
        <v>1993</v>
      </c>
    </row>
    <row r="22" spans="1:16" x14ac:dyDescent="0.2">
      <c r="A22" s="36" t="s">
        <v>61</v>
      </c>
      <c r="E22" s="37" t="s">
        <v>1994</v>
      </c>
    </row>
    <row r="23" spans="1:16" ht="25.5" x14ac:dyDescent="0.2">
      <c r="A23" t="s">
        <v>63</v>
      </c>
      <c r="E23" s="35" t="s">
        <v>64</v>
      </c>
    </row>
    <row r="24" spans="1:16" x14ac:dyDescent="0.2">
      <c r="A24" s="24" t="s">
        <v>55</v>
      </c>
      <c r="B24" s="29" t="s">
        <v>43</v>
      </c>
      <c r="C24" s="29" t="s">
        <v>1987</v>
      </c>
      <c r="D24" s="24" t="s">
        <v>1995</v>
      </c>
      <c r="E24" s="30" t="s">
        <v>57</v>
      </c>
      <c r="F24" s="31" t="s">
        <v>58</v>
      </c>
      <c r="G24" s="32">
        <v>0.94</v>
      </c>
      <c r="H24" s="33">
        <v>0</v>
      </c>
      <c r="I24" s="33">
        <f>ROUND(ROUND(H24,2)*ROUND(G24,3),2)</f>
        <v>0</v>
      </c>
      <c r="O24">
        <f>(I24*21)/100</f>
        <v>0</v>
      </c>
      <c r="P24" t="s">
        <v>35</v>
      </c>
    </row>
    <row r="25" spans="1:16" ht="38.25" x14ac:dyDescent="0.2">
      <c r="A25" s="34" t="s">
        <v>59</v>
      </c>
      <c r="E25" s="35" t="s">
        <v>1996</v>
      </c>
    </row>
    <row r="26" spans="1:16" x14ac:dyDescent="0.2">
      <c r="A26" s="36" t="s">
        <v>61</v>
      </c>
      <c r="E26" s="37" t="s">
        <v>1997</v>
      </c>
    </row>
    <row r="27" spans="1:16" ht="25.5" x14ac:dyDescent="0.2">
      <c r="A27" t="s">
        <v>63</v>
      </c>
      <c r="E27" s="35" t="s">
        <v>64</v>
      </c>
    </row>
    <row r="28" spans="1:16" x14ac:dyDescent="0.2">
      <c r="A28" s="24" t="s">
        <v>55</v>
      </c>
      <c r="B28" s="29" t="s">
        <v>45</v>
      </c>
      <c r="C28" s="29" t="s">
        <v>1987</v>
      </c>
      <c r="D28" s="24" t="s">
        <v>1998</v>
      </c>
      <c r="E28" s="30" t="s">
        <v>57</v>
      </c>
      <c r="F28" s="31" t="s">
        <v>58</v>
      </c>
      <c r="G28" s="32">
        <v>10.83</v>
      </c>
      <c r="H28" s="33">
        <v>0</v>
      </c>
      <c r="I28" s="33">
        <f>ROUND(ROUND(H28,2)*ROUND(G28,3),2)</f>
        <v>0</v>
      </c>
      <c r="O28">
        <f>(I28*21)/100</f>
        <v>0</v>
      </c>
      <c r="P28" t="s">
        <v>35</v>
      </c>
    </row>
    <row r="29" spans="1:16" ht="38.25" x14ac:dyDescent="0.2">
      <c r="A29" s="34" t="s">
        <v>59</v>
      </c>
      <c r="E29" s="35" t="s">
        <v>1999</v>
      </c>
    </row>
    <row r="30" spans="1:16" x14ac:dyDescent="0.2">
      <c r="A30" s="36" t="s">
        <v>61</v>
      </c>
      <c r="E30" s="37" t="s">
        <v>2000</v>
      </c>
    </row>
    <row r="31" spans="1:16" ht="25.5" x14ac:dyDescent="0.2">
      <c r="A31" t="s">
        <v>63</v>
      </c>
      <c r="E31" s="35" t="s">
        <v>64</v>
      </c>
    </row>
    <row r="32" spans="1:16" x14ac:dyDescent="0.2">
      <c r="A32" s="24" t="s">
        <v>55</v>
      </c>
      <c r="B32" s="29" t="s">
        <v>47</v>
      </c>
      <c r="C32" s="29" t="s">
        <v>2001</v>
      </c>
      <c r="D32" s="24" t="s">
        <v>69</v>
      </c>
      <c r="E32" s="30" t="s">
        <v>2002</v>
      </c>
      <c r="F32" s="31" t="s">
        <v>486</v>
      </c>
      <c r="G32" s="32">
        <v>1</v>
      </c>
      <c r="H32" s="33">
        <v>0</v>
      </c>
      <c r="I32" s="33">
        <f>ROUND(ROUND(H32,2)*ROUND(G32,3),2)</f>
        <v>0</v>
      </c>
      <c r="O32">
        <f>(I32*21)/100</f>
        <v>0</v>
      </c>
      <c r="P32" t="s">
        <v>35</v>
      </c>
    </row>
    <row r="33" spans="1:18" ht="25.5" x14ac:dyDescent="0.2">
      <c r="A33" s="34" t="s">
        <v>59</v>
      </c>
      <c r="E33" s="35" t="s">
        <v>2003</v>
      </c>
    </row>
    <row r="34" spans="1:18" x14ac:dyDescent="0.2">
      <c r="A34" s="36" t="s">
        <v>61</v>
      </c>
      <c r="E34" s="37" t="s">
        <v>69</v>
      </c>
    </row>
    <row r="35" spans="1:18" x14ac:dyDescent="0.2">
      <c r="A35" t="s">
        <v>63</v>
      </c>
      <c r="E35" s="35" t="s">
        <v>2004</v>
      </c>
    </row>
    <row r="36" spans="1:18" x14ac:dyDescent="0.2">
      <c r="A36" s="24" t="s">
        <v>55</v>
      </c>
      <c r="B36" s="29" t="s">
        <v>89</v>
      </c>
      <c r="C36" s="29" t="s">
        <v>2005</v>
      </c>
      <c r="D36" s="24" t="s">
        <v>69</v>
      </c>
      <c r="E36" s="30" t="s">
        <v>2006</v>
      </c>
      <c r="F36" s="31" t="s">
        <v>486</v>
      </c>
      <c r="G36" s="32">
        <v>1</v>
      </c>
      <c r="H36" s="33">
        <v>0</v>
      </c>
      <c r="I36" s="33">
        <f>ROUND(ROUND(H36,2)*ROUND(G36,3),2)</f>
        <v>0</v>
      </c>
      <c r="O36">
        <f>(I36*21)/100</f>
        <v>0</v>
      </c>
      <c r="P36" t="s">
        <v>35</v>
      </c>
    </row>
    <row r="37" spans="1:18" ht="25.5" x14ac:dyDescent="0.2">
      <c r="A37" s="34" t="s">
        <v>59</v>
      </c>
      <c r="E37" s="35" t="s">
        <v>2007</v>
      </c>
    </row>
    <row r="38" spans="1:18" x14ac:dyDescent="0.2">
      <c r="A38" s="36" t="s">
        <v>61</v>
      </c>
      <c r="E38" s="37" t="s">
        <v>69</v>
      </c>
    </row>
    <row r="39" spans="1:18" ht="51" x14ac:dyDescent="0.2">
      <c r="A39" t="s">
        <v>63</v>
      </c>
      <c r="E39" s="35" t="s">
        <v>2008</v>
      </c>
    </row>
    <row r="40" spans="1:18" ht="12.75" customHeight="1" x14ac:dyDescent="0.2">
      <c r="A40" s="12" t="s">
        <v>53</v>
      </c>
      <c r="B40" s="12"/>
      <c r="C40" s="38" t="s">
        <v>18</v>
      </c>
      <c r="D40" s="12"/>
      <c r="E40" s="27" t="s">
        <v>67</v>
      </c>
      <c r="F40" s="12"/>
      <c r="G40" s="12"/>
      <c r="H40" s="12"/>
      <c r="I40" s="39">
        <f>0+Q40</f>
        <v>0</v>
      </c>
      <c r="O40">
        <f>0+R40</f>
        <v>0</v>
      </c>
      <c r="Q40">
        <f>0+I41+I45+I49+I53+I57+I61+I65+I69+I73+I77+I81+I85+I89+I93+I97+I101+I105+I109+I113+I117+I121+I125</f>
        <v>0</v>
      </c>
      <c r="R40">
        <f>0+O41+O45+O49+O53+O57+O61+O65+O69+O73+O77+O81+O85+O89+O93+O97+O101+O105+O109+O113+O117+O121+O125</f>
        <v>0</v>
      </c>
    </row>
    <row r="41" spans="1:18" ht="25.5" x14ac:dyDescent="0.2">
      <c r="A41" s="24" t="s">
        <v>55</v>
      </c>
      <c r="B41" s="29" t="s">
        <v>94</v>
      </c>
      <c r="C41" s="29" t="s">
        <v>99</v>
      </c>
      <c r="D41" s="24" t="s">
        <v>69</v>
      </c>
      <c r="E41" s="30" t="s">
        <v>100</v>
      </c>
      <c r="F41" s="31" t="s">
        <v>101</v>
      </c>
      <c r="G41" s="32">
        <v>11</v>
      </c>
      <c r="H41" s="33">
        <v>0</v>
      </c>
      <c r="I41" s="33">
        <f>ROUND(ROUND(H41,2)*ROUND(G41,3),2)</f>
        <v>0</v>
      </c>
      <c r="O41">
        <f>(I41*21)/100</f>
        <v>0</v>
      </c>
      <c r="P41" t="s">
        <v>35</v>
      </c>
    </row>
    <row r="42" spans="1:18" ht="63.75" x14ac:dyDescent="0.2">
      <c r="A42" s="34" t="s">
        <v>59</v>
      </c>
      <c r="E42" s="35" t="s">
        <v>2009</v>
      </c>
    </row>
    <row r="43" spans="1:18" x14ac:dyDescent="0.2">
      <c r="A43" s="36" t="s">
        <v>61</v>
      </c>
      <c r="E43" s="37" t="s">
        <v>2010</v>
      </c>
    </row>
    <row r="44" spans="1:18" ht="63.75" x14ac:dyDescent="0.2">
      <c r="A44" t="s">
        <v>63</v>
      </c>
      <c r="E44" s="35" t="s">
        <v>74</v>
      </c>
    </row>
    <row r="45" spans="1:18" ht="25.5" x14ac:dyDescent="0.2">
      <c r="A45" s="24" t="s">
        <v>55</v>
      </c>
      <c r="B45" s="29" t="s">
        <v>50</v>
      </c>
      <c r="C45" s="29" t="s">
        <v>104</v>
      </c>
      <c r="D45" s="24" t="s">
        <v>69</v>
      </c>
      <c r="E45" s="30" t="s">
        <v>105</v>
      </c>
      <c r="F45" s="31" t="s">
        <v>77</v>
      </c>
      <c r="G45" s="32">
        <v>110.75</v>
      </c>
      <c r="H45" s="33">
        <v>0</v>
      </c>
      <c r="I45" s="33">
        <f>ROUND(ROUND(H45,2)*ROUND(G45,3),2)</f>
        <v>0</v>
      </c>
      <c r="O45">
        <f>(I45*21)/100</f>
        <v>0</v>
      </c>
      <c r="P45" t="s">
        <v>35</v>
      </c>
    </row>
    <row r="46" spans="1:18" ht="51" x14ac:dyDescent="0.2">
      <c r="A46" s="34" t="s">
        <v>59</v>
      </c>
      <c r="E46" s="35" t="s">
        <v>2011</v>
      </c>
    </row>
    <row r="47" spans="1:18" x14ac:dyDescent="0.2">
      <c r="A47" s="36" t="s">
        <v>61</v>
      </c>
      <c r="E47" s="37" t="s">
        <v>2012</v>
      </c>
    </row>
    <row r="48" spans="1:18" ht="25.5" x14ac:dyDescent="0.2">
      <c r="A48" t="s">
        <v>63</v>
      </c>
      <c r="E48" s="35" t="s">
        <v>80</v>
      </c>
    </row>
    <row r="49" spans="1:16" x14ac:dyDescent="0.2">
      <c r="A49" s="24" t="s">
        <v>55</v>
      </c>
      <c r="B49" s="29" t="s">
        <v>52</v>
      </c>
      <c r="C49" s="29" t="s">
        <v>119</v>
      </c>
      <c r="D49" s="24" t="s">
        <v>69</v>
      </c>
      <c r="E49" s="30" t="s">
        <v>121</v>
      </c>
      <c r="F49" s="31" t="s">
        <v>71</v>
      </c>
      <c r="G49" s="32">
        <v>2.2719999999999998</v>
      </c>
      <c r="H49" s="33">
        <v>0</v>
      </c>
      <c r="I49" s="33">
        <f>ROUND(ROUND(H49,2)*ROUND(G49,3),2)</f>
        <v>0</v>
      </c>
      <c r="O49">
        <f>(I49*21)/100</f>
        <v>0</v>
      </c>
      <c r="P49" t="s">
        <v>35</v>
      </c>
    </row>
    <row r="50" spans="1:16" ht="51" x14ac:dyDescent="0.2">
      <c r="A50" s="34" t="s">
        <v>59</v>
      </c>
      <c r="E50" s="35" t="s">
        <v>2013</v>
      </c>
    </row>
    <row r="51" spans="1:16" x14ac:dyDescent="0.2">
      <c r="A51" s="36" t="s">
        <v>61</v>
      </c>
      <c r="E51" s="37" t="s">
        <v>2014</v>
      </c>
    </row>
    <row r="52" spans="1:16" ht="63.75" x14ac:dyDescent="0.2">
      <c r="A52" t="s">
        <v>63</v>
      </c>
      <c r="E52" s="35" t="s">
        <v>74</v>
      </c>
    </row>
    <row r="53" spans="1:16" x14ac:dyDescent="0.2">
      <c r="A53" s="24" t="s">
        <v>55</v>
      </c>
      <c r="B53" s="29" t="s">
        <v>108</v>
      </c>
      <c r="C53" s="29" t="s">
        <v>1087</v>
      </c>
      <c r="D53" s="24" t="s">
        <v>69</v>
      </c>
      <c r="E53" s="30" t="s">
        <v>1088</v>
      </c>
      <c r="F53" s="31" t="s">
        <v>101</v>
      </c>
      <c r="G53" s="32">
        <v>26.2</v>
      </c>
      <c r="H53" s="33">
        <v>0</v>
      </c>
      <c r="I53" s="33">
        <f>ROUND(ROUND(H53,2)*ROUND(G53,3),2)</f>
        <v>0</v>
      </c>
      <c r="O53">
        <f>(I53*21)/100</f>
        <v>0</v>
      </c>
      <c r="P53" t="s">
        <v>35</v>
      </c>
    </row>
    <row r="54" spans="1:16" ht="38.25" x14ac:dyDescent="0.2">
      <c r="A54" s="34" t="s">
        <v>59</v>
      </c>
      <c r="E54" s="35" t="s">
        <v>2015</v>
      </c>
    </row>
    <row r="55" spans="1:16" x14ac:dyDescent="0.2">
      <c r="A55" s="36" t="s">
        <v>61</v>
      </c>
      <c r="E55" s="37" t="s">
        <v>2016</v>
      </c>
    </row>
    <row r="56" spans="1:16" ht="25.5" x14ac:dyDescent="0.2">
      <c r="A56" t="s">
        <v>63</v>
      </c>
      <c r="E56" s="35" t="s">
        <v>133</v>
      </c>
    </row>
    <row r="57" spans="1:16" x14ac:dyDescent="0.2">
      <c r="A57" s="24" t="s">
        <v>55</v>
      </c>
      <c r="B57" s="29" t="s">
        <v>113</v>
      </c>
      <c r="C57" s="29" t="s">
        <v>135</v>
      </c>
      <c r="D57" s="24" t="s">
        <v>69</v>
      </c>
      <c r="E57" s="30" t="s">
        <v>136</v>
      </c>
      <c r="F57" s="31" t="s">
        <v>137</v>
      </c>
      <c r="G57" s="32">
        <v>140</v>
      </c>
      <c r="H57" s="33">
        <v>0</v>
      </c>
      <c r="I57" s="33">
        <f>ROUND(ROUND(H57,2)*ROUND(G57,3),2)</f>
        <v>0</v>
      </c>
      <c r="O57">
        <f>(I57*21)/100</f>
        <v>0</v>
      </c>
      <c r="P57" t="s">
        <v>35</v>
      </c>
    </row>
    <row r="58" spans="1:16" ht="38.25" x14ac:dyDescent="0.2">
      <c r="A58" s="34" t="s">
        <v>59</v>
      </c>
      <c r="E58" s="35" t="s">
        <v>2017</v>
      </c>
    </row>
    <row r="59" spans="1:16" x14ac:dyDescent="0.2">
      <c r="A59" s="36" t="s">
        <v>61</v>
      </c>
      <c r="E59" s="37" t="s">
        <v>2018</v>
      </c>
    </row>
    <row r="60" spans="1:16" ht="38.25" x14ac:dyDescent="0.2">
      <c r="A60" t="s">
        <v>63</v>
      </c>
      <c r="E60" s="35" t="s">
        <v>140</v>
      </c>
    </row>
    <row r="61" spans="1:16" x14ac:dyDescent="0.2">
      <c r="A61" s="24" t="s">
        <v>55</v>
      </c>
      <c r="B61" s="29" t="s">
        <v>118</v>
      </c>
      <c r="C61" s="29" t="s">
        <v>1700</v>
      </c>
      <c r="D61" s="24" t="s">
        <v>69</v>
      </c>
      <c r="E61" s="30" t="s">
        <v>1701</v>
      </c>
      <c r="F61" s="31" t="s">
        <v>101</v>
      </c>
      <c r="G61" s="32">
        <v>30</v>
      </c>
      <c r="H61" s="33">
        <v>0</v>
      </c>
      <c r="I61" s="33">
        <f>ROUND(ROUND(H61,2)*ROUND(G61,3),2)</f>
        <v>0</v>
      </c>
      <c r="O61">
        <f>(I61*21)/100</f>
        <v>0</v>
      </c>
      <c r="P61" t="s">
        <v>35</v>
      </c>
    </row>
    <row r="62" spans="1:16" ht="38.25" x14ac:dyDescent="0.2">
      <c r="A62" s="34" t="s">
        <v>59</v>
      </c>
      <c r="E62" s="35" t="s">
        <v>2019</v>
      </c>
    </row>
    <row r="63" spans="1:16" x14ac:dyDescent="0.2">
      <c r="A63" s="36" t="s">
        <v>61</v>
      </c>
      <c r="E63" s="37" t="s">
        <v>2020</v>
      </c>
    </row>
    <row r="64" spans="1:16" ht="38.25" x14ac:dyDescent="0.2">
      <c r="A64" t="s">
        <v>63</v>
      </c>
      <c r="E64" s="35" t="s">
        <v>1704</v>
      </c>
    </row>
    <row r="65" spans="1:16" x14ac:dyDescent="0.2">
      <c r="A65" s="24" t="s">
        <v>55</v>
      </c>
      <c r="B65" s="29" t="s">
        <v>124</v>
      </c>
      <c r="C65" s="29" t="s">
        <v>2021</v>
      </c>
      <c r="D65" s="24" t="s">
        <v>69</v>
      </c>
      <c r="E65" s="30" t="s">
        <v>2022</v>
      </c>
      <c r="F65" s="31" t="s">
        <v>71</v>
      </c>
      <c r="G65" s="32">
        <v>4.6500000000000004</v>
      </c>
      <c r="H65" s="33">
        <v>0</v>
      </c>
      <c r="I65" s="33">
        <f>ROUND(ROUND(H65,2)*ROUND(G65,3),2)</f>
        <v>0</v>
      </c>
      <c r="O65">
        <f>(I65*21)/100</f>
        <v>0</v>
      </c>
      <c r="P65" t="s">
        <v>35</v>
      </c>
    </row>
    <row r="66" spans="1:16" ht="38.25" x14ac:dyDescent="0.2">
      <c r="A66" s="34" t="s">
        <v>59</v>
      </c>
      <c r="E66" s="35" t="s">
        <v>2023</v>
      </c>
    </row>
    <row r="67" spans="1:16" x14ac:dyDescent="0.2">
      <c r="A67" s="36" t="s">
        <v>61</v>
      </c>
      <c r="E67" s="37" t="s">
        <v>2024</v>
      </c>
    </row>
    <row r="68" spans="1:16" ht="38.25" x14ac:dyDescent="0.2">
      <c r="A68" t="s">
        <v>63</v>
      </c>
      <c r="E68" s="35" t="s">
        <v>146</v>
      </c>
    </row>
    <row r="69" spans="1:16" x14ac:dyDescent="0.2">
      <c r="A69" s="24" t="s">
        <v>55</v>
      </c>
      <c r="B69" s="29" t="s">
        <v>128</v>
      </c>
      <c r="C69" s="29" t="s">
        <v>2025</v>
      </c>
      <c r="D69" s="24" t="s">
        <v>69</v>
      </c>
      <c r="E69" s="30" t="s">
        <v>2026</v>
      </c>
      <c r="F69" s="31" t="s">
        <v>71</v>
      </c>
      <c r="G69" s="32">
        <v>4.2</v>
      </c>
      <c r="H69" s="33">
        <v>0</v>
      </c>
      <c r="I69" s="33">
        <f>ROUND(ROUND(H69,2)*ROUND(G69,3),2)</f>
        <v>0</v>
      </c>
      <c r="O69">
        <f>(I69*21)/100</f>
        <v>0</v>
      </c>
      <c r="P69" t="s">
        <v>35</v>
      </c>
    </row>
    <row r="70" spans="1:16" ht="63.75" x14ac:dyDescent="0.2">
      <c r="A70" s="34" t="s">
        <v>59</v>
      </c>
      <c r="E70" s="35" t="s">
        <v>2027</v>
      </c>
    </row>
    <row r="71" spans="1:16" x14ac:dyDescent="0.2">
      <c r="A71" s="36" t="s">
        <v>61</v>
      </c>
      <c r="E71" s="37" t="s">
        <v>2028</v>
      </c>
    </row>
    <row r="72" spans="1:16" ht="369.75" x14ac:dyDescent="0.2">
      <c r="A72" t="s">
        <v>63</v>
      </c>
      <c r="E72" s="35" t="s">
        <v>152</v>
      </c>
    </row>
    <row r="73" spans="1:16" x14ac:dyDescent="0.2">
      <c r="A73" s="24" t="s">
        <v>55</v>
      </c>
      <c r="B73" s="29" t="s">
        <v>134</v>
      </c>
      <c r="C73" s="29" t="s">
        <v>2029</v>
      </c>
      <c r="D73" s="24" t="s">
        <v>69</v>
      </c>
      <c r="E73" s="30" t="s">
        <v>2030</v>
      </c>
      <c r="F73" s="31" t="s">
        <v>174</v>
      </c>
      <c r="G73" s="32">
        <v>42</v>
      </c>
      <c r="H73" s="33">
        <v>0</v>
      </c>
      <c r="I73" s="33">
        <f>ROUND(ROUND(H73,2)*ROUND(G73,3),2)</f>
        <v>0</v>
      </c>
      <c r="O73">
        <f>(I73*21)/100</f>
        <v>0</v>
      </c>
      <c r="P73" t="s">
        <v>35</v>
      </c>
    </row>
    <row r="74" spans="1:16" ht="63.75" x14ac:dyDescent="0.2">
      <c r="A74" s="34" t="s">
        <v>59</v>
      </c>
      <c r="E74" s="35" t="s">
        <v>2031</v>
      </c>
    </row>
    <row r="75" spans="1:16" x14ac:dyDescent="0.2">
      <c r="A75" s="36" t="s">
        <v>61</v>
      </c>
      <c r="E75" s="37" t="s">
        <v>2032</v>
      </c>
    </row>
    <row r="76" spans="1:16" ht="25.5" x14ac:dyDescent="0.2">
      <c r="A76" t="s">
        <v>63</v>
      </c>
      <c r="E76" s="35" t="s">
        <v>177</v>
      </c>
    </row>
    <row r="77" spans="1:16" x14ac:dyDescent="0.2">
      <c r="A77" s="24" t="s">
        <v>55</v>
      </c>
      <c r="B77" s="29" t="s">
        <v>141</v>
      </c>
      <c r="C77" s="29" t="s">
        <v>148</v>
      </c>
      <c r="D77" s="24" t="s">
        <v>69</v>
      </c>
      <c r="E77" s="30" t="s">
        <v>149</v>
      </c>
      <c r="F77" s="31" t="s">
        <v>71</v>
      </c>
      <c r="G77" s="32">
        <v>34.5</v>
      </c>
      <c r="H77" s="33">
        <v>0</v>
      </c>
      <c r="I77" s="33">
        <f>ROUND(ROUND(H77,2)*ROUND(G77,3),2)</f>
        <v>0</v>
      </c>
      <c r="O77">
        <f>(I77*21)/100</f>
        <v>0</v>
      </c>
      <c r="P77" t="s">
        <v>35</v>
      </c>
    </row>
    <row r="78" spans="1:16" ht="63.75" x14ac:dyDescent="0.2">
      <c r="A78" s="34" t="s">
        <v>59</v>
      </c>
      <c r="E78" s="35" t="s">
        <v>2033</v>
      </c>
    </row>
    <row r="79" spans="1:16" x14ac:dyDescent="0.2">
      <c r="A79" s="36" t="s">
        <v>61</v>
      </c>
      <c r="E79" s="37" t="s">
        <v>2034</v>
      </c>
    </row>
    <row r="80" spans="1:16" ht="369.75" x14ac:dyDescent="0.2">
      <c r="A80" t="s">
        <v>63</v>
      </c>
      <c r="E80" s="35" t="s">
        <v>152</v>
      </c>
    </row>
    <row r="81" spans="1:16" x14ac:dyDescent="0.2">
      <c r="A81" s="24" t="s">
        <v>55</v>
      </c>
      <c r="B81" s="29" t="s">
        <v>147</v>
      </c>
      <c r="C81" s="29" t="s">
        <v>1709</v>
      </c>
      <c r="D81" s="24" t="s">
        <v>69</v>
      </c>
      <c r="E81" s="30" t="s">
        <v>1710</v>
      </c>
      <c r="F81" s="31" t="s">
        <v>174</v>
      </c>
      <c r="G81" s="32">
        <v>345</v>
      </c>
      <c r="H81" s="33">
        <v>0</v>
      </c>
      <c r="I81" s="33">
        <f>ROUND(ROUND(H81,2)*ROUND(G81,3),2)</f>
        <v>0</v>
      </c>
      <c r="O81">
        <f>(I81*21)/100</f>
        <v>0</v>
      </c>
      <c r="P81" t="s">
        <v>35</v>
      </c>
    </row>
    <row r="82" spans="1:16" ht="51" x14ac:dyDescent="0.2">
      <c r="A82" s="34" t="s">
        <v>59</v>
      </c>
      <c r="E82" s="35" t="s">
        <v>2035</v>
      </c>
    </row>
    <row r="83" spans="1:16" x14ac:dyDescent="0.2">
      <c r="A83" s="36" t="s">
        <v>61</v>
      </c>
      <c r="E83" s="37" t="s">
        <v>2036</v>
      </c>
    </row>
    <row r="84" spans="1:16" ht="25.5" x14ac:dyDescent="0.2">
      <c r="A84" t="s">
        <v>63</v>
      </c>
      <c r="E84" s="35" t="s">
        <v>177</v>
      </c>
    </row>
    <row r="85" spans="1:16" x14ac:dyDescent="0.2">
      <c r="A85" s="24" t="s">
        <v>55</v>
      </c>
      <c r="B85" s="29" t="s">
        <v>153</v>
      </c>
      <c r="C85" s="29" t="s">
        <v>2037</v>
      </c>
      <c r="D85" s="24" t="s">
        <v>69</v>
      </c>
      <c r="E85" s="30" t="s">
        <v>2038</v>
      </c>
      <c r="F85" s="31" t="s">
        <v>71</v>
      </c>
      <c r="G85" s="32">
        <v>28.35</v>
      </c>
      <c r="H85" s="33">
        <v>0</v>
      </c>
      <c r="I85" s="33">
        <f>ROUND(ROUND(H85,2)*ROUND(G85,3),2)</f>
        <v>0</v>
      </c>
      <c r="O85">
        <f>(I85*21)/100</f>
        <v>0</v>
      </c>
      <c r="P85" t="s">
        <v>35</v>
      </c>
    </row>
    <row r="86" spans="1:16" ht="51" x14ac:dyDescent="0.2">
      <c r="A86" s="34" t="s">
        <v>59</v>
      </c>
      <c r="E86" s="35" t="s">
        <v>2039</v>
      </c>
    </row>
    <row r="87" spans="1:16" x14ac:dyDescent="0.2">
      <c r="A87" s="36" t="s">
        <v>61</v>
      </c>
      <c r="E87" s="37" t="s">
        <v>2040</v>
      </c>
    </row>
    <row r="88" spans="1:16" ht="63.75" x14ac:dyDescent="0.2">
      <c r="A88" t="s">
        <v>63</v>
      </c>
      <c r="E88" s="35" t="s">
        <v>2041</v>
      </c>
    </row>
    <row r="89" spans="1:16" x14ac:dyDescent="0.2">
      <c r="A89" s="24" t="s">
        <v>55</v>
      </c>
      <c r="B89" s="29" t="s">
        <v>159</v>
      </c>
      <c r="C89" s="29" t="s">
        <v>166</v>
      </c>
      <c r="D89" s="24" t="s">
        <v>69</v>
      </c>
      <c r="E89" s="30" t="s">
        <v>167</v>
      </c>
      <c r="F89" s="31" t="s">
        <v>71</v>
      </c>
      <c r="G89" s="32">
        <v>135.80799999999999</v>
      </c>
      <c r="H89" s="33">
        <v>0</v>
      </c>
      <c r="I89" s="33">
        <f>ROUND(ROUND(H89,2)*ROUND(G89,3),2)</f>
        <v>0</v>
      </c>
      <c r="O89">
        <f>(I89*21)/100</f>
        <v>0</v>
      </c>
      <c r="P89" t="s">
        <v>35</v>
      </c>
    </row>
    <row r="90" spans="1:16" ht="127.5" x14ac:dyDescent="0.2">
      <c r="A90" s="34" t="s">
        <v>59</v>
      </c>
      <c r="E90" s="35" t="s">
        <v>2042</v>
      </c>
    </row>
    <row r="91" spans="1:16" ht="51" x14ac:dyDescent="0.2">
      <c r="A91" s="36" t="s">
        <v>61</v>
      </c>
      <c r="E91" s="37" t="s">
        <v>2043</v>
      </c>
    </row>
    <row r="92" spans="1:16" ht="318.75" x14ac:dyDescent="0.2">
      <c r="A92" t="s">
        <v>63</v>
      </c>
      <c r="E92" s="35" t="s">
        <v>170</v>
      </c>
    </row>
    <row r="93" spans="1:16" x14ac:dyDescent="0.2">
      <c r="A93" s="24" t="s">
        <v>55</v>
      </c>
      <c r="B93" s="29" t="s">
        <v>165</v>
      </c>
      <c r="C93" s="29" t="s">
        <v>172</v>
      </c>
      <c r="D93" s="24" t="s">
        <v>69</v>
      </c>
      <c r="E93" s="30" t="s">
        <v>173</v>
      </c>
      <c r="F93" s="31" t="s">
        <v>174</v>
      </c>
      <c r="G93" s="32">
        <v>1358.1</v>
      </c>
      <c r="H93" s="33">
        <v>0</v>
      </c>
      <c r="I93" s="33">
        <f>ROUND(ROUND(H93,2)*ROUND(G93,3),2)</f>
        <v>0</v>
      </c>
      <c r="O93">
        <f>(I93*21)/100</f>
        <v>0</v>
      </c>
      <c r="P93" t="s">
        <v>35</v>
      </c>
    </row>
    <row r="94" spans="1:16" ht="51" x14ac:dyDescent="0.2">
      <c r="A94" s="34" t="s">
        <v>59</v>
      </c>
      <c r="E94" s="35" t="s">
        <v>2044</v>
      </c>
    </row>
    <row r="95" spans="1:16" x14ac:dyDescent="0.2">
      <c r="A95" s="36" t="s">
        <v>61</v>
      </c>
      <c r="E95" s="37" t="s">
        <v>2045</v>
      </c>
    </row>
    <row r="96" spans="1:16" ht="25.5" x14ac:dyDescent="0.2">
      <c r="A96" t="s">
        <v>63</v>
      </c>
      <c r="E96" s="35" t="s">
        <v>177</v>
      </c>
    </row>
    <row r="97" spans="1:16" x14ac:dyDescent="0.2">
      <c r="A97" s="24" t="s">
        <v>55</v>
      </c>
      <c r="B97" s="29" t="s">
        <v>171</v>
      </c>
      <c r="C97" s="29" t="s">
        <v>185</v>
      </c>
      <c r="D97" s="24" t="s">
        <v>120</v>
      </c>
      <c r="E97" s="30" t="s">
        <v>186</v>
      </c>
      <c r="F97" s="31" t="s">
        <v>71</v>
      </c>
      <c r="G97" s="32">
        <v>2</v>
      </c>
      <c r="H97" s="33">
        <v>0</v>
      </c>
      <c r="I97" s="33">
        <f>ROUND(ROUND(H97,2)*ROUND(G97,3),2)</f>
        <v>0</v>
      </c>
      <c r="O97">
        <f>(I97*21)/100</f>
        <v>0</v>
      </c>
      <c r="P97" t="s">
        <v>35</v>
      </c>
    </row>
    <row r="98" spans="1:16" ht="38.25" x14ac:dyDescent="0.2">
      <c r="A98" s="34" t="s">
        <v>59</v>
      </c>
      <c r="E98" s="35" t="s">
        <v>2046</v>
      </c>
    </row>
    <row r="99" spans="1:16" x14ac:dyDescent="0.2">
      <c r="A99" s="36" t="s">
        <v>61</v>
      </c>
      <c r="E99" s="37" t="s">
        <v>2047</v>
      </c>
    </row>
    <row r="100" spans="1:16" ht="229.5" x14ac:dyDescent="0.2">
      <c r="A100" t="s">
        <v>63</v>
      </c>
      <c r="E100" s="35" t="s">
        <v>189</v>
      </c>
    </row>
    <row r="101" spans="1:16" x14ac:dyDescent="0.2">
      <c r="A101" s="24" t="s">
        <v>55</v>
      </c>
      <c r="B101" s="29" t="s">
        <v>178</v>
      </c>
      <c r="C101" s="29" t="s">
        <v>185</v>
      </c>
      <c r="D101" s="24" t="s">
        <v>125</v>
      </c>
      <c r="E101" s="30" t="s">
        <v>186</v>
      </c>
      <c r="F101" s="31" t="s">
        <v>71</v>
      </c>
      <c r="G101" s="32">
        <v>88.320999999999998</v>
      </c>
      <c r="H101" s="33">
        <v>0</v>
      </c>
      <c r="I101" s="33">
        <f>ROUND(ROUND(H101,2)*ROUND(G101,3),2)</f>
        <v>0</v>
      </c>
      <c r="O101">
        <f>(I101*21)/100</f>
        <v>0</v>
      </c>
      <c r="P101" t="s">
        <v>35</v>
      </c>
    </row>
    <row r="102" spans="1:16" ht="127.5" x14ac:dyDescent="0.2">
      <c r="A102" s="34" t="s">
        <v>59</v>
      </c>
      <c r="E102" s="35" t="s">
        <v>2048</v>
      </c>
    </row>
    <row r="103" spans="1:16" ht="51" x14ac:dyDescent="0.2">
      <c r="A103" s="36" t="s">
        <v>61</v>
      </c>
      <c r="E103" s="37" t="s">
        <v>2049</v>
      </c>
    </row>
    <row r="104" spans="1:16" ht="229.5" x14ac:dyDescent="0.2">
      <c r="A104" t="s">
        <v>63</v>
      </c>
      <c r="E104" s="35" t="s">
        <v>189</v>
      </c>
    </row>
    <row r="105" spans="1:16" x14ac:dyDescent="0.2">
      <c r="A105" s="24" t="s">
        <v>55</v>
      </c>
      <c r="B105" s="29" t="s">
        <v>184</v>
      </c>
      <c r="C105" s="29" t="s">
        <v>185</v>
      </c>
      <c r="D105" s="24" t="s">
        <v>1992</v>
      </c>
      <c r="E105" s="30" t="s">
        <v>186</v>
      </c>
      <c r="F105" s="31" t="s">
        <v>71</v>
      </c>
      <c r="G105" s="32">
        <v>6.4119999999999999</v>
      </c>
      <c r="H105" s="33">
        <v>0</v>
      </c>
      <c r="I105" s="33">
        <f>ROUND(ROUND(H105,2)*ROUND(G105,3),2)</f>
        <v>0</v>
      </c>
      <c r="O105">
        <f>(I105*21)/100</f>
        <v>0</v>
      </c>
      <c r="P105" t="s">
        <v>35</v>
      </c>
    </row>
    <row r="106" spans="1:16" ht="89.25" x14ac:dyDescent="0.2">
      <c r="A106" s="34" t="s">
        <v>59</v>
      </c>
      <c r="E106" s="35" t="s">
        <v>2050</v>
      </c>
    </row>
    <row r="107" spans="1:16" ht="38.25" x14ac:dyDescent="0.2">
      <c r="A107" s="36" t="s">
        <v>61</v>
      </c>
      <c r="E107" s="37" t="s">
        <v>2051</v>
      </c>
    </row>
    <row r="108" spans="1:16" ht="229.5" x14ac:dyDescent="0.2">
      <c r="A108" t="s">
        <v>63</v>
      </c>
      <c r="E108" s="35" t="s">
        <v>189</v>
      </c>
    </row>
    <row r="109" spans="1:16" x14ac:dyDescent="0.2">
      <c r="A109" s="24" t="s">
        <v>55</v>
      </c>
      <c r="B109" s="29" t="s">
        <v>190</v>
      </c>
      <c r="C109" s="29" t="s">
        <v>185</v>
      </c>
      <c r="D109" s="24" t="s">
        <v>1995</v>
      </c>
      <c r="E109" s="30" t="s">
        <v>186</v>
      </c>
      <c r="F109" s="31" t="s">
        <v>71</v>
      </c>
      <c r="G109" s="32">
        <v>6.4409999999999998</v>
      </c>
      <c r="H109" s="33">
        <v>0</v>
      </c>
      <c r="I109" s="33">
        <f>ROUND(ROUND(H109,2)*ROUND(G109,3),2)</f>
        <v>0</v>
      </c>
      <c r="O109">
        <f>(I109*21)/100</f>
        <v>0</v>
      </c>
      <c r="P109" t="s">
        <v>35</v>
      </c>
    </row>
    <row r="110" spans="1:16" ht="51" x14ac:dyDescent="0.2">
      <c r="A110" s="34" t="s">
        <v>59</v>
      </c>
      <c r="E110" s="35" t="s">
        <v>2052</v>
      </c>
    </row>
    <row r="111" spans="1:16" x14ac:dyDescent="0.2">
      <c r="A111" s="36" t="s">
        <v>61</v>
      </c>
      <c r="E111" s="37" t="s">
        <v>2053</v>
      </c>
    </row>
    <row r="112" spans="1:16" ht="229.5" x14ac:dyDescent="0.2">
      <c r="A112" t="s">
        <v>63</v>
      </c>
      <c r="E112" s="35" t="s">
        <v>189</v>
      </c>
    </row>
    <row r="113" spans="1:16" x14ac:dyDescent="0.2">
      <c r="A113" s="24" t="s">
        <v>55</v>
      </c>
      <c r="B113" s="29" t="s">
        <v>196</v>
      </c>
      <c r="C113" s="29" t="s">
        <v>197</v>
      </c>
      <c r="D113" s="24" t="s">
        <v>69</v>
      </c>
      <c r="E113" s="30" t="s">
        <v>198</v>
      </c>
      <c r="F113" s="31" t="s">
        <v>71</v>
      </c>
      <c r="G113" s="32">
        <v>34.5</v>
      </c>
      <c r="H113" s="33">
        <v>0</v>
      </c>
      <c r="I113" s="33">
        <f>ROUND(ROUND(H113,2)*ROUND(G113,3),2)</f>
        <v>0</v>
      </c>
      <c r="O113">
        <f>(I113*21)/100</f>
        <v>0</v>
      </c>
      <c r="P113" t="s">
        <v>35</v>
      </c>
    </row>
    <row r="114" spans="1:16" ht="38.25" x14ac:dyDescent="0.2">
      <c r="A114" s="34" t="s">
        <v>59</v>
      </c>
      <c r="E114" s="35" t="s">
        <v>2054</v>
      </c>
    </row>
    <row r="115" spans="1:16" x14ac:dyDescent="0.2">
      <c r="A115" s="36" t="s">
        <v>61</v>
      </c>
      <c r="E115" s="37" t="s">
        <v>2034</v>
      </c>
    </row>
    <row r="116" spans="1:16" ht="267.75" x14ac:dyDescent="0.2">
      <c r="A116" t="s">
        <v>63</v>
      </c>
      <c r="E116" s="35" t="s">
        <v>200</v>
      </c>
    </row>
    <row r="117" spans="1:16" x14ac:dyDescent="0.2">
      <c r="A117" s="24" t="s">
        <v>55</v>
      </c>
      <c r="B117" s="29" t="s">
        <v>201</v>
      </c>
      <c r="C117" s="29" t="s">
        <v>215</v>
      </c>
      <c r="D117" s="24" t="s">
        <v>69</v>
      </c>
      <c r="E117" s="30" t="s">
        <v>216</v>
      </c>
      <c r="F117" s="31" t="s">
        <v>204</v>
      </c>
      <c r="G117" s="32">
        <v>42.94</v>
      </c>
      <c r="H117" s="33">
        <v>0</v>
      </c>
      <c r="I117" s="33">
        <f>ROUND(ROUND(H117,2)*ROUND(G117,3),2)</f>
        <v>0</v>
      </c>
      <c r="O117">
        <f>(I117*21)/100</f>
        <v>0</v>
      </c>
      <c r="P117" t="s">
        <v>35</v>
      </c>
    </row>
    <row r="118" spans="1:16" ht="51" x14ac:dyDescent="0.2">
      <c r="A118" s="34" t="s">
        <v>59</v>
      </c>
      <c r="E118" s="35" t="s">
        <v>2055</v>
      </c>
    </row>
    <row r="119" spans="1:16" x14ac:dyDescent="0.2">
      <c r="A119" s="36" t="s">
        <v>61</v>
      </c>
      <c r="E119" s="37" t="s">
        <v>2056</v>
      </c>
    </row>
    <row r="120" spans="1:16" ht="38.25" x14ac:dyDescent="0.2">
      <c r="A120" t="s">
        <v>63</v>
      </c>
      <c r="E120" s="35" t="s">
        <v>219</v>
      </c>
    </row>
    <row r="121" spans="1:16" x14ac:dyDescent="0.2">
      <c r="A121" s="24" t="s">
        <v>55</v>
      </c>
      <c r="B121" s="29" t="s">
        <v>208</v>
      </c>
      <c r="C121" s="29" t="s">
        <v>221</v>
      </c>
      <c r="D121" s="24" t="s">
        <v>69</v>
      </c>
      <c r="E121" s="30" t="s">
        <v>222</v>
      </c>
      <c r="F121" s="31" t="s">
        <v>204</v>
      </c>
      <c r="G121" s="32">
        <v>42.94</v>
      </c>
      <c r="H121" s="33">
        <v>0</v>
      </c>
      <c r="I121" s="33">
        <f>ROUND(ROUND(H121,2)*ROUND(G121,3),2)</f>
        <v>0</v>
      </c>
      <c r="O121">
        <f>(I121*21)/100</f>
        <v>0</v>
      </c>
      <c r="P121" t="s">
        <v>35</v>
      </c>
    </row>
    <row r="122" spans="1:16" ht="63.75" x14ac:dyDescent="0.2">
      <c r="A122" s="34" t="s">
        <v>59</v>
      </c>
      <c r="E122" s="35" t="s">
        <v>2057</v>
      </c>
    </row>
    <row r="123" spans="1:16" x14ac:dyDescent="0.2">
      <c r="A123" s="36" t="s">
        <v>61</v>
      </c>
      <c r="E123" s="37" t="s">
        <v>2056</v>
      </c>
    </row>
    <row r="124" spans="1:16" ht="25.5" x14ac:dyDescent="0.2">
      <c r="A124" t="s">
        <v>63</v>
      </c>
      <c r="E124" s="35" t="s">
        <v>224</v>
      </c>
    </row>
    <row r="125" spans="1:16" x14ac:dyDescent="0.2">
      <c r="A125" s="24" t="s">
        <v>55</v>
      </c>
      <c r="B125" s="29" t="s">
        <v>214</v>
      </c>
      <c r="C125" s="29" t="s">
        <v>226</v>
      </c>
      <c r="D125" s="24" t="s">
        <v>69</v>
      </c>
      <c r="E125" s="30" t="s">
        <v>227</v>
      </c>
      <c r="F125" s="31" t="s">
        <v>204</v>
      </c>
      <c r="G125" s="32">
        <v>42.94</v>
      </c>
      <c r="H125" s="33">
        <v>0</v>
      </c>
      <c r="I125" s="33">
        <f>ROUND(ROUND(H125,2)*ROUND(G125,3),2)</f>
        <v>0</v>
      </c>
      <c r="O125">
        <f>(I125*21)/100</f>
        <v>0</v>
      </c>
      <c r="P125" t="s">
        <v>35</v>
      </c>
    </row>
    <row r="126" spans="1:16" ht="63.75" x14ac:dyDescent="0.2">
      <c r="A126" s="34" t="s">
        <v>59</v>
      </c>
      <c r="E126" s="35" t="s">
        <v>2058</v>
      </c>
    </row>
    <row r="127" spans="1:16" x14ac:dyDescent="0.2">
      <c r="A127" s="36" t="s">
        <v>61</v>
      </c>
      <c r="E127" s="37" t="s">
        <v>2056</v>
      </c>
    </row>
    <row r="128" spans="1:16" ht="38.25" x14ac:dyDescent="0.2">
      <c r="A128" t="s">
        <v>63</v>
      </c>
      <c r="E128" s="35" t="s">
        <v>229</v>
      </c>
    </row>
    <row r="129" spans="1:18" ht="12.75" customHeight="1" x14ac:dyDescent="0.2">
      <c r="A129" s="12" t="s">
        <v>53</v>
      </c>
      <c r="B129" s="12"/>
      <c r="C129" s="38" t="s">
        <v>35</v>
      </c>
      <c r="D129" s="12"/>
      <c r="E129" s="27" t="s">
        <v>242</v>
      </c>
      <c r="F129" s="12"/>
      <c r="G129" s="12"/>
      <c r="H129" s="12"/>
      <c r="I129" s="39">
        <f>0+Q129</f>
        <v>0</v>
      </c>
      <c r="O129">
        <f>0+R129</f>
        <v>0</v>
      </c>
      <c r="Q129">
        <f>0+I130+I134+I138+I142+I146+I150+I154+I158+I162</f>
        <v>0</v>
      </c>
      <c r="R129">
        <f>0+O130+O134+O138+O142+O146+O150+O154+O158+O162</f>
        <v>0</v>
      </c>
    </row>
    <row r="130" spans="1:18" x14ac:dyDescent="0.2">
      <c r="A130" s="24" t="s">
        <v>55</v>
      </c>
      <c r="B130" s="29" t="s">
        <v>220</v>
      </c>
      <c r="C130" s="29" t="s">
        <v>2059</v>
      </c>
      <c r="D130" s="24" t="s">
        <v>69</v>
      </c>
      <c r="E130" s="30" t="s">
        <v>2060</v>
      </c>
      <c r="F130" s="31" t="s">
        <v>71</v>
      </c>
      <c r="G130" s="32">
        <v>6.0270000000000001</v>
      </c>
      <c r="H130" s="33">
        <v>0</v>
      </c>
      <c r="I130" s="33">
        <f>ROUND(ROUND(H130,2)*ROUND(G130,3),2)</f>
        <v>0</v>
      </c>
      <c r="O130">
        <f>(I130*21)/100</f>
        <v>0</v>
      </c>
      <c r="P130" t="s">
        <v>35</v>
      </c>
    </row>
    <row r="131" spans="1:18" ht="38.25" x14ac:dyDescent="0.2">
      <c r="A131" s="34" t="s">
        <v>59</v>
      </c>
      <c r="E131" s="35" t="s">
        <v>2061</v>
      </c>
    </row>
    <row r="132" spans="1:18" x14ac:dyDescent="0.2">
      <c r="A132" s="36" t="s">
        <v>61</v>
      </c>
      <c r="E132" s="37" t="s">
        <v>2062</v>
      </c>
    </row>
    <row r="133" spans="1:18" ht="51" x14ac:dyDescent="0.2">
      <c r="A133" t="s">
        <v>63</v>
      </c>
      <c r="E133" s="35" t="s">
        <v>2063</v>
      </c>
    </row>
    <row r="134" spans="1:18" x14ac:dyDescent="0.2">
      <c r="A134" s="24" t="s">
        <v>55</v>
      </c>
      <c r="B134" s="29" t="s">
        <v>225</v>
      </c>
      <c r="C134" s="29" t="s">
        <v>2064</v>
      </c>
      <c r="D134" s="24" t="s">
        <v>69</v>
      </c>
      <c r="E134" s="30" t="s">
        <v>2065</v>
      </c>
      <c r="F134" s="31" t="s">
        <v>71</v>
      </c>
      <c r="G134" s="32">
        <v>0.109</v>
      </c>
      <c r="H134" s="33">
        <v>0</v>
      </c>
      <c r="I134" s="33">
        <f>ROUND(ROUND(H134,2)*ROUND(G134,3),2)</f>
        <v>0</v>
      </c>
      <c r="O134">
        <f>(I134*21)/100</f>
        <v>0</v>
      </c>
      <c r="P134" t="s">
        <v>35</v>
      </c>
    </row>
    <row r="135" spans="1:18" ht="38.25" x14ac:dyDescent="0.2">
      <c r="A135" s="34" t="s">
        <v>59</v>
      </c>
      <c r="E135" s="35" t="s">
        <v>2066</v>
      </c>
    </row>
    <row r="136" spans="1:18" x14ac:dyDescent="0.2">
      <c r="A136" s="36" t="s">
        <v>61</v>
      </c>
      <c r="E136" s="37" t="s">
        <v>2067</v>
      </c>
    </row>
    <row r="137" spans="1:18" ht="51" x14ac:dyDescent="0.2">
      <c r="A137" t="s">
        <v>63</v>
      </c>
      <c r="E137" s="35" t="s">
        <v>2063</v>
      </c>
    </row>
    <row r="138" spans="1:18" x14ac:dyDescent="0.2">
      <c r="A138" s="24" t="s">
        <v>55</v>
      </c>
      <c r="B138" s="29" t="s">
        <v>230</v>
      </c>
      <c r="C138" s="29" t="s">
        <v>244</v>
      </c>
      <c r="D138" s="24" t="s">
        <v>69</v>
      </c>
      <c r="E138" s="30" t="s">
        <v>245</v>
      </c>
      <c r="F138" s="31" t="s">
        <v>204</v>
      </c>
      <c r="G138" s="32">
        <v>17.22</v>
      </c>
      <c r="H138" s="33">
        <v>0</v>
      </c>
      <c r="I138" s="33">
        <f>ROUND(ROUND(H138,2)*ROUND(G138,3),2)</f>
        <v>0</v>
      </c>
      <c r="O138">
        <f>(I138*21)/100</f>
        <v>0</v>
      </c>
      <c r="P138" t="s">
        <v>35</v>
      </c>
    </row>
    <row r="139" spans="1:18" ht="38.25" x14ac:dyDescent="0.2">
      <c r="A139" s="34" t="s">
        <v>59</v>
      </c>
      <c r="E139" s="35" t="s">
        <v>2068</v>
      </c>
    </row>
    <row r="140" spans="1:18" x14ac:dyDescent="0.2">
      <c r="A140" s="36" t="s">
        <v>61</v>
      </c>
      <c r="E140" s="37" t="s">
        <v>2069</v>
      </c>
    </row>
    <row r="141" spans="1:18" ht="51" x14ac:dyDescent="0.2">
      <c r="A141" t="s">
        <v>63</v>
      </c>
      <c r="E141" s="35" t="s">
        <v>248</v>
      </c>
    </row>
    <row r="142" spans="1:18" x14ac:dyDescent="0.2">
      <c r="A142" s="24" t="s">
        <v>55</v>
      </c>
      <c r="B142" s="29" t="s">
        <v>236</v>
      </c>
      <c r="C142" s="29" t="s">
        <v>2070</v>
      </c>
      <c r="D142" s="24" t="s">
        <v>69</v>
      </c>
      <c r="E142" s="30" t="s">
        <v>2071</v>
      </c>
      <c r="F142" s="31" t="s">
        <v>204</v>
      </c>
      <c r="G142" s="32">
        <v>108.25</v>
      </c>
      <c r="H142" s="33">
        <v>0</v>
      </c>
      <c r="I142" s="33">
        <f>ROUND(ROUND(H142,2)*ROUND(G142,3),2)</f>
        <v>0</v>
      </c>
      <c r="O142">
        <f>(I142*21)/100</f>
        <v>0</v>
      </c>
      <c r="P142" t="s">
        <v>35</v>
      </c>
    </row>
    <row r="143" spans="1:18" ht="38.25" x14ac:dyDescent="0.2">
      <c r="A143" s="34" t="s">
        <v>59</v>
      </c>
      <c r="E143" s="35" t="s">
        <v>2072</v>
      </c>
    </row>
    <row r="144" spans="1:18" x14ac:dyDescent="0.2">
      <c r="A144" s="36" t="s">
        <v>61</v>
      </c>
      <c r="E144" s="37" t="s">
        <v>2073</v>
      </c>
    </row>
    <row r="145" spans="1:16" ht="306" x14ac:dyDescent="0.2">
      <c r="A145" t="s">
        <v>63</v>
      </c>
      <c r="E145" s="35" t="s">
        <v>2074</v>
      </c>
    </row>
    <row r="146" spans="1:16" x14ac:dyDescent="0.2">
      <c r="A146" s="24" t="s">
        <v>55</v>
      </c>
      <c r="B146" s="29" t="s">
        <v>243</v>
      </c>
      <c r="C146" s="29" t="s">
        <v>2075</v>
      </c>
      <c r="D146" s="24" t="s">
        <v>69</v>
      </c>
      <c r="E146" s="30" t="s">
        <v>2076</v>
      </c>
      <c r="F146" s="31" t="s">
        <v>101</v>
      </c>
      <c r="G146" s="32">
        <v>120.7</v>
      </c>
      <c r="H146" s="33">
        <v>0</v>
      </c>
      <c r="I146" s="33">
        <f>ROUND(ROUND(H146,2)*ROUND(G146,3),2)</f>
        <v>0</v>
      </c>
      <c r="O146">
        <f>(I146*21)/100</f>
        <v>0</v>
      </c>
      <c r="P146" t="s">
        <v>35</v>
      </c>
    </row>
    <row r="147" spans="1:16" ht="51" x14ac:dyDescent="0.2">
      <c r="A147" s="34" t="s">
        <v>59</v>
      </c>
      <c r="E147" s="35" t="s">
        <v>2077</v>
      </c>
    </row>
    <row r="148" spans="1:16" x14ac:dyDescent="0.2">
      <c r="A148" s="36" t="s">
        <v>61</v>
      </c>
      <c r="E148" s="37" t="s">
        <v>2078</v>
      </c>
    </row>
    <row r="149" spans="1:16" ht="63.75" x14ac:dyDescent="0.2">
      <c r="A149" t="s">
        <v>63</v>
      </c>
      <c r="E149" s="35" t="s">
        <v>941</v>
      </c>
    </row>
    <row r="150" spans="1:16" x14ac:dyDescent="0.2">
      <c r="A150" s="24" t="s">
        <v>55</v>
      </c>
      <c r="B150" s="29" t="s">
        <v>249</v>
      </c>
      <c r="C150" s="29" t="s">
        <v>2079</v>
      </c>
      <c r="D150" s="24" t="s">
        <v>69</v>
      </c>
      <c r="E150" s="30" t="s">
        <v>2080</v>
      </c>
      <c r="F150" s="31" t="s">
        <v>101</v>
      </c>
      <c r="G150" s="32">
        <v>3.4</v>
      </c>
      <c r="H150" s="33">
        <v>0</v>
      </c>
      <c r="I150" s="33">
        <f>ROUND(ROUND(H150,2)*ROUND(G150,3),2)</f>
        <v>0</v>
      </c>
      <c r="O150">
        <f>(I150*21)/100</f>
        <v>0</v>
      </c>
      <c r="P150" t="s">
        <v>35</v>
      </c>
    </row>
    <row r="151" spans="1:16" ht="38.25" x14ac:dyDescent="0.2">
      <c r="A151" s="34" t="s">
        <v>59</v>
      </c>
      <c r="E151" s="35" t="s">
        <v>2081</v>
      </c>
    </row>
    <row r="152" spans="1:16" x14ac:dyDescent="0.2">
      <c r="A152" s="36" t="s">
        <v>61</v>
      </c>
      <c r="E152" s="37" t="s">
        <v>2082</v>
      </c>
    </row>
    <row r="153" spans="1:16" ht="63.75" x14ac:dyDescent="0.2">
      <c r="A153" t="s">
        <v>63</v>
      </c>
      <c r="E153" s="35" t="s">
        <v>941</v>
      </c>
    </row>
    <row r="154" spans="1:16" ht="25.5" x14ac:dyDescent="0.2">
      <c r="A154" s="24" t="s">
        <v>55</v>
      </c>
      <c r="B154" s="29" t="s">
        <v>255</v>
      </c>
      <c r="C154" s="29" t="s">
        <v>2083</v>
      </c>
      <c r="D154" s="24" t="s">
        <v>69</v>
      </c>
      <c r="E154" s="30" t="s">
        <v>2084</v>
      </c>
      <c r="F154" s="31" t="s">
        <v>101</v>
      </c>
      <c r="G154" s="32">
        <v>2.4</v>
      </c>
      <c r="H154" s="33">
        <v>0</v>
      </c>
      <c r="I154" s="33">
        <f>ROUND(ROUND(H154,2)*ROUND(G154,3),2)</f>
        <v>0</v>
      </c>
      <c r="O154">
        <f>(I154*21)/100</f>
        <v>0</v>
      </c>
      <c r="P154" t="s">
        <v>35</v>
      </c>
    </row>
    <row r="155" spans="1:16" ht="38.25" x14ac:dyDescent="0.2">
      <c r="A155" s="34" t="s">
        <v>59</v>
      </c>
      <c r="E155" s="35" t="s">
        <v>2085</v>
      </c>
    </row>
    <row r="156" spans="1:16" x14ac:dyDescent="0.2">
      <c r="A156" s="36" t="s">
        <v>61</v>
      </c>
      <c r="E156" s="37" t="s">
        <v>2086</v>
      </c>
    </row>
    <row r="157" spans="1:16" ht="63.75" x14ac:dyDescent="0.2">
      <c r="A157" t="s">
        <v>63</v>
      </c>
      <c r="E157" s="35" t="s">
        <v>941</v>
      </c>
    </row>
    <row r="158" spans="1:16" x14ac:dyDescent="0.2">
      <c r="A158" s="24" t="s">
        <v>55</v>
      </c>
      <c r="B158" s="29" t="s">
        <v>262</v>
      </c>
      <c r="C158" s="29" t="s">
        <v>2087</v>
      </c>
      <c r="D158" s="24" t="s">
        <v>69</v>
      </c>
      <c r="E158" s="30" t="s">
        <v>2088</v>
      </c>
      <c r="F158" s="31" t="s">
        <v>101</v>
      </c>
      <c r="G158" s="32">
        <v>54</v>
      </c>
      <c r="H158" s="33">
        <v>0</v>
      </c>
      <c r="I158" s="33">
        <f>ROUND(ROUND(H158,2)*ROUND(G158,3),2)</f>
        <v>0</v>
      </c>
      <c r="O158">
        <f>(I158*21)/100</f>
        <v>0</v>
      </c>
      <c r="P158" t="s">
        <v>35</v>
      </c>
    </row>
    <row r="159" spans="1:16" ht="51" x14ac:dyDescent="0.2">
      <c r="A159" s="34" t="s">
        <v>59</v>
      </c>
      <c r="E159" s="35" t="s">
        <v>2089</v>
      </c>
    </row>
    <row r="160" spans="1:16" x14ac:dyDescent="0.2">
      <c r="A160" s="36" t="s">
        <v>61</v>
      </c>
      <c r="E160" s="37" t="s">
        <v>2090</v>
      </c>
    </row>
    <row r="161" spans="1:18" ht="63.75" x14ac:dyDescent="0.2">
      <c r="A161" t="s">
        <v>63</v>
      </c>
      <c r="E161" s="35" t="s">
        <v>941</v>
      </c>
    </row>
    <row r="162" spans="1:18" x14ac:dyDescent="0.2">
      <c r="A162" s="24" t="s">
        <v>55</v>
      </c>
      <c r="B162" s="29" t="s">
        <v>269</v>
      </c>
      <c r="C162" s="29" t="s">
        <v>1608</v>
      </c>
      <c r="D162" s="24" t="s">
        <v>69</v>
      </c>
      <c r="E162" s="30" t="s">
        <v>1609</v>
      </c>
      <c r="F162" s="31" t="s">
        <v>204</v>
      </c>
      <c r="G162" s="32">
        <v>8.4</v>
      </c>
      <c r="H162" s="33">
        <v>0</v>
      </c>
      <c r="I162" s="33">
        <f>ROUND(ROUND(H162,2)*ROUND(G162,3),2)</f>
        <v>0</v>
      </c>
      <c r="O162">
        <f>(I162*21)/100</f>
        <v>0</v>
      </c>
      <c r="P162" t="s">
        <v>35</v>
      </c>
    </row>
    <row r="163" spans="1:18" ht="51" x14ac:dyDescent="0.2">
      <c r="A163" s="34" t="s">
        <v>59</v>
      </c>
      <c r="E163" s="35" t="s">
        <v>2091</v>
      </c>
    </row>
    <row r="164" spans="1:18" x14ac:dyDescent="0.2">
      <c r="A164" s="36" t="s">
        <v>61</v>
      </c>
      <c r="E164" s="37" t="s">
        <v>2092</v>
      </c>
    </row>
    <row r="165" spans="1:18" ht="102" x14ac:dyDescent="0.2">
      <c r="A165" t="s">
        <v>63</v>
      </c>
      <c r="E165" s="35" t="s">
        <v>260</v>
      </c>
    </row>
    <row r="166" spans="1:18" ht="12.75" customHeight="1" x14ac:dyDescent="0.2">
      <c r="A166" s="12" t="s">
        <v>53</v>
      </c>
      <c r="B166" s="12"/>
      <c r="C166" s="38" t="s">
        <v>34</v>
      </c>
      <c r="D166" s="12"/>
      <c r="E166" s="27" t="s">
        <v>261</v>
      </c>
      <c r="F166" s="12"/>
      <c r="G166" s="12"/>
      <c r="H166" s="12"/>
      <c r="I166" s="39">
        <f>0+Q166</f>
        <v>0</v>
      </c>
      <c r="O166">
        <f>0+R166</f>
        <v>0</v>
      </c>
      <c r="Q166">
        <f>0+I167+I171+I175+I179+I183</f>
        <v>0</v>
      </c>
      <c r="R166">
        <f>0+O167+O171+O175+O179+O183</f>
        <v>0</v>
      </c>
    </row>
    <row r="167" spans="1:18" x14ac:dyDescent="0.2">
      <c r="A167" s="24" t="s">
        <v>55</v>
      </c>
      <c r="B167" s="29" t="s">
        <v>275</v>
      </c>
      <c r="C167" s="29" t="s">
        <v>946</v>
      </c>
      <c r="D167" s="24" t="s">
        <v>69</v>
      </c>
      <c r="E167" s="30" t="s">
        <v>947</v>
      </c>
      <c r="F167" s="31" t="s">
        <v>265</v>
      </c>
      <c r="G167" s="32">
        <v>120</v>
      </c>
      <c r="H167" s="33">
        <v>0</v>
      </c>
      <c r="I167" s="33">
        <f>ROUND(ROUND(H167,2)*ROUND(G167,3),2)</f>
        <v>0</v>
      </c>
      <c r="O167">
        <f>(I167*21)/100</f>
        <v>0</v>
      </c>
      <c r="P167" t="s">
        <v>35</v>
      </c>
    </row>
    <row r="168" spans="1:18" ht="51" x14ac:dyDescent="0.2">
      <c r="A168" s="34" t="s">
        <v>59</v>
      </c>
      <c r="E168" s="35" t="s">
        <v>2093</v>
      </c>
    </row>
    <row r="169" spans="1:18" x14ac:dyDescent="0.2">
      <c r="A169" s="36" t="s">
        <v>61</v>
      </c>
      <c r="E169" s="37" t="s">
        <v>2094</v>
      </c>
    </row>
    <row r="170" spans="1:18" ht="25.5" x14ac:dyDescent="0.2">
      <c r="A170" t="s">
        <v>63</v>
      </c>
      <c r="E170" s="35" t="s">
        <v>950</v>
      </c>
    </row>
    <row r="171" spans="1:18" x14ac:dyDescent="0.2">
      <c r="A171" s="24" t="s">
        <v>55</v>
      </c>
      <c r="B171" s="29" t="s">
        <v>282</v>
      </c>
      <c r="C171" s="29" t="s">
        <v>951</v>
      </c>
      <c r="D171" s="24" t="s">
        <v>69</v>
      </c>
      <c r="E171" s="30" t="s">
        <v>952</v>
      </c>
      <c r="F171" s="31" t="s">
        <v>71</v>
      </c>
      <c r="G171" s="32">
        <v>5.8460000000000001</v>
      </c>
      <c r="H171" s="33">
        <v>0</v>
      </c>
      <c r="I171" s="33">
        <f>ROUND(ROUND(H171,2)*ROUND(G171,3),2)</f>
        <v>0</v>
      </c>
      <c r="O171">
        <f>(I171*21)/100</f>
        <v>0</v>
      </c>
      <c r="P171" t="s">
        <v>35</v>
      </c>
    </row>
    <row r="172" spans="1:18" ht="242.25" x14ac:dyDescent="0.2">
      <c r="A172" s="34" t="s">
        <v>59</v>
      </c>
      <c r="E172" s="35" t="s">
        <v>2095</v>
      </c>
    </row>
    <row r="173" spans="1:18" ht="25.5" x14ac:dyDescent="0.2">
      <c r="A173" s="36" t="s">
        <v>61</v>
      </c>
      <c r="E173" s="37" t="s">
        <v>2096</v>
      </c>
    </row>
    <row r="174" spans="1:18" ht="382.5" x14ac:dyDescent="0.2">
      <c r="A174" t="s">
        <v>63</v>
      </c>
      <c r="E174" s="35" t="s">
        <v>955</v>
      </c>
    </row>
    <row r="175" spans="1:18" x14ac:dyDescent="0.2">
      <c r="A175" s="24" t="s">
        <v>55</v>
      </c>
      <c r="B175" s="29" t="s">
        <v>287</v>
      </c>
      <c r="C175" s="29" t="s">
        <v>956</v>
      </c>
      <c r="D175" s="24" t="s">
        <v>69</v>
      </c>
      <c r="E175" s="30" t="s">
        <v>957</v>
      </c>
      <c r="F175" s="31" t="s">
        <v>58</v>
      </c>
      <c r="G175" s="32">
        <v>1.1479999999999999</v>
      </c>
      <c r="H175" s="33">
        <v>0</v>
      </c>
      <c r="I175" s="33">
        <f>ROUND(ROUND(H175,2)*ROUND(G175,3),2)</f>
        <v>0</v>
      </c>
      <c r="O175">
        <f>(I175*21)/100</f>
        <v>0</v>
      </c>
      <c r="P175" t="s">
        <v>35</v>
      </c>
    </row>
    <row r="176" spans="1:18" ht="51" x14ac:dyDescent="0.2">
      <c r="A176" s="34" t="s">
        <v>59</v>
      </c>
      <c r="E176" s="35" t="s">
        <v>2097</v>
      </c>
    </row>
    <row r="177" spans="1:18" x14ac:dyDescent="0.2">
      <c r="A177" s="36" t="s">
        <v>61</v>
      </c>
      <c r="E177" s="37" t="s">
        <v>2098</v>
      </c>
    </row>
    <row r="178" spans="1:18" ht="242.25" x14ac:dyDescent="0.2">
      <c r="A178" t="s">
        <v>63</v>
      </c>
      <c r="E178" s="35" t="s">
        <v>960</v>
      </c>
    </row>
    <row r="179" spans="1:18" x14ac:dyDescent="0.2">
      <c r="A179" s="24" t="s">
        <v>55</v>
      </c>
      <c r="B179" s="29" t="s">
        <v>292</v>
      </c>
      <c r="C179" s="29" t="s">
        <v>2099</v>
      </c>
      <c r="D179" s="24" t="s">
        <v>69</v>
      </c>
      <c r="E179" s="30" t="s">
        <v>2100</v>
      </c>
      <c r="F179" s="31" t="s">
        <v>71</v>
      </c>
      <c r="G179" s="32">
        <v>5.67</v>
      </c>
      <c r="H179" s="33">
        <v>0</v>
      </c>
      <c r="I179" s="33">
        <f>ROUND(ROUND(H179,2)*ROUND(G179,3),2)</f>
        <v>0</v>
      </c>
      <c r="O179">
        <f>(I179*21)/100</f>
        <v>0</v>
      </c>
      <c r="P179" t="s">
        <v>35</v>
      </c>
    </row>
    <row r="180" spans="1:18" ht="165.75" x14ac:dyDescent="0.2">
      <c r="A180" s="34" t="s">
        <v>59</v>
      </c>
      <c r="E180" s="35" t="s">
        <v>2101</v>
      </c>
    </row>
    <row r="181" spans="1:18" x14ac:dyDescent="0.2">
      <c r="A181" s="36" t="s">
        <v>61</v>
      </c>
      <c r="E181" s="37" t="s">
        <v>2102</v>
      </c>
    </row>
    <row r="182" spans="1:18" ht="369.75" x14ac:dyDescent="0.2">
      <c r="A182" t="s">
        <v>63</v>
      </c>
      <c r="E182" s="35" t="s">
        <v>274</v>
      </c>
    </row>
    <row r="183" spans="1:18" x14ac:dyDescent="0.2">
      <c r="A183" s="24" t="s">
        <v>55</v>
      </c>
      <c r="B183" s="29" t="s">
        <v>298</v>
      </c>
      <c r="C183" s="29" t="s">
        <v>2103</v>
      </c>
      <c r="D183" s="24" t="s">
        <v>69</v>
      </c>
      <c r="E183" s="30" t="s">
        <v>2104</v>
      </c>
      <c r="F183" s="31" t="s">
        <v>58</v>
      </c>
      <c r="G183" s="32">
        <v>1.113</v>
      </c>
      <c r="H183" s="33">
        <v>0</v>
      </c>
      <c r="I183" s="33">
        <f>ROUND(ROUND(H183,2)*ROUND(G183,3),2)</f>
        <v>0</v>
      </c>
      <c r="O183">
        <f>(I183*21)/100</f>
        <v>0</v>
      </c>
      <c r="P183" t="s">
        <v>35</v>
      </c>
    </row>
    <row r="184" spans="1:18" ht="51" x14ac:dyDescent="0.2">
      <c r="A184" s="34" t="s">
        <v>59</v>
      </c>
      <c r="E184" s="35" t="s">
        <v>2105</v>
      </c>
    </row>
    <row r="185" spans="1:18" x14ac:dyDescent="0.2">
      <c r="A185" s="36" t="s">
        <v>61</v>
      </c>
      <c r="E185" s="37" t="s">
        <v>2106</v>
      </c>
    </row>
    <row r="186" spans="1:18" ht="267.75" x14ac:dyDescent="0.2">
      <c r="A186" t="s">
        <v>63</v>
      </c>
      <c r="E186" s="35" t="s">
        <v>280</v>
      </c>
    </row>
    <row r="187" spans="1:18" ht="12.75" customHeight="1" x14ac:dyDescent="0.2">
      <c r="A187" s="12" t="s">
        <v>53</v>
      </c>
      <c r="B187" s="12"/>
      <c r="C187" s="38" t="s">
        <v>43</v>
      </c>
      <c r="D187" s="12"/>
      <c r="E187" s="27" t="s">
        <v>281</v>
      </c>
      <c r="F187" s="12"/>
      <c r="G187" s="12"/>
      <c r="H187" s="12"/>
      <c r="I187" s="39">
        <f>0+Q187</f>
        <v>0</v>
      </c>
      <c r="O187">
        <f>0+R187</f>
        <v>0</v>
      </c>
      <c r="Q187">
        <f>0+I188+I192+I196+I200+I204+I208</f>
        <v>0</v>
      </c>
      <c r="R187">
        <f>0+O188+O192+O196+O200+O204+O208</f>
        <v>0</v>
      </c>
    </row>
    <row r="188" spans="1:18" x14ac:dyDescent="0.2">
      <c r="A188" s="24" t="s">
        <v>55</v>
      </c>
      <c r="B188" s="29" t="s">
        <v>303</v>
      </c>
      <c r="C188" s="29" t="s">
        <v>283</v>
      </c>
      <c r="D188" s="24" t="s">
        <v>69</v>
      </c>
      <c r="E188" s="30" t="s">
        <v>284</v>
      </c>
      <c r="F188" s="31" t="s">
        <v>71</v>
      </c>
      <c r="G188" s="32">
        <v>9.4710000000000001</v>
      </c>
      <c r="H188" s="33">
        <v>0</v>
      </c>
      <c r="I188" s="33">
        <f>ROUND(ROUND(H188,2)*ROUND(G188,3),2)</f>
        <v>0</v>
      </c>
      <c r="O188">
        <f>(I188*21)/100</f>
        <v>0</v>
      </c>
      <c r="P188" t="s">
        <v>35</v>
      </c>
    </row>
    <row r="189" spans="1:18" ht="38.25" x14ac:dyDescent="0.2">
      <c r="A189" s="34" t="s">
        <v>59</v>
      </c>
      <c r="E189" s="35" t="s">
        <v>2107</v>
      </c>
    </row>
    <row r="190" spans="1:18" x14ac:dyDescent="0.2">
      <c r="A190" s="36" t="s">
        <v>61</v>
      </c>
      <c r="E190" s="37" t="s">
        <v>2108</v>
      </c>
    </row>
    <row r="191" spans="1:18" ht="369.75" x14ac:dyDescent="0.2">
      <c r="A191" t="s">
        <v>63</v>
      </c>
      <c r="E191" s="35" t="s">
        <v>274</v>
      </c>
    </row>
    <row r="192" spans="1:18" x14ac:dyDescent="0.2">
      <c r="A192" s="24" t="s">
        <v>55</v>
      </c>
      <c r="B192" s="29" t="s">
        <v>309</v>
      </c>
      <c r="C192" s="29" t="s">
        <v>2109</v>
      </c>
      <c r="D192" s="24" t="s">
        <v>69</v>
      </c>
      <c r="E192" s="30" t="s">
        <v>2110</v>
      </c>
      <c r="F192" s="31" t="s">
        <v>71</v>
      </c>
      <c r="G192" s="32">
        <v>12.553000000000001</v>
      </c>
      <c r="H192" s="33">
        <v>0</v>
      </c>
      <c r="I192" s="33">
        <f>ROUND(ROUND(H192,2)*ROUND(G192,3),2)</f>
        <v>0</v>
      </c>
      <c r="O192">
        <f>(I192*21)/100</f>
        <v>0</v>
      </c>
      <c r="P192" t="s">
        <v>35</v>
      </c>
    </row>
    <row r="193" spans="1:16" ht="153" x14ac:dyDescent="0.2">
      <c r="A193" s="34" t="s">
        <v>59</v>
      </c>
      <c r="E193" s="35" t="s">
        <v>2111</v>
      </c>
    </row>
    <row r="194" spans="1:16" x14ac:dyDescent="0.2">
      <c r="A194" s="36" t="s">
        <v>61</v>
      </c>
      <c r="E194" s="37" t="s">
        <v>2112</v>
      </c>
    </row>
    <row r="195" spans="1:16" ht="369.75" x14ac:dyDescent="0.2">
      <c r="A195" t="s">
        <v>63</v>
      </c>
      <c r="E195" s="35" t="s">
        <v>274</v>
      </c>
    </row>
    <row r="196" spans="1:16" x14ac:dyDescent="0.2">
      <c r="A196" s="24" t="s">
        <v>55</v>
      </c>
      <c r="B196" s="29" t="s">
        <v>316</v>
      </c>
      <c r="C196" s="29" t="s">
        <v>2113</v>
      </c>
      <c r="D196" s="24" t="s">
        <v>69</v>
      </c>
      <c r="E196" s="30" t="s">
        <v>2114</v>
      </c>
      <c r="F196" s="31" t="s">
        <v>58</v>
      </c>
      <c r="G196" s="32">
        <v>2.4630000000000001</v>
      </c>
      <c r="H196" s="33">
        <v>0</v>
      </c>
      <c r="I196" s="33">
        <f>ROUND(ROUND(H196,2)*ROUND(G196,3),2)</f>
        <v>0</v>
      </c>
      <c r="O196">
        <f>(I196*21)/100</f>
        <v>0</v>
      </c>
      <c r="P196" t="s">
        <v>35</v>
      </c>
    </row>
    <row r="197" spans="1:16" ht="51" x14ac:dyDescent="0.2">
      <c r="A197" s="34" t="s">
        <v>59</v>
      </c>
      <c r="E197" s="35" t="s">
        <v>2115</v>
      </c>
    </row>
    <row r="198" spans="1:16" x14ac:dyDescent="0.2">
      <c r="A198" s="36" t="s">
        <v>61</v>
      </c>
      <c r="E198" s="37" t="s">
        <v>2116</v>
      </c>
    </row>
    <row r="199" spans="1:16" ht="178.5" x14ac:dyDescent="0.2">
      <c r="A199" t="s">
        <v>63</v>
      </c>
      <c r="E199" s="35" t="s">
        <v>2117</v>
      </c>
    </row>
    <row r="200" spans="1:16" x14ac:dyDescent="0.2">
      <c r="A200" s="24" t="s">
        <v>55</v>
      </c>
      <c r="B200" s="29" t="s">
        <v>322</v>
      </c>
      <c r="C200" s="29" t="s">
        <v>304</v>
      </c>
      <c r="D200" s="24" t="s">
        <v>120</v>
      </c>
      <c r="E200" s="30" t="s">
        <v>305</v>
      </c>
      <c r="F200" s="31" t="s">
        <v>71</v>
      </c>
      <c r="G200" s="32">
        <v>4.2</v>
      </c>
      <c r="H200" s="33">
        <v>0</v>
      </c>
      <c r="I200" s="33">
        <f>ROUND(ROUND(H200,2)*ROUND(G200,3),2)</f>
        <v>0</v>
      </c>
      <c r="O200">
        <f>(I200*21)/100</f>
        <v>0</v>
      </c>
      <c r="P200" t="s">
        <v>35</v>
      </c>
    </row>
    <row r="201" spans="1:16" ht="63.75" x14ac:dyDescent="0.2">
      <c r="A201" s="34" t="s">
        <v>59</v>
      </c>
      <c r="E201" s="35" t="s">
        <v>2118</v>
      </c>
    </row>
    <row r="202" spans="1:16" x14ac:dyDescent="0.2">
      <c r="A202" s="36" t="s">
        <v>61</v>
      </c>
      <c r="E202" s="37" t="s">
        <v>2028</v>
      </c>
    </row>
    <row r="203" spans="1:16" ht="51" x14ac:dyDescent="0.2">
      <c r="A203" t="s">
        <v>63</v>
      </c>
      <c r="E203" s="35" t="s">
        <v>308</v>
      </c>
    </row>
    <row r="204" spans="1:16" x14ac:dyDescent="0.2">
      <c r="A204" s="24" t="s">
        <v>55</v>
      </c>
      <c r="B204" s="29" t="s">
        <v>328</v>
      </c>
      <c r="C204" s="29" t="s">
        <v>304</v>
      </c>
      <c r="D204" s="24" t="s">
        <v>125</v>
      </c>
      <c r="E204" s="30" t="s">
        <v>305</v>
      </c>
      <c r="F204" s="31" t="s">
        <v>71</v>
      </c>
      <c r="G204" s="32">
        <v>43.853999999999999</v>
      </c>
      <c r="H204" s="33">
        <v>0</v>
      </c>
      <c r="I204" s="33">
        <f>ROUND(ROUND(H204,2)*ROUND(G204,3),2)</f>
        <v>0</v>
      </c>
      <c r="O204">
        <f>(I204*21)/100</f>
        <v>0</v>
      </c>
      <c r="P204" t="s">
        <v>35</v>
      </c>
    </row>
    <row r="205" spans="1:16" ht="63.75" x14ac:dyDescent="0.2">
      <c r="A205" s="34" t="s">
        <v>59</v>
      </c>
      <c r="E205" s="35" t="s">
        <v>2119</v>
      </c>
    </row>
    <row r="206" spans="1:16" x14ac:dyDescent="0.2">
      <c r="A206" s="36" t="s">
        <v>61</v>
      </c>
      <c r="E206" s="37" t="s">
        <v>2120</v>
      </c>
    </row>
    <row r="207" spans="1:16" ht="51" x14ac:dyDescent="0.2">
      <c r="A207" t="s">
        <v>63</v>
      </c>
      <c r="E207" s="35" t="s">
        <v>308</v>
      </c>
    </row>
    <row r="208" spans="1:16" x14ac:dyDescent="0.2">
      <c r="A208" s="24" t="s">
        <v>55</v>
      </c>
      <c r="B208" s="29" t="s">
        <v>333</v>
      </c>
      <c r="C208" s="29" t="s">
        <v>788</v>
      </c>
      <c r="D208" s="24" t="s">
        <v>69</v>
      </c>
      <c r="E208" s="30" t="s">
        <v>789</v>
      </c>
      <c r="F208" s="31" t="s">
        <v>71</v>
      </c>
      <c r="G208" s="32">
        <v>2.72</v>
      </c>
      <c r="H208" s="33">
        <v>0</v>
      </c>
      <c r="I208" s="33">
        <f>ROUND(ROUND(H208,2)*ROUND(G208,3),2)</f>
        <v>0</v>
      </c>
      <c r="O208">
        <f>(I208*21)/100</f>
        <v>0</v>
      </c>
      <c r="P208" t="s">
        <v>35</v>
      </c>
    </row>
    <row r="209" spans="1:18" ht="89.25" x14ac:dyDescent="0.2">
      <c r="A209" s="34" t="s">
        <v>59</v>
      </c>
      <c r="E209" s="35" t="s">
        <v>2121</v>
      </c>
    </row>
    <row r="210" spans="1:18" x14ac:dyDescent="0.2">
      <c r="A210" s="36" t="s">
        <v>61</v>
      </c>
      <c r="E210" s="37" t="s">
        <v>2122</v>
      </c>
    </row>
    <row r="211" spans="1:18" ht="357" x14ac:dyDescent="0.2">
      <c r="A211" t="s">
        <v>63</v>
      </c>
      <c r="E211" s="35" t="s">
        <v>792</v>
      </c>
    </row>
    <row r="212" spans="1:18" ht="12.75" customHeight="1" x14ac:dyDescent="0.2">
      <c r="A212" s="12" t="s">
        <v>53</v>
      </c>
      <c r="B212" s="12"/>
      <c r="C212" s="38" t="s">
        <v>45</v>
      </c>
      <c r="D212" s="12"/>
      <c r="E212" s="27" t="s">
        <v>315</v>
      </c>
      <c r="F212" s="12"/>
      <c r="G212" s="12"/>
      <c r="H212" s="12"/>
      <c r="I212" s="39">
        <f>0+Q212</f>
        <v>0</v>
      </c>
      <c r="O212">
        <f>0+R212</f>
        <v>0</v>
      </c>
      <c r="Q212">
        <f>0+I213+I217+I221+I225+I229+I233</f>
        <v>0</v>
      </c>
      <c r="R212">
        <f>0+O213+O217+O221+O225+O229+O233</f>
        <v>0</v>
      </c>
    </row>
    <row r="213" spans="1:18" x14ac:dyDescent="0.2">
      <c r="A213" s="24" t="s">
        <v>55</v>
      </c>
      <c r="B213" s="29" t="s">
        <v>336</v>
      </c>
      <c r="C213" s="29" t="s">
        <v>323</v>
      </c>
      <c r="D213" s="24" t="s">
        <v>69</v>
      </c>
      <c r="E213" s="30" t="s">
        <v>324</v>
      </c>
      <c r="F213" s="31" t="s">
        <v>204</v>
      </c>
      <c r="G213" s="32">
        <v>25.27</v>
      </c>
      <c r="H213" s="33">
        <v>0</v>
      </c>
      <c r="I213" s="33">
        <f>ROUND(ROUND(H213,2)*ROUND(G213,3),2)</f>
        <v>0</v>
      </c>
      <c r="O213">
        <f>(I213*21)/100</f>
        <v>0</v>
      </c>
      <c r="P213" t="s">
        <v>35</v>
      </c>
    </row>
    <row r="214" spans="1:18" ht="38.25" x14ac:dyDescent="0.2">
      <c r="A214" s="34" t="s">
        <v>59</v>
      </c>
      <c r="E214" s="35" t="s">
        <v>2123</v>
      </c>
    </row>
    <row r="215" spans="1:18" x14ac:dyDescent="0.2">
      <c r="A215" s="36" t="s">
        <v>61</v>
      </c>
      <c r="E215" s="37" t="s">
        <v>2124</v>
      </c>
    </row>
    <row r="216" spans="1:18" ht="51" x14ac:dyDescent="0.2">
      <c r="A216" t="s">
        <v>63</v>
      </c>
      <c r="E216" s="35" t="s">
        <v>327</v>
      </c>
    </row>
    <row r="217" spans="1:18" x14ac:dyDescent="0.2">
      <c r="A217" s="24" t="s">
        <v>55</v>
      </c>
      <c r="B217" s="29" t="s">
        <v>341</v>
      </c>
      <c r="C217" s="29" t="s">
        <v>357</v>
      </c>
      <c r="D217" s="24" t="s">
        <v>69</v>
      </c>
      <c r="E217" s="30" t="s">
        <v>358</v>
      </c>
      <c r="F217" s="31" t="s">
        <v>71</v>
      </c>
      <c r="G217" s="32">
        <v>1.516</v>
      </c>
      <c r="H217" s="33">
        <v>0</v>
      </c>
      <c r="I217" s="33">
        <f>ROUND(ROUND(H217,2)*ROUND(G217,3),2)</f>
        <v>0</v>
      </c>
      <c r="O217">
        <f>(I217*21)/100</f>
        <v>0</v>
      </c>
      <c r="P217" t="s">
        <v>35</v>
      </c>
    </row>
    <row r="218" spans="1:18" ht="51" x14ac:dyDescent="0.2">
      <c r="A218" s="34" t="s">
        <v>59</v>
      </c>
      <c r="E218" s="35" t="s">
        <v>2125</v>
      </c>
    </row>
    <row r="219" spans="1:18" x14ac:dyDescent="0.2">
      <c r="A219" s="36" t="s">
        <v>61</v>
      </c>
      <c r="E219" s="37" t="s">
        <v>2126</v>
      </c>
    </row>
    <row r="220" spans="1:18" ht="102" x14ac:dyDescent="0.2">
      <c r="A220" t="s">
        <v>63</v>
      </c>
      <c r="E220" s="35" t="s">
        <v>361</v>
      </c>
    </row>
    <row r="221" spans="1:18" x14ac:dyDescent="0.2">
      <c r="A221" s="24" t="s">
        <v>55</v>
      </c>
      <c r="B221" s="29" t="s">
        <v>346</v>
      </c>
      <c r="C221" s="29" t="s">
        <v>369</v>
      </c>
      <c r="D221" s="24" t="s">
        <v>69</v>
      </c>
      <c r="E221" s="30" t="s">
        <v>370</v>
      </c>
      <c r="F221" s="31" t="s">
        <v>204</v>
      </c>
      <c r="G221" s="32">
        <v>25.27</v>
      </c>
      <c r="H221" s="33">
        <v>0</v>
      </c>
      <c r="I221" s="33">
        <f>ROUND(ROUND(H221,2)*ROUND(G221,3),2)</f>
        <v>0</v>
      </c>
      <c r="O221">
        <f>(I221*21)/100</f>
        <v>0</v>
      </c>
      <c r="P221" t="s">
        <v>35</v>
      </c>
    </row>
    <row r="222" spans="1:18" ht="51" x14ac:dyDescent="0.2">
      <c r="A222" s="34" t="s">
        <v>59</v>
      </c>
      <c r="E222" s="35" t="s">
        <v>2127</v>
      </c>
    </row>
    <row r="223" spans="1:18" x14ac:dyDescent="0.2">
      <c r="A223" s="36" t="s">
        <v>61</v>
      </c>
      <c r="E223" s="37" t="s">
        <v>2124</v>
      </c>
    </row>
    <row r="224" spans="1:18" ht="51" x14ac:dyDescent="0.2">
      <c r="A224" t="s">
        <v>63</v>
      </c>
      <c r="E224" s="35" t="s">
        <v>373</v>
      </c>
    </row>
    <row r="225" spans="1:18" x14ac:dyDescent="0.2">
      <c r="A225" s="24" t="s">
        <v>55</v>
      </c>
      <c r="B225" s="29" t="s">
        <v>351</v>
      </c>
      <c r="C225" s="29" t="s">
        <v>397</v>
      </c>
      <c r="D225" s="24" t="s">
        <v>69</v>
      </c>
      <c r="E225" s="30" t="s">
        <v>398</v>
      </c>
      <c r="F225" s="31" t="s">
        <v>204</v>
      </c>
      <c r="G225" s="32">
        <v>25.27</v>
      </c>
      <c r="H225" s="33">
        <v>0</v>
      </c>
      <c r="I225" s="33">
        <f>ROUND(ROUND(H225,2)*ROUND(G225,3),2)</f>
        <v>0</v>
      </c>
      <c r="O225">
        <f>(I225*21)/100</f>
        <v>0</v>
      </c>
      <c r="P225" t="s">
        <v>35</v>
      </c>
    </row>
    <row r="226" spans="1:18" ht="38.25" x14ac:dyDescent="0.2">
      <c r="A226" s="34" t="s">
        <v>59</v>
      </c>
      <c r="E226" s="35" t="s">
        <v>2128</v>
      </c>
    </row>
    <row r="227" spans="1:18" x14ac:dyDescent="0.2">
      <c r="A227" s="36" t="s">
        <v>61</v>
      </c>
      <c r="E227" s="37" t="s">
        <v>2124</v>
      </c>
    </row>
    <row r="228" spans="1:18" ht="140.25" x14ac:dyDescent="0.2">
      <c r="A228" t="s">
        <v>63</v>
      </c>
      <c r="E228" s="35" t="s">
        <v>401</v>
      </c>
    </row>
    <row r="229" spans="1:18" x14ac:dyDescent="0.2">
      <c r="A229" s="24" t="s">
        <v>55</v>
      </c>
      <c r="B229" s="29" t="s">
        <v>356</v>
      </c>
      <c r="C229" s="29" t="s">
        <v>2129</v>
      </c>
      <c r="D229" s="24" t="s">
        <v>69</v>
      </c>
      <c r="E229" s="30" t="s">
        <v>2130</v>
      </c>
      <c r="F229" s="31" t="s">
        <v>204</v>
      </c>
      <c r="G229" s="32">
        <v>44.54</v>
      </c>
      <c r="H229" s="33">
        <v>0</v>
      </c>
      <c r="I229" s="33">
        <f>ROUND(ROUND(H229,2)*ROUND(G229,3),2)</f>
        <v>0</v>
      </c>
      <c r="O229">
        <f>(I229*21)/100</f>
        <v>0</v>
      </c>
      <c r="P229" t="s">
        <v>35</v>
      </c>
    </row>
    <row r="230" spans="1:18" ht="38.25" x14ac:dyDescent="0.2">
      <c r="A230" s="34" t="s">
        <v>59</v>
      </c>
      <c r="E230" s="35" t="s">
        <v>2131</v>
      </c>
    </row>
    <row r="231" spans="1:18" x14ac:dyDescent="0.2">
      <c r="A231" s="36" t="s">
        <v>61</v>
      </c>
      <c r="E231" s="37" t="s">
        <v>2132</v>
      </c>
    </row>
    <row r="232" spans="1:18" ht="140.25" x14ac:dyDescent="0.2">
      <c r="A232" t="s">
        <v>63</v>
      </c>
      <c r="E232" s="35" t="s">
        <v>401</v>
      </c>
    </row>
    <row r="233" spans="1:18" x14ac:dyDescent="0.2">
      <c r="A233" s="24" t="s">
        <v>55</v>
      </c>
      <c r="B233" s="29" t="s">
        <v>362</v>
      </c>
      <c r="C233" s="29" t="s">
        <v>471</v>
      </c>
      <c r="D233" s="24" t="s">
        <v>69</v>
      </c>
      <c r="E233" s="30" t="s">
        <v>472</v>
      </c>
      <c r="F233" s="31" t="s">
        <v>101</v>
      </c>
      <c r="G233" s="32">
        <v>26.2</v>
      </c>
      <c r="H233" s="33">
        <v>0</v>
      </c>
      <c r="I233" s="33">
        <f>ROUND(ROUND(H233,2)*ROUND(G233,3),2)</f>
        <v>0</v>
      </c>
      <c r="O233">
        <f>(I233*21)/100</f>
        <v>0</v>
      </c>
      <c r="P233" t="s">
        <v>35</v>
      </c>
    </row>
    <row r="234" spans="1:18" ht="38.25" x14ac:dyDescent="0.2">
      <c r="A234" s="34" t="s">
        <v>59</v>
      </c>
      <c r="E234" s="35" t="s">
        <v>2133</v>
      </c>
    </row>
    <row r="235" spans="1:18" x14ac:dyDescent="0.2">
      <c r="A235" s="36" t="s">
        <v>61</v>
      </c>
      <c r="E235" s="37" t="s">
        <v>2016</v>
      </c>
    </row>
    <row r="236" spans="1:18" ht="38.25" x14ac:dyDescent="0.2">
      <c r="A236" t="s">
        <v>63</v>
      </c>
      <c r="E236" s="35" t="s">
        <v>475</v>
      </c>
    </row>
    <row r="237" spans="1:18" ht="12.75" customHeight="1" x14ac:dyDescent="0.2">
      <c r="A237" s="12" t="s">
        <v>53</v>
      </c>
      <c r="B237" s="12"/>
      <c r="C237" s="38" t="s">
        <v>47</v>
      </c>
      <c r="D237" s="12"/>
      <c r="E237" s="27" t="s">
        <v>793</v>
      </c>
      <c r="F237" s="12"/>
      <c r="G237" s="12"/>
      <c r="H237" s="12"/>
      <c r="I237" s="39">
        <f>0+Q237</f>
        <v>0</v>
      </c>
      <c r="O237">
        <f>0+R237</f>
        <v>0</v>
      </c>
      <c r="Q237">
        <f>0+I238+I242+I246+I250+I254</f>
        <v>0</v>
      </c>
      <c r="R237">
        <f>0+O238+O242+O246+O250+O254</f>
        <v>0</v>
      </c>
    </row>
    <row r="238" spans="1:18" ht="25.5" x14ac:dyDescent="0.2">
      <c r="A238" s="24" t="s">
        <v>55</v>
      </c>
      <c r="B238" s="29" t="s">
        <v>368</v>
      </c>
      <c r="C238" s="29" t="s">
        <v>963</v>
      </c>
      <c r="D238" s="24" t="s">
        <v>69</v>
      </c>
      <c r="E238" s="30" t="s">
        <v>964</v>
      </c>
      <c r="F238" s="31" t="s">
        <v>204</v>
      </c>
      <c r="G238" s="32">
        <v>223.1</v>
      </c>
      <c r="H238" s="33">
        <v>0</v>
      </c>
      <c r="I238" s="33">
        <f>ROUND(ROUND(H238,2)*ROUND(G238,3),2)</f>
        <v>0</v>
      </c>
      <c r="O238">
        <f>(I238*21)/100</f>
        <v>0</v>
      </c>
      <c r="P238" t="s">
        <v>35</v>
      </c>
    </row>
    <row r="239" spans="1:18" ht="89.25" x14ac:dyDescent="0.2">
      <c r="A239" s="34" t="s">
        <v>59</v>
      </c>
      <c r="E239" s="35" t="s">
        <v>2134</v>
      </c>
    </row>
    <row r="240" spans="1:18" ht="38.25" x14ac:dyDescent="0.2">
      <c r="A240" s="36" t="s">
        <v>61</v>
      </c>
      <c r="E240" s="37" t="s">
        <v>2135</v>
      </c>
    </row>
    <row r="241" spans="1:16" ht="76.5" x14ac:dyDescent="0.2">
      <c r="A241" t="s">
        <v>63</v>
      </c>
      <c r="E241" s="35" t="s">
        <v>798</v>
      </c>
    </row>
    <row r="242" spans="1:16" ht="25.5" x14ac:dyDescent="0.2">
      <c r="A242" s="24" t="s">
        <v>55</v>
      </c>
      <c r="B242" s="29" t="s">
        <v>374</v>
      </c>
      <c r="C242" s="29" t="s">
        <v>966</v>
      </c>
      <c r="D242" s="24" t="s">
        <v>69</v>
      </c>
      <c r="E242" s="30" t="s">
        <v>967</v>
      </c>
      <c r="F242" s="31" t="s">
        <v>204</v>
      </c>
      <c r="G242" s="32">
        <v>30.577999999999999</v>
      </c>
      <c r="H242" s="33">
        <v>0</v>
      </c>
      <c r="I242" s="33">
        <f>ROUND(ROUND(H242,2)*ROUND(G242,3),2)</f>
        <v>0</v>
      </c>
      <c r="O242">
        <f>(I242*21)/100</f>
        <v>0</v>
      </c>
      <c r="P242" t="s">
        <v>35</v>
      </c>
    </row>
    <row r="243" spans="1:16" ht="89.25" x14ac:dyDescent="0.2">
      <c r="A243" s="34" t="s">
        <v>59</v>
      </c>
      <c r="E243" s="35" t="s">
        <v>2136</v>
      </c>
    </row>
    <row r="244" spans="1:16" ht="38.25" x14ac:dyDescent="0.2">
      <c r="A244" s="36" t="s">
        <v>61</v>
      </c>
      <c r="E244" s="37" t="s">
        <v>2137</v>
      </c>
    </row>
    <row r="245" spans="1:16" ht="76.5" x14ac:dyDescent="0.2">
      <c r="A245" t="s">
        <v>63</v>
      </c>
      <c r="E245" s="35" t="s">
        <v>798</v>
      </c>
    </row>
    <row r="246" spans="1:16" x14ac:dyDescent="0.2">
      <c r="A246" s="24" t="s">
        <v>55</v>
      </c>
      <c r="B246" s="29" t="s">
        <v>379</v>
      </c>
      <c r="C246" s="29" t="s">
        <v>2138</v>
      </c>
      <c r="D246" s="24" t="s">
        <v>69</v>
      </c>
      <c r="E246" s="30" t="s">
        <v>2139</v>
      </c>
      <c r="F246" s="31" t="s">
        <v>204</v>
      </c>
      <c r="G246" s="32">
        <v>30.577999999999999</v>
      </c>
      <c r="H246" s="33">
        <v>0</v>
      </c>
      <c r="I246" s="33">
        <f>ROUND(ROUND(H246,2)*ROUND(G246,3),2)</f>
        <v>0</v>
      </c>
      <c r="O246">
        <f>(I246*21)/100</f>
        <v>0</v>
      </c>
      <c r="P246" t="s">
        <v>35</v>
      </c>
    </row>
    <row r="247" spans="1:16" ht="89.25" x14ac:dyDescent="0.2">
      <c r="A247" s="34" t="s">
        <v>59</v>
      </c>
      <c r="E247" s="35" t="s">
        <v>2140</v>
      </c>
    </row>
    <row r="248" spans="1:16" ht="38.25" x14ac:dyDescent="0.2">
      <c r="A248" s="36" t="s">
        <v>61</v>
      </c>
      <c r="E248" s="37" t="s">
        <v>2137</v>
      </c>
    </row>
    <row r="249" spans="1:16" ht="76.5" x14ac:dyDescent="0.2">
      <c r="A249" t="s">
        <v>63</v>
      </c>
      <c r="E249" s="35" t="s">
        <v>798</v>
      </c>
    </row>
    <row r="250" spans="1:16" x14ac:dyDescent="0.2">
      <c r="A250" s="24" t="s">
        <v>55</v>
      </c>
      <c r="B250" s="29" t="s">
        <v>385</v>
      </c>
      <c r="C250" s="29" t="s">
        <v>970</v>
      </c>
      <c r="D250" s="24" t="s">
        <v>69</v>
      </c>
      <c r="E250" s="30" t="s">
        <v>971</v>
      </c>
      <c r="F250" s="31" t="s">
        <v>204</v>
      </c>
      <c r="G250" s="32">
        <v>3.5409999999999999</v>
      </c>
      <c r="H250" s="33">
        <v>0</v>
      </c>
      <c r="I250" s="33">
        <f>ROUND(ROUND(H250,2)*ROUND(G250,3),2)</f>
        <v>0</v>
      </c>
      <c r="O250">
        <f>(I250*21)/100</f>
        <v>0</v>
      </c>
      <c r="P250" t="s">
        <v>35</v>
      </c>
    </row>
    <row r="251" spans="1:16" ht="89.25" x14ac:dyDescent="0.2">
      <c r="A251" s="34" t="s">
        <v>59</v>
      </c>
      <c r="E251" s="35" t="s">
        <v>2141</v>
      </c>
    </row>
    <row r="252" spans="1:16" ht="38.25" x14ac:dyDescent="0.2">
      <c r="A252" s="36" t="s">
        <v>61</v>
      </c>
      <c r="E252" s="37" t="s">
        <v>2142</v>
      </c>
    </row>
    <row r="253" spans="1:16" ht="63.75" x14ac:dyDescent="0.2">
      <c r="A253" t="s">
        <v>63</v>
      </c>
      <c r="E253" s="35" t="s">
        <v>973</v>
      </c>
    </row>
    <row r="254" spans="1:16" x14ac:dyDescent="0.2">
      <c r="A254" s="24" t="s">
        <v>55</v>
      </c>
      <c r="B254" s="29" t="s">
        <v>391</v>
      </c>
      <c r="C254" s="29" t="s">
        <v>974</v>
      </c>
      <c r="D254" s="24" t="s">
        <v>69</v>
      </c>
      <c r="E254" s="30" t="s">
        <v>975</v>
      </c>
      <c r="F254" s="31" t="s">
        <v>101</v>
      </c>
      <c r="G254" s="32">
        <v>10.95</v>
      </c>
      <c r="H254" s="33">
        <v>0</v>
      </c>
      <c r="I254" s="33">
        <f>ROUND(ROUND(H254,2)*ROUND(G254,3),2)</f>
        <v>0</v>
      </c>
      <c r="O254">
        <f>(I254*21)/100</f>
        <v>0</v>
      </c>
      <c r="P254" t="s">
        <v>35</v>
      </c>
    </row>
    <row r="255" spans="1:16" ht="38.25" x14ac:dyDescent="0.2">
      <c r="A255" s="34" t="s">
        <v>59</v>
      </c>
      <c r="E255" s="35" t="s">
        <v>2143</v>
      </c>
    </row>
    <row r="256" spans="1:16" x14ac:dyDescent="0.2">
      <c r="A256" s="36" t="s">
        <v>61</v>
      </c>
      <c r="E256" s="37" t="s">
        <v>2144</v>
      </c>
    </row>
    <row r="257" spans="1:18" ht="76.5" x14ac:dyDescent="0.2">
      <c r="A257" t="s">
        <v>63</v>
      </c>
      <c r="E257" s="35" t="s">
        <v>977</v>
      </c>
    </row>
    <row r="258" spans="1:18" ht="12.75" customHeight="1" x14ac:dyDescent="0.2">
      <c r="A258" s="12" t="s">
        <v>53</v>
      </c>
      <c r="B258" s="12"/>
      <c r="C258" s="38" t="s">
        <v>89</v>
      </c>
      <c r="D258" s="12"/>
      <c r="E258" s="27" t="s">
        <v>476</v>
      </c>
      <c r="F258" s="12"/>
      <c r="G258" s="12"/>
      <c r="H258" s="12"/>
      <c r="I258" s="39">
        <f>0+Q258</f>
        <v>0</v>
      </c>
      <c r="O258">
        <f>0+R258</f>
        <v>0</v>
      </c>
      <c r="Q258">
        <f>0+I259+I263+I267+I271+I275+I279+I283</f>
        <v>0</v>
      </c>
      <c r="R258">
        <f>0+O259+O263+O267+O271+O275+O279+O283</f>
        <v>0</v>
      </c>
    </row>
    <row r="259" spans="1:18" ht="25.5" x14ac:dyDescent="0.2">
      <c r="A259" s="24" t="s">
        <v>55</v>
      </c>
      <c r="B259" s="29" t="s">
        <v>396</v>
      </c>
      <c r="C259" s="29" t="s">
        <v>799</v>
      </c>
      <c r="D259" s="24" t="s">
        <v>69</v>
      </c>
      <c r="E259" s="30" t="s">
        <v>800</v>
      </c>
      <c r="F259" s="31" t="s">
        <v>204</v>
      </c>
      <c r="G259" s="32">
        <v>83.352000000000004</v>
      </c>
      <c r="H259" s="33">
        <v>0</v>
      </c>
      <c r="I259" s="33">
        <f>ROUND(ROUND(H259,2)*ROUND(G259,3),2)</f>
        <v>0</v>
      </c>
      <c r="O259">
        <f>(I259*21)/100</f>
        <v>0</v>
      </c>
      <c r="P259" t="s">
        <v>35</v>
      </c>
    </row>
    <row r="260" spans="1:18" ht="102" x14ac:dyDescent="0.2">
      <c r="A260" s="34" t="s">
        <v>59</v>
      </c>
      <c r="E260" s="35" t="s">
        <v>2145</v>
      </c>
    </row>
    <row r="261" spans="1:18" ht="51" x14ac:dyDescent="0.2">
      <c r="A261" s="36" t="s">
        <v>61</v>
      </c>
      <c r="E261" s="37" t="s">
        <v>2146</v>
      </c>
    </row>
    <row r="262" spans="1:18" ht="191.25" x14ac:dyDescent="0.2">
      <c r="A262" t="s">
        <v>63</v>
      </c>
      <c r="E262" s="35" t="s">
        <v>803</v>
      </c>
    </row>
    <row r="263" spans="1:18" ht="25.5" x14ac:dyDescent="0.2">
      <c r="A263" s="24" t="s">
        <v>55</v>
      </c>
      <c r="B263" s="29" t="s">
        <v>402</v>
      </c>
      <c r="C263" s="29" t="s">
        <v>2147</v>
      </c>
      <c r="D263" s="24" t="s">
        <v>69</v>
      </c>
      <c r="E263" s="30" t="s">
        <v>2148</v>
      </c>
      <c r="F263" s="31" t="s">
        <v>204</v>
      </c>
      <c r="G263" s="32">
        <v>66.17</v>
      </c>
      <c r="H263" s="33">
        <v>0</v>
      </c>
      <c r="I263" s="33">
        <f>ROUND(ROUND(H263,2)*ROUND(G263,3),2)</f>
        <v>0</v>
      </c>
      <c r="O263">
        <f>(I263*21)/100</f>
        <v>0</v>
      </c>
      <c r="P263" t="s">
        <v>35</v>
      </c>
    </row>
    <row r="264" spans="1:18" ht="38.25" x14ac:dyDescent="0.2">
      <c r="A264" s="34" t="s">
        <v>59</v>
      </c>
      <c r="E264" s="35" t="s">
        <v>2149</v>
      </c>
    </row>
    <row r="265" spans="1:18" x14ac:dyDescent="0.2">
      <c r="A265" s="36" t="s">
        <v>61</v>
      </c>
      <c r="E265" s="37" t="s">
        <v>2150</v>
      </c>
    </row>
    <row r="266" spans="1:18" ht="191.25" x14ac:dyDescent="0.2">
      <c r="A266" t="s">
        <v>63</v>
      </c>
      <c r="E266" s="35" t="s">
        <v>803</v>
      </c>
    </row>
    <row r="267" spans="1:18" ht="25.5" x14ac:dyDescent="0.2">
      <c r="A267" s="24" t="s">
        <v>55</v>
      </c>
      <c r="B267" s="29" t="s">
        <v>407</v>
      </c>
      <c r="C267" s="29" t="s">
        <v>2151</v>
      </c>
      <c r="D267" s="24" t="s">
        <v>69</v>
      </c>
      <c r="E267" s="30" t="s">
        <v>2152</v>
      </c>
      <c r="F267" s="31" t="s">
        <v>204</v>
      </c>
      <c r="G267" s="32">
        <v>48.28</v>
      </c>
      <c r="H267" s="33">
        <v>0</v>
      </c>
      <c r="I267" s="33">
        <f>ROUND(ROUND(H267,2)*ROUND(G267,3),2)</f>
        <v>0</v>
      </c>
      <c r="O267">
        <f>(I267*21)/100</f>
        <v>0</v>
      </c>
      <c r="P267" t="s">
        <v>35</v>
      </c>
    </row>
    <row r="268" spans="1:18" ht="38.25" x14ac:dyDescent="0.2">
      <c r="A268" s="34" t="s">
        <v>59</v>
      </c>
      <c r="E268" s="35" t="s">
        <v>2153</v>
      </c>
    </row>
    <row r="269" spans="1:18" x14ac:dyDescent="0.2">
      <c r="A269" s="36" t="s">
        <v>61</v>
      </c>
      <c r="E269" s="37" t="s">
        <v>2154</v>
      </c>
    </row>
    <row r="270" spans="1:18" ht="216.75" x14ac:dyDescent="0.2">
      <c r="A270" t="s">
        <v>63</v>
      </c>
      <c r="E270" s="35" t="s">
        <v>2155</v>
      </c>
    </row>
    <row r="271" spans="1:18" x14ac:dyDescent="0.2">
      <c r="A271" s="24" t="s">
        <v>55</v>
      </c>
      <c r="B271" s="29" t="s">
        <v>412</v>
      </c>
      <c r="C271" s="29" t="s">
        <v>2156</v>
      </c>
      <c r="D271" s="24" t="s">
        <v>69</v>
      </c>
      <c r="E271" s="30" t="s">
        <v>2157</v>
      </c>
      <c r="F271" s="31" t="s">
        <v>204</v>
      </c>
      <c r="G271" s="32">
        <v>21.65</v>
      </c>
      <c r="H271" s="33">
        <v>0</v>
      </c>
      <c r="I271" s="33">
        <f>ROUND(ROUND(H271,2)*ROUND(G271,3),2)</f>
        <v>0</v>
      </c>
      <c r="O271">
        <f>(I271*21)/100</f>
        <v>0</v>
      </c>
      <c r="P271" t="s">
        <v>35</v>
      </c>
    </row>
    <row r="272" spans="1:18" ht="51" x14ac:dyDescent="0.2">
      <c r="A272" s="34" t="s">
        <v>59</v>
      </c>
      <c r="E272" s="35" t="s">
        <v>2158</v>
      </c>
    </row>
    <row r="273" spans="1:18" x14ac:dyDescent="0.2">
      <c r="A273" s="36" t="s">
        <v>61</v>
      </c>
      <c r="E273" s="37" t="s">
        <v>2159</v>
      </c>
    </row>
    <row r="274" spans="1:18" ht="38.25" x14ac:dyDescent="0.2">
      <c r="A274" t="s">
        <v>63</v>
      </c>
      <c r="E274" s="35" t="s">
        <v>2160</v>
      </c>
    </row>
    <row r="275" spans="1:18" x14ac:dyDescent="0.2">
      <c r="A275" s="24" t="s">
        <v>55</v>
      </c>
      <c r="B275" s="29" t="s">
        <v>417</v>
      </c>
      <c r="C275" s="29" t="s">
        <v>2161</v>
      </c>
      <c r="D275" s="24" t="s">
        <v>69</v>
      </c>
      <c r="E275" s="30" t="s">
        <v>2162</v>
      </c>
      <c r="F275" s="31" t="s">
        <v>204</v>
      </c>
      <c r="G275" s="32">
        <v>66.08</v>
      </c>
      <c r="H275" s="33">
        <v>0</v>
      </c>
      <c r="I275" s="33">
        <f>ROUND(ROUND(H275,2)*ROUND(G275,3),2)</f>
        <v>0</v>
      </c>
      <c r="O275">
        <f>(I275*21)/100</f>
        <v>0</v>
      </c>
      <c r="P275" t="s">
        <v>35</v>
      </c>
    </row>
    <row r="276" spans="1:18" ht="38.25" x14ac:dyDescent="0.2">
      <c r="A276" s="34" t="s">
        <v>59</v>
      </c>
      <c r="E276" s="35" t="s">
        <v>2163</v>
      </c>
    </row>
    <row r="277" spans="1:18" x14ac:dyDescent="0.2">
      <c r="A277" s="36" t="s">
        <v>61</v>
      </c>
      <c r="E277" s="37" t="s">
        <v>2164</v>
      </c>
    </row>
    <row r="278" spans="1:18" ht="38.25" x14ac:dyDescent="0.2">
      <c r="A278" t="s">
        <v>63</v>
      </c>
      <c r="E278" s="35" t="s">
        <v>2160</v>
      </c>
    </row>
    <row r="279" spans="1:18" x14ac:dyDescent="0.2">
      <c r="A279" s="24" t="s">
        <v>55</v>
      </c>
      <c r="B279" s="29" t="s">
        <v>423</v>
      </c>
      <c r="C279" s="29" t="s">
        <v>2165</v>
      </c>
      <c r="D279" s="24" t="s">
        <v>69</v>
      </c>
      <c r="E279" s="30" t="s">
        <v>2166</v>
      </c>
      <c r="F279" s="31" t="s">
        <v>204</v>
      </c>
      <c r="G279" s="32">
        <v>33.99</v>
      </c>
      <c r="H279" s="33">
        <v>0</v>
      </c>
      <c r="I279" s="33">
        <f>ROUND(ROUND(H279,2)*ROUND(G279,3),2)</f>
        <v>0</v>
      </c>
      <c r="O279">
        <f>(I279*21)/100</f>
        <v>0</v>
      </c>
      <c r="P279" t="s">
        <v>35</v>
      </c>
    </row>
    <row r="280" spans="1:18" ht="38.25" x14ac:dyDescent="0.2">
      <c r="A280" s="34" t="s">
        <v>59</v>
      </c>
      <c r="E280" s="35" t="s">
        <v>2167</v>
      </c>
    </row>
    <row r="281" spans="1:18" x14ac:dyDescent="0.2">
      <c r="A281" s="36" t="s">
        <v>61</v>
      </c>
      <c r="E281" s="37" t="s">
        <v>2168</v>
      </c>
    </row>
    <row r="282" spans="1:18" ht="51" x14ac:dyDescent="0.2">
      <c r="A282" t="s">
        <v>63</v>
      </c>
      <c r="E282" s="35" t="s">
        <v>985</v>
      </c>
    </row>
    <row r="283" spans="1:18" x14ac:dyDescent="0.2">
      <c r="A283" s="24" t="s">
        <v>55</v>
      </c>
      <c r="B283" s="29" t="s">
        <v>429</v>
      </c>
      <c r="C283" s="29" t="s">
        <v>982</v>
      </c>
      <c r="D283" s="24" t="s">
        <v>69</v>
      </c>
      <c r="E283" s="30" t="s">
        <v>983</v>
      </c>
      <c r="F283" s="31" t="s">
        <v>204</v>
      </c>
      <c r="G283" s="32">
        <v>149.24</v>
      </c>
      <c r="H283" s="33">
        <v>0</v>
      </c>
      <c r="I283" s="33">
        <f>ROUND(ROUND(H283,2)*ROUND(G283,3),2)</f>
        <v>0</v>
      </c>
      <c r="O283">
        <f>(I283*21)/100</f>
        <v>0</v>
      </c>
      <c r="P283" t="s">
        <v>35</v>
      </c>
    </row>
    <row r="284" spans="1:18" ht="51" x14ac:dyDescent="0.2">
      <c r="A284" s="34" t="s">
        <v>59</v>
      </c>
      <c r="E284" s="35" t="s">
        <v>2169</v>
      </c>
    </row>
    <row r="285" spans="1:18" ht="25.5" x14ac:dyDescent="0.2">
      <c r="A285" s="36" t="s">
        <v>61</v>
      </c>
      <c r="E285" s="37" t="s">
        <v>2170</v>
      </c>
    </row>
    <row r="286" spans="1:18" ht="51" x14ac:dyDescent="0.2">
      <c r="A286" t="s">
        <v>63</v>
      </c>
      <c r="E286" s="35" t="s">
        <v>985</v>
      </c>
    </row>
    <row r="287" spans="1:18" ht="12.75" customHeight="1" x14ac:dyDescent="0.2">
      <c r="A287" s="12" t="s">
        <v>53</v>
      </c>
      <c r="B287" s="12"/>
      <c r="C287" s="38" t="s">
        <v>94</v>
      </c>
      <c r="D287" s="12"/>
      <c r="E287" s="27" t="s">
        <v>490</v>
      </c>
      <c r="F287" s="12"/>
      <c r="G287" s="12"/>
      <c r="H287" s="12"/>
      <c r="I287" s="39">
        <f>0+Q287</f>
        <v>0</v>
      </c>
      <c r="O287">
        <f>0+R287</f>
        <v>0</v>
      </c>
      <c r="Q287">
        <f>0+I288+I292+I296</f>
        <v>0</v>
      </c>
      <c r="R287">
        <f>0+O288+O292+O296</f>
        <v>0</v>
      </c>
    </row>
    <row r="288" spans="1:18" x14ac:dyDescent="0.2">
      <c r="A288" s="24" t="s">
        <v>55</v>
      </c>
      <c r="B288" s="29" t="s">
        <v>434</v>
      </c>
      <c r="C288" s="29" t="s">
        <v>508</v>
      </c>
      <c r="D288" s="24" t="s">
        <v>69</v>
      </c>
      <c r="E288" s="30" t="s">
        <v>509</v>
      </c>
      <c r="F288" s="31" t="s">
        <v>101</v>
      </c>
      <c r="G288" s="32">
        <v>31.3</v>
      </c>
      <c r="H288" s="33">
        <v>0</v>
      </c>
      <c r="I288" s="33">
        <f>ROUND(ROUND(H288,2)*ROUND(G288,3),2)</f>
        <v>0</v>
      </c>
      <c r="O288">
        <f>(I288*21)/100</f>
        <v>0</v>
      </c>
      <c r="P288" t="s">
        <v>35</v>
      </c>
    </row>
    <row r="289" spans="1:18" ht="51" x14ac:dyDescent="0.2">
      <c r="A289" s="34" t="s">
        <v>59</v>
      </c>
      <c r="E289" s="35" t="s">
        <v>2171</v>
      </c>
    </row>
    <row r="290" spans="1:18" x14ac:dyDescent="0.2">
      <c r="A290" s="36" t="s">
        <v>61</v>
      </c>
      <c r="E290" s="37" t="s">
        <v>2172</v>
      </c>
    </row>
    <row r="291" spans="1:18" ht="242.25" x14ac:dyDescent="0.2">
      <c r="A291" t="s">
        <v>63</v>
      </c>
      <c r="E291" s="35" t="s">
        <v>512</v>
      </c>
    </row>
    <row r="292" spans="1:18" x14ac:dyDescent="0.2">
      <c r="A292" s="24" t="s">
        <v>55</v>
      </c>
      <c r="B292" s="29" t="s">
        <v>439</v>
      </c>
      <c r="C292" s="29" t="s">
        <v>1022</v>
      </c>
      <c r="D292" s="24" t="s">
        <v>69</v>
      </c>
      <c r="E292" s="30" t="s">
        <v>1023</v>
      </c>
      <c r="F292" s="31" t="s">
        <v>101</v>
      </c>
      <c r="G292" s="32">
        <v>8.5</v>
      </c>
      <c r="H292" s="33">
        <v>0</v>
      </c>
      <c r="I292" s="33">
        <f>ROUND(ROUND(H292,2)*ROUND(G292,3),2)</f>
        <v>0</v>
      </c>
      <c r="O292">
        <f>(I292*21)/100</f>
        <v>0</v>
      </c>
      <c r="P292" t="s">
        <v>35</v>
      </c>
    </row>
    <row r="293" spans="1:18" ht="51" x14ac:dyDescent="0.2">
      <c r="A293" s="34" t="s">
        <v>59</v>
      </c>
      <c r="E293" s="35" t="s">
        <v>2173</v>
      </c>
    </row>
    <row r="294" spans="1:18" x14ac:dyDescent="0.2">
      <c r="A294" s="36" t="s">
        <v>61</v>
      </c>
      <c r="E294" s="37" t="s">
        <v>2174</v>
      </c>
    </row>
    <row r="295" spans="1:18" ht="242.25" x14ac:dyDescent="0.2">
      <c r="A295" t="s">
        <v>63</v>
      </c>
      <c r="E295" s="35" t="s">
        <v>1026</v>
      </c>
    </row>
    <row r="296" spans="1:18" x14ac:dyDescent="0.2">
      <c r="A296" s="24" t="s">
        <v>55</v>
      </c>
      <c r="B296" s="29" t="s">
        <v>444</v>
      </c>
      <c r="C296" s="29" t="s">
        <v>812</v>
      </c>
      <c r="D296" s="24" t="s">
        <v>69</v>
      </c>
      <c r="E296" s="30" t="s">
        <v>813</v>
      </c>
      <c r="F296" s="31" t="s">
        <v>486</v>
      </c>
      <c r="G296" s="32">
        <v>2</v>
      </c>
      <c r="H296" s="33">
        <v>0</v>
      </c>
      <c r="I296" s="33">
        <f>ROUND(ROUND(H296,2)*ROUND(G296,3),2)</f>
        <v>0</v>
      </c>
      <c r="O296">
        <f>(I296*21)/100</f>
        <v>0</v>
      </c>
      <c r="P296" t="s">
        <v>35</v>
      </c>
    </row>
    <row r="297" spans="1:18" ht="63.75" x14ac:dyDescent="0.2">
      <c r="A297" s="34" t="s">
        <v>59</v>
      </c>
      <c r="E297" s="35" t="s">
        <v>2175</v>
      </c>
    </row>
    <row r="298" spans="1:18" x14ac:dyDescent="0.2">
      <c r="A298" s="36" t="s">
        <v>61</v>
      </c>
      <c r="E298" s="37" t="s">
        <v>2176</v>
      </c>
    </row>
    <row r="299" spans="1:18" ht="38.25" x14ac:dyDescent="0.2">
      <c r="A299" t="s">
        <v>63</v>
      </c>
      <c r="E299" s="35" t="s">
        <v>816</v>
      </c>
    </row>
    <row r="300" spans="1:18" ht="12.75" customHeight="1" x14ac:dyDescent="0.2">
      <c r="A300" s="12" t="s">
        <v>53</v>
      </c>
      <c r="B300" s="12"/>
      <c r="C300" s="38" t="s">
        <v>50</v>
      </c>
      <c r="D300" s="12"/>
      <c r="E300" s="27" t="s">
        <v>542</v>
      </c>
      <c r="F300" s="12"/>
      <c r="G300" s="12"/>
      <c r="H300" s="12"/>
      <c r="I300" s="39">
        <f>0+Q300</f>
        <v>0</v>
      </c>
      <c r="O300">
        <f>0+R300</f>
        <v>0</v>
      </c>
      <c r="Q300">
        <f>0+I301+I305+I309+I313+I317+I321+I325+I329+I333+I337+I341+I345+I349+I353+I357+I361+I365+I369+I373+I377+I381+I385</f>
        <v>0</v>
      </c>
      <c r="R300">
        <f>0+O301+O305+O309+O313+O317+O321+O325+O329+O333+O337+O341+O345+O349+O353+O357+O361+O365+O369+O373+O377+O381+O385</f>
        <v>0</v>
      </c>
    </row>
    <row r="301" spans="1:18" x14ac:dyDescent="0.2">
      <c r="A301" s="24" t="s">
        <v>55</v>
      </c>
      <c r="B301" s="29" t="s">
        <v>449</v>
      </c>
      <c r="C301" s="29" t="s">
        <v>988</v>
      </c>
      <c r="D301" s="24" t="s">
        <v>69</v>
      </c>
      <c r="E301" s="30" t="s">
        <v>989</v>
      </c>
      <c r="F301" s="31" t="s">
        <v>101</v>
      </c>
      <c r="G301" s="32">
        <v>17.8</v>
      </c>
      <c r="H301" s="33">
        <v>0</v>
      </c>
      <c r="I301" s="33">
        <f>ROUND(ROUND(H301,2)*ROUND(G301,3),2)</f>
        <v>0</v>
      </c>
      <c r="O301">
        <f>(I301*21)/100</f>
        <v>0</v>
      </c>
      <c r="P301" t="s">
        <v>35</v>
      </c>
    </row>
    <row r="302" spans="1:18" ht="369.75" x14ac:dyDescent="0.2">
      <c r="A302" s="34" t="s">
        <v>59</v>
      </c>
      <c r="E302" s="35" t="s">
        <v>2177</v>
      </c>
    </row>
    <row r="303" spans="1:18" x14ac:dyDescent="0.2">
      <c r="A303" s="36" t="s">
        <v>61</v>
      </c>
      <c r="E303" s="37" t="s">
        <v>2178</v>
      </c>
    </row>
    <row r="304" spans="1:18" ht="63.75" x14ac:dyDescent="0.2">
      <c r="A304" t="s">
        <v>63</v>
      </c>
      <c r="E304" s="35" t="s">
        <v>992</v>
      </c>
    </row>
    <row r="305" spans="1:16" x14ac:dyDescent="0.2">
      <c r="A305" s="24" t="s">
        <v>55</v>
      </c>
      <c r="B305" s="29" t="s">
        <v>454</v>
      </c>
      <c r="C305" s="29" t="s">
        <v>2179</v>
      </c>
      <c r="D305" s="24" t="s">
        <v>69</v>
      </c>
      <c r="E305" s="30" t="s">
        <v>2180</v>
      </c>
      <c r="F305" s="31" t="s">
        <v>486</v>
      </c>
      <c r="G305" s="32">
        <v>2</v>
      </c>
      <c r="H305" s="33">
        <v>0</v>
      </c>
      <c r="I305" s="33">
        <f>ROUND(ROUND(H305,2)*ROUND(G305,3),2)</f>
        <v>0</v>
      </c>
      <c r="O305">
        <f>(I305*21)/100</f>
        <v>0</v>
      </c>
      <c r="P305" t="s">
        <v>35</v>
      </c>
    </row>
    <row r="306" spans="1:16" ht="51" x14ac:dyDescent="0.2">
      <c r="A306" s="34" t="s">
        <v>59</v>
      </c>
      <c r="E306" s="35" t="s">
        <v>2181</v>
      </c>
    </row>
    <row r="307" spans="1:16" x14ac:dyDescent="0.2">
      <c r="A307" s="36" t="s">
        <v>61</v>
      </c>
      <c r="E307" s="37" t="s">
        <v>2176</v>
      </c>
    </row>
    <row r="308" spans="1:16" ht="25.5" x14ac:dyDescent="0.2">
      <c r="A308" t="s">
        <v>63</v>
      </c>
      <c r="E308" s="35" t="s">
        <v>2182</v>
      </c>
    </row>
    <row r="309" spans="1:16" ht="25.5" x14ac:dyDescent="0.2">
      <c r="A309" s="24" t="s">
        <v>55</v>
      </c>
      <c r="B309" s="29" t="s">
        <v>459</v>
      </c>
      <c r="C309" s="29" t="s">
        <v>2183</v>
      </c>
      <c r="D309" s="24" t="s">
        <v>69</v>
      </c>
      <c r="E309" s="30" t="s">
        <v>2184</v>
      </c>
      <c r="F309" s="31" t="s">
        <v>486</v>
      </c>
      <c r="G309" s="32">
        <v>2</v>
      </c>
      <c r="H309" s="33">
        <v>0</v>
      </c>
      <c r="I309" s="33">
        <f>ROUND(ROUND(H309,2)*ROUND(G309,3),2)</f>
        <v>0</v>
      </c>
      <c r="O309">
        <f>(I309*21)/100</f>
        <v>0</v>
      </c>
      <c r="P309" t="s">
        <v>35</v>
      </c>
    </row>
    <row r="310" spans="1:16" ht="51" x14ac:dyDescent="0.2">
      <c r="A310" s="34" t="s">
        <v>59</v>
      </c>
      <c r="E310" s="35" t="s">
        <v>2185</v>
      </c>
    </row>
    <row r="311" spans="1:16" x14ac:dyDescent="0.2">
      <c r="A311" s="36" t="s">
        <v>61</v>
      </c>
      <c r="E311" s="37" t="s">
        <v>2176</v>
      </c>
    </row>
    <row r="312" spans="1:16" ht="25.5" x14ac:dyDescent="0.2">
      <c r="A312" t="s">
        <v>63</v>
      </c>
      <c r="E312" s="35" t="s">
        <v>572</v>
      </c>
    </row>
    <row r="313" spans="1:16" x14ac:dyDescent="0.2">
      <c r="A313" s="24" t="s">
        <v>55</v>
      </c>
      <c r="B313" s="29" t="s">
        <v>465</v>
      </c>
      <c r="C313" s="29" t="s">
        <v>618</v>
      </c>
      <c r="D313" s="24" t="s">
        <v>69</v>
      </c>
      <c r="E313" s="30" t="s">
        <v>619</v>
      </c>
      <c r="F313" s="31" t="s">
        <v>101</v>
      </c>
      <c r="G313" s="32">
        <v>9</v>
      </c>
      <c r="H313" s="33">
        <v>0</v>
      </c>
      <c r="I313" s="33">
        <f>ROUND(ROUND(H313,2)*ROUND(G313,3),2)</f>
        <v>0</v>
      </c>
      <c r="O313">
        <f>(I313*21)/100</f>
        <v>0</v>
      </c>
      <c r="P313" t="s">
        <v>35</v>
      </c>
    </row>
    <row r="314" spans="1:16" ht="51" x14ac:dyDescent="0.2">
      <c r="A314" s="34" t="s">
        <v>59</v>
      </c>
      <c r="E314" s="35" t="s">
        <v>2186</v>
      </c>
    </row>
    <row r="315" spans="1:16" x14ac:dyDescent="0.2">
      <c r="A315" s="36" t="s">
        <v>61</v>
      </c>
      <c r="E315" s="37" t="s">
        <v>2187</v>
      </c>
    </row>
    <row r="316" spans="1:16" ht="51" x14ac:dyDescent="0.2">
      <c r="A316" t="s">
        <v>63</v>
      </c>
      <c r="E316" s="35" t="s">
        <v>622</v>
      </c>
    </row>
    <row r="317" spans="1:16" x14ac:dyDescent="0.2">
      <c r="A317" s="24" t="s">
        <v>55</v>
      </c>
      <c r="B317" s="29" t="s">
        <v>470</v>
      </c>
      <c r="C317" s="29" t="s">
        <v>2188</v>
      </c>
      <c r="D317" s="24" t="s">
        <v>120</v>
      </c>
      <c r="E317" s="30" t="s">
        <v>2189</v>
      </c>
      <c r="F317" s="31" t="s">
        <v>101</v>
      </c>
      <c r="G317" s="32">
        <v>5</v>
      </c>
      <c r="H317" s="33">
        <v>0</v>
      </c>
      <c r="I317" s="33">
        <f>ROUND(ROUND(H317,2)*ROUND(G317,3),2)</f>
        <v>0</v>
      </c>
      <c r="O317">
        <f>(I317*21)/100</f>
        <v>0</v>
      </c>
      <c r="P317" t="s">
        <v>35</v>
      </c>
    </row>
    <row r="318" spans="1:16" ht="51" x14ac:dyDescent="0.2">
      <c r="A318" s="34" t="s">
        <v>59</v>
      </c>
      <c r="E318" s="35" t="s">
        <v>2190</v>
      </c>
    </row>
    <row r="319" spans="1:16" x14ac:dyDescent="0.2">
      <c r="A319" s="36" t="s">
        <v>61</v>
      </c>
      <c r="E319" s="37" t="s">
        <v>2191</v>
      </c>
    </row>
    <row r="320" spans="1:16" ht="51" x14ac:dyDescent="0.2">
      <c r="A320" t="s">
        <v>63</v>
      </c>
      <c r="E320" s="35" t="s">
        <v>638</v>
      </c>
    </row>
    <row r="321" spans="1:16" x14ac:dyDescent="0.2">
      <c r="A321" s="24" t="s">
        <v>55</v>
      </c>
      <c r="B321" s="29" t="s">
        <v>477</v>
      </c>
      <c r="C321" s="29" t="s">
        <v>2188</v>
      </c>
      <c r="D321" s="24" t="s">
        <v>125</v>
      </c>
      <c r="E321" s="30" t="s">
        <v>2189</v>
      </c>
      <c r="F321" s="31" t="s">
        <v>101</v>
      </c>
      <c r="G321" s="32">
        <v>5</v>
      </c>
      <c r="H321" s="33">
        <v>0</v>
      </c>
      <c r="I321" s="33">
        <f>ROUND(ROUND(H321,2)*ROUND(G321,3),2)</f>
        <v>0</v>
      </c>
      <c r="O321">
        <f>(I321*21)/100</f>
        <v>0</v>
      </c>
      <c r="P321" t="s">
        <v>35</v>
      </c>
    </row>
    <row r="322" spans="1:16" ht="38.25" x14ac:dyDescent="0.2">
      <c r="A322" s="34" t="s">
        <v>59</v>
      </c>
      <c r="E322" s="35" t="s">
        <v>2192</v>
      </c>
    </row>
    <row r="323" spans="1:16" x14ac:dyDescent="0.2">
      <c r="A323" s="36" t="s">
        <v>61</v>
      </c>
      <c r="E323" s="37" t="s">
        <v>2191</v>
      </c>
    </row>
    <row r="324" spans="1:16" ht="51" x14ac:dyDescent="0.2">
      <c r="A324" t="s">
        <v>63</v>
      </c>
      <c r="E324" s="35" t="s">
        <v>638</v>
      </c>
    </row>
    <row r="325" spans="1:16" x14ac:dyDescent="0.2">
      <c r="A325" s="24" t="s">
        <v>55</v>
      </c>
      <c r="B325" s="29" t="s">
        <v>483</v>
      </c>
      <c r="C325" s="29" t="s">
        <v>646</v>
      </c>
      <c r="D325" s="24" t="s">
        <v>69</v>
      </c>
      <c r="E325" s="30" t="s">
        <v>647</v>
      </c>
      <c r="F325" s="31" t="s">
        <v>101</v>
      </c>
      <c r="G325" s="32">
        <v>3.2</v>
      </c>
      <c r="H325" s="33">
        <v>0</v>
      </c>
      <c r="I325" s="33">
        <f>ROUND(ROUND(H325,2)*ROUND(G325,3),2)</f>
        <v>0</v>
      </c>
      <c r="O325">
        <f>(I325*21)/100</f>
        <v>0</v>
      </c>
      <c r="P325" t="s">
        <v>35</v>
      </c>
    </row>
    <row r="326" spans="1:16" ht="38.25" x14ac:dyDescent="0.2">
      <c r="A326" s="34" t="s">
        <v>59</v>
      </c>
      <c r="E326" s="35" t="s">
        <v>2193</v>
      </c>
    </row>
    <row r="327" spans="1:16" x14ac:dyDescent="0.2">
      <c r="A327" s="36" t="s">
        <v>61</v>
      </c>
      <c r="E327" s="37" t="s">
        <v>2194</v>
      </c>
    </row>
    <row r="328" spans="1:16" ht="25.5" x14ac:dyDescent="0.2">
      <c r="A328" t="s">
        <v>63</v>
      </c>
      <c r="E328" s="35" t="s">
        <v>644</v>
      </c>
    </row>
    <row r="329" spans="1:16" ht="25.5" x14ac:dyDescent="0.2">
      <c r="A329" s="24" t="s">
        <v>55</v>
      </c>
      <c r="B329" s="29" t="s">
        <v>491</v>
      </c>
      <c r="C329" s="29" t="s">
        <v>2195</v>
      </c>
      <c r="D329" s="24" t="s">
        <v>69</v>
      </c>
      <c r="E329" s="30" t="s">
        <v>2196</v>
      </c>
      <c r="F329" s="31" t="s">
        <v>101</v>
      </c>
      <c r="G329" s="32">
        <v>124.3</v>
      </c>
      <c r="H329" s="33">
        <v>0</v>
      </c>
      <c r="I329" s="33">
        <f>ROUND(ROUND(H329,2)*ROUND(G329,3),2)</f>
        <v>0</v>
      </c>
      <c r="O329">
        <f>(I329*21)/100</f>
        <v>0</v>
      </c>
      <c r="P329" t="s">
        <v>35</v>
      </c>
    </row>
    <row r="330" spans="1:16" ht="51" x14ac:dyDescent="0.2">
      <c r="A330" s="34" t="s">
        <v>59</v>
      </c>
      <c r="E330" s="35" t="s">
        <v>2197</v>
      </c>
    </row>
    <row r="331" spans="1:16" x14ac:dyDescent="0.2">
      <c r="A331" s="36" t="s">
        <v>61</v>
      </c>
      <c r="E331" s="37" t="s">
        <v>2198</v>
      </c>
    </row>
    <row r="332" spans="1:16" ht="38.25" x14ac:dyDescent="0.2">
      <c r="A332" t="s">
        <v>63</v>
      </c>
      <c r="E332" s="35" t="s">
        <v>830</v>
      </c>
    </row>
    <row r="333" spans="1:16" x14ac:dyDescent="0.2">
      <c r="A333" s="24" t="s">
        <v>55</v>
      </c>
      <c r="B333" s="29" t="s">
        <v>497</v>
      </c>
      <c r="C333" s="29" t="s">
        <v>2199</v>
      </c>
      <c r="D333" s="24" t="s">
        <v>69</v>
      </c>
      <c r="E333" s="30" t="s">
        <v>2200</v>
      </c>
      <c r="F333" s="31" t="s">
        <v>265</v>
      </c>
      <c r="G333" s="32">
        <v>50.88</v>
      </c>
      <c r="H333" s="33">
        <v>0</v>
      </c>
      <c r="I333" s="33">
        <f>ROUND(ROUND(H333,2)*ROUND(G333,3),2)</f>
        <v>0</v>
      </c>
      <c r="O333">
        <f>(I333*21)/100</f>
        <v>0</v>
      </c>
      <c r="P333" t="s">
        <v>35</v>
      </c>
    </row>
    <row r="334" spans="1:16" ht="51" x14ac:dyDescent="0.2">
      <c r="A334" s="34" t="s">
        <v>59</v>
      </c>
      <c r="E334" s="35" t="s">
        <v>2201</v>
      </c>
    </row>
    <row r="335" spans="1:16" x14ac:dyDescent="0.2">
      <c r="A335" s="36" t="s">
        <v>61</v>
      </c>
      <c r="E335" s="37" t="s">
        <v>2202</v>
      </c>
    </row>
    <row r="336" spans="1:16" ht="357" x14ac:dyDescent="0.2">
      <c r="A336" t="s">
        <v>63</v>
      </c>
      <c r="E336" s="35" t="s">
        <v>2203</v>
      </c>
    </row>
    <row r="337" spans="1:16" x14ac:dyDescent="0.2">
      <c r="A337" s="24" t="s">
        <v>55</v>
      </c>
      <c r="B337" s="29" t="s">
        <v>502</v>
      </c>
      <c r="C337" s="29" t="s">
        <v>2204</v>
      </c>
      <c r="D337" s="24" t="s">
        <v>69</v>
      </c>
      <c r="E337" s="30" t="s">
        <v>2205</v>
      </c>
      <c r="F337" s="31" t="s">
        <v>204</v>
      </c>
      <c r="G337" s="32">
        <v>271.38</v>
      </c>
      <c r="H337" s="33">
        <v>0</v>
      </c>
      <c r="I337" s="33">
        <f>ROUND(ROUND(H337,2)*ROUND(G337,3),2)</f>
        <v>0</v>
      </c>
      <c r="O337">
        <f>(I337*21)/100</f>
        <v>0</v>
      </c>
      <c r="P337" t="s">
        <v>35</v>
      </c>
    </row>
    <row r="338" spans="1:16" ht="89.25" x14ac:dyDescent="0.2">
      <c r="A338" s="34" t="s">
        <v>59</v>
      </c>
      <c r="E338" s="35" t="s">
        <v>2206</v>
      </c>
    </row>
    <row r="339" spans="1:16" ht="38.25" x14ac:dyDescent="0.2">
      <c r="A339" s="36" t="s">
        <v>61</v>
      </c>
      <c r="E339" s="37" t="s">
        <v>2207</v>
      </c>
    </row>
    <row r="340" spans="1:16" ht="25.5" x14ac:dyDescent="0.2">
      <c r="A340" t="s">
        <v>63</v>
      </c>
      <c r="E340" s="35" t="s">
        <v>1001</v>
      </c>
    </row>
    <row r="341" spans="1:16" x14ac:dyDescent="0.2">
      <c r="A341" s="24" t="s">
        <v>55</v>
      </c>
      <c r="B341" s="29" t="s">
        <v>507</v>
      </c>
      <c r="C341" s="29" t="s">
        <v>997</v>
      </c>
      <c r="D341" s="24" t="s">
        <v>69</v>
      </c>
      <c r="E341" s="30" t="s">
        <v>998</v>
      </c>
      <c r="F341" s="31" t="s">
        <v>204</v>
      </c>
      <c r="G341" s="32">
        <v>271.38</v>
      </c>
      <c r="H341" s="33">
        <v>0</v>
      </c>
      <c r="I341" s="33">
        <f>ROUND(ROUND(H341,2)*ROUND(G341,3),2)</f>
        <v>0</v>
      </c>
      <c r="O341">
        <f>(I341*21)/100</f>
        <v>0</v>
      </c>
      <c r="P341" t="s">
        <v>35</v>
      </c>
    </row>
    <row r="342" spans="1:16" ht="102" x14ac:dyDescent="0.2">
      <c r="A342" s="34" t="s">
        <v>59</v>
      </c>
      <c r="E342" s="35" t="s">
        <v>2208</v>
      </c>
    </row>
    <row r="343" spans="1:16" ht="38.25" x14ac:dyDescent="0.2">
      <c r="A343" s="36" t="s">
        <v>61</v>
      </c>
      <c r="E343" s="37" t="s">
        <v>2207</v>
      </c>
    </row>
    <row r="344" spans="1:16" ht="25.5" x14ac:dyDescent="0.2">
      <c r="A344" t="s">
        <v>63</v>
      </c>
      <c r="E344" s="35" t="s">
        <v>1001</v>
      </c>
    </row>
    <row r="345" spans="1:16" x14ac:dyDescent="0.2">
      <c r="A345" s="24" t="s">
        <v>55</v>
      </c>
      <c r="B345" s="29" t="s">
        <v>513</v>
      </c>
      <c r="C345" s="29" t="s">
        <v>668</v>
      </c>
      <c r="D345" s="24" t="s">
        <v>69</v>
      </c>
      <c r="E345" s="30" t="s">
        <v>669</v>
      </c>
      <c r="F345" s="31" t="s">
        <v>71</v>
      </c>
      <c r="G345" s="32">
        <v>7.5439999999999996</v>
      </c>
      <c r="H345" s="33">
        <v>0</v>
      </c>
      <c r="I345" s="33">
        <f>ROUND(ROUND(H345,2)*ROUND(G345,3),2)</f>
        <v>0</v>
      </c>
      <c r="O345">
        <f>(I345*21)/100</f>
        <v>0</v>
      </c>
      <c r="P345" t="s">
        <v>35</v>
      </c>
    </row>
    <row r="346" spans="1:16" ht="76.5" x14ac:dyDescent="0.2">
      <c r="A346" s="34" t="s">
        <v>59</v>
      </c>
      <c r="E346" s="35" t="s">
        <v>2209</v>
      </c>
    </row>
    <row r="347" spans="1:16" x14ac:dyDescent="0.2">
      <c r="A347" s="36" t="s">
        <v>61</v>
      </c>
      <c r="E347" s="37" t="s">
        <v>2210</v>
      </c>
    </row>
    <row r="348" spans="1:16" ht="114.75" x14ac:dyDescent="0.2">
      <c r="A348" t="s">
        <v>63</v>
      </c>
      <c r="E348" s="35" t="s">
        <v>661</v>
      </c>
    </row>
    <row r="349" spans="1:16" x14ac:dyDescent="0.2">
      <c r="A349" s="24" t="s">
        <v>55</v>
      </c>
      <c r="B349" s="29" t="s">
        <v>519</v>
      </c>
      <c r="C349" s="29" t="s">
        <v>673</v>
      </c>
      <c r="D349" s="24" t="s">
        <v>69</v>
      </c>
      <c r="E349" s="30" t="s">
        <v>674</v>
      </c>
      <c r="F349" s="31" t="s">
        <v>77</v>
      </c>
      <c r="G349" s="32">
        <v>173.5</v>
      </c>
      <c r="H349" s="33">
        <v>0</v>
      </c>
      <c r="I349" s="33">
        <f>ROUND(ROUND(H349,2)*ROUND(G349,3),2)</f>
        <v>0</v>
      </c>
      <c r="O349">
        <f>(I349*21)/100</f>
        <v>0</v>
      </c>
      <c r="P349" t="s">
        <v>35</v>
      </c>
    </row>
    <row r="350" spans="1:16" ht="51" x14ac:dyDescent="0.2">
      <c r="A350" s="34" t="s">
        <v>59</v>
      </c>
      <c r="E350" s="35" t="s">
        <v>2211</v>
      </c>
    </row>
    <row r="351" spans="1:16" x14ac:dyDescent="0.2">
      <c r="A351" s="36" t="s">
        <v>61</v>
      </c>
      <c r="E351" s="37" t="s">
        <v>2212</v>
      </c>
    </row>
    <row r="352" spans="1:16" ht="25.5" x14ac:dyDescent="0.2">
      <c r="A352" t="s">
        <v>63</v>
      </c>
      <c r="E352" s="35" t="s">
        <v>80</v>
      </c>
    </row>
    <row r="353" spans="1:16" x14ac:dyDescent="0.2">
      <c r="A353" s="24" t="s">
        <v>55</v>
      </c>
      <c r="B353" s="29" t="s">
        <v>525</v>
      </c>
      <c r="C353" s="29" t="s">
        <v>840</v>
      </c>
      <c r="D353" s="24" t="s">
        <v>69</v>
      </c>
      <c r="E353" s="30" t="s">
        <v>841</v>
      </c>
      <c r="F353" s="31" t="s">
        <v>71</v>
      </c>
      <c r="G353" s="32">
        <v>5.92</v>
      </c>
      <c r="H353" s="33">
        <v>0</v>
      </c>
      <c r="I353" s="33">
        <f>ROUND(ROUND(H353,2)*ROUND(G353,3),2)</f>
        <v>0</v>
      </c>
      <c r="O353">
        <f>(I353*21)/100</f>
        <v>0</v>
      </c>
      <c r="P353" t="s">
        <v>35</v>
      </c>
    </row>
    <row r="354" spans="1:16" ht="63.75" x14ac:dyDescent="0.2">
      <c r="A354" s="34" t="s">
        <v>59</v>
      </c>
      <c r="E354" s="35" t="s">
        <v>2213</v>
      </c>
    </row>
    <row r="355" spans="1:16" x14ac:dyDescent="0.2">
      <c r="A355" s="36" t="s">
        <v>61</v>
      </c>
      <c r="E355" s="37" t="s">
        <v>2214</v>
      </c>
    </row>
    <row r="356" spans="1:16" ht="114.75" x14ac:dyDescent="0.2">
      <c r="A356" t="s">
        <v>63</v>
      </c>
      <c r="E356" s="35" t="s">
        <v>661</v>
      </c>
    </row>
    <row r="357" spans="1:16" x14ac:dyDescent="0.2">
      <c r="A357" s="24" t="s">
        <v>55</v>
      </c>
      <c r="B357" s="29" t="s">
        <v>531</v>
      </c>
      <c r="C357" s="29" t="s">
        <v>844</v>
      </c>
      <c r="D357" s="24" t="s">
        <v>69</v>
      </c>
      <c r="E357" s="30" t="s">
        <v>845</v>
      </c>
      <c r="F357" s="31" t="s">
        <v>77</v>
      </c>
      <c r="G357" s="32">
        <v>148</v>
      </c>
      <c r="H357" s="33">
        <v>0</v>
      </c>
      <c r="I357" s="33">
        <f>ROUND(ROUND(H357,2)*ROUND(G357,3),2)</f>
        <v>0</v>
      </c>
      <c r="O357">
        <f>(I357*21)/100</f>
        <v>0</v>
      </c>
      <c r="P357" t="s">
        <v>35</v>
      </c>
    </row>
    <row r="358" spans="1:16" ht="51" x14ac:dyDescent="0.2">
      <c r="A358" s="34" t="s">
        <v>59</v>
      </c>
      <c r="E358" s="35" t="s">
        <v>2215</v>
      </c>
    </row>
    <row r="359" spans="1:16" x14ac:dyDescent="0.2">
      <c r="A359" s="36" t="s">
        <v>61</v>
      </c>
      <c r="E359" s="37" t="s">
        <v>2216</v>
      </c>
    </row>
    <row r="360" spans="1:16" ht="25.5" x14ac:dyDescent="0.2">
      <c r="A360" t="s">
        <v>63</v>
      </c>
      <c r="E360" s="35" t="s">
        <v>80</v>
      </c>
    </row>
    <row r="361" spans="1:16" x14ac:dyDescent="0.2">
      <c r="A361" s="24" t="s">
        <v>55</v>
      </c>
      <c r="B361" s="29" t="s">
        <v>536</v>
      </c>
      <c r="C361" s="29" t="s">
        <v>1831</v>
      </c>
      <c r="D361" s="24" t="s">
        <v>69</v>
      </c>
      <c r="E361" s="30" t="s">
        <v>1832</v>
      </c>
      <c r="F361" s="31" t="s">
        <v>71</v>
      </c>
      <c r="G361" s="32">
        <v>10.824999999999999</v>
      </c>
      <c r="H361" s="33">
        <v>0</v>
      </c>
      <c r="I361" s="33">
        <f>ROUND(ROUND(H361,2)*ROUND(G361,3),2)</f>
        <v>0</v>
      </c>
      <c r="O361">
        <f>(I361*21)/100</f>
        <v>0</v>
      </c>
      <c r="P361" t="s">
        <v>35</v>
      </c>
    </row>
    <row r="362" spans="1:16" ht="76.5" x14ac:dyDescent="0.2">
      <c r="A362" s="34" t="s">
        <v>59</v>
      </c>
      <c r="E362" s="35" t="s">
        <v>2217</v>
      </c>
    </row>
    <row r="363" spans="1:16" x14ac:dyDescent="0.2">
      <c r="A363" s="36" t="s">
        <v>61</v>
      </c>
      <c r="E363" s="37" t="s">
        <v>2218</v>
      </c>
    </row>
    <row r="364" spans="1:16" ht="114.75" x14ac:dyDescent="0.2">
      <c r="A364" t="s">
        <v>63</v>
      </c>
      <c r="E364" s="35" t="s">
        <v>661</v>
      </c>
    </row>
    <row r="365" spans="1:16" x14ac:dyDescent="0.2">
      <c r="A365" s="24" t="s">
        <v>55</v>
      </c>
      <c r="B365" s="29" t="s">
        <v>543</v>
      </c>
      <c r="C365" s="29" t="s">
        <v>2219</v>
      </c>
      <c r="D365" s="24" t="s">
        <v>69</v>
      </c>
      <c r="E365" s="30" t="s">
        <v>2220</v>
      </c>
      <c r="F365" s="31" t="s">
        <v>77</v>
      </c>
      <c r="G365" s="32">
        <v>108.3</v>
      </c>
      <c r="H365" s="33">
        <v>0</v>
      </c>
      <c r="I365" s="33">
        <f>ROUND(ROUND(H365,2)*ROUND(G365,3),2)</f>
        <v>0</v>
      </c>
      <c r="O365">
        <f>(I365*21)/100</f>
        <v>0</v>
      </c>
      <c r="P365" t="s">
        <v>35</v>
      </c>
    </row>
    <row r="366" spans="1:16" ht="51" x14ac:dyDescent="0.2">
      <c r="A366" s="34" t="s">
        <v>59</v>
      </c>
      <c r="E366" s="35" t="s">
        <v>2221</v>
      </c>
    </row>
    <row r="367" spans="1:16" x14ac:dyDescent="0.2">
      <c r="A367" s="36" t="s">
        <v>61</v>
      </c>
      <c r="E367" s="37" t="s">
        <v>2222</v>
      </c>
    </row>
    <row r="368" spans="1:16" ht="25.5" x14ac:dyDescent="0.2">
      <c r="A368" t="s">
        <v>63</v>
      </c>
      <c r="E368" s="35" t="s">
        <v>80</v>
      </c>
    </row>
    <row r="369" spans="1:16" x14ac:dyDescent="0.2">
      <c r="A369" s="24" t="s">
        <v>55</v>
      </c>
      <c r="B369" s="29" t="s">
        <v>549</v>
      </c>
      <c r="C369" s="29" t="s">
        <v>2223</v>
      </c>
      <c r="D369" s="24" t="s">
        <v>69</v>
      </c>
      <c r="E369" s="30" t="s">
        <v>2224</v>
      </c>
      <c r="F369" s="31" t="s">
        <v>71</v>
      </c>
      <c r="G369" s="32">
        <v>0.377</v>
      </c>
      <c r="H369" s="33">
        <v>0</v>
      </c>
      <c r="I369" s="33">
        <f>ROUND(ROUND(H369,2)*ROUND(G369,3),2)</f>
        <v>0</v>
      </c>
      <c r="O369">
        <f>(I369*21)/100</f>
        <v>0</v>
      </c>
      <c r="P369" t="s">
        <v>35</v>
      </c>
    </row>
    <row r="370" spans="1:16" ht="63.75" x14ac:dyDescent="0.2">
      <c r="A370" s="34" t="s">
        <v>59</v>
      </c>
      <c r="E370" s="35" t="s">
        <v>2225</v>
      </c>
    </row>
    <row r="371" spans="1:16" x14ac:dyDescent="0.2">
      <c r="A371" s="36" t="s">
        <v>61</v>
      </c>
      <c r="E371" s="37" t="s">
        <v>2226</v>
      </c>
    </row>
    <row r="372" spans="1:16" ht="89.25" x14ac:dyDescent="0.2">
      <c r="A372" t="s">
        <v>63</v>
      </c>
      <c r="E372" s="35" t="s">
        <v>694</v>
      </c>
    </row>
    <row r="373" spans="1:16" x14ac:dyDescent="0.2">
      <c r="A373" s="24" t="s">
        <v>55</v>
      </c>
      <c r="B373" s="29" t="s">
        <v>555</v>
      </c>
      <c r="C373" s="29" t="s">
        <v>2227</v>
      </c>
      <c r="D373" s="24" t="s">
        <v>69</v>
      </c>
      <c r="E373" s="30" t="s">
        <v>2228</v>
      </c>
      <c r="F373" s="31" t="s">
        <v>77</v>
      </c>
      <c r="G373" s="32">
        <v>9.4</v>
      </c>
      <c r="H373" s="33">
        <v>0</v>
      </c>
      <c r="I373" s="33">
        <f>ROUND(ROUND(H373,2)*ROUND(G373,3),2)</f>
        <v>0</v>
      </c>
      <c r="O373">
        <f>(I373*21)/100</f>
        <v>0</v>
      </c>
      <c r="P373" t="s">
        <v>35</v>
      </c>
    </row>
    <row r="374" spans="1:16" ht="51" x14ac:dyDescent="0.2">
      <c r="A374" s="34" t="s">
        <v>59</v>
      </c>
      <c r="E374" s="35" t="s">
        <v>2229</v>
      </c>
    </row>
    <row r="375" spans="1:16" x14ac:dyDescent="0.2">
      <c r="A375" s="36" t="s">
        <v>61</v>
      </c>
      <c r="E375" s="37" t="s">
        <v>2230</v>
      </c>
    </row>
    <row r="376" spans="1:16" ht="25.5" x14ac:dyDescent="0.2">
      <c r="A376" t="s">
        <v>63</v>
      </c>
      <c r="E376" s="35" t="s">
        <v>80</v>
      </c>
    </row>
    <row r="377" spans="1:16" x14ac:dyDescent="0.2">
      <c r="A377" s="24" t="s">
        <v>55</v>
      </c>
      <c r="B377" s="29" t="s">
        <v>561</v>
      </c>
      <c r="C377" s="29" t="s">
        <v>2231</v>
      </c>
      <c r="D377" s="24" t="s">
        <v>69</v>
      </c>
      <c r="E377" s="30" t="s">
        <v>2232</v>
      </c>
      <c r="F377" s="31" t="s">
        <v>58</v>
      </c>
      <c r="G377" s="32">
        <v>0.748</v>
      </c>
      <c r="H377" s="33">
        <v>0</v>
      </c>
      <c r="I377" s="33">
        <f>ROUND(ROUND(H377,2)*ROUND(G377,3),2)</f>
        <v>0</v>
      </c>
      <c r="O377">
        <f>(I377*21)/100</f>
        <v>0</v>
      </c>
      <c r="P377" t="s">
        <v>35</v>
      </c>
    </row>
    <row r="378" spans="1:16" ht="51" x14ac:dyDescent="0.2">
      <c r="A378" s="34" t="s">
        <v>59</v>
      </c>
      <c r="E378" s="35" t="s">
        <v>2233</v>
      </c>
    </row>
    <row r="379" spans="1:16" x14ac:dyDescent="0.2">
      <c r="A379" s="36" t="s">
        <v>61</v>
      </c>
      <c r="E379" s="37" t="s">
        <v>2234</v>
      </c>
    </row>
    <row r="380" spans="1:16" ht="89.25" x14ac:dyDescent="0.2">
      <c r="A380" t="s">
        <v>63</v>
      </c>
      <c r="E380" s="35" t="s">
        <v>694</v>
      </c>
    </row>
    <row r="381" spans="1:16" x14ac:dyDescent="0.2">
      <c r="A381" s="24" t="s">
        <v>55</v>
      </c>
      <c r="B381" s="29" t="s">
        <v>567</v>
      </c>
      <c r="C381" s="29" t="s">
        <v>2235</v>
      </c>
      <c r="D381" s="24" t="s">
        <v>69</v>
      </c>
      <c r="E381" s="30" t="s">
        <v>2236</v>
      </c>
      <c r="F381" s="31" t="s">
        <v>77</v>
      </c>
      <c r="G381" s="32">
        <v>7.9</v>
      </c>
      <c r="H381" s="33">
        <v>0</v>
      </c>
      <c r="I381" s="33">
        <f>ROUND(ROUND(H381,2)*ROUND(G381,3),2)</f>
        <v>0</v>
      </c>
      <c r="O381">
        <f>(I381*21)/100</f>
        <v>0</v>
      </c>
      <c r="P381" t="s">
        <v>35</v>
      </c>
    </row>
    <row r="382" spans="1:16" ht="51" x14ac:dyDescent="0.2">
      <c r="A382" s="34" t="s">
        <v>59</v>
      </c>
      <c r="E382" s="35" t="s">
        <v>2237</v>
      </c>
    </row>
    <row r="383" spans="1:16" x14ac:dyDescent="0.2">
      <c r="A383" s="36" t="s">
        <v>61</v>
      </c>
      <c r="E383" s="37" t="s">
        <v>2238</v>
      </c>
    </row>
    <row r="384" spans="1:16" ht="25.5" x14ac:dyDescent="0.2">
      <c r="A384" t="s">
        <v>63</v>
      </c>
      <c r="E384" s="35" t="s">
        <v>80</v>
      </c>
    </row>
    <row r="385" spans="1:16" x14ac:dyDescent="0.2">
      <c r="A385" s="24" t="s">
        <v>55</v>
      </c>
      <c r="B385" s="29" t="s">
        <v>573</v>
      </c>
      <c r="C385" s="29" t="s">
        <v>1844</v>
      </c>
      <c r="D385" s="24" t="s">
        <v>69</v>
      </c>
      <c r="E385" s="30" t="s">
        <v>1845</v>
      </c>
      <c r="F385" s="31" t="s">
        <v>101</v>
      </c>
      <c r="G385" s="32">
        <v>30</v>
      </c>
      <c r="H385" s="33">
        <v>0</v>
      </c>
      <c r="I385" s="33">
        <f>ROUND(ROUND(H385,2)*ROUND(G385,3),2)</f>
        <v>0</v>
      </c>
      <c r="O385">
        <f>(I385*21)/100</f>
        <v>0</v>
      </c>
      <c r="P385" t="s">
        <v>35</v>
      </c>
    </row>
    <row r="386" spans="1:16" ht="63.75" x14ac:dyDescent="0.2">
      <c r="A386" s="34" t="s">
        <v>59</v>
      </c>
      <c r="E386" s="35" t="s">
        <v>2239</v>
      </c>
    </row>
    <row r="387" spans="1:16" x14ac:dyDescent="0.2">
      <c r="A387" s="36" t="s">
        <v>61</v>
      </c>
      <c r="E387" s="37" t="s">
        <v>2020</v>
      </c>
    </row>
    <row r="388" spans="1:16" ht="89.25" x14ac:dyDescent="0.2">
      <c r="A388" t="s">
        <v>63</v>
      </c>
      <c r="E388" s="35" t="s">
        <v>1847</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4"/>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0+O11+O40+O117+O170+O191+O224+O249+O274+O303+O320</f>
        <v>0</v>
      </c>
      <c r="P2" t="s">
        <v>34</v>
      </c>
    </row>
    <row r="3" spans="1:18" ht="15" customHeight="1" x14ac:dyDescent="0.25">
      <c r="A3" t="s">
        <v>11</v>
      </c>
      <c r="B3" s="17" t="s">
        <v>13</v>
      </c>
      <c r="C3" s="4" t="s">
        <v>14</v>
      </c>
      <c r="D3" s="7"/>
      <c r="E3" s="18" t="s">
        <v>15</v>
      </c>
      <c r="F3" s="8"/>
      <c r="G3" s="15"/>
      <c r="H3" s="14" t="s">
        <v>2240</v>
      </c>
      <c r="I3" s="40">
        <f>0+I11+I40+I117+I170+I191+I224+I249+I274+I303+I320</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20" t="s">
        <v>30</v>
      </c>
      <c r="C7" s="3" t="s">
        <v>2240</v>
      </c>
      <c r="D7" s="2"/>
      <c r="E7" s="21" t="s">
        <v>2241</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0+I12+I16+I20+I24+I28+I32+I36</f>
        <v>0</v>
      </c>
      <c r="R11">
        <f>0+O12+O16+O20+O24+O28+O32+O36</f>
        <v>0</v>
      </c>
    </row>
    <row r="12" spans="1:18" x14ac:dyDescent="0.2">
      <c r="A12" s="24" t="s">
        <v>55</v>
      </c>
      <c r="B12" s="29" t="s">
        <v>18</v>
      </c>
      <c r="C12" s="29" t="s">
        <v>1987</v>
      </c>
      <c r="D12" s="24" t="s">
        <v>120</v>
      </c>
      <c r="E12" s="30" t="s">
        <v>57</v>
      </c>
      <c r="F12" s="31" t="s">
        <v>58</v>
      </c>
      <c r="G12" s="32">
        <v>44.12</v>
      </c>
      <c r="H12" s="33">
        <v>0</v>
      </c>
      <c r="I12" s="33">
        <f>ROUND(ROUND(H12,2)*ROUND(G12,3),2)</f>
        <v>0</v>
      </c>
      <c r="O12">
        <f>(I12*21)/100</f>
        <v>0</v>
      </c>
      <c r="P12" t="s">
        <v>35</v>
      </c>
    </row>
    <row r="13" spans="1:18" ht="38.25" x14ac:dyDescent="0.2">
      <c r="A13" s="34" t="s">
        <v>59</v>
      </c>
      <c r="E13" s="35" t="s">
        <v>2242</v>
      </c>
    </row>
    <row r="14" spans="1:18" x14ac:dyDescent="0.2">
      <c r="A14" s="36" t="s">
        <v>61</v>
      </c>
      <c r="E14" s="37" t="s">
        <v>2243</v>
      </c>
    </row>
    <row r="15" spans="1:18" ht="25.5" x14ac:dyDescent="0.2">
      <c r="A15" t="s">
        <v>63</v>
      </c>
      <c r="E15" s="35" t="s">
        <v>64</v>
      </c>
    </row>
    <row r="16" spans="1:18" x14ac:dyDescent="0.2">
      <c r="A16" s="24" t="s">
        <v>55</v>
      </c>
      <c r="B16" s="29" t="s">
        <v>35</v>
      </c>
      <c r="C16" s="29" t="s">
        <v>1987</v>
      </c>
      <c r="D16" s="24" t="s">
        <v>125</v>
      </c>
      <c r="E16" s="30" t="s">
        <v>57</v>
      </c>
      <c r="F16" s="31" t="s">
        <v>58</v>
      </c>
      <c r="G16" s="32">
        <v>231.3</v>
      </c>
      <c r="H16" s="33">
        <v>0</v>
      </c>
      <c r="I16" s="33">
        <f>ROUND(ROUND(H16,2)*ROUND(G16,3),2)</f>
        <v>0</v>
      </c>
      <c r="O16">
        <f>(I16*21)/100</f>
        <v>0</v>
      </c>
      <c r="P16" t="s">
        <v>35</v>
      </c>
    </row>
    <row r="17" spans="1:16" ht="38.25" x14ac:dyDescent="0.2">
      <c r="A17" s="34" t="s">
        <v>59</v>
      </c>
      <c r="E17" s="35" t="s">
        <v>2244</v>
      </c>
    </row>
    <row r="18" spans="1:16" x14ac:dyDescent="0.2">
      <c r="A18" s="36" t="s">
        <v>61</v>
      </c>
      <c r="E18" s="37" t="s">
        <v>2245</v>
      </c>
    </row>
    <row r="19" spans="1:16" ht="25.5" x14ac:dyDescent="0.2">
      <c r="A19" t="s">
        <v>63</v>
      </c>
      <c r="E19" s="35" t="s">
        <v>64</v>
      </c>
    </row>
    <row r="20" spans="1:16" x14ac:dyDescent="0.2">
      <c r="A20" s="24" t="s">
        <v>55</v>
      </c>
      <c r="B20" s="29" t="s">
        <v>34</v>
      </c>
      <c r="C20" s="29" t="s">
        <v>1987</v>
      </c>
      <c r="D20" s="24" t="s">
        <v>1992</v>
      </c>
      <c r="E20" s="30" t="s">
        <v>57</v>
      </c>
      <c r="F20" s="31" t="s">
        <v>58</v>
      </c>
      <c r="G20" s="32">
        <v>67.7</v>
      </c>
      <c r="H20" s="33">
        <v>0</v>
      </c>
      <c r="I20" s="33">
        <f>ROUND(ROUND(H20,2)*ROUND(G20,3),2)</f>
        <v>0</v>
      </c>
      <c r="O20">
        <f>(I20*21)/100</f>
        <v>0</v>
      </c>
      <c r="P20" t="s">
        <v>35</v>
      </c>
    </row>
    <row r="21" spans="1:16" ht="51" x14ac:dyDescent="0.2">
      <c r="A21" s="34" t="s">
        <v>59</v>
      </c>
      <c r="E21" s="35" t="s">
        <v>2246</v>
      </c>
    </row>
    <row r="22" spans="1:16" x14ac:dyDescent="0.2">
      <c r="A22" s="36" t="s">
        <v>61</v>
      </c>
      <c r="E22" s="37" t="s">
        <v>2247</v>
      </c>
    </row>
    <row r="23" spans="1:16" ht="25.5" x14ac:dyDescent="0.2">
      <c r="A23" t="s">
        <v>63</v>
      </c>
      <c r="E23" s="35" t="s">
        <v>64</v>
      </c>
    </row>
    <row r="24" spans="1:16" x14ac:dyDescent="0.2">
      <c r="A24" s="24" t="s">
        <v>55</v>
      </c>
      <c r="B24" s="29" t="s">
        <v>43</v>
      </c>
      <c r="C24" s="29" t="s">
        <v>1987</v>
      </c>
      <c r="D24" s="24" t="s">
        <v>1995</v>
      </c>
      <c r="E24" s="30" t="s">
        <v>57</v>
      </c>
      <c r="F24" s="31" t="s">
        <v>58</v>
      </c>
      <c r="G24" s="32">
        <v>0.94</v>
      </c>
      <c r="H24" s="33">
        <v>0</v>
      </c>
      <c r="I24" s="33">
        <f>ROUND(ROUND(H24,2)*ROUND(G24,3),2)</f>
        <v>0</v>
      </c>
      <c r="O24">
        <f>(I24*21)/100</f>
        <v>0</v>
      </c>
      <c r="P24" t="s">
        <v>35</v>
      </c>
    </row>
    <row r="25" spans="1:16" ht="38.25" x14ac:dyDescent="0.2">
      <c r="A25" s="34" t="s">
        <v>59</v>
      </c>
      <c r="E25" s="35" t="s">
        <v>1996</v>
      </c>
    </row>
    <row r="26" spans="1:16" x14ac:dyDescent="0.2">
      <c r="A26" s="36" t="s">
        <v>61</v>
      </c>
      <c r="E26" s="37" t="s">
        <v>1997</v>
      </c>
    </row>
    <row r="27" spans="1:16" ht="25.5" x14ac:dyDescent="0.2">
      <c r="A27" t="s">
        <v>63</v>
      </c>
      <c r="E27" s="35" t="s">
        <v>64</v>
      </c>
    </row>
    <row r="28" spans="1:16" x14ac:dyDescent="0.2">
      <c r="A28" s="24" t="s">
        <v>55</v>
      </c>
      <c r="B28" s="29" t="s">
        <v>45</v>
      </c>
      <c r="C28" s="29" t="s">
        <v>1987</v>
      </c>
      <c r="D28" s="24" t="s">
        <v>1998</v>
      </c>
      <c r="E28" s="30" t="s">
        <v>57</v>
      </c>
      <c r="F28" s="31" t="s">
        <v>58</v>
      </c>
      <c r="G28" s="32">
        <v>10.28</v>
      </c>
      <c r="H28" s="33">
        <v>0</v>
      </c>
      <c r="I28" s="33">
        <f>ROUND(ROUND(H28,2)*ROUND(G28,3),2)</f>
        <v>0</v>
      </c>
      <c r="O28">
        <f>(I28*21)/100</f>
        <v>0</v>
      </c>
      <c r="P28" t="s">
        <v>35</v>
      </c>
    </row>
    <row r="29" spans="1:16" ht="38.25" x14ac:dyDescent="0.2">
      <c r="A29" s="34" t="s">
        <v>59</v>
      </c>
      <c r="E29" s="35" t="s">
        <v>2248</v>
      </c>
    </row>
    <row r="30" spans="1:16" x14ac:dyDescent="0.2">
      <c r="A30" s="36" t="s">
        <v>61</v>
      </c>
      <c r="E30" s="37" t="s">
        <v>2249</v>
      </c>
    </row>
    <row r="31" spans="1:16" ht="25.5" x14ac:dyDescent="0.2">
      <c r="A31" t="s">
        <v>63</v>
      </c>
      <c r="E31" s="35" t="s">
        <v>64</v>
      </c>
    </row>
    <row r="32" spans="1:16" x14ac:dyDescent="0.2">
      <c r="A32" s="24" t="s">
        <v>55</v>
      </c>
      <c r="B32" s="29" t="s">
        <v>47</v>
      </c>
      <c r="C32" s="29" t="s">
        <v>2001</v>
      </c>
      <c r="D32" s="24" t="s">
        <v>69</v>
      </c>
      <c r="E32" s="30" t="s">
        <v>2002</v>
      </c>
      <c r="F32" s="31" t="s">
        <v>486</v>
      </c>
      <c r="G32" s="32">
        <v>1</v>
      </c>
      <c r="H32" s="33">
        <v>0</v>
      </c>
      <c r="I32" s="33">
        <f>ROUND(ROUND(H32,2)*ROUND(G32,3),2)</f>
        <v>0</v>
      </c>
      <c r="O32">
        <f>(I32*21)/100</f>
        <v>0</v>
      </c>
      <c r="P32" t="s">
        <v>35</v>
      </c>
    </row>
    <row r="33" spans="1:18" ht="25.5" x14ac:dyDescent="0.2">
      <c r="A33" s="34" t="s">
        <v>59</v>
      </c>
      <c r="E33" s="35" t="s">
        <v>2003</v>
      </c>
    </row>
    <row r="34" spans="1:18" x14ac:dyDescent="0.2">
      <c r="A34" s="36" t="s">
        <v>61</v>
      </c>
      <c r="E34" s="37" t="s">
        <v>69</v>
      </c>
    </row>
    <row r="35" spans="1:18" x14ac:dyDescent="0.2">
      <c r="A35" t="s">
        <v>63</v>
      </c>
      <c r="E35" s="35" t="s">
        <v>2004</v>
      </c>
    </row>
    <row r="36" spans="1:18" x14ac:dyDescent="0.2">
      <c r="A36" s="24" t="s">
        <v>55</v>
      </c>
      <c r="B36" s="29" t="s">
        <v>89</v>
      </c>
      <c r="C36" s="29" t="s">
        <v>2005</v>
      </c>
      <c r="D36" s="24" t="s">
        <v>69</v>
      </c>
      <c r="E36" s="30" t="s">
        <v>2006</v>
      </c>
      <c r="F36" s="31" t="s">
        <v>486</v>
      </c>
      <c r="G36" s="32">
        <v>1</v>
      </c>
      <c r="H36" s="33">
        <v>0</v>
      </c>
      <c r="I36" s="33">
        <f>ROUND(ROUND(H36,2)*ROUND(G36,3),2)</f>
        <v>0</v>
      </c>
      <c r="O36">
        <f>(I36*21)/100</f>
        <v>0</v>
      </c>
      <c r="P36" t="s">
        <v>35</v>
      </c>
    </row>
    <row r="37" spans="1:18" ht="25.5" x14ac:dyDescent="0.2">
      <c r="A37" s="34" t="s">
        <v>59</v>
      </c>
      <c r="E37" s="35" t="s">
        <v>2007</v>
      </c>
    </row>
    <row r="38" spans="1:18" x14ac:dyDescent="0.2">
      <c r="A38" s="36" t="s">
        <v>61</v>
      </c>
      <c r="E38" s="37" t="s">
        <v>69</v>
      </c>
    </row>
    <row r="39" spans="1:18" ht="51" x14ac:dyDescent="0.2">
      <c r="A39" t="s">
        <v>63</v>
      </c>
      <c r="E39" s="35" t="s">
        <v>2008</v>
      </c>
    </row>
    <row r="40" spans="1:18" ht="12.75" customHeight="1" x14ac:dyDescent="0.2">
      <c r="A40" s="12" t="s">
        <v>53</v>
      </c>
      <c r="B40" s="12"/>
      <c r="C40" s="38" t="s">
        <v>18</v>
      </c>
      <c r="D40" s="12"/>
      <c r="E40" s="27" t="s">
        <v>67</v>
      </c>
      <c r="F40" s="12"/>
      <c r="G40" s="12"/>
      <c r="H40" s="12"/>
      <c r="I40" s="39">
        <f>0+Q40</f>
        <v>0</v>
      </c>
      <c r="O40">
        <f>0+R40</f>
        <v>0</v>
      </c>
      <c r="Q40">
        <f>0+I41+I45+I49+I53+I57+I61+I65+I69+I73+I77+I81+I85+I89+I93+I97+I101+I105+I109+I113</f>
        <v>0</v>
      </c>
      <c r="R40">
        <f>0+O41+O45+O49+O53+O57+O61+O65+O69+O73+O77+O81+O85+O89+O93+O97+O101+O105+O109+O113</f>
        <v>0</v>
      </c>
    </row>
    <row r="41" spans="1:18" x14ac:dyDescent="0.2">
      <c r="A41" s="24" t="s">
        <v>55</v>
      </c>
      <c r="B41" s="29" t="s">
        <v>94</v>
      </c>
      <c r="C41" s="29" t="s">
        <v>119</v>
      </c>
      <c r="D41" s="24" t="s">
        <v>69</v>
      </c>
      <c r="E41" s="30" t="s">
        <v>121</v>
      </c>
      <c r="F41" s="31" t="s">
        <v>71</v>
      </c>
      <c r="G41" s="32">
        <v>1.2729999999999999</v>
      </c>
      <c r="H41" s="33">
        <v>0</v>
      </c>
      <c r="I41" s="33">
        <f>ROUND(ROUND(H41,2)*ROUND(G41,3),2)</f>
        <v>0</v>
      </c>
      <c r="O41">
        <f>(I41*21)/100</f>
        <v>0</v>
      </c>
      <c r="P41" t="s">
        <v>35</v>
      </c>
    </row>
    <row r="42" spans="1:18" ht="51" x14ac:dyDescent="0.2">
      <c r="A42" s="34" t="s">
        <v>59</v>
      </c>
      <c r="E42" s="35" t="s">
        <v>2250</v>
      </c>
    </row>
    <row r="43" spans="1:18" x14ac:dyDescent="0.2">
      <c r="A43" s="36" t="s">
        <v>61</v>
      </c>
      <c r="E43" s="37" t="s">
        <v>2251</v>
      </c>
    </row>
    <row r="44" spans="1:18" ht="63.75" x14ac:dyDescent="0.2">
      <c r="A44" t="s">
        <v>63</v>
      </c>
      <c r="E44" s="35" t="s">
        <v>74</v>
      </c>
    </row>
    <row r="45" spans="1:18" x14ac:dyDescent="0.2">
      <c r="A45" s="24" t="s">
        <v>55</v>
      </c>
      <c r="B45" s="29" t="s">
        <v>50</v>
      </c>
      <c r="C45" s="29" t="s">
        <v>1087</v>
      </c>
      <c r="D45" s="24" t="s">
        <v>69</v>
      </c>
      <c r="E45" s="30" t="s">
        <v>1088</v>
      </c>
      <c r="F45" s="31" t="s">
        <v>101</v>
      </c>
      <c r="G45" s="32">
        <v>26.4</v>
      </c>
      <c r="H45" s="33">
        <v>0</v>
      </c>
      <c r="I45" s="33">
        <f>ROUND(ROUND(H45,2)*ROUND(G45,3),2)</f>
        <v>0</v>
      </c>
      <c r="O45">
        <f>(I45*21)/100</f>
        <v>0</v>
      </c>
      <c r="P45" t="s">
        <v>35</v>
      </c>
    </row>
    <row r="46" spans="1:18" ht="38.25" x14ac:dyDescent="0.2">
      <c r="A46" s="34" t="s">
        <v>59</v>
      </c>
      <c r="E46" s="35" t="s">
        <v>2252</v>
      </c>
    </row>
    <row r="47" spans="1:18" x14ac:dyDescent="0.2">
      <c r="A47" s="36" t="s">
        <v>61</v>
      </c>
      <c r="E47" s="37" t="s">
        <v>2253</v>
      </c>
    </row>
    <row r="48" spans="1:18" ht="25.5" x14ac:dyDescent="0.2">
      <c r="A48" t="s">
        <v>63</v>
      </c>
      <c r="E48" s="35" t="s">
        <v>133</v>
      </c>
    </row>
    <row r="49" spans="1:16" x14ac:dyDescent="0.2">
      <c r="A49" s="24" t="s">
        <v>55</v>
      </c>
      <c r="B49" s="29" t="s">
        <v>52</v>
      </c>
      <c r="C49" s="29" t="s">
        <v>135</v>
      </c>
      <c r="D49" s="24" t="s">
        <v>69</v>
      </c>
      <c r="E49" s="30" t="s">
        <v>136</v>
      </c>
      <c r="F49" s="31" t="s">
        <v>137</v>
      </c>
      <c r="G49" s="32">
        <v>140</v>
      </c>
      <c r="H49" s="33">
        <v>0</v>
      </c>
      <c r="I49" s="33">
        <f>ROUND(ROUND(H49,2)*ROUND(G49,3),2)</f>
        <v>0</v>
      </c>
      <c r="O49">
        <f>(I49*21)/100</f>
        <v>0</v>
      </c>
      <c r="P49" t="s">
        <v>35</v>
      </c>
    </row>
    <row r="50" spans="1:16" ht="38.25" x14ac:dyDescent="0.2">
      <c r="A50" s="34" t="s">
        <v>59</v>
      </c>
      <c r="E50" s="35" t="s">
        <v>2017</v>
      </c>
    </row>
    <row r="51" spans="1:16" x14ac:dyDescent="0.2">
      <c r="A51" s="36" t="s">
        <v>61</v>
      </c>
      <c r="E51" s="37" t="s">
        <v>2018</v>
      </c>
    </row>
    <row r="52" spans="1:16" ht="38.25" x14ac:dyDescent="0.2">
      <c r="A52" t="s">
        <v>63</v>
      </c>
      <c r="E52" s="35" t="s">
        <v>140</v>
      </c>
    </row>
    <row r="53" spans="1:16" x14ac:dyDescent="0.2">
      <c r="A53" s="24" t="s">
        <v>55</v>
      </c>
      <c r="B53" s="29" t="s">
        <v>108</v>
      </c>
      <c r="C53" s="29" t="s">
        <v>1700</v>
      </c>
      <c r="D53" s="24" t="s">
        <v>69</v>
      </c>
      <c r="E53" s="30" t="s">
        <v>1701</v>
      </c>
      <c r="F53" s="31" t="s">
        <v>101</v>
      </c>
      <c r="G53" s="32">
        <v>20</v>
      </c>
      <c r="H53" s="33">
        <v>0</v>
      </c>
      <c r="I53" s="33">
        <f>ROUND(ROUND(H53,2)*ROUND(G53,3),2)</f>
        <v>0</v>
      </c>
      <c r="O53">
        <f>(I53*21)/100</f>
        <v>0</v>
      </c>
      <c r="P53" t="s">
        <v>35</v>
      </c>
    </row>
    <row r="54" spans="1:16" ht="38.25" x14ac:dyDescent="0.2">
      <c r="A54" s="34" t="s">
        <v>59</v>
      </c>
      <c r="E54" s="35" t="s">
        <v>2254</v>
      </c>
    </row>
    <row r="55" spans="1:16" x14ac:dyDescent="0.2">
      <c r="A55" s="36" t="s">
        <v>61</v>
      </c>
      <c r="E55" s="37" t="s">
        <v>2255</v>
      </c>
    </row>
    <row r="56" spans="1:16" ht="38.25" x14ac:dyDescent="0.2">
      <c r="A56" t="s">
        <v>63</v>
      </c>
      <c r="E56" s="35" t="s">
        <v>1704</v>
      </c>
    </row>
    <row r="57" spans="1:16" x14ac:dyDescent="0.2">
      <c r="A57" s="24" t="s">
        <v>55</v>
      </c>
      <c r="B57" s="29" t="s">
        <v>113</v>
      </c>
      <c r="C57" s="29" t="s">
        <v>2021</v>
      </c>
      <c r="D57" s="24" t="s">
        <v>69</v>
      </c>
      <c r="E57" s="30" t="s">
        <v>2022</v>
      </c>
      <c r="F57" s="31" t="s">
        <v>71</v>
      </c>
      <c r="G57" s="32">
        <v>2.76</v>
      </c>
      <c r="H57" s="33">
        <v>0</v>
      </c>
      <c r="I57" s="33">
        <f>ROUND(ROUND(H57,2)*ROUND(G57,3),2)</f>
        <v>0</v>
      </c>
      <c r="O57">
        <f>(I57*21)/100</f>
        <v>0</v>
      </c>
      <c r="P57" t="s">
        <v>35</v>
      </c>
    </row>
    <row r="58" spans="1:16" ht="38.25" x14ac:dyDescent="0.2">
      <c r="A58" s="34" t="s">
        <v>59</v>
      </c>
      <c r="E58" s="35" t="s">
        <v>2256</v>
      </c>
    </row>
    <row r="59" spans="1:16" x14ac:dyDescent="0.2">
      <c r="A59" s="36" t="s">
        <v>61</v>
      </c>
      <c r="E59" s="37" t="s">
        <v>2257</v>
      </c>
    </row>
    <row r="60" spans="1:16" ht="38.25" x14ac:dyDescent="0.2">
      <c r="A60" t="s">
        <v>63</v>
      </c>
      <c r="E60" s="35" t="s">
        <v>146</v>
      </c>
    </row>
    <row r="61" spans="1:16" x14ac:dyDescent="0.2">
      <c r="A61" s="24" t="s">
        <v>55</v>
      </c>
      <c r="B61" s="29" t="s">
        <v>118</v>
      </c>
      <c r="C61" s="29" t="s">
        <v>2025</v>
      </c>
      <c r="D61" s="24" t="s">
        <v>69</v>
      </c>
      <c r="E61" s="30" t="s">
        <v>2026</v>
      </c>
      <c r="F61" s="31" t="s">
        <v>71</v>
      </c>
      <c r="G61" s="32">
        <v>3.5</v>
      </c>
      <c r="H61" s="33">
        <v>0</v>
      </c>
      <c r="I61" s="33">
        <f>ROUND(ROUND(H61,2)*ROUND(G61,3),2)</f>
        <v>0</v>
      </c>
      <c r="O61">
        <f>(I61*21)/100</f>
        <v>0</v>
      </c>
      <c r="P61" t="s">
        <v>35</v>
      </c>
    </row>
    <row r="62" spans="1:16" ht="63.75" x14ac:dyDescent="0.2">
      <c r="A62" s="34" t="s">
        <v>59</v>
      </c>
      <c r="E62" s="35" t="s">
        <v>2258</v>
      </c>
    </row>
    <row r="63" spans="1:16" x14ac:dyDescent="0.2">
      <c r="A63" s="36" t="s">
        <v>61</v>
      </c>
      <c r="E63" s="37" t="s">
        <v>2259</v>
      </c>
    </row>
    <row r="64" spans="1:16" ht="369.75" x14ac:dyDescent="0.2">
      <c r="A64" t="s">
        <v>63</v>
      </c>
      <c r="E64" s="35" t="s">
        <v>152</v>
      </c>
    </row>
    <row r="65" spans="1:16" x14ac:dyDescent="0.2">
      <c r="A65" s="24" t="s">
        <v>55</v>
      </c>
      <c r="B65" s="29" t="s">
        <v>124</v>
      </c>
      <c r="C65" s="29" t="s">
        <v>2029</v>
      </c>
      <c r="D65" s="24" t="s">
        <v>69</v>
      </c>
      <c r="E65" s="30" t="s">
        <v>2030</v>
      </c>
      <c r="F65" s="31" t="s">
        <v>174</v>
      </c>
      <c r="G65" s="32">
        <v>35</v>
      </c>
      <c r="H65" s="33">
        <v>0</v>
      </c>
      <c r="I65" s="33">
        <f>ROUND(ROUND(H65,2)*ROUND(G65,3),2)</f>
        <v>0</v>
      </c>
      <c r="O65">
        <f>(I65*21)/100</f>
        <v>0</v>
      </c>
      <c r="P65" t="s">
        <v>35</v>
      </c>
    </row>
    <row r="66" spans="1:16" ht="63.75" x14ac:dyDescent="0.2">
      <c r="A66" s="34" t="s">
        <v>59</v>
      </c>
      <c r="E66" s="35" t="s">
        <v>2260</v>
      </c>
    </row>
    <row r="67" spans="1:16" x14ac:dyDescent="0.2">
      <c r="A67" s="36" t="s">
        <v>61</v>
      </c>
      <c r="E67" s="37" t="s">
        <v>2261</v>
      </c>
    </row>
    <row r="68" spans="1:16" ht="25.5" x14ac:dyDescent="0.2">
      <c r="A68" t="s">
        <v>63</v>
      </c>
      <c r="E68" s="35" t="s">
        <v>177</v>
      </c>
    </row>
    <row r="69" spans="1:16" x14ac:dyDescent="0.2">
      <c r="A69" s="24" t="s">
        <v>55</v>
      </c>
      <c r="B69" s="29" t="s">
        <v>128</v>
      </c>
      <c r="C69" s="29" t="s">
        <v>148</v>
      </c>
      <c r="D69" s="24" t="s">
        <v>69</v>
      </c>
      <c r="E69" s="30" t="s">
        <v>149</v>
      </c>
      <c r="F69" s="31" t="s">
        <v>71</v>
      </c>
      <c r="G69" s="32">
        <v>30</v>
      </c>
      <c r="H69" s="33">
        <v>0</v>
      </c>
      <c r="I69" s="33">
        <f>ROUND(ROUND(H69,2)*ROUND(G69,3),2)</f>
        <v>0</v>
      </c>
      <c r="O69">
        <f>(I69*21)/100</f>
        <v>0</v>
      </c>
      <c r="P69" t="s">
        <v>35</v>
      </c>
    </row>
    <row r="70" spans="1:16" ht="63.75" x14ac:dyDescent="0.2">
      <c r="A70" s="34" t="s">
        <v>59</v>
      </c>
      <c r="E70" s="35" t="s">
        <v>2262</v>
      </c>
    </row>
    <row r="71" spans="1:16" x14ac:dyDescent="0.2">
      <c r="A71" s="36" t="s">
        <v>61</v>
      </c>
      <c r="E71" s="37" t="s">
        <v>2263</v>
      </c>
    </row>
    <row r="72" spans="1:16" ht="369.75" x14ac:dyDescent="0.2">
      <c r="A72" t="s">
        <v>63</v>
      </c>
      <c r="E72" s="35" t="s">
        <v>152</v>
      </c>
    </row>
    <row r="73" spans="1:16" x14ac:dyDescent="0.2">
      <c r="A73" s="24" t="s">
        <v>55</v>
      </c>
      <c r="B73" s="29" t="s">
        <v>134</v>
      </c>
      <c r="C73" s="29" t="s">
        <v>1709</v>
      </c>
      <c r="D73" s="24" t="s">
        <v>69</v>
      </c>
      <c r="E73" s="30" t="s">
        <v>1710</v>
      </c>
      <c r="F73" s="31" t="s">
        <v>174</v>
      </c>
      <c r="G73" s="32">
        <v>300</v>
      </c>
      <c r="H73" s="33">
        <v>0</v>
      </c>
      <c r="I73" s="33">
        <f>ROUND(ROUND(H73,2)*ROUND(G73,3),2)</f>
        <v>0</v>
      </c>
      <c r="O73">
        <f>(I73*21)/100</f>
        <v>0</v>
      </c>
      <c r="P73" t="s">
        <v>35</v>
      </c>
    </row>
    <row r="74" spans="1:16" ht="51" x14ac:dyDescent="0.2">
      <c r="A74" s="34" t="s">
        <v>59</v>
      </c>
      <c r="E74" s="35" t="s">
        <v>2264</v>
      </c>
    </row>
    <row r="75" spans="1:16" x14ac:dyDescent="0.2">
      <c r="A75" s="36" t="s">
        <v>61</v>
      </c>
      <c r="E75" s="37" t="s">
        <v>2265</v>
      </c>
    </row>
    <row r="76" spans="1:16" ht="25.5" x14ac:dyDescent="0.2">
      <c r="A76" t="s">
        <v>63</v>
      </c>
      <c r="E76" s="35" t="s">
        <v>177</v>
      </c>
    </row>
    <row r="77" spans="1:16" x14ac:dyDescent="0.2">
      <c r="A77" s="24" t="s">
        <v>55</v>
      </c>
      <c r="B77" s="29" t="s">
        <v>141</v>
      </c>
      <c r="C77" s="29" t="s">
        <v>166</v>
      </c>
      <c r="D77" s="24" t="s">
        <v>69</v>
      </c>
      <c r="E77" s="30" t="s">
        <v>167</v>
      </c>
      <c r="F77" s="31" t="s">
        <v>71</v>
      </c>
      <c r="G77" s="32">
        <v>115.649</v>
      </c>
      <c r="H77" s="33">
        <v>0</v>
      </c>
      <c r="I77" s="33">
        <f>ROUND(ROUND(H77,2)*ROUND(G77,3),2)</f>
        <v>0</v>
      </c>
      <c r="O77">
        <f>(I77*21)/100</f>
        <v>0</v>
      </c>
      <c r="P77" t="s">
        <v>35</v>
      </c>
    </row>
    <row r="78" spans="1:16" ht="140.25" x14ac:dyDescent="0.2">
      <c r="A78" s="34" t="s">
        <v>59</v>
      </c>
      <c r="E78" s="35" t="s">
        <v>2266</v>
      </c>
    </row>
    <row r="79" spans="1:16" ht="63.75" x14ac:dyDescent="0.2">
      <c r="A79" s="36" t="s">
        <v>61</v>
      </c>
      <c r="E79" s="37" t="s">
        <v>2267</v>
      </c>
    </row>
    <row r="80" spans="1:16" ht="318.75" x14ac:dyDescent="0.2">
      <c r="A80" t="s">
        <v>63</v>
      </c>
      <c r="E80" s="35" t="s">
        <v>170</v>
      </c>
    </row>
    <row r="81" spans="1:16" x14ac:dyDescent="0.2">
      <c r="A81" s="24" t="s">
        <v>55</v>
      </c>
      <c r="B81" s="29" t="s">
        <v>147</v>
      </c>
      <c r="C81" s="29" t="s">
        <v>172</v>
      </c>
      <c r="D81" s="24" t="s">
        <v>69</v>
      </c>
      <c r="E81" s="30" t="s">
        <v>173</v>
      </c>
      <c r="F81" s="31" t="s">
        <v>174</v>
      </c>
      <c r="G81" s="32">
        <v>1156.5</v>
      </c>
      <c r="H81" s="33">
        <v>0</v>
      </c>
      <c r="I81" s="33">
        <f>ROUND(ROUND(H81,2)*ROUND(G81,3),2)</f>
        <v>0</v>
      </c>
      <c r="O81">
        <f>(I81*21)/100</f>
        <v>0</v>
      </c>
      <c r="P81" t="s">
        <v>35</v>
      </c>
    </row>
    <row r="82" spans="1:16" ht="51" x14ac:dyDescent="0.2">
      <c r="A82" s="34" t="s">
        <v>59</v>
      </c>
      <c r="E82" s="35" t="s">
        <v>2268</v>
      </c>
    </row>
    <row r="83" spans="1:16" x14ac:dyDescent="0.2">
      <c r="A83" s="36" t="s">
        <v>61</v>
      </c>
      <c r="E83" s="37" t="s">
        <v>2269</v>
      </c>
    </row>
    <row r="84" spans="1:16" ht="25.5" x14ac:dyDescent="0.2">
      <c r="A84" t="s">
        <v>63</v>
      </c>
      <c r="E84" s="35" t="s">
        <v>177</v>
      </c>
    </row>
    <row r="85" spans="1:16" x14ac:dyDescent="0.2">
      <c r="A85" s="24" t="s">
        <v>55</v>
      </c>
      <c r="B85" s="29" t="s">
        <v>153</v>
      </c>
      <c r="C85" s="29" t="s">
        <v>185</v>
      </c>
      <c r="D85" s="24" t="s">
        <v>120</v>
      </c>
      <c r="E85" s="30" t="s">
        <v>186</v>
      </c>
      <c r="F85" s="31" t="s">
        <v>71</v>
      </c>
      <c r="G85" s="32">
        <v>2</v>
      </c>
      <c r="H85" s="33">
        <v>0</v>
      </c>
      <c r="I85" s="33">
        <f>ROUND(ROUND(H85,2)*ROUND(G85,3),2)</f>
        <v>0</v>
      </c>
      <c r="O85">
        <f>(I85*21)/100</f>
        <v>0</v>
      </c>
      <c r="P85" t="s">
        <v>35</v>
      </c>
    </row>
    <row r="86" spans="1:16" ht="38.25" x14ac:dyDescent="0.2">
      <c r="A86" s="34" t="s">
        <v>59</v>
      </c>
      <c r="E86" s="35" t="s">
        <v>2046</v>
      </c>
    </row>
    <row r="87" spans="1:16" x14ac:dyDescent="0.2">
      <c r="A87" s="36" t="s">
        <v>61</v>
      </c>
      <c r="E87" s="37" t="s">
        <v>2047</v>
      </c>
    </row>
    <row r="88" spans="1:16" ht="229.5" x14ac:dyDescent="0.2">
      <c r="A88" t="s">
        <v>63</v>
      </c>
      <c r="E88" s="35" t="s">
        <v>189</v>
      </c>
    </row>
    <row r="89" spans="1:16" x14ac:dyDescent="0.2">
      <c r="A89" s="24" t="s">
        <v>55</v>
      </c>
      <c r="B89" s="29" t="s">
        <v>159</v>
      </c>
      <c r="C89" s="29" t="s">
        <v>185</v>
      </c>
      <c r="D89" s="24" t="s">
        <v>125</v>
      </c>
      <c r="E89" s="30" t="s">
        <v>186</v>
      </c>
      <c r="F89" s="31" t="s">
        <v>71</v>
      </c>
      <c r="G89" s="32">
        <v>86.522000000000006</v>
      </c>
      <c r="H89" s="33">
        <v>0</v>
      </c>
      <c r="I89" s="33">
        <f>ROUND(ROUND(H89,2)*ROUND(G89,3),2)</f>
        <v>0</v>
      </c>
      <c r="O89">
        <f>(I89*21)/100</f>
        <v>0</v>
      </c>
      <c r="P89" t="s">
        <v>35</v>
      </c>
    </row>
    <row r="90" spans="1:16" ht="114.75" x14ac:dyDescent="0.2">
      <c r="A90" s="34" t="s">
        <v>59</v>
      </c>
      <c r="E90" s="35" t="s">
        <v>2270</v>
      </c>
    </row>
    <row r="91" spans="1:16" ht="51" x14ac:dyDescent="0.2">
      <c r="A91" s="36" t="s">
        <v>61</v>
      </c>
      <c r="E91" s="37" t="s">
        <v>2271</v>
      </c>
    </row>
    <row r="92" spans="1:16" ht="229.5" x14ac:dyDescent="0.2">
      <c r="A92" t="s">
        <v>63</v>
      </c>
      <c r="E92" s="35" t="s">
        <v>189</v>
      </c>
    </row>
    <row r="93" spans="1:16" x14ac:dyDescent="0.2">
      <c r="A93" s="24" t="s">
        <v>55</v>
      </c>
      <c r="B93" s="29" t="s">
        <v>165</v>
      </c>
      <c r="C93" s="29" t="s">
        <v>185</v>
      </c>
      <c r="D93" s="24" t="s">
        <v>1992</v>
      </c>
      <c r="E93" s="30" t="s">
        <v>186</v>
      </c>
      <c r="F93" s="31" t="s">
        <v>71</v>
      </c>
      <c r="G93" s="32">
        <v>17.931999999999999</v>
      </c>
      <c r="H93" s="33">
        <v>0</v>
      </c>
      <c r="I93" s="33">
        <f>ROUND(ROUND(H93,2)*ROUND(G93,3),2)</f>
        <v>0</v>
      </c>
      <c r="O93">
        <f>(I93*21)/100</f>
        <v>0</v>
      </c>
      <c r="P93" t="s">
        <v>35</v>
      </c>
    </row>
    <row r="94" spans="1:16" ht="102" x14ac:dyDescent="0.2">
      <c r="A94" s="34" t="s">
        <v>59</v>
      </c>
      <c r="E94" s="35" t="s">
        <v>2272</v>
      </c>
    </row>
    <row r="95" spans="1:16" ht="38.25" x14ac:dyDescent="0.2">
      <c r="A95" s="36" t="s">
        <v>61</v>
      </c>
      <c r="E95" s="37" t="s">
        <v>2273</v>
      </c>
    </row>
    <row r="96" spans="1:16" ht="229.5" x14ac:dyDescent="0.2">
      <c r="A96" t="s">
        <v>63</v>
      </c>
      <c r="E96" s="35" t="s">
        <v>189</v>
      </c>
    </row>
    <row r="97" spans="1:16" x14ac:dyDescent="0.2">
      <c r="A97" s="24" t="s">
        <v>55</v>
      </c>
      <c r="B97" s="29" t="s">
        <v>171</v>
      </c>
      <c r="C97" s="29" t="s">
        <v>185</v>
      </c>
      <c r="D97" s="24" t="s">
        <v>1995</v>
      </c>
      <c r="E97" s="30" t="s">
        <v>186</v>
      </c>
      <c r="F97" s="31" t="s">
        <v>71</v>
      </c>
      <c r="G97" s="32">
        <v>7.9169999999999998</v>
      </c>
      <c r="H97" s="33">
        <v>0</v>
      </c>
      <c r="I97" s="33">
        <f>ROUND(ROUND(H97,2)*ROUND(G97,3),2)</f>
        <v>0</v>
      </c>
      <c r="O97">
        <f>(I97*21)/100</f>
        <v>0</v>
      </c>
      <c r="P97" t="s">
        <v>35</v>
      </c>
    </row>
    <row r="98" spans="1:16" ht="51" x14ac:dyDescent="0.2">
      <c r="A98" s="34" t="s">
        <v>59</v>
      </c>
      <c r="E98" s="35" t="s">
        <v>2274</v>
      </c>
    </row>
    <row r="99" spans="1:16" x14ac:dyDescent="0.2">
      <c r="A99" s="36" t="s">
        <v>61</v>
      </c>
      <c r="E99" s="37" t="s">
        <v>2275</v>
      </c>
    </row>
    <row r="100" spans="1:16" ht="229.5" x14ac:dyDescent="0.2">
      <c r="A100" t="s">
        <v>63</v>
      </c>
      <c r="E100" s="35" t="s">
        <v>189</v>
      </c>
    </row>
    <row r="101" spans="1:16" x14ac:dyDescent="0.2">
      <c r="A101" s="24" t="s">
        <v>55</v>
      </c>
      <c r="B101" s="29" t="s">
        <v>178</v>
      </c>
      <c r="C101" s="29" t="s">
        <v>197</v>
      </c>
      <c r="D101" s="24" t="s">
        <v>69</v>
      </c>
      <c r="E101" s="30" t="s">
        <v>198</v>
      </c>
      <c r="F101" s="31" t="s">
        <v>71</v>
      </c>
      <c r="G101" s="32">
        <v>30</v>
      </c>
      <c r="H101" s="33">
        <v>0</v>
      </c>
      <c r="I101" s="33">
        <f>ROUND(ROUND(H101,2)*ROUND(G101,3),2)</f>
        <v>0</v>
      </c>
      <c r="O101">
        <f>(I101*21)/100</f>
        <v>0</v>
      </c>
      <c r="P101" t="s">
        <v>35</v>
      </c>
    </row>
    <row r="102" spans="1:16" ht="38.25" x14ac:dyDescent="0.2">
      <c r="A102" s="34" t="s">
        <v>59</v>
      </c>
      <c r="E102" s="35" t="s">
        <v>2276</v>
      </c>
    </row>
    <row r="103" spans="1:16" x14ac:dyDescent="0.2">
      <c r="A103" s="36" t="s">
        <v>61</v>
      </c>
      <c r="E103" s="37" t="s">
        <v>2263</v>
      </c>
    </row>
    <row r="104" spans="1:16" ht="267.75" x14ac:dyDescent="0.2">
      <c r="A104" t="s">
        <v>63</v>
      </c>
      <c r="E104" s="35" t="s">
        <v>200</v>
      </c>
    </row>
    <row r="105" spans="1:16" x14ac:dyDescent="0.2">
      <c r="A105" s="24" t="s">
        <v>55</v>
      </c>
      <c r="B105" s="29" t="s">
        <v>184</v>
      </c>
      <c r="C105" s="29" t="s">
        <v>215</v>
      </c>
      <c r="D105" s="24" t="s">
        <v>69</v>
      </c>
      <c r="E105" s="30" t="s">
        <v>216</v>
      </c>
      <c r="F105" s="31" t="s">
        <v>204</v>
      </c>
      <c r="G105" s="32">
        <v>52.78</v>
      </c>
      <c r="H105" s="33">
        <v>0</v>
      </c>
      <c r="I105" s="33">
        <f>ROUND(ROUND(H105,2)*ROUND(G105,3),2)</f>
        <v>0</v>
      </c>
      <c r="O105">
        <f>(I105*21)/100</f>
        <v>0</v>
      </c>
      <c r="P105" t="s">
        <v>35</v>
      </c>
    </row>
    <row r="106" spans="1:16" ht="51" x14ac:dyDescent="0.2">
      <c r="A106" s="34" t="s">
        <v>59</v>
      </c>
      <c r="E106" s="35" t="s">
        <v>2277</v>
      </c>
    </row>
    <row r="107" spans="1:16" x14ac:dyDescent="0.2">
      <c r="A107" s="36" t="s">
        <v>61</v>
      </c>
      <c r="E107" s="37" t="s">
        <v>2278</v>
      </c>
    </row>
    <row r="108" spans="1:16" ht="38.25" x14ac:dyDescent="0.2">
      <c r="A108" t="s">
        <v>63</v>
      </c>
      <c r="E108" s="35" t="s">
        <v>219</v>
      </c>
    </row>
    <row r="109" spans="1:16" x14ac:dyDescent="0.2">
      <c r="A109" s="24" t="s">
        <v>55</v>
      </c>
      <c r="B109" s="29" t="s">
        <v>190</v>
      </c>
      <c r="C109" s="29" t="s">
        <v>221</v>
      </c>
      <c r="D109" s="24" t="s">
        <v>69</v>
      </c>
      <c r="E109" s="30" t="s">
        <v>222</v>
      </c>
      <c r="F109" s="31" t="s">
        <v>204</v>
      </c>
      <c r="G109" s="32">
        <v>52.78</v>
      </c>
      <c r="H109" s="33">
        <v>0</v>
      </c>
      <c r="I109" s="33">
        <f>ROUND(ROUND(H109,2)*ROUND(G109,3),2)</f>
        <v>0</v>
      </c>
      <c r="O109">
        <f>(I109*21)/100</f>
        <v>0</v>
      </c>
      <c r="P109" t="s">
        <v>35</v>
      </c>
    </row>
    <row r="110" spans="1:16" ht="63.75" x14ac:dyDescent="0.2">
      <c r="A110" s="34" t="s">
        <v>59</v>
      </c>
      <c r="E110" s="35" t="s">
        <v>2279</v>
      </c>
    </row>
    <row r="111" spans="1:16" x14ac:dyDescent="0.2">
      <c r="A111" s="36" t="s">
        <v>61</v>
      </c>
      <c r="E111" s="37" t="s">
        <v>2278</v>
      </c>
    </row>
    <row r="112" spans="1:16" ht="25.5" x14ac:dyDescent="0.2">
      <c r="A112" t="s">
        <v>63</v>
      </c>
      <c r="E112" s="35" t="s">
        <v>224</v>
      </c>
    </row>
    <row r="113" spans="1:18" x14ac:dyDescent="0.2">
      <c r="A113" s="24" t="s">
        <v>55</v>
      </c>
      <c r="B113" s="29" t="s">
        <v>196</v>
      </c>
      <c r="C113" s="29" t="s">
        <v>226</v>
      </c>
      <c r="D113" s="24" t="s">
        <v>69</v>
      </c>
      <c r="E113" s="30" t="s">
        <v>227</v>
      </c>
      <c r="F113" s="31" t="s">
        <v>204</v>
      </c>
      <c r="G113" s="32">
        <v>52.78</v>
      </c>
      <c r="H113" s="33">
        <v>0</v>
      </c>
      <c r="I113" s="33">
        <f>ROUND(ROUND(H113,2)*ROUND(G113,3),2)</f>
        <v>0</v>
      </c>
      <c r="O113">
        <f>(I113*21)/100</f>
        <v>0</v>
      </c>
      <c r="P113" t="s">
        <v>35</v>
      </c>
    </row>
    <row r="114" spans="1:18" ht="63.75" x14ac:dyDescent="0.2">
      <c r="A114" s="34" t="s">
        <v>59</v>
      </c>
      <c r="E114" s="35" t="s">
        <v>2280</v>
      </c>
    </row>
    <row r="115" spans="1:18" x14ac:dyDescent="0.2">
      <c r="A115" s="36" t="s">
        <v>61</v>
      </c>
      <c r="E115" s="37" t="s">
        <v>2278</v>
      </c>
    </row>
    <row r="116" spans="1:18" ht="38.25" x14ac:dyDescent="0.2">
      <c r="A116" t="s">
        <v>63</v>
      </c>
      <c r="E116" s="35" t="s">
        <v>229</v>
      </c>
    </row>
    <row r="117" spans="1:18" ht="12.75" customHeight="1" x14ac:dyDescent="0.2">
      <c r="A117" s="12" t="s">
        <v>53</v>
      </c>
      <c r="B117" s="12"/>
      <c r="C117" s="38" t="s">
        <v>35</v>
      </c>
      <c r="D117" s="12"/>
      <c r="E117" s="27" t="s">
        <v>242</v>
      </c>
      <c r="F117" s="12"/>
      <c r="G117" s="12"/>
      <c r="H117" s="12"/>
      <c r="I117" s="39">
        <f>0+Q117</f>
        <v>0</v>
      </c>
      <c r="O117">
        <f>0+R117</f>
        <v>0</v>
      </c>
      <c r="Q117">
        <f>0+I118+I122+I126+I130+I134+I138+I142+I146+I150+I154+I158+I162+I166</f>
        <v>0</v>
      </c>
      <c r="R117">
        <f>0+O118+O122+O126+O130+O134+O138+O142+O146+O150+O154+O158+O162+O166</f>
        <v>0</v>
      </c>
    </row>
    <row r="118" spans="1:18" x14ac:dyDescent="0.2">
      <c r="A118" s="24" t="s">
        <v>55</v>
      </c>
      <c r="B118" s="29" t="s">
        <v>201</v>
      </c>
      <c r="C118" s="29" t="s">
        <v>2059</v>
      </c>
      <c r="D118" s="24" t="s">
        <v>69</v>
      </c>
      <c r="E118" s="30" t="s">
        <v>2060</v>
      </c>
      <c r="F118" s="31" t="s">
        <v>71</v>
      </c>
      <c r="G118" s="32">
        <v>5.1029999999999998</v>
      </c>
      <c r="H118" s="33">
        <v>0</v>
      </c>
      <c r="I118" s="33">
        <f>ROUND(ROUND(H118,2)*ROUND(G118,3),2)</f>
        <v>0</v>
      </c>
      <c r="O118">
        <f>(I118*21)/100</f>
        <v>0</v>
      </c>
      <c r="P118" t="s">
        <v>35</v>
      </c>
    </row>
    <row r="119" spans="1:18" ht="38.25" x14ac:dyDescent="0.2">
      <c r="A119" s="34" t="s">
        <v>59</v>
      </c>
      <c r="E119" s="35" t="s">
        <v>2281</v>
      </c>
    </row>
    <row r="120" spans="1:18" x14ac:dyDescent="0.2">
      <c r="A120" s="36" t="s">
        <v>61</v>
      </c>
      <c r="E120" s="37" t="s">
        <v>2282</v>
      </c>
    </row>
    <row r="121" spans="1:18" ht="51" x14ac:dyDescent="0.2">
      <c r="A121" t="s">
        <v>63</v>
      </c>
      <c r="E121" s="35" t="s">
        <v>2063</v>
      </c>
    </row>
    <row r="122" spans="1:18" x14ac:dyDescent="0.2">
      <c r="A122" s="24" t="s">
        <v>55</v>
      </c>
      <c r="B122" s="29" t="s">
        <v>208</v>
      </c>
      <c r="C122" s="29" t="s">
        <v>2064</v>
      </c>
      <c r="D122" s="24" t="s">
        <v>69</v>
      </c>
      <c r="E122" s="30" t="s">
        <v>2065</v>
      </c>
      <c r="F122" s="31" t="s">
        <v>71</v>
      </c>
      <c r="G122" s="32">
        <v>9.8000000000000004E-2</v>
      </c>
      <c r="H122" s="33">
        <v>0</v>
      </c>
      <c r="I122" s="33">
        <f>ROUND(ROUND(H122,2)*ROUND(G122,3),2)</f>
        <v>0</v>
      </c>
      <c r="O122">
        <f>(I122*21)/100</f>
        <v>0</v>
      </c>
      <c r="P122" t="s">
        <v>35</v>
      </c>
    </row>
    <row r="123" spans="1:18" ht="38.25" x14ac:dyDescent="0.2">
      <c r="A123" s="34" t="s">
        <v>59</v>
      </c>
      <c r="E123" s="35" t="s">
        <v>2283</v>
      </c>
    </row>
    <row r="124" spans="1:18" x14ac:dyDescent="0.2">
      <c r="A124" s="36" t="s">
        <v>61</v>
      </c>
      <c r="E124" s="37" t="s">
        <v>2284</v>
      </c>
    </row>
    <row r="125" spans="1:18" ht="51" x14ac:dyDescent="0.2">
      <c r="A125" t="s">
        <v>63</v>
      </c>
      <c r="E125" s="35" t="s">
        <v>2063</v>
      </c>
    </row>
    <row r="126" spans="1:18" x14ac:dyDescent="0.2">
      <c r="A126" s="24" t="s">
        <v>55</v>
      </c>
      <c r="B126" s="29" t="s">
        <v>214</v>
      </c>
      <c r="C126" s="29" t="s">
        <v>244</v>
      </c>
      <c r="D126" s="24" t="s">
        <v>69</v>
      </c>
      <c r="E126" s="30" t="s">
        <v>245</v>
      </c>
      <c r="F126" s="31" t="s">
        <v>204</v>
      </c>
      <c r="G126" s="32">
        <v>14.58</v>
      </c>
      <c r="H126" s="33">
        <v>0</v>
      </c>
      <c r="I126" s="33">
        <f>ROUND(ROUND(H126,2)*ROUND(G126,3),2)</f>
        <v>0</v>
      </c>
      <c r="O126">
        <f>(I126*21)/100</f>
        <v>0</v>
      </c>
      <c r="P126" t="s">
        <v>35</v>
      </c>
    </row>
    <row r="127" spans="1:18" ht="38.25" x14ac:dyDescent="0.2">
      <c r="A127" s="34" t="s">
        <v>59</v>
      </c>
      <c r="E127" s="35" t="s">
        <v>2285</v>
      </c>
    </row>
    <row r="128" spans="1:18" x14ac:dyDescent="0.2">
      <c r="A128" s="36" t="s">
        <v>61</v>
      </c>
      <c r="E128" s="37" t="s">
        <v>2286</v>
      </c>
    </row>
    <row r="129" spans="1:16" ht="51" x14ac:dyDescent="0.2">
      <c r="A129" t="s">
        <v>63</v>
      </c>
      <c r="E129" s="35" t="s">
        <v>248</v>
      </c>
    </row>
    <row r="130" spans="1:16" x14ac:dyDescent="0.2">
      <c r="A130" s="24" t="s">
        <v>55</v>
      </c>
      <c r="B130" s="29" t="s">
        <v>220</v>
      </c>
      <c r="C130" s="29" t="s">
        <v>2287</v>
      </c>
      <c r="D130" s="24" t="s">
        <v>69</v>
      </c>
      <c r="E130" s="30" t="s">
        <v>2288</v>
      </c>
      <c r="F130" s="31" t="s">
        <v>204</v>
      </c>
      <c r="G130" s="32">
        <v>4.5</v>
      </c>
      <c r="H130" s="33">
        <v>0</v>
      </c>
      <c r="I130" s="33">
        <f>ROUND(ROUND(H130,2)*ROUND(G130,3),2)</f>
        <v>0</v>
      </c>
      <c r="O130">
        <f>(I130*21)/100</f>
        <v>0</v>
      </c>
      <c r="P130" t="s">
        <v>35</v>
      </c>
    </row>
    <row r="131" spans="1:16" ht="51" x14ac:dyDescent="0.2">
      <c r="A131" s="34" t="s">
        <v>59</v>
      </c>
      <c r="E131" s="35" t="s">
        <v>2289</v>
      </c>
    </row>
    <row r="132" spans="1:16" x14ac:dyDescent="0.2">
      <c r="A132" s="36" t="s">
        <v>61</v>
      </c>
      <c r="E132" s="37" t="s">
        <v>2290</v>
      </c>
    </row>
    <row r="133" spans="1:16" ht="25.5" x14ac:dyDescent="0.2">
      <c r="A133" t="s">
        <v>63</v>
      </c>
      <c r="E133" s="35" t="s">
        <v>2291</v>
      </c>
    </row>
    <row r="134" spans="1:16" x14ac:dyDescent="0.2">
      <c r="A134" s="24" t="s">
        <v>55</v>
      </c>
      <c r="B134" s="29" t="s">
        <v>225</v>
      </c>
      <c r="C134" s="29" t="s">
        <v>2070</v>
      </c>
      <c r="D134" s="24" t="s">
        <v>69</v>
      </c>
      <c r="E134" s="30" t="s">
        <v>2071</v>
      </c>
      <c r="F134" s="31" t="s">
        <v>204</v>
      </c>
      <c r="G134" s="32">
        <v>98.25</v>
      </c>
      <c r="H134" s="33">
        <v>0</v>
      </c>
      <c r="I134" s="33">
        <f>ROUND(ROUND(H134,2)*ROUND(G134,3),2)</f>
        <v>0</v>
      </c>
      <c r="O134">
        <f>(I134*21)/100</f>
        <v>0</v>
      </c>
      <c r="P134" t="s">
        <v>35</v>
      </c>
    </row>
    <row r="135" spans="1:16" ht="38.25" x14ac:dyDescent="0.2">
      <c r="A135" s="34" t="s">
        <v>59</v>
      </c>
      <c r="E135" s="35" t="s">
        <v>2292</v>
      </c>
    </row>
    <row r="136" spans="1:16" x14ac:dyDescent="0.2">
      <c r="A136" s="36" t="s">
        <v>61</v>
      </c>
      <c r="E136" s="37" t="s">
        <v>2293</v>
      </c>
    </row>
    <row r="137" spans="1:16" ht="306" x14ac:dyDescent="0.2">
      <c r="A137" t="s">
        <v>63</v>
      </c>
      <c r="E137" s="35" t="s">
        <v>2074</v>
      </c>
    </row>
    <row r="138" spans="1:16" x14ac:dyDescent="0.2">
      <c r="A138" s="24" t="s">
        <v>55</v>
      </c>
      <c r="B138" s="29" t="s">
        <v>230</v>
      </c>
      <c r="C138" s="29" t="s">
        <v>1734</v>
      </c>
      <c r="D138" s="24" t="s">
        <v>69</v>
      </c>
      <c r="E138" s="30" t="s">
        <v>1735</v>
      </c>
      <c r="F138" s="31" t="s">
        <v>58</v>
      </c>
      <c r="G138" s="32">
        <v>0.68799999999999994</v>
      </c>
      <c r="H138" s="33">
        <v>0</v>
      </c>
      <c r="I138" s="33">
        <f>ROUND(ROUND(H138,2)*ROUND(G138,3),2)</f>
        <v>0</v>
      </c>
      <c r="O138">
        <f>(I138*21)/100</f>
        <v>0</v>
      </c>
      <c r="P138" t="s">
        <v>35</v>
      </c>
    </row>
    <row r="139" spans="1:16" ht="51" x14ac:dyDescent="0.2">
      <c r="A139" s="34" t="s">
        <v>59</v>
      </c>
      <c r="E139" s="35" t="s">
        <v>2294</v>
      </c>
    </row>
    <row r="140" spans="1:16" x14ac:dyDescent="0.2">
      <c r="A140" s="36" t="s">
        <v>61</v>
      </c>
      <c r="E140" s="37" t="s">
        <v>2295</v>
      </c>
    </row>
    <row r="141" spans="1:16" ht="293.25" x14ac:dyDescent="0.2">
      <c r="A141" t="s">
        <v>63</v>
      </c>
      <c r="E141" s="35" t="s">
        <v>1738</v>
      </c>
    </row>
    <row r="142" spans="1:16" x14ac:dyDescent="0.2">
      <c r="A142" s="24" t="s">
        <v>55</v>
      </c>
      <c r="B142" s="29" t="s">
        <v>236</v>
      </c>
      <c r="C142" s="29" t="s">
        <v>2075</v>
      </c>
      <c r="D142" s="24" t="s">
        <v>69</v>
      </c>
      <c r="E142" s="30" t="s">
        <v>2076</v>
      </c>
      <c r="F142" s="31" t="s">
        <v>101</v>
      </c>
      <c r="G142" s="32">
        <v>103.7</v>
      </c>
      <c r="H142" s="33">
        <v>0</v>
      </c>
      <c r="I142" s="33">
        <f>ROUND(ROUND(H142,2)*ROUND(G142,3),2)</f>
        <v>0</v>
      </c>
      <c r="O142">
        <f>(I142*21)/100</f>
        <v>0</v>
      </c>
      <c r="P142" t="s">
        <v>35</v>
      </c>
    </row>
    <row r="143" spans="1:16" ht="51" x14ac:dyDescent="0.2">
      <c r="A143" s="34" t="s">
        <v>59</v>
      </c>
      <c r="E143" s="35" t="s">
        <v>2296</v>
      </c>
    </row>
    <row r="144" spans="1:16" x14ac:dyDescent="0.2">
      <c r="A144" s="36" t="s">
        <v>61</v>
      </c>
      <c r="E144" s="37" t="s">
        <v>2297</v>
      </c>
    </row>
    <row r="145" spans="1:16" ht="63.75" x14ac:dyDescent="0.2">
      <c r="A145" t="s">
        <v>63</v>
      </c>
      <c r="E145" s="35" t="s">
        <v>941</v>
      </c>
    </row>
    <row r="146" spans="1:16" x14ac:dyDescent="0.2">
      <c r="A146" s="24" t="s">
        <v>55</v>
      </c>
      <c r="B146" s="29" t="s">
        <v>243</v>
      </c>
      <c r="C146" s="29" t="s">
        <v>2079</v>
      </c>
      <c r="D146" s="24" t="s">
        <v>69</v>
      </c>
      <c r="E146" s="30" t="s">
        <v>2080</v>
      </c>
      <c r="F146" s="31" t="s">
        <v>101</v>
      </c>
      <c r="G146" s="32">
        <v>3.57</v>
      </c>
      <c r="H146" s="33">
        <v>0</v>
      </c>
      <c r="I146" s="33">
        <f>ROUND(ROUND(H146,2)*ROUND(G146,3),2)</f>
        <v>0</v>
      </c>
      <c r="O146">
        <f>(I146*21)/100</f>
        <v>0</v>
      </c>
      <c r="P146" t="s">
        <v>35</v>
      </c>
    </row>
    <row r="147" spans="1:16" ht="38.25" x14ac:dyDescent="0.2">
      <c r="A147" s="34" t="s">
        <v>59</v>
      </c>
      <c r="E147" s="35" t="s">
        <v>2298</v>
      </c>
    </row>
    <row r="148" spans="1:16" x14ac:dyDescent="0.2">
      <c r="A148" s="36" t="s">
        <v>61</v>
      </c>
      <c r="E148" s="37" t="s">
        <v>2299</v>
      </c>
    </row>
    <row r="149" spans="1:16" ht="63.75" x14ac:dyDescent="0.2">
      <c r="A149" t="s">
        <v>63</v>
      </c>
      <c r="E149" s="35" t="s">
        <v>941</v>
      </c>
    </row>
    <row r="150" spans="1:16" ht="25.5" x14ac:dyDescent="0.2">
      <c r="A150" s="24" t="s">
        <v>55</v>
      </c>
      <c r="B150" s="29" t="s">
        <v>249</v>
      </c>
      <c r="C150" s="29" t="s">
        <v>2083</v>
      </c>
      <c r="D150" s="24" t="s">
        <v>69</v>
      </c>
      <c r="E150" s="30" t="s">
        <v>2084</v>
      </c>
      <c r="F150" s="31" t="s">
        <v>101</v>
      </c>
      <c r="G150" s="32">
        <v>2.4</v>
      </c>
      <c r="H150" s="33">
        <v>0</v>
      </c>
      <c r="I150" s="33">
        <f>ROUND(ROUND(H150,2)*ROUND(G150,3),2)</f>
        <v>0</v>
      </c>
      <c r="O150">
        <f>(I150*21)/100</f>
        <v>0</v>
      </c>
      <c r="P150" t="s">
        <v>35</v>
      </c>
    </row>
    <row r="151" spans="1:16" ht="38.25" x14ac:dyDescent="0.2">
      <c r="A151" s="34" t="s">
        <v>59</v>
      </c>
      <c r="E151" s="35" t="s">
        <v>2085</v>
      </c>
    </row>
    <row r="152" spans="1:16" x14ac:dyDescent="0.2">
      <c r="A152" s="36" t="s">
        <v>61</v>
      </c>
      <c r="E152" s="37" t="s">
        <v>2086</v>
      </c>
    </row>
    <row r="153" spans="1:16" ht="63.75" x14ac:dyDescent="0.2">
      <c r="A153" t="s">
        <v>63</v>
      </c>
      <c r="E153" s="35" t="s">
        <v>941</v>
      </c>
    </row>
    <row r="154" spans="1:16" x14ac:dyDescent="0.2">
      <c r="A154" s="24" t="s">
        <v>55</v>
      </c>
      <c r="B154" s="29" t="s">
        <v>255</v>
      </c>
      <c r="C154" s="29" t="s">
        <v>2087</v>
      </c>
      <c r="D154" s="24" t="s">
        <v>69</v>
      </c>
      <c r="E154" s="30" t="s">
        <v>2088</v>
      </c>
      <c r="F154" s="31" t="s">
        <v>101</v>
      </c>
      <c r="G154" s="32">
        <v>50.8</v>
      </c>
      <c r="H154" s="33">
        <v>0</v>
      </c>
      <c r="I154" s="33">
        <f>ROUND(ROUND(H154,2)*ROUND(G154,3),2)</f>
        <v>0</v>
      </c>
      <c r="O154">
        <f>(I154*21)/100</f>
        <v>0</v>
      </c>
      <c r="P154" t="s">
        <v>35</v>
      </c>
    </row>
    <row r="155" spans="1:16" ht="51" x14ac:dyDescent="0.2">
      <c r="A155" s="34" t="s">
        <v>59</v>
      </c>
      <c r="E155" s="35" t="s">
        <v>2300</v>
      </c>
    </row>
    <row r="156" spans="1:16" x14ac:dyDescent="0.2">
      <c r="A156" s="36" t="s">
        <v>61</v>
      </c>
      <c r="E156" s="37" t="s">
        <v>2301</v>
      </c>
    </row>
    <row r="157" spans="1:16" ht="63.75" x14ac:dyDescent="0.2">
      <c r="A157" t="s">
        <v>63</v>
      </c>
      <c r="E157" s="35" t="s">
        <v>941</v>
      </c>
    </row>
    <row r="158" spans="1:16" x14ac:dyDescent="0.2">
      <c r="A158" s="24" t="s">
        <v>55</v>
      </c>
      <c r="B158" s="29" t="s">
        <v>262</v>
      </c>
      <c r="C158" s="29" t="s">
        <v>1739</v>
      </c>
      <c r="D158" s="24" t="s">
        <v>69</v>
      </c>
      <c r="E158" s="30" t="s">
        <v>1740</v>
      </c>
      <c r="F158" s="31" t="s">
        <v>101</v>
      </c>
      <c r="G158" s="32">
        <v>16</v>
      </c>
      <c r="H158" s="33">
        <v>0</v>
      </c>
      <c r="I158" s="33">
        <f>ROUND(ROUND(H158,2)*ROUND(G158,3),2)</f>
        <v>0</v>
      </c>
      <c r="O158">
        <f>(I158*21)/100</f>
        <v>0</v>
      </c>
      <c r="P158" t="s">
        <v>35</v>
      </c>
    </row>
    <row r="159" spans="1:16" ht="51" x14ac:dyDescent="0.2">
      <c r="A159" s="34" t="s">
        <v>59</v>
      </c>
      <c r="E159" s="35" t="s">
        <v>2302</v>
      </c>
    </row>
    <row r="160" spans="1:16" x14ac:dyDescent="0.2">
      <c r="A160" s="36" t="s">
        <v>61</v>
      </c>
      <c r="E160" s="37" t="s">
        <v>2303</v>
      </c>
    </row>
    <row r="161" spans="1:18" ht="191.25" x14ac:dyDescent="0.2">
      <c r="A161" t="s">
        <v>63</v>
      </c>
      <c r="E161" s="35" t="s">
        <v>1743</v>
      </c>
    </row>
    <row r="162" spans="1:18" x14ac:dyDescent="0.2">
      <c r="A162" s="24" t="s">
        <v>55</v>
      </c>
      <c r="B162" s="29" t="s">
        <v>269</v>
      </c>
      <c r="C162" s="29" t="s">
        <v>1744</v>
      </c>
      <c r="D162" s="24" t="s">
        <v>69</v>
      </c>
      <c r="E162" s="30" t="s">
        <v>1745</v>
      </c>
      <c r="F162" s="31" t="s">
        <v>71</v>
      </c>
      <c r="G162" s="32">
        <v>0.56499999999999995</v>
      </c>
      <c r="H162" s="33">
        <v>0</v>
      </c>
      <c r="I162" s="33">
        <f>ROUND(ROUND(H162,2)*ROUND(G162,3),2)</f>
        <v>0</v>
      </c>
      <c r="O162">
        <f>(I162*21)/100</f>
        <v>0</v>
      </c>
      <c r="P162" t="s">
        <v>35</v>
      </c>
    </row>
    <row r="163" spans="1:18" ht="38.25" x14ac:dyDescent="0.2">
      <c r="A163" s="34" t="s">
        <v>59</v>
      </c>
      <c r="E163" s="35" t="s">
        <v>2304</v>
      </c>
    </row>
    <row r="164" spans="1:18" x14ac:dyDescent="0.2">
      <c r="A164" s="36" t="s">
        <v>61</v>
      </c>
      <c r="E164" s="37" t="s">
        <v>2305</v>
      </c>
    </row>
    <row r="165" spans="1:18" ht="369.75" x14ac:dyDescent="0.2">
      <c r="A165" t="s">
        <v>63</v>
      </c>
      <c r="E165" s="35" t="s">
        <v>1748</v>
      </c>
    </row>
    <row r="166" spans="1:18" x14ac:dyDescent="0.2">
      <c r="A166" s="24" t="s">
        <v>55</v>
      </c>
      <c r="B166" s="29" t="s">
        <v>275</v>
      </c>
      <c r="C166" s="29" t="s">
        <v>1608</v>
      </c>
      <c r="D166" s="24" t="s">
        <v>69</v>
      </c>
      <c r="E166" s="30" t="s">
        <v>1609</v>
      </c>
      <c r="F166" s="31" t="s">
        <v>204</v>
      </c>
      <c r="G166" s="32">
        <v>7</v>
      </c>
      <c r="H166" s="33">
        <v>0</v>
      </c>
      <c r="I166" s="33">
        <f>ROUND(ROUND(H166,2)*ROUND(G166,3),2)</f>
        <v>0</v>
      </c>
      <c r="O166">
        <f>(I166*21)/100</f>
        <v>0</v>
      </c>
      <c r="P166" t="s">
        <v>35</v>
      </c>
    </row>
    <row r="167" spans="1:18" ht="51" x14ac:dyDescent="0.2">
      <c r="A167" s="34" t="s">
        <v>59</v>
      </c>
      <c r="E167" s="35" t="s">
        <v>2306</v>
      </c>
    </row>
    <row r="168" spans="1:18" x14ac:dyDescent="0.2">
      <c r="A168" s="36" t="s">
        <v>61</v>
      </c>
      <c r="E168" s="37" t="s">
        <v>2307</v>
      </c>
    </row>
    <row r="169" spans="1:18" ht="102" x14ac:dyDescent="0.2">
      <c r="A169" t="s">
        <v>63</v>
      </c>
      <c r="E169" s="35" t="s">
        <v>260</v>
      </c>
    </row>
    <row r="170" spans="1:18" ht="12.75" customHeight="1" x14ac:dyDescent="0.2">
      <c r="A170" s="12" t="s">
        <v>53</v>
      </c>
      <c r="B170" s="12"/>
      <c r="C170" s="38" t="s">
        <v>34</v>
      </c>
      <c r="D170" s="12"/>
      <c r="E170" s="27" t="s">
        <v>261</v>
      </c>
      <c r="F170" s="12"/>
      <c r="G170" s="12"/>
      <c r="H170" s="12"/>
      <c r="I170" s="39">
        <f>0+Q170</f>
        <v>0</v>
      </c>
      <c r="O170">
        <f>0+R170</f>
        <v>0</v>
      </c>
      <c r="Q170">
        <f>0+I171+I175+I179+I183+I187</f>
        <v>0</v>
      </c>
      <c r="R170">
        <f>0+O171+O175+O179+O183+O187</f>
        <v>0</v>
      </c>
    </row>
    <row r="171" spans="1:18" x14ac:dyDescent="0.2">
      <c r="A171" s="24" t="s">
        <v>55</v>
      </c>
      <c r="B171" s="29" t="s">
        <v>282</v>
      </c>
      <c r="C171" s="29" t="s">
        <v>946</v>
      </c>
      <c r="D171" s="24" t="s">
        <v>69</v>
      </c>
      <c r="E171" s="30" t="s">
        <v>947</v>
      </c>
      <c r="F171" s="31" t="s">
        <v>265</v>
      </c>
      <c r="G171" s="32">
        <v>126</v>
      </c>
      <c r="H171" s="33">
        <v>0</v>
      </c>
      <c r="I171" s="33">
        <f>ROUND(ROUND(H171,2)*ROUND(G171,3),2)</f>
        <v>0</v>
      </c>
      <c r="O171">
        <f>(I171*21)/100</f>
        <v>0</v>
      </c>
      <c r="P171" t="s">
        <v>35</v>
      </c>
    </row>
    <row r="172" spans="1:18" ht="51" x14ac:dyDescent="0.2">
      <c r="A172" s="34" t="s">
        <v>59</v>
      </c>
      <c r="E172" s="35" t="s">
        <v>2308</v>
      </c>
    </row>
    <row r="173" spans="1:18" x14ac:dyDescent="0.2">
      <c r="A173" s="36" t="s">
        <v>61</v>
      </c>
      <c r="E173" s="37" t="s">
        <v>2309</v>
      </c>
    </row>
    <row r="174" spans="1:18" ht="25.5" x14ac:dyDescent="0.2">
      <c r="A174" t="s">
        <v>63</v>
      </c>
      <c r="E174" s="35" t="s">
        <v>950</v>
      </c>
    </row>
    <row r="175" spans="1:18" x14ac:dyDescent="0.2">
      <c r="A175" s="24" t="s">
        <v>55</v>
      </c>
      <c r="B175" s="29" t="s">
        <v>287</v>
      </c>
      <c r="C175" s="29" t="s">
        <v>951</v>
      </c>
      <c r="D175" s="24" t="s">
        <v>69</v>
      </c>
      <c r="E175" s="30" t="s">
        <v>952</v>
      </c>
      <c r="F175" s="31" t="s">
        <v>71</v>
      </c>
      <c r="G175" s="32">
        <v>5.7130000000000001</v>
      </c>
      <c r="H175" s="33">
        <v>0</v>
      </c>
      <c r="I175" s="33">
        <f>ROUND(ROUND(H175,2)*ROUND(G175,3),2)</f>
        <v>0</v>
      </c>
      <c r="O175">
        <f>(I175*21)/100</f>
        <v>0</v>
      </c>
      <c r="P175" t="s">
        <v>35</v>
      </c>
    </row>
    <row r="176" spans="1:18" ht="216.75" x14ac:dyDescent="0.2">
      <c r="A176" s="34" t="s">
        <v>59</v>
      </c>
      <c r="E176" s="35" t="s">
        <v>2310</v>
      </c>
    </row>
    <row r="177" spans="1:18" x14ac:dyDescent="0.2">
      <c r="A177" s="36" t="s">
        <v>61</v>
      </c>
      <c r="E177" s="37" t="s">
        <v>2311</v>
      </c>
    </row>
    <row r="178" spans="1:18" ht="382.5" x14ac:dyDescent="0.2">
      <c r="A178" t="s">
        <v>63</v>
      </c>
      <c r="E178" s="35" t="s">
        <v>955</v>
      </c>
    </row>
    <row r="179" spans="1:18" x14ac:dyDescent="0.2">
      <c r="A179" s="24" t="s">
        <v>55</v>
      </c>
      <c r="B179" s="29" t="s">
        <v>292</v>
      </c>
      <c r="C179" s="29" t="s">
        <v>956</v>
      </c>
      <c r="D179" s="24" t="s">
        <v>69</v>
      </c>
      <c r="E179" s="30" t="s">
        <v>957</v>
      </c>
      <c r="F179" s="31" t="s">
        <v>58</v>
      </c>
      <c r="G179" s="32">
        <v>1.121</v>
      </c>
      <c r="H179" s="33">
        <v>0</v>
      </c>
      <c r="I179" s="33">
        <f>ROUND(ROUND(H179,2)*ROUND(G179,3),2)</f>
        <v>0</v>
      </c>
      <c r="O179">
        <f>(I179*21)/100</f>
        <v>0</v>
      </c>
      <c r="P179" t="s">
        <v>35</v>
      </c>
    </row>
    <row r="180" spans="1:18" ht="51" x14ac:dyDescent="0.2">
      <c r="A180" s="34" t="s">
        <v>59</v>
      </c>
      <c r="E180" s="35" t="s">
        <v>2312</v>
      </c>
    </row>
    <row r="181" spans="1:18" x14ac:dyDescent="0.2">
      <c r="A181" s="36" t="s">
        <v>61</v>
      </c>
      <c r="E181" s="37" t="s">
        <v>2313</v>
      </c>
    </row>
    <row r="182" spans="1:18" ht="242.25" x14ac:dyDescent="0.2">
      <c r="A182" t="s">
        <v>63</v>
      </c>
      <c r="E182" s="35" t="s">
        <v>960</v>
      </c>
    </row>
    <row r="183" spans="1:18" x14ac:dyDescent="0.2">
      <c r="A183" s="24" t="s">
        <v>55</v>
      </c>
      <c r="B183" s="29" t="s">
        <v>298</v>
      </c>
      <c r="C183" s="29" t="s">
        <v>2099</v>
      </c>
      <c r="D183" s="24" t="s">
        <v>69</v>
      </c>
      <c r="E183" s="30" t="s">
        <v>2100</v>
      </c>
      <c r="F183" s="31" t="s">
        <v>71</v>
      </c>
      <c r="G183" s="32">
        <v>4.17</v>
      </c>
      <c r="H183" s="33">
        <v>0</v>
      </c>
      <c r="I183" s="33">
        <f>ROUND(ROUND(H183,2)*ROUND(G183,3),2)</f>
        <v>0</v>
      </c>
      <c r="O183">
        <f>(I183*21)/100</f>
        <v>0</v>
      </c>
      <c r="P183" t="s">
        <v>35</v>
      </c>
    </row>
    <row r="184" spans="1:18" ht="165.75" x14ac:dyDescent="0.2">
      <c r="A184" s="34" t="s">
        <v>59</v>
      </c>
      <c r="E184" s="35" t="s">
        <v>2314</v>
      </c>
    </row>
    <row r="185" spans="1:18" x14ac:dyDescent="0.2">
      <c r="A185" s="36" t="s">
        <v>61</v>
      </c>
      <c r="E185" s="37" t="s">
        <v>2315</v>
      </c>
    </row>
    <row r="186" spans="1:18" ht="369.75" x14ac:dyDescent="0.2">
      <c r="A186" t="s">
        <v>63</v>
      </c>
      <c r="E186" s="35" t="s">
        <v>274</v>
      </c>
    </row>
    <row r="187" spans="1:18" x14ac:dyDescent="0.2">
      <c r="A187" s="24" t="s">
        <v>55</v>
      </c>
      <c r="B187" s="29" t="s">
        <v>303</v>
      </c>
      <c r="C187" s="29" t="s">
        <v>2103</v>
      </c>
      <c r="D187" s="24" t="s">
        <v>69</v>
      </c>
      <c r="E187" s="30" t="s">
        <v>2104</v>
      </c>
      <c r="F187" s="31" t="s">
        <v>58</v>
      </c>
      <c r="G187" s="32">
        <v>0.81799999999999995</v>
      </c>
      <c r="H187" s="33">
        <v>0</v>
      </c>
      <c r="I187" s="33">
        <f>ROUND(ROUND(H187,2)*ROUND(G187,3),2)</f>
        <v>0</v>
      </c>
      <c r="O187">
        <f>(I187*21)/100</f>
        <v>0</v>
      </c>
      <c r="P187" t="s">
        <v>35</v>
      </c>
    </row>
    <row r="188" spans="1:18" ht="51" x14ac:dyDescent="0.2">
      <c r="A188" s="34" t="s">
        <v>59</v>
      </c>
      <c r="E188" s="35" t="s">
        <v>2316</v>
      </c>
    </row>
    <row r="189" spans="1:18" x14ac:dyDescent="0.2">
      <c r="A189" s="36" t="s">
        <v>61</v>
      </c>
      <c r="E189" s="37" t="s">
        <v>2317</v>
      </c>
    </row>
    <row r="190" spans="1:18" ht="267.75" x14ac:dyDescent="0.2">
      <c r="A190" t="s">
        <v>63</v>
      </c>
      <c r="E190" s="35" t="s">
        <v>280</v>
      </c>
    </row>
    <row r="191" spans="1:18" ht="12.75" customHeight="1" x14ac:dyDescent="0.2">
      <c r="A191" s="12" t="s">
        <v>53</v>
      </c>
      <c r="B191" s="12"/>
      <c r="C191" s="38" t="s">
        <v>43</v>
      </c>
      <c r="D191" s="12"/>
      <c r="E191" s="27" t="s">
        <v>281</v>
      </c>
      <c r="F191" s="12"/>
      <c r="G191" s="12"/>
      <c r="H191" s="12"/>
      <c r="I191" s="39">
        <f>0+Q191</f>
        <v>0</v>
      </c>
      <c r="O191">
        <f>0+R191</f>
        <v>0</v>
      </c>
      <c r="Q191">
        <f>0+I192+I196+I200+I204+I208+I212+I216+I220</f>
        <v>0</v>
      </c>
      <c r="R191">
        <f>0+O192+O196+O200+O204+O208+O212+O216+O220</f>
        <v>0</v>
      </c>
    </row>
    <row r="192" spans="1:18" x14ac:dyDescent="0.2">
      <c r="A192" s="24" t="s">
        <v>55</v>
      </c>
      <c r="B192" s="29" t="s">
        <v>309</v>
      </c>
      <c r="C192" s="29" t="s">
        <v>283</v>
      </c>
      <c r="D192" s="24" t="s">
        <v>69</v>
      </c>
      <c r="E192" s="30" t="s">
        <v>284</v>
      </c>
      <c r="F192" s="31" t="s">
        <v>71</v>
      </c>
      <c r="G192" s="32">
        <v>7.7549999999999999</v>
      </c>
      <c r="H192" s="33">
        <v>0</v>
      </c>
      <c r="I192" s="33">
        <f>ROUND(ROUND(H192,2)*ROUND(G192,3),2)</f>
        <v>0</v>
      </c>
      <c r="O192">
        <f>(I192*21)/100</f>
        <v>0</v>
      </c>
      <c r="P192" t="s">
        <v>35</v>
      </c>
    </row>
    <row r="193" spans="1:16" ht="38.25" x14ac:dyDescent="0.2">
      <c r="A193" s="34" t="s">
        <v>59</v>
      </c>
      <c r="E193" s="35" t="s">
        <v>2318</v>
      </c>
    </row>
    <row r="194" spans="1:16" x14ac:dyDescent="0.2">
      <c r="A194" s="36" t="s">
        <v>61</v>
      </c>
      <c r="E194" s="37" t="s">
        <v>2319</v>
      </c>
    </row>
    <row r="195" spans="1:16" ht="369.75" x14ac:dyDescent="0.2">
      <c r="A195" t="s">
        <v>63</v>
      </c>
      <c r="E195" s="35" t="s">
        <v>274</v>
      </c>
    </row>
    <row r="196" spans="1:16" x14ac:dyDescent="0.2">
      <c r="A196" s="24" t="s">
        <v>55</v>
      </c>
      <c r="B196" s="29" t="s">
        <v>316</v>
      </c>
      <c r="C196" s="29" t="s">
        <v>2109</v>
      </c>
      <c r="D196" s="24" t="s">
        <v>69</v>
      </c>
      <c r="E196" s="30" t="s">
        <v>2110</v>
      </c>
      <c r="F196" s="31" t="s">
        <v>71</v>
      </c>
      <c r="G196" s="32">
        <v>7.0519999999999996</v>
      </c>
      <c r="H196" s="33">
        <v>0</v>
      </c>
      <c r="I196" s="33">
        <f>ROUND(ROUND(H196,2)*ROUND(G196,3),2)</f>
        <v>0</v>
      </c>
      <c r="O196">
        <f>(I196*21)/100</f>
        <v>0</v>
      </c>
      <c r="P196" t="s">
        <v>35</v>
      </c>
    </row>
    <row r="197" spans="1:16" ht="153" x14ac:dyDescent="0.2">
      <c r="A197" s="34" t="s">
        <v>59</v>
      </c>
      <c r="E197" s="35" t="s">
        <v>2320</v>
      </c>
    </row>
    <row r="198" spans="1:16" x14ac:dyDescent="0.2">
      <c r="A198" s="36" t="s">
        <v>61</v>
      </c>
      <c r="E198" s="37" t="s">
        <v>2321</v>
      </c>
    </row>
    <row r="199" spans="1:16" ht="369.75" x14ac:dyDescent="0.2">
      <c r="A199" t="s">
        <v>63</v>
      </c>
      <c r="E199" s="35" t="s">
        <v>274</v>
      </c>
    </row>
    <row r="200" spans="1:16" x14ac:dyDescent="0.2">
      <c r="A200" s="24" t="s">
        <v>55</v>
      </c>
      <c r="B200" s="29" t="s">
        <v>322</v>
      </c>
      <c r="C200" s="29" t="s">
        <v>2113</v>
      </c>
      <c r="D200" s="24" t="s">
        <v>69</v>
      </c>
      <c r="E200" s="30" t="s">
        <v>2114</v>
      </c>
      <c r="F200" s="31" t="s">
        <v>58</v>
      </c>
      <c r="G200" s="32">
        <v>1.3839999999999999</v>
      </c>
      <c r="H200" s="33">
        <v>0</v>
      </c>
      <c r="I200" s="33">
        <f>ROUND(ROUND(H200,2)*ROUND(G200,3),2)</f>
        <v>0</v>
      </c>
      <c r="O200">
        <f>(I200*21)/100</f>
        <v>0</v>
      </c>
      <c r="P200" t="s">
        <v>35</v>
      </c>
    </row>
    <row r="201" spans="1:16" ht="51" x14ac:dyDescent="0.2">
      <c r="A201" s="34" t="s">
        <v>59</v>
      </c>
      <c r="E201" s="35" t="s">
        <v>2322</v>
      </c>
    </row>
    <row r="202" spans="1:16" x14ac:dyDescent="0.2">
      <c r="A202" s="36" t="s">
        <v>61</v>
      </c>
      <c r="E202" s="37" t="s">
        <v>2323</v>
      </c>
    </row>
    <row r="203" spans="1:16" ht="178.5" x14ac:dyDescent="0.2">
      <c r="A203" t="s">
        <v>63</v>
      </c>
      <c r="E203" s="35" t="s">
        <v>2117</v>
      </c>
    </row>
    <row r="204" spans="1:16" x14ac:dyDescent="0.2">
      <c r="A204" s="24" t="s">
        <v>55</v>
      </c>
      <c r="B204" s="29" t="s">
        <v>328</v>
      </c>
      <c r="C204" s="29" t="s">
        <v>2324</v>
      </c>
      <c r="D204" s="24" t="s">
        <v>69</v>
      </c>
      <c r="E204" s="30" t="s">
        <v>2325</v>
      </c>
      <c r="F204" s="31" t="s">
        <v>71</v>
      </c>
      <c r="G204" s="32">
        <v>2.899</v>
      </c>
      <c r="H204" s="33">
        <v>0</v>
      </c>
      <c r="I204" s="33">
        <f>ROUND(ROUND(H204,2)*ROUND(G204,3),2)</f>
        <v>0</v>
      </c>
      <c r="O204">
        <f>(I204*21)/100</f>
        <v>0</v>
      </c>
      <c r="P204" t="s">
        <v>35</v>
      </c>
    </row>
    <row r="205" spans="1:16" ht="89.25" x14ac:dyDescent="0.2">
      <c r="A205" s="34" t="s">
        <v>59</v>
      </c>
      <c r="E205" s="35" t="s">
        <v>2326</v>
      </c>
    </row>
    <row r="206" spans="1:16" ht="25.5" x14ac:dyDescent="0.2">
      <c r="A206" s="36" t="s">
        <v>61</v>
      </c>
      <c r="E206" s="37" t="s">
        <v>2327</v>
      </c>
    </row>
    <row r="207" spans="1:16" ht="293.25" x14ac:dyDescent="0.2">
      <c r="A207" t="s">
        <v>63</v>
      </c>
      <c r="E207" s="35" t="s">
        <v>2328</v>
      </c>
    </row>
    <row r="208" spans="1:16" x14ac:dyDescent="0.2">
      <c r="A208" s="24" t="s">
        <v>55</v>
      </c>
      <c r="B208" s="29" t="s">
        <v>333</v>
      </c>
      <c r="C208" s="29" t="s">
        <v>304</v>
      </c>
      <c r="D208" s="24" t="s">
        <v>120</v>
      </c>
      <c r="E208" s="30" t="s">
        <v>305</v>
      </c>
      <c r="F208" s="31" t="s">
        <v>71</v>
      </c>
      <c r="G208" s="32">
        <v>3.5</v>
      </c>
      <c r="H208" s="33">
        <v>0</v>
      </c>
      <c r="I208" s="33">
        <f>ROUND(ROUND(H208,2)*ROUND(G208,3),2)</f>
        <v>0</v>
      </c>
      <c r="O208">
        <f>(I208*21)/100</f>
        <v>0</v>
      </c>
      <c r="P208" t="s">
        <v>35</v>
      </c>
    </row>
    <row r="209" spans="1:18" ht="63.75" x14ac:dyDescent="0.2">
      <c r="A209" s="34" t="s">
        <v>59</v>
      </c>
      <c r="E209" s="35" t="s">
        <v>2329</v>
      </c>
    </row>
    <row r="210" spans="1:18" x14ac:dyDescent="0.2">
      <c r="A210" s="36" t="s">
        <v>61</v>
      </c>
      <c r="E210" s="37" t="s">
        <v>2259</v>
      </c>
    </row>
    <row r="211" spans="1:18" ht="51" x14ac:dyDescent="0.2">
      <c r="A211" t="s">
        <v>63</v>
      </c>
      <c r="E211" s="35" t="s">
        <v>308</v>
      </c>
    </row>
    <row r="212" spans="1:18" x14ac:dyDescent="0.2">
      <c r="A212" s="24" t="s">
        <v>55</v>
      </c>
      <c r="B212" s="29" t="s">
        <v>336</v>
      </c>
      <c r="C212" s="29" t="s">
        <v>310</v>
      </c>
      <c r="D212" s="24" t="s">
        <v>69</v>
      </c>
      <c r="E212" s="30" t="s">
        <v>311</v>
      </c>
      <c r="F212" s="31" t="s">
        <v>71</v>
      </c>
      <c r="G212" s="32">
        <v>3.5219999999999998</v>
      </c>
      <c r="H212" s="33">
        <v>0</v>
      </c>
      <c r="I212" s="33">
        <f>ROUND(ROUND(H212,2)*ROUND(G212,3),2)</f>
        <v>0</v>
      </c>
      <c r="O212">
        <f>(I212*21)/100</f>
        <v>0</v>
      </c>
      <c r="P212" t="s">
        <v>35</v>
      </c>
    </row>
    <row r="213" spans="1:18" ht="63.75" x14ac:dyDescent="0.2">
      <c r="A213" s="34" t="s">
        <v>59</v>
      </c>
      <c r="E213" s="35" t="s">
        <v>2330</v>
      </c>
    </row>
    <row r="214" spans="1:18" ht="25.5" x14ac:dyDescent="0.2">
      <c r="A214" s="36" t="s">
        <v>61</v>
      </c>
      <c r="E214" s="37" t="s">
        <v>2331</v>
      </c>
    </row>
    <row r="215" spans="1:18" ht="102" x14ac:dyDescent="0.2">
      <c r="A215" t="s">
        <v>63</v>
      </c>
      <c r="E215" s="35" t="s">
        <v>314</v>
      </c>
    </row>
    <row r="216" spans="1:18" x14ac:dyDescent="0.2">
      <c r="A216" s="24" t="s">
        <v>55</v>
      </c>
      <c r="B216" s="29" t="s">
        <v>341</v>
      </c>
      <c r="C216" s="29" t="s">
        <v>2332</v>
      </c>
      <c r="D216" s="24" t="s">
        <v>69</v>
      </c>
      <c r="E216" s="30" t="s">
        <v>2333</v>
      </c>
      <c r="F216" s="31" t="s">
        <v>71</v>
      </c>
      <c r="G216" s="32">
        <v>1.31</v>
      </c>
      <c r="H216" s="33">
        <v>0</v>
      </c>
      <c r="I216" s="33">
        <f>ROUND(ROUND(H216,2)*ROUND(G216,3),2)</f>
        <v>0</v>
      </c>
      <c r="O216">
        <f>(I216*21)/100</f>
        <v>0</v>
      </c>
      <c r="P216" t="s">
        <v>35</v>
      </c>
    </row>
    <row r="217" spans="1:18" ht="51" x14ac:dyDescent="0.2">
      <c r="A217" s="34" t="s">
        <v>59</v>
      </c>
      <c r="E217" s="35" t="s">
        <v>2334</v>
      </c>
    </row>
    <row r="218" spans="1:18" x14ac:dyDescent="0.2">
      <c r="A218" s="36" t="s">
        <v>61</v>
      </c>
      <c r="E218" s="37" t="s">
        <v>2335</v>
      </c>
    </row>
    <row r="219" spans="1:18" ht="102" x14ac:dyDescent="0.2">
      <c r="A219" t="s">
        <v>63</v>
      </c>
      <c r="E219" s="35" t="s">
        <v>1774</v>
      </c>
    </row>
    <row r="220" spans="1:18" x14ac:dyDescent="0.2">
      <c r="A220" s="24" t="s">
        <v>55</v>
      </c>
      <c r="B220" s="29" t="s">
        <v>346</v>
      </c>
      <c r="C220" s="29" t="s">
        <v>788</v>
      </c>
      <c r="D220" s="24" t="s">
        <v>69</v>
      </c>
      <c r="E220" s="30" t="s">
        <v>789</v>
      </c>
      <c r="F220" s="31" t="s">
        <v>71</v>
      </c>
      <c r="G220" s="32">
        <v>2.72</v>
      </c>
      <c r="H220" s="33">
        <v>0</v>
      </c>
      <c r="I220" s="33">
        <f>ROUND(ROUND(H220,2)*ROUND(G220,3),2)</f>
        <v>0</v>
      </c>
      <c r="O220">
        <f>(I220*21)/100</f>
        <v>0</v>
      </c>
      <c r="P220" t="s">
        <v>35</v>
      </c>
    </row>
    <row r="221" spans="1:18" ht="89.25" x14ac:dyDescent="0.2">
      <c r="A221" s="34" t="s">
        <v>59</v>
      </c>
      <c r="E221" s="35" t="s">
        <v>2121</v>
      </c>
    </row>
    <row r="222" spans="1:18" x14ac:dyDescent="0.2">
      <c r="A222" s="36" t="s">
        <v>61</v>
      </c>
      <c r="E222" s="37" t="s">
        <v>2122</v>
      </c>
    </row>
    <row r="223" spans="1:18" ht="357" x14ac:dyDescent="0.2">
      <c r="A223" t="s">
        <v>63</v>
      </c>
      <c r="E223" s="35" t="s">
        <v>792</v>
      </c>
    </row>
    <row r="224" spans="1:18" ht="12.75" customHeight="1" x14ac:dyDescent="0.2">
      <c r="A224" s="12" t="s">
        <v>53</v>
      </c>
      <c r="B224" s="12"/>
      <c r="C224" s="38" t="s">
        <v>45</v>
      </c>
      <c r="D224" s="12"/>
      <c r="E224" s="27" t="s">
        <v>315</v>
      </c>
      <c r="F224" s="12"/>
      <c r="G224" s="12"/>
      <c r="H224" s="12"/>
      <c r="I224" s="39">
        <f>0+Q224</f>
        <v>0</v>
      </c>
      <c r="O224">
        <f>0+R224</f>
        <v>0</v>
      </c>
      <c r="Q224">
        <f>0+I225+I229+I233+I237+I241+I245</f>
        <v>0</v>
      </c>
      <c r="R224">
        <f>0+O225+O229+O233+O237+O241+O245</f>
        <v>0</v>
      </c>
    </row>
    <row r="225" spans="1:16" x14ac:dyDescent="0.2">
      <c r="A225" s="24" t="s">
        <v>55</v>
      </c>
      <c r="B225" s="29" t="s">
        <v>351</v>
      </c>
      <c r="C225" s="29" t="s">
        <v>323</v>
      </c>
      <c r="D225" s="24" t="s">
        <v>69</v>
      </c>
      <c r="E225" s="30" t="s">
        <v>324</v>
      </c>
      <c r="F225" s="31" t="s">
        <v>204</v>
      </c>
      <c r="G225" s="32">
        <v>11.22</v>
      </c>
      <c r="H225" s="33">
        <v>0</v>
      </c>
      <c r="I225" s="33">
        <f>ROUND(ROUND(H225,2)*ROUND(G225,3),2)</f>
        <v>0</v>
      </c>
      <c r="O225">
        <f>(I225*21)/100</f>
        <v>0</v>
      </c>
      <c r="P225" t="s">
        <v>35</v>
      </c>
    </row>
    <row r="226" spans="1:16" ht="38.25" x14ac:dyDescent="0.2">
      <c r="A226" s="34" t="s">
        <v>59</v>
      </c>
      <c r="E226" s="35" t="s">
        <v>2336</v>
      </c>
    </row>
    <row r="227" spans="1:16" x14ac:dyDescent="0.2">
      <c r="A227" s="36" t="s">
        <v>61</v>
      </c>
      <c r="E227" s="37" t="s">
        <v>2337</v>
      </c>
    </row>
    <row r="228" spans="1:16" ht="51" x14ac:dyDescent="0.2">
      <c r="A228" t="s">
        <v>63</v>
      </c>
      <c r="E228" s="35" t="s">
        <v>327</v>
      </c>
    </row>
    <row r="229" spans="1:16" x14ac:dyDescent="0.2">
      <c r="A229" s="24" t="s">
        <v>55</v>
      </c>
      <c r="B229" s="29" t="s">
        <v>356</v>
      </c>
      <c r="C229" s="29" t="s">
        <v>357</v>
      </c>
      <c r="D229" s="24" t="s">
        <v>69</v>
      </c>
      <c r="E229" s="30" t="s">
        <v>358</v>
      </c>
      <c r="F229" s="31" t="s">
        <v>71</v>
      </c>
      <c r="G229" s="32">
        <v>0.67300000000000004</v>
      </c>
      <c r="H229" s="33">
        <v>0</v>
      </c>
      <c r="I229" s="33">
        <f>ROUND(ROUND(H229,2)*ROUND(G229,3),2)</f>
        <v>0</v>
      </c>
      <c r="O229">
        <f>(I229*21)/100</f>
        <v>0</v>
      </c>
      <c r="P229" t="s">
        <v>35</v>
      </c>
    </row>
    <row r="230" spans="1:16" ht="51" x14ac:dyDescent="0.2">
      <c r="A230" s="34" t="s">
        <v>59</v>
      </c>
      <c r="E230" s="35" t="s">
        <v>2338</v>
      </c>
    </row>
    <row r="231" spans="1:16" x14ac:dyDescent="0.2">
      <c r="A231" s="36" t="s">
        <v>61</v>
      </c>
      <c r="E231" s="37" t="s">
        <v>2339</v>
      </c>
    </row>
    <row r="232" spans="1:16" ht="102" x14ac:dyDescent="0.2">
      <c r="A232" t="s">
        <v>63</v>
      </c>
      <c r="E232" s="35" t="s">
        <v>361</v>
      </c>
    </row>
    <row r="233" spans="1:16" x14ac:dyDescent="0.2">
      <c r="A233" s="24" t="s">
        <v>55</v>
      </c>
      <c r="B233" s="29" t="s">
        <v>362</v>
      </c>
      <c r="C233" s="29" t="s">
        <v>369</v>
      </c>
      <c r="D233" s="24" t="s">
        <v>69</v>
      </c>
      <c r="E233" s="30" t="s">
        <v>370</v>
      </c>
      <c r="F233" s="31" t="s">
        <v>204</v>
      </c>
      <c r="G233" s="32">
        <v>11.22</v>
      </c>
      <c r="H233" s="33">
        <v>0</v>
      </c>
      <c r="I233" s="33">
        <f>ROUND(ROUND(H233,2)*ROUND(G233,3),2)</f>
        <v>0</v>
      </c>
      <c r="O233">
        <f>(I233*21)/100</f>
        <v>0</v>
      </c>
      <c r="P233" t="s">
        <v>35</v>
      </c>
    </row>
    <row r="234" spans="1:16" ht="51" x14ac:dyDescent="0.2">
      <c r="A234" s="34" t="s">
        <v>59</v>
      </c>
      <c r="E234" s="35" t="s">
        <v>2340</v>
      </c>
    </row>
    <row r="235" spans="1:16" x14ac:dyDescent="0.2">
      <c r="A235" s="36" t="s">
        <v>61</v>
      </c>
      <c r="E235" s="37" t="s">
        <v>2337</v>
      </c>
    </row>
    <row r="236" spans="1:16" ht="51" x14ac:dyDescent="0.2">
      <c r="A236" t="s">
        <v>63</v>
      </c>
      <c r="E236" s="35" t="s">
        <v>373</v>
      </c>
    </row>
    <row r="237" spans="1:16" x14ac:dyDescent="0.2">
      <c r="A237" s="24" t="s">
        <v>55</v>
      </c>
      <c r="B237" s="29" t="s">
        <v>368</v>
      </c>
      <c r="C237" s="29" t="s">
        <v>397</v>
      </c>
      <c r="D237" s="24" t="s">
        <v>69</v>
      </c>
      <c r="E237" s="30" t="s">
        <v>398</v>
      </c>
      <c r="F237" s="31" t="s">
        <v>204</v>
      </c>
      <c r="G237" s="32">
        <v>11.22</v>
      </c>
      <c r="H237" s="33">
        <v>0</v>
      </c>
      <c r="I237" s="33">
        <f>ROUND(ROUND(H237,2)*ROUND(G237,3),2)</f>
        <v>0</v>
      </c>
      <c r="O237">
        <f>(I237*21)/100</f>
        <v>0</v>
      </c>
      <c r="P237" t="s">
        <v>35</v>
      </c>
    </row>
    <row r="238" spans="1:16" ht="38.25" x14ac:dyDescent="0.2">
      <c r="A238" s="34" t="s">
        <v>59</v>
      </c>
      <c r="E238" s="35" t="s">
        <v>2341</v>
      </c>
    </row>
    <row r="239" spans="1:16" x14ac:dyDescent="0.2">
      <c r="A239" s="36" t="s">
        <v>61</v>
      </c>
      <c r="E239" s="37" t="s">
        <v>2337</v>
      </c>
    </row>
    <row r="240" spans="1:16" ht="140.25" x14ac:dyDescent="0.2">
      <c r="A240" t="s">
        <v>63</v>
      </c>
      <c r="E240" s="35" t="s">
        <v>401</v>
      </c>
    </row>
    <row r="241" spans="1:18" x14ac:dyDescent="0.2">
      <c r="A241" s="24" t="s">
        <v>55</v>
      </c>
      <c r="B241" s="29" t="s">
        <v>374</v>
      </c>
      <c r="C241" s="29" t="s">
        <v>2129</v>
      </c>
      <c r="D241" s="24" t="s">
        <v>69</v>
      </c>
      <c r="E241" s="30" t="s">
        <v>2130</v>
      </c>
      <c r="F241" s="31" t="s">
        <v>204</v>
      </c>
      <c r="G241" s="32">
        <v>37.74</v>
      </c>
      <c r="H241" s="33">
        <v>0</v>
      </c>
      <c r="I241" s="33">
        <f>ROUND(ROUND(H241,2)*ROUND(G241,3),2)</f>
        <v>0</v>
      </c>
      <c r="O241">
        <f>(I241*21)/100</f>
        <v>0</v>
      </c>
      <c r="P241" t="s">
        <v>35</v>
      </c>
    </row>
    <row r="242" spans="1:18" ht="38.25" x14ac:dyDescent="0.2">
      <c r="A242" s="34" t="s">
        <v>59</v>
      </c>
      <c r="E242" s="35" t="s">
        <v>2342</v>
      </c>
    </row>
    <row r="243" spans="1:18" x14ac:dyDescent="0.2">
      <c r="A243" s="36" t="s">
        <v>61</v>
      </c>
      <c r="E243" s="37" t="s">
        <v>2343</v>
      </c>
    </row>
    <row r="244" spans="1:18" ht="140.25" x14ac:dyDescent="0.2">
      <c r="A244" t="s">
        <v>63</v>
      </c>
      <c r="E244" s="35" t="s">
        <v>401</v>
      </c>
    </row>
    <row r="245" spans="1:18" x14ac:dyDescent="0.2">
      <c r="A245" s="24" t="s">
        <v>55</v>
      </c>
      <c r="B245" s="29" t="s">
        <v>379</v>
      </c>
      <c r="C245" s="29" t="s">
        <v>471</v>
      </c>
      <c r="D245" s="24" t="s">
        <v>69</v>
      </c>
      <c r="E245" s="30" t="s">
        <v>472</v>
      </c>
      <c r="F245" s="31" t="s">
        <v>101</v>
      </c>
      <c r="G245" s="32">
        <v>26.4</v>
      </c>
      <c r="H245" s="33">
        <v>0</v>
      </c>
      <c r="I245" s="33">
        <f>ROUND(ROUND(H245,2)*ROUND(G245,3),2)</f>
        <v>0</v>
      </c>
      <c r="O245">
        <f>(I245*21)/100</f>
        <v>0</v>
      </c>
      <c r="P245" t="s">
        <v>35</v>
      </c>
    </row>
    <row r="246" spans="1:18" ht="38.25" x14ac:dyDescent="0.2">
      <c r="A246" s="34" t="s">
        <v>59</v>
      </c>
      <c r="E246" s="35" t="s">
        <v>2344</v>
      </c>
    </row>
    <row r="247" spans="1:18" x14ac:dyDescent="0.2">
      <c r="A247" s="36" t="s">
        <v>61</v>
      </c>
      <c r="E247" s="37" t="s">
        <v>2253</v>
      </c>
    </row>
    <row r="248" spans="1:18" ht="38.25" x14ac:dyDescent="0.2">
      <c r="A248" t="s">
        <v>63</v>
      </c>
      <c r="E248" s="35" t="s">
        <v>475</v>
      </c>
    </row>
    <row r="249" spans="1:18" ht="12.75" customHeight="1" x14ac:dyDescent="0.2">
      <c r="A249" s="12" t="s">
        <v>53</v>
      </c>
      <c r="B249" s="12"/>
      <c r="C249" s="38" t="s">
        <v>47</v>
      </c>
      <c r="D249" s="12"/>
      <c r="E249" s="27" t="s">
        <v>793</v>
      </c>
      <c r="F249" s="12"/>
      <c r="G249" s="12"/>
      <c r="H249" s="12"/>
      <c r="I249" s="39">
        <f>0+Q249</f>
        <v>0</v>
      </c>
      <c r="O249">
        <f>0+R249</f>
        <v>0</v>
      </c>
      <c r="Q249">
        <f>0+I250+I254+I258+I262+I266+I270</f>
        <v>0</v>
      </c>
      <c r="R249">
        <f>0+O250+O254+O258+O262+O266+O270</f>
        <v>0</v>
      </c>
    </row>
    <row r="250" spans="1:18" ht="25.5" x14ac:dyDescent="0.2">
      <c r="A250" s="24" t="s">
        <v>55</v>
      </c>
      <c r="B250" s="29" t="s">
        <v>385</v>
      </c>
      <c r="C250" s="29" t="s">
        <v>963</v>
      </c>
      <c r="D250" s="24" t="s">
        <v>69</v>
      </c>
      <c r="E250" s="30" t="s">
        <v>964</v>
      </c>
      <c r="F250" s="31" t="s">
        <v>204</v>
      </c>
      <c r="G250" s="32">
        <v>204.78</v>
      </c>
      <c r="H250" s="33">
        <v>0</v>
      </c>
      <c r="I250" s="33">
        <f>ROUND(ROUND(H250,2)*ROUND(G250,3),2)</f>
        <v>0</v>
      </c>
      <c r="O250">
        <f>(I250*21)/100</f>
        <v>0</v>
      </c>
      <c r="P250" t="s">
        <v>35</v>
      </c>
    </row>
    <row r="251" spans="1:18" ht="76.5" x14ac:dyDescent="0.2">
      <c r="A251" s="34" t="s">
        <v>59</v>
      </c>
      <c r="E251" s="35" t="s">
        <v>2345</v>
      </c>
    </row>
    <row r="252" spans="1:18" ht="38.25" x14ac:dyDescent="0.2">
      <c r="A252" s="36" t="s">
        <v>61</v>
      </c>
      <c r="E252" s="37" t="s">
        <v>2346</v>
      </c>
    </row>
    <row r="253" spans="1:18" ht="76.5" x14ac:dyDescent="0.2">
      <c r="A253" t="s">
        <v>63</v>
      </c>
      <c r="E253" s="35" t="s">
        <v>798</v>
      </c>
    </row>
    <row r="254" spans="1:18" ht="25.5" x14ac:dyDescent="0.2">
      <c r="A254" s="24" t="s">
        <v>55</v>
      </c>
      <c r="B254" s="29" t="s">
        <v>391</v>
      </c>
      <c r="C254" s="29" t="s">
        <v>966</v>
      </c>
      <c r="D254" s="24" t="s">
        <v>69</v>
      </c>
      <c r="E254" s="30" t="s">
        <v>967</v>
      </c>
      <c r="F254" s="31" t="s">
        <v>204</v>
      </c>
      <c r="G254" s="32">
        <v>30.202000000000002</v>
      </c>
      <c r="H254" s="33">
        <v>0</v>
      </c>
      <c r="I254" s="33">
        <f>ROUND(ROUND(H254,2)*ROUND(G254,3),2)</f>
        <v>0</v>
      </c>
      <c r="O254">
        <f>(I254*21)/100</f>
        <v>0</v>
      </c>
      <c r="P254" t="s">
        <v>35</v>
      </c>
    </row>
    <row r="255" spans="1:18" ht="76.5" x14ac:dyDescent="0.2">
      <c r="A255" s="34" t="s">
        <v>59</v>
      </c>
      <c r="E255" s="35" t="s">
        <v>2347</v>
      </c>
    </row>
    <row r="256" spans="1:18" ht="38.25" x14ac:dyDescent="0.2">
      <c r="A256" s="36" t="s">
        <v>61</v>
      </c>
      <c r="E256" s="37" t="s">
        <v>2348</v>
      </c>
    </row>
    <row r="257" spans="1:16" ht="76.5" x14ac:dyDescent="0.2">
      <c r="A257" t="s">
        <v>63</v>
      </c>
      <c r="E257" s="35" t="s">
        <v>798</v>
      </c>
    </row>
    <row r="258" spans="1:16" x14ac:dyDescent="0.2">
      <c r="A258" s="24" t="s">
        <v>55</v>
      </c>
      <c r="B258" s="29" t="s">
        <v>396</v>
      </c>
      <c r="C258" s="29" t="s">
        <v>2138</v>
      </c>
      <c r="D258" s="24" t="s">
        <v>69</v>
      </c>
      <c r="E258" s="30" t="s">
        <v>2139</v>
      </c>
      <c r="F258" s="31" t="s">
        <v>204</v>
      </c>
      <c r="G258" s="32">
        <v>30.202000000000002</v>
      </c>
      <c r="H258" s="33">
        <v>0</v>
      </c>
      <c r="I258" s="33">
        <f>ROUND(ROUND(H258,2)*ROUND(G258,3),2)</f>
        <v>0</v>
      </c>
      <c r="O258">
        <f>(I258*21)/100</f>
        <v>0</v>
      </c>
      <c r="P258" t="s">
        <v>35</v>
      </c>
    </row>
    <row r="259" spans="1:16" ht="76.5" x14ac:dyDescent="0.2">
      <c r="A259" s="34" t="s">
        <v>59</v>
      </c>
      <c r="E259" s="35" t="s">
        <v>2349</v>
      </c>
    </row>
    <row r="260" spans="1:16" ht="38.25" x14ac:dyDescent="0.2">
      <c r="A260" s="36" t="s">
        <v>61</v>
      </c>
      <c r="E260" s="37" t="s">
        <v>2348</v>
      </c>
    </row>
    <row r="261" spans="1:16" ht="76.5" x14ac:dyDescent="0.2">
      <c r="A261" t="s">
        <v>63</v>
      </c>
      <c r="E261" s="35" t="s">
        <v>798</v>
      </c>
    </row>
    <row r="262" spans="1:16" x14ac:dyDescent="0.2">
      <c r="A262" s="24" t="s">
        <v>55</v>
      </c>
      <c r="B262" s="29" t="s">
        <v>402</v>
      </c>
      <c r="C262" s="29" t="s">
        <v>970</v>
      </c>
      <c r="D262" s="24" t="s">
        <v>69</v>
      </c>
      <c r="E262" s="30" t="s">
        <v>971</v>
      </c>
      <c r="F262" s="31" t="s">
        <v>204</v>
      </c>
      <c r="G262" s="32">
        <v>3.02</v>
      </c>
      <c r="H262" s="33">
        <v>0</v>
      </c>
      <c r="I262" s="33">
        <f>ROUND(ROUND(H262,2)*ROUND(G262,3),2)</f>
        <v>0</v>
      </c>
      <c r="O262">
        <f>(I262*21)/100</f>
        <v>0</v>
      </c>
      <c r="P262" t="s">
        <v>35</v>
      </c>
    </row>
    <row r="263" spans="1:16" ht="76.5" x14ac:dyDescent="0.2">
      <c r="A263" s="34" t="s">
        <v>59</v>
      </c>
      <c r="E263" s="35" t="s">
        <v>2350</v>
      </c>
    </row>
    <row r="264" spans="1:16" ht="38.25" x14ac:dyDescent="0.2">
      <c r="A264" s="36" t="s">
        <v>61</v>
      </c>
      <c r="E264" s="37" t="s">
        <v>2351</v>
      </c>
    </row>
    <row r="265" spans="1:16" ht="63.75" x14ac:dyDescent="0.2">
      <c r="A265" t="s">
        <v>63</v>
      </c>
      <c r="E265" s="35" t="s">
        <v>973</v>
      </c>
    </row>
    <row r="266" spans="1:16" x14ac:dyDescent="0.2">
      <c r="A266" s="24" t="s">
        <v>55</v>
      </c>
      <c r="B266" s="29" t="s">
        <v>407</v>
      </c>
      <c r="C266" s="29" t="s">
        <v>974</v>
      </c>
      <c r="D266" s="24" t="s">
        <v>69</v>
      </c>
      <c r="E266" s="30" t="s">
        <v>975</v>
      </c>
      <c r="F266" s="31" t="s">
        <v>101</v>
      </c>
      <c r="G266" s="32">
        <v>11.4</v>
      </c>
      <c r="H266" s="33">
        <v>0</v>
      </c>
      <c r="I266" s="33">
        <f>ROUND(ROUND(H266,2)*ROUND(G266,3),2)</f>
        <v>0</v>
      </c>
      <c r="O266">
        <f>(I266*21)/100</f>
        <v>0</v>
      </c>
      <c r="P266" t="s">
        <v>35</v>
      </c>
    </row>
    <row r="267" spans="1:16" ht="38.25" x14ac:dyDescent="0.2">
      <c r="A267" s="34" t="s">
        <v>59</v>
      </c>
      <c r="E267" s="35" t="s">
        <v>2352</v>
      </c>
    </row>
    <row r="268" spans="1:16" x14ac:dyDescent="0.2">
      <c r="A268" s="36" t="s">
        <v>61</v>
      </c>
      <c r="E268" s="37" t="s">
        <v>2353</v>
      </c>
    </row>
    <row r="269" spans="1:16" ht="76.5" x14ac:dyDescent="0.2">
      <c r="A269" t="s">
        <v>63</v>
      </c>
      <c r="E269" s="35" t="s">
        <v>977</v>
      </c>
    </row>
    <row r="270" spans="1:16" x14ac:dyDescent="0.2">
      <c r="A270" s="24" t="s">
        <v>55</v>
      </c>
      <c r="B270" s="29" t="s">
        <v>412</v>
      </c>
      <c r="C270" s="29" t="s">
        <v>2354</v>
      </c>
      <c r="D270" s="24" t="s">
        <v>69</v>
      </c>
      <c r="E270" s="30" t="s">
        <v>2355</v>
      </c>
      <c r="F270" s="31" t="s">
        <v>204</v>
      </c>
      <c r="G270" s="32">
        <v>15.72</v>
      </c>
      <c r="H270" s="33">
        <v>0</v>
      </c>
      <c r="I270" s="33">
        <f>ROUND(ROUND(H270,2)*ROUND(G270,3),2)</f>
        <v>0</v>
      </c>
      <c r="O270">
        <f>(I270*21)/100</f>
        <v>0</v>
      </c>
      <c r="P270" t="s">
        <v>35</v>
      </c>
    </row>
    <row r="271" spans="1:16" ht="38.25" x14ac:dyDescent="0.2">
      <c r="A271" s="34" t="s">
        <v>59</v>
      </c>
      <c r="E271" s="35" t="s">
        <v>2356</v>
      </c>
    </row>
    <row r="272" spans="1:16" x14ac:dyDescent="0.2">
      <c r="A272" s="36" t="s">
        <v>61</v>
      </c>
      <c r="E272" s="37" t="s">
        <v>2357</v>
      </c>
    </row>
    <row r="273" spans="1:18" ht="89.25" x14ac:dyDescent="0.2">
      <c r="A273" t="s">
        <v>63</v>
      </c>
      <c r="E273" s="35" t="s">
        <v>2358</v>
      </c>
    </row>
    <row r="274" spans="1:18" ht="12.75" customHeight="1" x14ac:dyDescent="0.2">
      <c r="A274" s="12" t="s">
        <v>53</v>
      </c>
      <c r="B274" s="12"/>
      <c r="C274" s="38" t="s">
        <v>89</v>
      </c>
      <c r="D274" s="12"/>
      <c r="E274" s="27" t="s">
        <v>476</v>
      </c>
      <c r="F274" s="12"/>
      <c r="G274" s="12"/>
      <c r="H274" s="12"/>
      <c r="I274" s="39">
        <f>0+Q274</f>
        <v>0</v>
      </c>
      <c r="O274">
        <f>0+R274</f>
        <v>0</v>
      </c>
      <c r="Q274">
        <f>0+I275+I279+I283+I287+I291+I295+I299</f>
        <v>0</v>
      </c>
      <c r="R274">
        <f>0+O275+O279+O283+O287+O291+O295+O299</f>
        <v>0</v>
      </c>
    </row>
    <row r="275" spans="1:18" ht="25.5" x14ac:dyDescent="0.2">
      <c r="A275" s="24" t="s">
        <v>55</v>
      </c>
      <c r="B275" s="29" t="s">
        <v>417</v>
      </c>
      <c r="C275" s="29" t="s">
        <v>799</v>
      </c>
      <c r="D275" s="24" t="s">
        <v>69</v>
      </c>
      <c r="E275" s="30" t="s">
        <v>800</v>
      </c>
      <c r="F275" s="31" t="s">
        <v>204</v>
      </c>
      <c r="G275" s="32">
        <v>89.91</v>
      </c>
      <c r="H275" s="33">
        <v>0</v>
      </c>
      <c r="I275" s="33">
        <f>ROUND(ROUND(H275,2)*ROUND(G275,3),2)</f>
        <v>0</v>
      </c>
      <c r="O275">
        <f>(I275*21)/100</f>
        <v>0</v>
      </c>
      <c r="P275" t="s">
        <v>35</v>
      </c>
    </row>
    <row r="276" spans="1:18" ht="89.25" x14ac:dyDescent="0.2">
      <c r="A276" s="34" t="s">
        <v>59</v>
      </c>
      <c r="E276" s="35" t="s">
        <v>2359</v>
      </c>
    </row>
    <row r="277" spans="1:18" ht="38.25" x14ac:dyDescent="0.2">
      <c r="A277" s="36" t="s">
        <v>61</v>
      </c>
      <c r="E277" s="37" t="s">
        <v>2360</v>
      </c>
    </row>
    <row r="278" spans="1:18" ht="191.25" x14ac:dyDescent="0.2">
      <c r="A278" t="s">
        <v>63</v>
      </c>
      <c r="E278" s="35" t="s">
        <v>803</v>
      </c>
    </row>
    <row r="279" spans="1:18" ht="25.5" x14ac:dyDescent="0.2">
      <c r="A279" s="24" t="s">
        <v>55</v>
      </c>
      <c r="B279" s="29" t="s">
        <v>423</v>
      </c>
      <c r="C279" s="29" t="s">
        <v>2147</v>
      </c>
      <c r="D279" s="24" t="s">
        <v>69</v>
      </c>
      <c r="E279" s="30" t="s">
        <v>2148</v>
      </c>
      <c r="F279" s="31" t="s">
        <v>204</v>
      </c>
      <c r="G279" s="32">
        <v>58.17</v>
      </c>
      <c r="H279" s="33">
        <v>0</v>
      </c>
      <c r="I279" s="33">
        <f>ROUND(ROUND(H279,2)*ROUND(G279,3),2)</f>
        <v>0</v>
      </c>
      <c r="O279">
        <f>(I279*21)/100</f>
        <v>0</v>
      </c>
      <c r="P279" t="s">
        <v>35</v>
      </c>
    </row>
    <row r="280" spans="1:18" ht="38.25" x14ac:dyDescent="0.2">
      <c r="A280" s="34" t="s">
        <v>59</v>
      </c>
      <c r="E280" s="35" t="s">
        <v>2361</v>
      </c>
    </row>
    <row r="281" spans="1:18" x14ac:dyDescent="0.2">
      <c r="A281" s="36" t="s">
        <v>61</v>
      </c>
      <c r="E281" s="37" t="s">
        <v>2362</v>
      </c>
    </row>
    <row r="282" spans="1:18" ht="191.25" x14ac:dyDescent="0.2">
      <c r="A282" t="s">
        <v>63</v>
      </c>
      <c r="E282" s="35" t="s">
        <v>803</v>
      </c>
    </row>
    <row r="283" spans="1:18" ht="25.5" x14ac:dyDescent="0.2">
      <c r="A283" s="24" t="s">
        <v>55</v>
      </c>
      <c r="B283" s="29" t="s">
        <v>429</v>
      </c>
      <c r="C283" s="29" t="s">
        <v>2151</v>
      </c>
      <c r="D283" s="24" t="s">
        <v>69</v>
      </c>
      <c r="E283" s="30" t="s">
        <v>2152</v>
      </c>
      <c r="F283" s="31" t="s">
        <v>204</v>
      </c>
      <c r="G283" s="32">
        <v>41.48</v>
      </c>
      <c r="H283" s="33">
        <v>0</v>
      </c>
      <c r="I283" s="33">
        <f>ROUND(ROUND(H283,2)*ROUND(G283,3),2)</f>
        <v>0</v>
      </c>
      <c r="O283">
        <f>(I283*21)/100</f>
        <v>0</v>
      </c>
      <c r="P283" t="s">
        <v>35</v>
      </c>
    </row>
    <row r="284" spans="1:18" ht="38.25" x14ac:dyDescent="0.2">
      <c r="A284" s="34" t="s">
        <v>59</v>
      </c>
      <c r="E284" s="35" t="s">
        <v>2363</v>
      </c>
    </row>
    <row r="285" spans="1:18" x14ac:dyDescent="0.2">
      <c r="A285" s="36" t="s">
        <v>61</v>
      </c>
      <c r="E285" s="37" t="s">
        <v>2364</v>
      </c>
    </row>
    <row r="286" spans="1:18" ht="216.75" x14ac:dyDescent="0.2">
      <c r="A286" t="s">
        <v>63</v>
      </c>
      <c r="E286" s="35" t="s">
        <v>2155</v>
      </c>
    </row>
    <row r="287" spans="1:18" x14ac:dyDescent="0.2">
      <c r="A287" s="24" t="s">
        <v>55</v>
      </c>
      <c r="B287" s="29" t="s">
        <v>434</v>
      </c>
      <c r="C287" s="29" t="s">
        <v>2156</v>
      </c>
      <c r="D287" s="24" t="s">
        <v>69</v>
      </c>
      <c r="E287" s="30" t="s">
        <v>2157</v>
      </c>
      <c r="F287" s="31" t="s">
        <v>204</v>
      </c>
      <c r="G287" s="32">
        <v>20.77</v>
      </c>
      <c r="H287" s="33">
        <v>0</v>
      </c>
      <c r="I287" s="33">
        <f>ROUND(ROUND(H287,2)*ROUND(G287,3),2)</f>
        <v>0</v>
      </c>
      <c r="O287">
        <f>(I287*21)/100</f>
        <v>0</v>
      </c>
      <c r="P287" t="s">
        <v>35</v>
      </c>
    </row>
    <row r="288" spans="1:18" ht="51" x14ac:dyDescent="0.2">
      <c r="A288" s="34" t="s">
        <v>59</v>
      </c>
      <c r="E288" s="35" t="s">
        <v>2365</v>
      </c>
    </row>
    <row r="289" spans="1:18" x14ac:dyDescent="0.2">
      <c r="A289" s="36" t="s">
        <v>61</v>
      </c>
      <c r="E289" s="37" t="s">
        <v>2366</v>
      </c>
    </row>
    <row r="290" spans="1:18" ht="38.25" x14ac:dyDescent="0.2">
      <c r="A290" t="s">
        <v>63</v>
      </c>
      <c r="E290" s="35" t="s">
        <v>2160</v>
      </c>
    </row>
    <row r="291" spans="1:18" x14ac:dyDescent="0.2">
      <c r="A291" s="24" t="s">
        <v>55</v>
      </c>
      <c r="B291" s="29" t="s">
        <v>439</v>
      </c>
      <c r="C291" s="29" t="s">
        <v>2161</v>
      </c>
      <c r="D291" s="24" t="s">
        <v>69</v>
      </c>
      <c r="E291" s="30" t="s">
        <v>2162</v>
      </c>
      <c r="F291" s="31" t="s">
        <v>204</v>
      </c>
      <c r="G291" s="32">
        <v>57.52</v>
      </c>
      <c r="H291" s="33">
        <v>0</v>
      </c>
      <c r="I291" s="33">
        <f>ROUND(ROUND(H291,2)*ROUND(G291,3),2)</f>
        <v>0</v>
      </c>
      <c r="O291">
        <f>(I291*21)/100</f>
        <v>0</v>
      </c>
      <c r="P291" t="s">
        <v>35</v>
      </c>
    </row>
    <row r="292" spans="1:18" ht="38.25" x14ac:dyDescent="0.2">
      <c r="A292" s="34" t="s">
        <v>59</v>
      </c>
      <c r="E292" s="35" t="s">
        <v>2367</v>
      </c>
    </row>
    <row r="293" spans="1:18" x14ac:dyDescent="0.2">
      <c r="A293" s="36" t="s">
        <v>61</v>
      </c>
      <c r="E293" s="37" t="s">
        <v>2368</v>
      </c>
    </row>
    <row r="294" spans="1:18" ht="38.25" x14ac:dyDescent="0.2">
      <c r="A294" t="s">
        <v>63</v>
      </c>
      <c r="E294" s="35" t="s">
        <v>2160</v>
      </c>
    </row>
    <row r="295" spans="1:18" x14ac:dyDescent="0.2">
      <c r="A295" s="24" t="s">
        <v>55</v>
      </c>
      <c r="B295" s="29" t="s">
        <v>444</v>
      </c>
      <c r="C295" s="29" t="s">
        <v>2165</v>
      </c>
      <c r="D295" s="24" t="s">
        <v>69</v>
      </c>
      <c r="E295" s="30" t="s">
        <v>2166</v>
      </c>
      <c r="F295" s="31" t="s">
        <v>204</v>
      </c>
      <c r="G295" s="32">
        <v>31.52</v>
      </c>
      <c r="H295" s="33">
        <v>0</v>
      </c>
      <c r="I295" s="33">
        <f>ROUND(ROUND(H295,2)*ROUND(G295,3),2)</f>
        <v>0</v>
      </c>
      <c r="O295">
        <f>(I295*21)/100</f>
        <v>0</v>
      </c>
      <c r="P295" t="s">
        <v>35</v>
      </c>
    </row>
    <row r="296" spans="1:18" ht="38.25" x14ac:dyDescent="0.2">
      <c r="A296" s="34" t="s">
        <v>59</v>
      </c>
      <c r="E296" s="35" t="s">
        <v>2369</v>
      </c>
    </row>
    <row r="297" spans="1:18" x14ac:dyDescent="0.2">
      <c r="A297" s="36" t="s">
        <v>61</v>
      </c>
      <c r="E297" s="37" t="s">
        <v>2370</v>
      </c>
    </row>
    <row r="298" spans="1:18" ht="51" x14ac:dyDescent="0.2">
      <c r="A298" t="s">
        <v>63</v>
      </c>
      <c r="E298" s="35" t="s">
        <v>985</v>
      </c>
    </row>
    <row r="299" spans="1:18" x14ac:dyDescent="0.2">
      <c r="A299" s="24" t="s">
        <v>55</v>
      </c>
      <c r="B299" s="29" t="s">
        <v>449</v>
      </c>
      <c r="C299" s="29" t="s">
        <v>982</v>
      </c>
      <c r="D299" s="24" t="s">
        <v>69</v>
      </c>
      <c r="E299" s="30" t="s">
        <v>983</v>
      </c>
      <c r="F299" s="31" t="s">
        <v>204</v>
      </c>
      <c r="G299" s="32">
        <v>129.97</v>
      </c>
      <c r="H299" s="33">
        <v>0</v>
      </c>
      <c r="I299" s="33">
        <f>ROUND(ROUND(H299,2)*ROUND(G299,3),2)</f>
        <v>0</v>
      </c>
      <c r="O299">
        <f>(I299*21)/100</f>
        <v>0</v>
      </c>
      <c r="P299" t="s">
        <v>35</v>
      </c>
    </row>
    <row r="300" spans="1:18" ht="51" x14ac:dyDescent="0.2">
      <c r="A300" s="34" t="s">
        <v>59</v>
      </c>
      <c r="E300" s="35" t="s">
        <v>2371</v>
      </c>
    </row>
    <row r="301" spans="1:18" x14ac:dyDescent="0.2">
      <c r="A301" s="36" t="s">
        <v>61</v>
      </c>
      <c r="E301" s="37" t="s">
        <v>2372</v>
      </c>
    </row>
    <row r="302" spans="1:18" ht="51" x14ac:dyDescent="0.2">
      <c r="A302" t="s">
        <v>63</v>
      </c>
      <c r="E302" s="35" t="s">
        <v>985</v>
      </c>
    </row>
    <row r="303" spans="1:18" ht="12.75" customHeight="1" x14ac:dyDescent="0.2">
      <c r="A303" s="12" t="s">
        <v>53</v>
      </c>
      <c r="B303" s="12"/>
      <c r="C303" s="38" t="s">
        <v>94</v>
      </c>
      <c r="D303" s="12"/>
      <c r="E303" s="27" t="s">
        <v>490</v>
      </c>
      <c r="F303" s="12"/>
      <c r="G303" s="12"/>
      <c r="H303" s="12"/>
      <c r="I303" s="39">
        <f>0+Q303</f>
        <v>0</v>
      </c>
      <c r="O303">
        <f>0+R303</f>
        <v>0</v>
      </c>
      <c r="Q303">
        <f>0+I304+I308+I312+I316</f>
        <v>0</v>
      </c>
      <c r="R303">
        <f>0+O304+O308+O312+O316</f>
        <v>0</v>
      </c>
    </row>
    <row r="304" spans="1:18" x14ac:dyDescent="0.2">
      <c r="A304" s="24" t="s">
        <v>55</v>
      </c>
      <c r="B304" s="29" t="s">
        <v>454</v>
      </c>
      <c r="C304" s="29" t="s">
        <v>2373</v>
      </c>
      <c r="D304" s="24" t="s">
        <v>69</v>
      </c>
      <c r="E304" s="30" t="s">
        <v>2374</v>
      </c>
      <c r="F304" s="31" t="s">
        <v>101</v>
      </c>
      <c r="G304" s="32">
        <v>0.5</v>
      </c>
      <c r="H304" s="33">
        <v>0</v>
      </c>
      <c r="I304" s="33">
        <f>ROUND(ROUND(H304,2)*ROUND(G304,3),2)</f>
        <v>0</v>
      </c>
      <c r="O304">
        <f>(I304*21)/100</f>
        <v>0</v>
      </c>
      <c r="P304" t="s">
        <v>35</v>
      </c>
    </row>
    <row r="305" spans="1:18" ht="51" x14ac:dyDescent="0.2">
      <c r="A305" s="34" t="s">
        <v>59</v>
      </c>
      <c r="E305" s="35" t="s">
        <v>2375</v>
      </c>
    </row>
    <row r="306" spans="1:18" x14ac:dyDescent="0.2">
      <c r="A306" s="36" t="s">
        <v>61</v>
      </c>
      <c r="E306" s="37" t="s">
        <v>2376</v>
      </c>
    </row>
    <row r="307" spans="1:18" ht="255" x14ac:dyDescent="0.2">
      <c r="A307" t="s">
        <v>63</v>
      </c>
      <c r="E307" s="35" t="s">
        <v>496</v>
      </c>
    </row>
    <row r="308" spans="1:18" x14ac:dyDescent="0.2">
      <c r="A308" s="24" t="s">
        <v>55</v>
      </c>
      <c r="B308" s="29" t="s">
        <v>459</v>
      </c>
      <c r="C308" s="29" t="s">
        <v>508</v>
      </c>
      <c r="D308" s="24" t="s">
        <v>69</v>
      </c>
      <c r="E308" s="30" t="s">
        <v>509</v>
      </c>
      <c r="F308" s="31" t="s">
        <v>101</v>
      </c>
      <c r="G308" s="32">
        <v>26.9</v>
      </c>
      <c r="H308" s="33">
        <v>0</v>
      </c>
      <c r="I308" s="33">
        <f>ROUND(ROUND(H308,2)*ROUND(G308,3),2)</f>
        <v>0</v>
      </c>
      <c r="O308">
        <f>(I308*21)/100</f>
        <v>0</v>
      </c>
      <c r="P308" t="s">
        <v>35</v>
      </c>
    </row>
    <row r="309" spans="1:18" ht="51" x14ac:dyDescent="0.2">
      <c r="A309" s="34" t="s">
        <v>59</v>
      </c>
      <c r="E309" s="35" t="s">
        <v>2377</v>
      </c>
    </row>
    <row r="310" spans="1:18" x14ac:dyDescent="0.2">
      <c r="A310" s="36" t="s">
        <v>61</v>
      </c>
      <c r="E310" s="37" t="s">
        <v>2378</v>
      </c>
    </row>
    <row r="311" spans="1:18" ht="242.25" x14ac:dyDescent="0.2">
      <c r="A311" t="s">
        <v>63</v>
      </c>
      <c r="E311" s="35" t="s">
        <v>512</v>
      </c>
    </row>
    <row r="312" spans="1:18" x14ac:dyDescent="0.2">
      <c r="A312" s="24" t="s">
        <v>55</v>
      </c>
      <c r="B312" s="29" t="s">
        <v>465</v>
      </c>
      <c r="C312" s="29" t="s">
        <v>1022</v>
      </c>
      <c r="D312" s="24" t="s">
        <v>69</v>
      </c>
      <c r="E312" s="30" t="s">
        <v>1023</v>
      </c>
      <c r="F312" s="31" t="s">
        <v>101</v>
      </c>
      <c r="G312" s="32">
        <v>7.5</v>
      </c>
      <c r="H312" s="33">
        <v>0</v>
      </c>
      <c r="I312" s="33">
        <f>ROUND(ROUND(H312,2)*ROUND(G312,3),2)</f>
        <v>0</v>
      </c>
      <c r="O312">
        <f>(I312*21)/100</f>
        <v>0</v>
      </c>
      <c r="P312" t="s">
        <v>35</v>
      </c>
    </row>
    <row r="313" spans="1:18" ht="51" x14ac:dyDescent="0.2">
      <c r="A313" s="34" t="s">
        <v>59</v>
      </c>
      <c r="E313" s="35" t="s">
        <v>2379</v>
      </c>
    </row>
    <row r="314" spans="1:18" x14ac:dyDescent="0.2">
      <c r="A314" s="36" t="s">
        <v>61</v>
      </c>
      <c r="E314" s="37" t="s">
        <v>2380</v>
      </c>
    </row>
    <row r="315" spans="1:18" ht="242.25" x14ac:dyDescent="0.2">
      <c r="A315" t="s">
        <v>63</v>
      </c>
      <c r="E315" s="35" t="s">
        <v>1026</v>
      </c>
    </row>
    <row r="316" spans="1:18" x14ac:dyDescent="0.2">
      <c r="A316" s="24" t="s">
        <v>55</v>
      </c>
      <c r="B316" s="29" t="s">
        <v>470</v>
      </c>
      <c r="C316" s="29" t="s">
        <v>812</v>
      </c>
      <c r="D316" s="24" t="s">
        <v>69</v>
      </c>
      <c r="E316" s="30" t="s">
        <v>813</v>
      </c>
      <c r="F316" s="31" t="s">
        <v>486</v>
      </c>
      <c r="G316" s="32">
        <v>2</v>
      </c>
      <c r="H316" s="33">
        <v>0</v>
      </c>
      <c r="I316" s="33">
        <f>ROUND(ROUND(H316,2)*ROUND(G316,3),2)</f>
        <v>0</v>
      </c>
      <c r="O316">
        <f>(I316*21)/100</f>
        <v>0</v>
      </c>
      <c r="P316" t="s">
        <v>35</v>
      </c>
    </row>
    <row r="317" spans="1:18" ht="63.75" x14ac:dyDescent="0.2">
      <c r="A317" s="34" t="s">
        <v>59</v>
      </c>
      <c r="E317" s="35" t="s">
        <v>2175</v>
      </c>
    </row>
    <row r="318" spans="1:18" x14ac:dyDescent="0.2">
      <c r="A318" s="36" t="s">
        <v>61</v>
      </c>
      <c r="E318" s="37" t="s">
        <v>2176</v>
      </c>
    </row>
    <row r="319" spans="1:18" ht="38.25" x14ac:dyDescent="0.2">
      <c r="A319" t="s">
        <v>63</v>
      </c>
      <c r="E319" s="35" t="s">
        <v>816</v>
      </c>
    </row>
    <row r="320" spans="1:18" ht="12.75" customHeight="1" x14ac:dyDescent="0.2">
      <c r="A320" s="12" t="s">
        <v>53</v>
      </c>
      <c r="B320" s="12"/>
      <c r="C320" s="38" t="s">
        <v>50</v>
      </c>
      <c r="D320" s="12"/>
      <c r="E320" s="27" t="s">
        <v>542</v>
      </c>
      <c r="F320" s="12"/>
      <c r="G320" s="12"/>
      <c r="H320" s="12"/>
      <c r="I320" s="39">
        <f>0+Q320</f>
        <v>0</v>
      </c>
      <c r="O320">
        <f>0+R320</f>
        <v>0</v>
      </c>
      <c r="Q320">
        <f>0+I321+I325+I329+I333+I337+I341+I345+I349+I353+I357+I361+I365+I369+I373+I377+I381+I385+I389+I393+I397+I401+I405+I409+I413+I417+I421</f>
        <v>0</v>
      </c>
      <c r="R320">
        <f>0+O321+O325+O329+O333+O337+O341+O345+O349+O353+O357+O361+O365+O369+O373+O377+O381+O385+O389+O393+O397+O401+O405+O409+O413+O417+O421</f>
        <v>0</v>
      </c>
    </row>
    <row r="321" spans="1:16" x14ac:dyDescent="0.2">
      <c r="A321" s="24" t="s">
        <v>55</v>
      </c>
      <c r="B321" s="29" t="s">
        <v>477</v>
      </c>
      <c r="C321" s="29" t="s">
        <v>2381</v>
      </c>
      <c r="D321" s="24" t="s">
        <v>69</v>
      </c>
      <c r="E321" s="30" t="s">
        <v>2382</v>
      </c>
      <c r="F321" s="31" t="s">
        <v>101</v>
      </c>
      <c r="G321" s="32">
        <v>2.5</v>
      </c>
      <c r="H321" s="33">
        <v>0</v>
      </c>
      <c r="I321" s="33">
        <f>ROUND(ROUND(H321,2)*ROUND(G321,3),2)</f>
        <v>0</v>
      </c>
      <c r="O321">
        <f>(I321*21)/100</f>
        <v>0</v>
      </c>
      <c r="P321" t="s">
        <v>35</v>
      </c>
    </row>
    <row r="322" spans="1:16" ht="242.25" x14ac:dyDescent="0.2">
      <c r="A322" s="34" t="s">
        <v>59</v>
      </c>
      <c r="E322" s="35" t="s">
        <v>2383</v>
      </c>
    </row>
    <row r="323" spans="1:16" x14ac:dyDescent="0.2">
      <c r="A323" s="36" t="s">
        <v>61</v>
      </c>
      <c r="E323" s="37" t="s">
        <v>2384</v>
      </c>
    </row>
    <row r="324" spans="1:16" ht="63.75" x14ac:dyDescent="0.2">
      <c r="A324" t="s">
        <v>63</v>
      </c>
      <c r="E324" s="35" t="s">
        <v>1802</v>
      </c>
    </row>
    <row r="325" spans="1:16" x14ac:dyDescent="0.2">
      <c r="A325" s="24" t="s">
        <v>55</v>
      </c>
      <c r="B325" s="29" t="s">
        <v>483</v>
      </c>
      <c r="C325" s="29" t="s">
        <v>988</v>
      </c>
      <c r="D325" s="24" t="s">
        <v>69</v>
      </c>
      <c r="E325" s="30" t="s">
        <v>989</v>
      </c>
      <c r="F325" s="31" t="s">
        <v>101</v>
      </c>
      <c r="G325" s="32">
        <v>17.3</v>
      </c>
      <c r="H325" s="33">
        <v>0</v>
      </c>
      <c r="I325" s="33">
        <f>ROUND(ROUND(H325,2)*ROUND(G325,3),2)</f>
        <v>0</v>
      </c>
      <c r="O325">
        <f>(I325*21)/100</f>
        <v>0</v>
      </c>
      <c r="P325" t="s">
        <v>35</v>
      </c>
    </row>
    <row r="326" spans="1:16" ht="369.75" x14ac:dyDescent="0.2">
      <c r="A326" s="34" t="s">
        <v>59</v>
      </c>
      <c r="E326" s="35" t="s">
        <v>2385</v>
      </c>
    </row>
    <row r="327" spans="1:16" x14ac:dyDescent="0.2">
      <c r="A327" s="36" t="s">
        <v>61</v>
      </c>
      <c r="E327" s="37" t="s">
        <v>2386</v>
      </c>
    </row>
    <row r="328" spans="1:16" ht="63.75" x14ac:dyDescent="0.2">
      <c r="A328" t="s">
        <v>63</v>
      </c>
      <c r="E328" s="35" t="s">
        <v>992</v>
      </c>
    </row>
    <row r="329" spans="1:16" x14ac:dyDescent="0.2">
      <c r="A329" s="24" t="s">
        <v>55</v>
      </c>
      <c r="B329" s="29" t="s">
        <v>491</v>
      </c>
      <c r="C329" s="29" t="s">
        <v>2179</v>
      </c>
      <c r="D329" s="24" t="s">
        <v>69</v>
      </c>
      <c r="E329" s="30" t="s">
        <v>2180</v>
      </c>
      <c r="F329" s="31" t="s">
        <v>486</v>
      </c>
      <c r="G329" s="32">
        <v>2</v>
      </c>
      <c r="H329" s="33">
        <v>0</v>
      </c>
      <c r="I329" s="33">
        <f>ROUND(ROUND(H329,2)*ROUND(G329,3),2)</f>
        <v>0</v>
      </c>
      <c r="O329">
        <f>(I329*21)/100</f>
        <v>0</v>
      </c>
      <c r="P329" t="s">
        <v>35</v>
      </c>
    </row>
    <row r="330" spans="1:16" ht="51" x14ac:dyDescent="0.2">
      <c r="A330" s="34" t="s">
        <v>59</v>
      </c>
      <c r="E330" s="35" t="s">
        <v>2181</v>
      </c>
    </row>
    <row r="331" spans="1:16" x14ac:dyDescent="0.2">
      <c r="A331" s="36" t="s">
        <v>61</v>
      </c>
      <c r="E331" s="37" t="s">
        <v>2176</v>
      </c>
    </row>
    <row r="332" spans="1:16" ht="25.5" x14ac:dyDescent="0.2">
      <c r="A332" t="s">
        <v>63</v>
      </c>
      <c r="E332" s="35" t="s">
        <v>2182</v>
      </c>
    </row>
    <row r="333" spans="1:16" ht="25.5" x14ac:dyDescent="0.2">
      <c r="A333" s="24" t="s">
        <v>55</v>
      </c>
      <c r="B333" s="29" t="s">
        <v>497</v>
      </c>
      <c r="C333" s="29" t="s">
        <v>2183</v>
      </c>
      <c r="D333" s="24" t="s">
        <v>69</v>
      </c>
      <c r="E333" s="30" t="s">
        <v>2184</v>
      </c>
      <c r="F333" s="31" t="s">
        <v>486</v>
      </c>
      <c r="G333" s="32">
        <v>2</v>
      </c>
      <c r="H333" s="33">
        <v>0</v>
      </c>
      <c r="I333" s="33">
        <f>ROUND(ROUND(H333,2)*ROUND(G333,3),2)</f>
        <v>0</v>
      </c>
      <c r="O333">
        <f>(I333*21)/100</f>
        <v>0</v>
      </c>
      <c r="P333" t="s">
        <v>35</v>
      </c>
    </row>
    <row r="334" spans="1:16" ht="51" x14ac:dyDescent="0.2">
      <c r="A334" s="34" t="s">
        <v>59</v>
      </c>
      <c r="E334" s="35" t="s">
        <v>2185</v>
      </c>
    </row>
    <row r="335" spans="1:16" x14ac:dyDescent="0.2">
      <c r="A335" s="36" t="s">
        <v>61</v>
      </c>
      <c r="E335" s="37" t="s">
        <v>2176</v>
      </c>
    </row>
    <row r="336" spans="1:16" ht="25.5" x14ac:dyDescent="0.2">
      <c r="A336" t="s">
        <v>63</v>
      </c>
      <c r="E336" s="35" t="s">
        <v>572</v>
      </c>
    </row>
    <row r="337" spans="1:16" x14ac:dyDescent="0.2">
      <c r="A337" s="24" t="s">
        <v>55</v>
      </c>
      <c r="B337" s="29" t="s">
        <v>502</v>
      </c>
      <c r="C337" s="29" t="s">
        <v>612</v>
      </c>
      <c r="D337" s="24" t="s">
        <v>69</v>
      </c>
      <c r="E337" s="30" t="s">
        <v>613</v>
      </c>
      <c r="F337" s="31" t="s">
        <v>71</v>
      </c>
      <c r="G337" s="32">
        <v>0.64800000000000002</v>
      </c>
      <c r="H337" s="33">
        <v>0</v>
      </c>
      <c r="I337" s="33">
        <f>ROUND(ROUND(H337,2)*ROUND(G337,3),2)</f>
        <v>0</v>
      </c>
      <c r="O337">
        <f>(I337*21)/100</f>
        <v>0</v>
      </c>
      <c r="P337" t="s">
        <v>35</v>
      </c>
    </row>
    <row r="338" spans="1:16" ht="51" x14ac:dyDescent="0.2">
      <c r="A338" s="34" t="s">
        <v>59</v>
      </c>
      <c r="E338" s="35" t="s">
        <v>2387</v>
      </c>
    </row>
    <row r="339" spans="1:16" x14ac:dyDescent="0.2">
      <c r="A339" s="36" t="s">
        <v>61</v>
      </c>
      <c r="E339" s="37" t="s">
        <v>2388</v>
      </c>
    </row>
    <row r="340" spans="1:16" ht="51" x14ac:dyDescent="0.2">
      <c r="A340" t="s">
        <v>63</v>
      </c>
      <c r="E340" s="35" t="s">
        <v>616</v>
      </c>
    </row>
    <row r="341" spans="1:16" x14ac:dyDescent="0.2">
      <c r="A341" s="24" t="s">
        <v>55</v>
      </c>
      <c r="B341" s="29" t="s">
        <v>507</v>
      </c>
      <c r="C341" s="29" t="s">
        <v>2188</v>
      </c>
      <c r="D341" s="24" t="s">
        <v>69</v>
      </c>
      <c r="E341" s="30" t="s">
        <v>2189</v>
      </c>
      <c r="F341" s="31" t="s">
        <v>101</v>
      </c>
      <c r="G341" s="32">
        <v>8</v>
      </c>
      <c r="H341" s="33">
        <v>0</v>
      </c>
      <c r="I341" s="33">
        <f>ROUND(ROUND(H341,2)*ROUND(G341,3),2)</f>
        <v>0</v>
      </c>
      <c r="O341">
        <f>(I341*21)/100</f>
        <v>0</v>
      </c>
      <c r="P341" t="s">
        <v>35</v>
      </c>
    </row>
    <row r="342" spans="1:16" ht="51" x14ac:dyDescent="0.2">
      <c r="A342" s="34" t="s">
        <v>59</v>
      </c>
      <c r="E342" s="35" t="s">
        <v>2389</v>
      </c>
    </row>
    <row r="343" spans="1:16" x14ac:dyDescent="0.2">
      <c r="A343" s="36" t="s">
        <v>61</v>
      </c>
      <c r="E343" s="37" t="s">
        <v>2390</v>
      </c>
    </row>
    <row r="344" spans="1:16" ht="51" x14ac:dyDescent="0.2">
      <c r="A344" t="s">
        <v>63</v>
      </c>
      <c r="E344" s="35" t="s">
        <v>638</v>
      </c>
    </row>
    <row r="345" spans="1:16" x14ac:dyDescent="0.2">
      <c r="A345" s="24" t="s">
        <v>55</v>
      </c>
      <c r="B345" s="29" t="s">
        <v>513</v>
      </c>
      <c r="C345" s="29" t="s">
        <v>646</v>
      </c>
      <c r="D345" s="24" t="s">
        <v>69</v>
      </c>
      <c r="E345" s="30" t="s">
        <v>647</v>
      </c>
      <c r="F345" s="31" t="s">
        <v>101</v>
      </c>
      <c r="G345" s="32">
        <v>1.8</v>
      </c>
      <c r="H345" s="33">
        <v>0</v>
      </c>
      <c r="I345" s="33">
        <f>ROUND(ROUND(H345,2)*ROUND(G345,3),2)</f>
        <v>0</v>
      </c>
      <c r="O345">
        <f>(I345*21)/100</f>
        <v>0</v>
      </c>
      <c r="P345" t="s">
        <v>35</v>
      </c>
    </row>
    <row r="346" spans="1:16" ht="38.25" x14ac:dyDescent="0.2">
      <c r="A346" s="34" t="s">
        <v>59</v>
      </c>
      <c r="E346" s="35" t="s">
        <v>2391</v>
      </c>
    </row>
    <row r="347" spans="1:16" x14ac:dyDescent="0.2">
      <c r="A347" s="36" t="s">
        <v>61</v>
      </c>
      <c r="E347" s="37" t="s">
        <v>2392</v>
      </c>
    </row>
    <row r="348" spans="1:16" ht="25.5" x14ac:dyDescent="0.2">
      <c r="A348" t="s">
        <v>63</v>
      </c>
      <c r="E348" s="35" t="s">
        <v>644</v>
      </c>
    </row>
    <row r="349" spans="1:16" ht="25.5" x14ac:dyDescent="0.2">
      <c r="A349" s="24" t="s">
        <v>55</v>
      </c>
      <c r="B349" s="29" t="s">
        <v>519</v>
      </c>
      <c r="C349" s="29" t="s">
        <v>2195</v>
      </c>
      <c r="D349" s="24" t="s">
        <v>69</v>
      </c>
      <c r="E349" s="30" t="s">
        <v>2196</v>
      </c>
      <c r="F349" s="31" t="s">
        <v>101</v>
      </c>
      <c r="G349" s="32">
        <v>106.6</v>
      </c>
      <c r="H349" s="33">
        <v>0</v>
      </c>
      <c r="I349" s="33">
        <f>ROUND(ROUND(H349,2)*ROUND(G349,3),2)</f>
        <v>0</v>
      </c>
      <c r="O349">
        <f>(I349*21)/100</f>
        <v>0</v>
      </c>
      <c r="P349" t="s">
        <v>35</v>
      </c>
    </row>
    <row r="350" spans="1:16" ht="51" x14ac:dyDescent="0.2">
      <c r="A350" s="34" t="s">
        <v>59</v>
      </c>
      <c r="E350" s="35" t="s">
        <v>2393</v>
      </c>
    </row>
    <row r="351" spans="1:16" x14ac:dyDescent="0.2">
      <c r="A351" s="36" t="s">
        <v>61</v>
      </c>
      <c r="E351" s="37" t="s">
        <v>2394</v>
      </c>
    </row>
    <row r="352" spans="1:16" ht="38.25" x14ac:dyDescent="0.2">
      <c r="A352" t="s">
        <v>63</v>
      </c>
      <c r="E352" s="35" t="s">
        <v>830</v>
      </c>
    </row>
    <row r="353" spans="1:16" x14ac:dyDescent="0.2">
      <c r="A353" s="24" t="s">
        <v>55</v>
      </c>
      <c r="B353" s="29" t="s">
        <v>525</v>
      </c>
      <c r="C353" s="29" t="s">
        <v>2199</v>
      </c>
      <c r="D353" s="24" t="s">
        <v>69</v>
      </c>
      <c r="E353" s="30" t="s">
        <v>2200</v>
      </c>
      <c r="F353" s="31" t="s">
        <v>265</v>
      </c>
      <c r="G353" s="32">
        <v>50.88</v>
      </c>
      <c r="H353" s="33">
        <v>0</v>
      </c>
      <c r="I353" s="33">
        <f>ROUND(ROUND(H353,2)*ROUND(G353,3),2)</f>
        <v>0</v>
      </c>
      <c r="O353">
        <f>(I353*21)/100</f>
        <v>0</v>
      </c>
      <c r="P353" t="s">
        <v>35</v>
      </c>
    </row>
    <row r="354" spans="1:16" ht="51" x14ac:dyDescent="0.2">
      <c r="A354" s="34" t="s">
        <v>59</v>
      </c>
      <c r="E354" s="35" t="s">
        <v>2201</v>
      </c>
    </row>
    <row r="355" spans="1:16" x14ac:dyDescent="0.2">
      <c r="A355" s="36" t="s">
        <v>61</v>
      </c>
      <c r="E355" s="37" t="s">
        <v>2202</v>
      </c>
    </row>
    <row r="356" spans="1:16" ht="357" x14ac:dyDescent="0.2">
      <c r="A356" t="s">
        <v>63</v>
      </c>
      <c r="E356" s="35" t="s">
        <v>2203</v>
      </c>
    </row>
    <row r="357" spans="1:16" x14ac:dyDescent="0.2">
      <c r="A357" s="24" t="s">
        <v>55</v>
      </c>
      <c r="B357" s="29" t="s">
        <v>531</v>
      </c>
      <c r="C357" s="29" t="s">
        <v>2204</v>
      </c>
      <c r="D357" s="24" t="s">
        <v>69</v>
      </c>
      <c r="E357" s="30" t="s">
        <v>2205</v>
      </c>
      <c r="F357" s="31" t="s">
        <v>204</v>
      </c>
      <c r="G357" s="32">
        <v>246.26</v>
      </c>
      <c r="H357" s="33">
        <v>0</v>
      </c>
      <c r="I357" s="33">
        <f>ROUND(ROUND(H357,2)*ROUND(G357,3),2)</f>
        <v>0</v>
      </c>
      <c r="O357">
        <f>(I357*21)/100</f>
        <v>0</v>
      </c>
      <c r="P357" t="s">
        <v>35</v>
      </c>
    </row>
    <row r="358" spans="1:16" ht="76.5" x14ac:dyDescent="0.2">
      <c r="A358" s="34" t="s">
        <v>59</v>
      </c>
      <c r="E358" s="35" t="s">
        <v>2395</v>
      </c>
    </row>
    <row r="359" spans="1:16" ht="38.25" x14ac:dyDescent="0.2">
      <c r="A359" s="36" t="s">
        <v>61</v>
      </c>
      <c r="E359" s="37" t="s">
        <v>2396</v>
      </c>
    </row>
    <row r="360" spans="1:16" ht="25.5" x14ac:dyDescent="0.2">
      <c r="A360" t="s">
        <v>63</v>
      </c>
      <c r="E360" s="35" t="s">
        <v>1001</v>
      </c>
    </row>
    <row r="361" spans="1:16" x14ac:dyDescent="0.2">
      <c r="A361" s="24" t="s">
        <v>55</v>
      </c>
      <c r="B361" s="29" t="s">
        <v>536</v>
      </c>
      <c r="C361" s="29" t="s">
        <v>997</v>
      </c>
      <c r="D361" s="24" t="s">
        <v>69</v>
      </c>
      <c r="E361" s="30" t="s">
        <v>998</v>
      </c>
      <c r="F361" s="31" t="s">
        <v>204</v>
      </c>
      <c r="G361" s="32">
        <v>246.26</v>
      </c>
      <c r="H361" s="33">
        <v>0</v>
      </c>
      <c r="I361" s="33">
        <f>ROUND(ROUND(H361,2)*ROUND(G361,3),2)</f>
        <v>0</v>
      </c>
      <c r="O361">
        <f>(I361*21)/100</f>
        <v>0</v>
      </c>
      <c r="P361" t="s">
        <v>35</v>
      </c>
    </row>
    <row r="362" spans="1:16" ht="89.25" x14ac:dyDescent="0.2">
      <c r="A362" s="34" t="s">
        <v>59</v>
      </c>
      <c r="E362" s="35" t="s">
        <v>2397</v>
      </c>
    </row>
    <row r="363" spans="1:16" ht="38.25" x14ac:dyDescent="0.2">
      <c r="A363" s="36" t="s">
        <v>61</v>
      </c>
      <c r="E363" s="37" t="s">
        <v>2396</v>
      </c>
    </row>
    <row r="364" spans="1:16" ht="25.5" x14ac:dyDescent="0.2">
      <c r="A364" t="s">
        <v>63</v>
      </c>
      <c r="E364" s="35" t="s">
        <v>1001</v>
      </c>
    </row>
    <row r="365" spans="1:16" x14ac:dyDescent="0.2">
      <c r="A365" s="24" t="s">
        <v>55</v>
      </c>
      <c r="B365" s="29" t="s">
        <v>543</v>
      </c>
      <c r="C365" s="29" t="s">
        <v>668</v>
      </c>
      <c r="D365" s="24" t="s">
        <v>69</v>
      </c>
      <c r="E365" s="30" t="s">
        <v>669</v>
      </c>
      <c r="F365" s="31" t="s">
        <v>71</v>
      </c>
      <c r="G365" s="32">
        <v>6.8639999999999999</v>
      </c>
      <c r="H365" s="33">
        <v>0</v>
      </c>
      <c r="I365" s="33">
        <f>ROUND(ROUND(H365,2)*ROUND(G365,3),2)</f>
        <v>0</v>
      </c>
      <c r="O365">
        <f>(I365*21)/100</f>
        <v>0</v>
      </c>
      <c r="P365" t="s">
        <v>35</v>
      </c>
    </row>
    <row r="366" spans="1:16" ht="76.5" x14ac:dyDescent="0.2">
      <c r="A366" s="34" t="s">
        <v>59</v>
      </c>
      <c r="E366" s="35" t="s">
        <v>2398</v>
      </c>
    </row>
    <row r="367" spans="1:16" x14ac:dyDescent="0.2">
      <c r="A367" s="36" t="s">
        <v>61</v>
      </c>
      <c r="E367" s="37" t="s">
        <v>2399</v>
      </c>
    </row>
    <row r="368" spans="1:16" ht="114.75" x14ac:dyDescent="0.2">
      <c r="A368" t="s">
        <v>63</v>
      </c>
      <c r="E368" s="35" t="s">
        <v>661</v>
      </c>
    </row>
    <row r="369" spans="1:16" x14ac:dyDescent="0.2">
      <c r="A369" s="24" t="s">
        <v>55</v>
      </c>
      <c r="B369" s="29" t="s">
        <v>549</v>
      </c>
      <c r="C369" s="29" t="s">
        <v>673</v>
      </c>
      <c r="D369" s="24" t="s">
        <v>69</v>
      </c>
      <c r="E369" s="30" t="s">
        <v>674</v>
      </c>
      <c r="F369" s="31" t="s">
        <v>77</v>
      </c>
      <c r="G369" s="32">
        <v>68.599999999999994</v>
      </c>
      <c r="H369" s="33">
        <v>0</v>
      </c>
      <c r="I369" s="33">
        <f>ROUND(ROUND(H369,2)*ROUND(G369,3),2)</f>
        <v>0</v>
      </c>
      <c r="O369">
        <f>(I369*21)/100</f>
        <v>0</v>
      </c>
      <c r="P369" t="s">
        <v>35</v>
      </c>
    </row>
    <row r="370" spans="1:16" ht="51" x14ac:dyDescent="0.2">
      <c r="A370" s="34" t="s">
        <v>59</v>
      </c>
      <c r="E370" s="35" t="s">
        <v>2400</v>
      </c>
    </row>
    <row r="371" spans="1:16" x14ac:dyDescent="0.2">
      <c r="A371" s="36" t="s">
        <v>61</v>
      </c>
      <c r="E371" s="37" t="s">
        <v>2401</v>
      </c>
    </row>
    <row r="372" spans="1:16" ht="25.5" x14ac:dyDescent="0.2">
      <c r="A372" t="s">
        <v>63</v>
      </c>
      <c r="E372" s="35" t="s">
        <v>80</v>
      </c>
    </row>
    <row r="373" spans="1:16" x14ac:dyDescent="0.2">
      <c r="A373" s="24" t="s">
        <v>55</v>
      </c>
      <c r="B373" s="29" t="s">
        <v>555</v>
      </c>
      <c r="C373" s="29" t="s">
        <v>840</v>
      </c>
      <c r="D373" s="24" t="s">
        <v>69</v>
      </c>
      <c r="E373" s="30" t="s">
        <v>841</v>
      </c>
      <c r="F373" s="31" t="s">
        <v>71</v>
      </c>
      <c r="G373" s="32">
        <v>5.9939999999999998</v>
      </c>
      <c r="H373" s="33">
        <v>0</v>
      </c>
      <c r="I373" s="33">
        <f>ROUND(ROUND(H373,2)*ROUND(G373,3),2)</f>
        <v>0</v>
      </c>
      <c r="O373">
        <f>(I373*21)/100</f>
        <v>0</v>
      </c>
      <c r="P373" t="s">
        <v>35</v>
      </c>
    </row>
    <row r="374" spans="1:16" ht="63.75" x14ac:dyDescent="0.2">
      <c r="A374" s="34" t="s">
        <v>59</v>
      </c>
      <c r="E374" s="35" t="s">
        <v>2402</v>
      </c>
    </row>
    <row r="375" spans="1:16" ht="25.5" x14ac:dyDescent="0.2">
      <c r="A375" s="36" t="s">
        <v>61</v>
      </c>
      <c r="E375" s="37" t="s">
        <v>2403</v>
      </c>
    </row>
    <row r="376" spans="1:16" ht="114.75" x14ac:dyDescent="0.2">
      <c r="A376" t="s">
        <v>63</v>
      </c>
      <c r="E376" s="35" t="s">
        <v>661</v>
      </c>
    </row>
    <row r="377" spans="1:16" x14ac:dyDescent="0.2">
      <c r="A377" s="24" t="s">
        <v>55</v>
      </c>
      <c r="B377" s="29" t="s">
        <v>561</v>
      </c>
      <c r="C377" s="29" t="s">
        <v>844</v>
      </c>
      <c r="D377" s="24" t="s">
        <v>69</v>
      </c>
      <c r="E377" s="30" t="s">
        <v>845</v>
      </c>
      <c r="F377" s="31" t="s">
        <v>77</v>
      </c>
      <c r="G377" s="32">
        <v>149.9</v>
      </c>
      <c r="H377" s="33">
        <v>0</v>
      </c>
      <c r="I377" s="33">
        <f>ROUND(ROUND(H377,2)*ROUND(G377,3),2)</f>
        <v>0</v>
      </c>
      <c r="O377">
        <f>(I377*21)/100</f>
        <v>0</v>
      </c>
      <c r="P377" t="s">
        <v>35</v>
      </c>
    </row>
    <row r="378" spans="1:16" ht="51" x14ac:dyDescent="0.2">
      <c r="A378" s="34" t="s">
        <v>59</v>
      </c>
      <c r="E378" s="35" t="s">
        <v>2404</v>
      </c>
    </row>
    <row r="379" spans="1:16" x14ac:dyDescent="0.2">
      <c r="A379" s="36" t="s">
        <v>61</v>
      </c>
      <c r="E379" s="37" t="s">
        <v>2405</v>
      </c>
    </row>
    <row r="380" spans="1:16" ht="25.5" x14ac:dyDescent="0.2">
      <c r="A380" t="s">
        <v>63</v>
      </c>
      <c r="E380" s="35" t="s">
        <v>80</v>
      </c>
    </row>
    <row r="381" spans="1:16" x14ac:dyDescent="0.2">
      <c r="A381" s="24" t="s">
        <v>55</v>
      </c>
      <c r="B381" s="29" t="s">
        <v>567</v>
      </c>
      <c r="C381" s="29" t="s">
        <v>1831</v>
      </c>
      <c r="D381" s="24" t="s">
        <v>69</v>
      </c>
      <c r="E381" s="30" t="s">
        <v>1832</v>
      </c>
      <c r="F381" s="31" t="s">
        <v>71</v>
      </c>
      <c r="G381" s="32">
        <v>10.275</v>
      </c>
      <c r="H381" s="33">
        <v>0</v>
      </c>
      <c r="I381" s="33">
        <f>ROUND(ROUND(H381,2)*ROUND(G381,3),2)</f>
        <v>0</v>
      </c>
      <c r="O381">
        <f>(I381*21)/100</f>
        <v>0</v>
      </c>
      <c r="P381" t="s">
        <v>35</v>
      </c>
    </row>
    <row r="382" spans="1:16" ht="76.5" x14ac:dyDescent="0.2">
      <c r="A382" s="34" t="s">
        <v>59</v>
      </c>
      <c r="E382" s="35" t="s">
        <v>2406</v>
      </c>
    </row>
    <row r="383" spans="1:16" x14ac:dyDescent="0.2">
      <c r="A383" s="36" t="s">
        <v>61</v>
      </c>
      <c r="E383" s="37" t="s">
        <v>2407</v>
      </c>
    </row>
    <row r="384" spans="1:16" ht="114.75" x14ac:dyDescent="0.2">
      <c r="A384" t="s">
        <v>63</v>
      </c>
      <c r="E384" s="35" t="s">
        <v>661</v>
      </c>
    </row>
    <row r="385" spans="1:16" x14ac:dyDescent="0.2">
      <c r="A385" s="24" t="s">
        <v>55</v>
      </c>
      <c r="B385" s="29" t="s">
        <v>573</v>
      </c>
      <c r="C385" s="29" t="s">
        <v>2219</v>
      </c>
      <c r="D385" s="24" t="s">
        <v>69</v>
      </c>
      <c r="E385" s="30" t="s">
        <v>2220</v>
      </c>
      <c r="F385" s="31" t="s">
        <v>77</v>
      </c>
      <c r="G385" s="32">
        <v>102.8</v>
      </c>
      <c r="H385" s="33">
        <v>0</v>
      </c>
      <c r="I385" s="33">
        <f>ROUND(ROUND(H385,2)*ROUND(G385,3),2)</f>
        <v>0</v>
      </c>
      <c r="O385">
        <f>(I385*21)/100</f>
        <v>0</v>
      </c>
      <c r="P385" t="s">
        <v>35</v>
      </c>
    </row>
    <row r="386" spans="1:16" ht="51" x14ac:dyDescent="0.2">
      <c r="A386" s="34" t="s">
        <v>59</v>
      </c>
      <c r="E386" s="35" t="s">
        <v>2408</v>
      </c>
    </row>
    <row r="387" spans="1:16" x14ac:dyDescent="0.2">
      <c r="A387" s="36" t="s">
        <v>61</v>
      </c>
      <c r="E387" s="37" t="s">
        <v>2409</v>
      </c>
    </row>
    <row r="388" spans="1:16" ht="25.5" x14ac:dyDescent="0.2">
      <c r="A388" t="s">
        <v>63</v>
      </c>
      <c r="E388" s="35" t="s">
        <v>80</v>
      </c>
    </row>
    <row r="389" spans="1:16" x14ac:dyDescent="0.2">
      <c r="A389" s="24" t="s">
        <v>55</v>
      </c>
      <c r="B389" s="29" t="s">
        <v>579</v>
      </c>
      <c r="C389" s="29" t="s">
        <v>1836</v>
      </c>
      <c r="D389" s="24" t="s">
        <v>69</v>
      </c>
      <c r="E389" s="30" t="s">
        <v>1837</v>
      </c>
      <c r="F389" s="31" t="s">
        <v>58</v>
      </c>
      <c r="G389" s="32">
        <v>0.17199999999999999</v>
      </c>
      <c r="H389" s="33">
        <v>0</v>
      </c>
      <c r="I389" s="33">
        <f>ROUND(ROUND(H389,2)*ROUND(G389,3),2)</f>
        <v>0</v>
      </c>
      <c r="O389">
        <f>(I389*21)/100</f>
        <v>0</v>
      </c>
      <c r="P389" t="s">
        <v>35</v>
      </c>
    </row>
    <row r="390" spans="1:16" ht="51" x14ac:dyDescent="0.2">
      <c r="A390" s="34" t="s">
        <v>59</v>
      </c>
      <c r="E390" s="35" t="s">
        <v>2410</v>
      </c>
    </row>
    <row r="391" spans="1:16" x14ac:dyDescent="0.2">
      <c r="A391" s="36" t="s">
        <v>61</v>
      </c>
      <c r="E391" s="37" t="s">
        <v>2411</v>
      </c>
    </row>
    <row r="392" spans="1:16" ht="114.75" x14ac:dyDescent="0.2">
      <c r="A392" t="s">
        <v>63</v>
      </c>
      <c r="E392" s="35" t="s">
        <v>682</v>
      </c>
    </row>
    <row r="393" spans="1:16" x14ac:dyDescent="0.2">
      <c r="A393" s="24" t="s">
        <v>55</v>
      </c>
      <c r="B393" s="29" t="s">
        <v>584</v>
      </c>
      <c r="C393" s="29" t="s">
        <v>2412</v>
      </c>
      <c r="D393" s="24" t="s">
        <v>69</v>
      </c>
      <c r="E393" s="30" t="s">
        <v>2413</v>
      </c>
      <c r="F393" s="31" t="s">
        <v>77</v>
      </c>
      <c r="G393" s="32">
        <v>1.7</v>
      </c>
      <c r="H393" s="33">
        <v>0</v>
      </c>
      <c r="I393" s="33">
        <f>ROUND(ROUND(H393,2)*ROUND(G393,3),2)</f>
        <v>0</v>
      </c>
      <c r="O393">
        <f>(I393*21)/100</f>
        <v>0</v>
      </c>
      <c r="P393" t="s">
        <v>35</v>
      </c>
    </row>
    <row r="394" spans="1:16" ht="51" x14ac:dyDescent="0.2">
      <c r="A394" s="34" t="s">
        <v>59</v>
      </c>
      <c r="E394" s="35" t="s">
        <v>2414</v>
      </c>
    </row>
    <row r="395" spans="1:16" x14ac:dyDescent="0.2">
      <c r="A395" s="36" t="s">
        <v>61</v>
      </c>
      <c r="E395" s="37" t="s">
        <v>2415</v>
      </c>
    </row>
    <row r="396" spans="1:16" ht="25.5" x14ac:dyDescent="0.2">
      <c r="A396" t="s">
        <v>63</v>
      </c>
      <c r="E396" s="35" t="s">
        <v>80</v>
      </c>
    </row>
    <row r="397" spans="1:16" x14ac:dyDescent="0.2">
      <c r="A397" s="24" t="s">
        <v>55</v>
      </c>
      <c r="B397" s="29" t="s">
        <v>589</v>
      </c>
      <c r="C397" s="29" t="s">
        <v>2223</v>
      </c>
      <c r="D397" s="24" t="s">
        <v>69</v>
      </c>
      <c r="E397" s="30" t="s">
        <v>2224</v>
      </c>
      <c r="F397" s="31" t="s">
        <v>71</v>
      </c>
      <c r="G397" s="32">
        <v>0.377</v>
      </c>
      <c r="H397" s="33">
        <v>0</v>
      </c>
      <c r="I397" s="33">
        <f>ROUND(ROUND(H397,2)*ROUND(G397,3),2)</f>
        <v>0</v>
      </c>
      <c r="O397">
        <f>(I397*21)/100</f>
        <v>0</v>
      </c>
      <c r="P397" t="s">
        <v>35</v>
      </c>
    </row>
    <row r="398" spans="1:16" ht="63.75" x14ac:dyDescent="0.2">
      <c r="A398" s="34" t="s">
        <v>59</v>
      </c>
      <c r="E398" s="35" t="s">
        <v>2225</v>
      </c>
    </row>
    <row r="399" spans="1:16" x14ac:dyDescent="0.2">
      <c r="A399" s="36" t="s">
        <v>61</v>
      </c>
      <c r="E399" s="37" t="s">
        <v>2226</v>
      </c>
    </row>
    <row r="400" spans="1:16" ht="89.25" x14ac:dyDescent="0.2">
      <c r="A400" t="s">
        <v>63</v>
      </c>
      <c r="E400" s="35" t="s">
        <v>694</v>
      </c>
    </row>
    <row r="401" spans="1:16" x14ac:dyDescent="0.2">
      <c r="A401" s="24" t="s">
        <v>55</v>
      </c>
      <c r="B401" s="29" t="s">
        <v>595</v>
      </c>
      <c r="C401" s="29" t="s">
        <v>2227</v>
      </c>
      <c r="D401" s="24" t="s">
        <v>69</v>
      </c>
      <c r="E401" s="30" t="s">
        <v>2228</v>
      </c>
      <c r="F401" s="31" t="s">
        <v>77</v>
      </c>
      <c r="G401" s="32">
        <v>9.4</v>
      </c>
      <c r="H401" s="33">
        <v>0</v>
      </c>
      <c r="I401" s="33">
        <f>ROUND(ROUND(H401,2)*ROUND(G401,3),2)</f>
        <v>0</v>
      </c>
      <c r="O401">
        <f>(I401*21)/100</f>
        <v>0</v>
      </c>
      <c r="P401" t="s">
        <v>35</v>
      </c>
    </row>
    <row r="402" spans="1:16" ht="51" x14ac:dyDescent="0.2">
      <c r="A402" s="34" t="s">
        <v>59</v>
      </c>
      <c r="E402" s="35" t="s">
        <v>2416</v>
      </c>
    </row>
    <row r="403" spans="1:16" x14ac:dyDescent="0.2">
      <c r="A403" s="36" t="s">
        <v>61</v>
      </c>
      <c r="E403" s="37" t="s">
        <v>2230</v>
      </c>
    </row>
    <row r="404" spans="1:16" ht="25.5" x14ac:dyDescent="0.2">
      <c r="A404" t="s">
        <v>63</v>
      </c>
      <c r="E404" s="35" t="s">
        <v>80</v>
      </c>
    </row>
    <row r="405" spans="1:16" ht="25.5" x14ac:dyDescent="0.2">
      <c r="A405" s="24" t="s">
        <v>55</v>
      </c>
      <c r="B405" s="29" t="s">
        <v>601</v>
      </c>
      <c r="C405" s="29" t="s">
        <v>690</v>
      </c>
      <c r="D405" s="24" t="s">
        <v>69</v>
      </c>
      <c r="E405" s="30" t="s">
        <v>691</v>
      </c>
      <c r="F405" s="31" t="s">
        <v>71</v>
      </c>
      <c r="G405" s="32">
        <v>5.1319999999999997</v>
      </c>
      <c r="H405" s="33">
        <v>0</v>
      </c>
      <c r="I405" s="33">
        <f>ROUND(ROUND(H405,2)*ROUND(G405,3),2)</f>
        <v>0</v>
      </c>
      <c r="O405">
        <f>(I405*21)/100</f>
        <v>0</v>
      </c>
      <c r="P405" t="s">
        <v>35</v>
      </c>
    </row>
    <row r="406" spans="1:16" ht="63.75" x14ac:dyDescent="0.2">
      <c r="A406" s="34" t="s">
        <v>59</v>
      </c>
      <c r="E406" s="35" t="s">
        <v>2417</v>
      </c>
    </row>
    <row r="407" spans="1:16" ht="25.5" x14ac:dyDescent="0.2">
      <c r="A407" s="36" t="s">
        <v>61</v>
      </c>
      <c r="E407" s="37" t="s">
        <v>2418</v>
      </c>
    </row>
    <row r="408" spans="1:16" ht="89.25" x14ac:dyDescent="0.2">
      <c r="A408" t="s">
        <v>63</v>
      </c>
      <c r="E408" s="35" t="s">
        <v>694</v>
      </c>
    </row>
    <row r="409" spans="1:16" x14ac:dyDescent="0.2">
      <c r="A409" s="24" t="s">
        <v>55</v>
      </c>
      <c r="B409" s="29" t="s">
        <v>605</v>
      </c>
      <c r="C409" s="29" t="s">
        <v>696</v>
      </c>
      <c r="D409" s="24" t="s">
        <v>69</v>
      </c>
      <c r="E409" s="30" t="s">
        <v>697</v>
      </c>
      <c r="F409" s="31" t="s">
        <v>77</v>
      </c>
      <c r="G409" s="32">
        <v>133.4</v>
      </c>
      <c r="H409" s="33">
        <v>0</v>
      </c>
      <c r="I409" s="33">
        <f>ROUND(ROUND(H409,2)*ROUND(G409,3),2)</f>
        <v>0</v>
      </c>
      <c r="O409">
        <f>(I409*21)/100</f>
        <v>0</v>
      </c>
      <c r="P409" t="s">
        <v>35</v>
      </c>
    </row>
    <row r="410" spans="1:16" ht="51" x14ac:dyDescent="0.2">
      <c r="A410" s="34" t="s">
        <v>59</v>
      </c>
      <c r="E410" s="35" t="s">
        <v>2419</v>
      </c>
    </row>
    <row r="411" spans="1:16" x14ac:dyDescent="0.2">
      <c r="A411" s="36" t="s">
        <v>61</v>
      </c>
      <c r="E411" s="37" t="s">
        <v>2420</v>
      </c>
    </row>
    <row r="412" spans="1:16" ht="25.5" x14ac:dyDescent="0.2">
      <c r="A412" t="s">
        <v>63</v>
      </c>
      <c r="E412" s="35" t="s">
        <v>80</v>
      </c>
    </row>
    <row r="413" spans="1:16" x14ac:dyDescent="0.2">
      <c r="A413" s="24" t="s">
        <v>55</v>
      </c>
      <c r="B413" s="29" t="s">
        <v>611</v>
      </c>
      <c r="C413" s="29" t="s">
        <v>2231</v>
      </c>
      <c r="D413" s="24" t="s">
        <v>69</v>
      </c>
      <c r="E413" s="30" t="s">
        <v>2232</v>
      </c>
      <c r="F413" s="31" t="s">
        <v>58</v>
      </c>
      <c r="G413" s="32">
        <v>0.89400000000000002</v>
      </c>
      <c r="H413" s="33">
        <v>0</v>
      </c>
      <c r="I413" s="33">
        <f>ROUND(ROUND(H413,2)*ROUND(G413,3),2)</f>
        <v>0</v>
      </c>
      <c r="O413">
        <f>(I413*21)/100</f>
        <v>0</v>
      </c>
      <c r="P413" t="s">
        <v>35</v>
      </c>
    </row>
    <row r="414" spans="1:16" ht="51" x14ac:dyDescent="0.2">
      <c r="A414" s="34" t="s">
        <v>59</v>
      </c>
      <c r="E414" s="35" t="s">
        <v>2421</v>
      </c>
    </row>
    <row r="415" spans="1:16" x14ac:dyDescent="0.2">
      <c r="A415" s="36" t="s">
        <v>61</v>
      </c>
      <c r="E415" s="37" t="s">
        <v>2422</v>
      </c>
    </row>
    <row r="416" spans="1:16" ht="89.25" x14ac:dyDescent="0.2">
      <c r="A416" t="s">
        <v>63</v>
      </c>
      <c r="E416" s="35" t="s">
        <v>694</v>
      </c>
    </row>
    <row r="417" spans="1:16" x14ac:dyDescent="0.2">
      <c r="A417" s="24" t="s">
        <v>55</v>
      </c>
      <c r="B417" s="29" t="s">
        <v>617</v>
      </c>
      <c r="C417" s="29" t="s">
        <v>2235</v>
      </c>
      <c r="D417" s="24" t="s">
        <v>69</v>
      </c>
      <c r="E417" s="30" t="s">
        <v>2236</v>
      </c>
      <c r="F417" s="31" t="s">
        <v>77</v>
      </c>
      <c r="G417" s="32">
        <v>8.9</v>
      </c>
      <c r="H417" s="33">
        <v>0</v>
      </c>
      <c r="I417" s="33">
        <f>ROUND(ROUND(H417,2)*ROUND(G417,3),2)</f>
        <v>0</v>
      </c>
      <c r="O417">
        <f>(I417*21)/100</f>
        <v>0</v>
      </c>
      <c r="P417" t="s">
        <v>35</v>
      </c>
    </row>
    <row r="418" spans="1:16" ht="51" x14ac:dyDescent="0.2">
      <c r="A418" s="34" t="s">
        <v>59</v>
      </c>
      <c r="E418" s="35" t="s">
        <v>2423</v>
      </c>
    </row>
    <row r="419" spans="1:16" x14ac:dyDescent="0.2">
      <c r="A419" s="36" t="s">
        <v>61</v>
      </c>
      <c r="E419" s="37" t="s">
        <v>2424</v>
      </c>
    </row>
    <row r="420" spans="1:16" ht="25.5" x14ac:dyDescent="0.2">
      <c r="A420" t="s">
        <v>63</v>
      </c>
      <c r="E420" s="35" t="s">
        <v>80</v>
      </c>
    </row>
    <row r="421" spans="1:16" x14ac:dyDescent="0.2">
      <c r="A421" s="24" t="s">
        <v>55</v>
      </c>
      <c r="B421" s="29" t="s">
        <v>623</v>
      </c>
      <c r="C421" s="29" t="s">
        <v>1844</v>
      </c>
      <c r="D421" s="24" t="s">
        <v>69</v>
      </c>
      <c r="E421" s="30" t="s">
        <v>1845</v>
      </c>
      <c r="F421" s="31" t="s">
        <v>101</v>
      </c>
      <c r="G421" s="32">
        <v>20</v>
      </c>
      <c r="H421" s="33">
        <v>0</v>
      </c>
      <c r="I421" s="33">
        <f>ROUND(ROUND(H421,2)*ROUND(G421,3),2)</f>
        <v>0</v>
      </c>
      <c r="O421">
        <f>(I421*21)/100</f>
        <v>0</v>
      </c>
      <c r="P421" t="s">
        <v>35</v>
      </c>
    </row>
    <row r="422" spans="1:16" ht="63.75" x14ac:dyDescent="0.2">
      <c r="A422" s="34" t="s">
        <v>59</v>
      </c>
      <c r="E422" s="35" t="s">
        <v>2425</v>
      </c>
    </row>
    <row r="423" spans="1:16" x14ac:dyDescent="0.2">
      <c r="A423" s="36" t="s">
        <v>61</v>
      </c>
      <c r="E423" s="37" t="s">
        <v>2255</v>
      </c>
    </row>
    <row r="424" spans="1:16" ht="89.25" x14ac:dyDescent="0.2">
      <c r="A424" t="s">
        <v>63</v>
      </c>
      <c r="E424" s="35" t="s">
        <v>1847</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67"/>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0+O11+O32+O97+O114+O135+O160+O169+O210+O223</f>
        <v>0</v>
      </c>
      <c r="P2" t="s">
        <v>34</v>
      </c>
    </row>
    <row r="3" spans="1:18" ht="15" customHeight="1" x14ac:dyDescent="0.25">
      <c r="A3" t="s">
        <v>11</v>
      </c>
      <c r="B3" s="17" t="s">
        <v>13</v>
      </c>
      <c r="C3" s="4" t="s">
        <v>14</v>
      </c>
      <c r="D3" s="7"/>
      <c r="E3" s="18" t="s">
        <v>15</v>
      </c>
      <c r="F3" s="8"/>
      <c r="G3" s="15"/>
      <c r="H3" s="14" t="s">
        <v>2426</v>
      </c>
      <c r="I3" s="40">
        <f>0+I11+I32+I97+I114+I135+I160+I169+I210+I223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20" t="s">
        <v>30</v>
      </c>
      <c r="C7" s="3" t="s">
        <v>2426</v>
      </c>
      <c r="D7" s="2"/>
      <c r="E7" s="21" t="s">
        <v>2427</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0+I12+I16+I20+I24+I28</f>
        <v>0</v>
      </c>
      <c r="R11">
        <f>0+O12+O16+O20+O24+O28</f>
        <v>0</v>
      </c>
    </row>
    <row r="12" spans="1:18" ht="25.5" x14ac:dyDescent="0.2">
      <c r="A12" s="24" t="s">
        <v>55</v>
      </c>
      <c r="B12" s="29" t="s">
        <v>18</v>
      </c>
      <c r="C12" s="29" t="s">
        <v>2428</v>
      </c>
      <c r="D12" s="24" t="s">
        <v>69</v>
      </c>
      <c r="E12" s="30" t="s">
        <v>2429</v>
      </c>
      <c r="F12" s="31" t="s">
        <v>58</v>
      </c>
      <c r="G12" s="32">
        <v>1000.38</v>
      </c>
      <c r="H12" s="33">
        <v>0</v>
      </c>
      <c r="I12" s="33">
        <f>ROUND(ROUND(H12,2)*ROUND(G12,3),2)</f>
        <v>0</v>
      </c>
      <c r="O12">
        <f>(I12*21)/100</f>
        <v>0</v>
      </c>
      <c r="P12" t="s">
        <v>35</v>
      </c>
    </row>
    <row r="13" spans="1:18" ht="38.25" x14ac:dyDescent="0.2">
      <c r="A13" s="34" t="s">
        <v>59</v>
      </c>
      <c r="E13" s="35" t="s">
        <v>2430</v>
      </c>
    </row>
    <row r="14" spans="1:18" x14ac:dyDescent="0.2">
      <c r="A14" s="36" t="s">
        <v>61</v>
      </c>
      <c r="E14" s="37" t="s">
        <v>2431</v>
      </c>
    </row>
    <row r="15" spans="1:18" ht="140.25" x14ac:dyDescent="0.2">
      <c r="A15" t="s">
        <v>63</v>
      </c>
      <c r="E15" s="35" t="s">
        <v>2432</v>
      </c>
    </row>
    <row r="16" spans="1:18" ht="25.5" x14ac:dyDescent="0.2">
      <c r="A16" s="24" t="s">
        <v>55</v>
      </c>
      <c r="B16" s="29" t="s">
        <v>35</v>
      </c>
      <c r="C16" s="29" t="s">
        <v>2433</v>
      </c>
      <c r="D16" s="24" t="s">
        <v>69</v>
      </c>
      <c r="E16" s="30" t="s">
        <v>2434</v>
      </c>
      <c r="F16" s="31" t="s">
        <v>58</v>
      </c>
      <c r="G16" s="32">
        <v>2.75</v>
      </c>
      <c r="H16" s="33">
        <v>0</v>
      </c>
      <c r="I16" s="33">
        <f>ROUND(ROUND(H16,2)*ROUND(G16,3),2)</f>
        <v>0</v>
      </c>
      <c r="O16">
        <f>(I16*21)/100</f>
        <v>0</v>
      </c>
      <c r="P16" t="s">
        <v>35</v>
      </c>
    </row>
    <row r="17" spans="1:18" ht="38.25" x14ac:dyDescent="0.2">
      <c r="A17" s="34" t="s">
        <v>59</v>
      </c>
      <c r="E17" s="35" t="s">
        <v>2435</v>
      </c>
    </row>
    <row r="18" spans="1:18" x14ac:dyDescent="0.2">
      <c r="A18" s="36" t="s">
        <v>61</v>
      </c>
      <c r="E18" s="37" t="s">
        <v>2436</v>
      </c>
    </row>
    <row r="19" spans="1:18" ht="140.25" x14ac:dyDescent="0.2">
      <c r="A19" t="s">
        <v>63</v>
      </c>
      <c r="E19" s="35" t="s">
        <v>2432</v>
      </c>
    </row>
    <row r="20" spans="1:18" ht="25.5" x14ac:dyDescent="0.2">
      <c r="A20" s="24" t="s">
        <v>55</v>
      </c>
      <c r="B20" s="29" t="s">
        <v>34</v>
      </c>
      <c r="C20" s="29" t="s">
        <v>2437</v>
      </c>
      <c r="D20" s="24" t="s">
        <v>69</v>
      </c>
      <c r="E20" s="30" t="s">
        <v>2438</v>
      </c>
      <c r="F20" s="31" t="s">
        <v>58</v>
      </c>
      <c r="G20" s="32">
        <v>203.76599999999999</v>
      </c>
      <c r="H20" s="33">
        <v>0</v>
      </c>
      <c r="I20" s="33">
        <f>ROUND(ROUND(H20,2)*ROUND(G20,3),2)</f>
        <v>0</v>
      </c>
      <c r="O20">
        <f>(I20*21)/100</f>
        <v>0</v>
      </c>
      <c r="P20" t="s">
        <v>35</v>
      </c>
    </row>
    <row r="21" spans="1:18" ht="38.25" x14ac:dyDescent="0.2">
      <c r="A21" s="34" t="s">
        <v>59</v>
      </c>
      <c r="E21" s="35" t="s">
        <v>2439</v>
      </c>
    </row>
    <row r="22" spans="1:18" x14ac:dyDescent="0.2">
      <c r="A22" s="36" t="s">
        <v>61</v>
      </c>
      <c r="E22" s="37" t="s">
        <v>2440</v>
      </c>
    </row>
    <row r="23" spans="1:18" ht="140.25" x14ac:dyDescent="0.2">
      <c r="A23" t="s">
        <v>63</v>
      </c>
      <c r="E23" s="35" t="s">
        <v>2432</v>
      </c>
    </row>
    <row r="24" spans="1:18" x14ac:dyDescent="0.2">
      <c r="A24" s="24" t="s">
        <v>55</v>
      </c>
      <c r="B24" s="29" t="s">
        <v>43</v>
      </c>
      <c r="C24" s="29" t="s">
        <v>2441</v>
      </c>
      <c r="D24" s="24" t="s">
        <v>69</v>
      </c>
      <c r="E24" s="30" t="s">
        <v>2002</v>
      </c>
      <c r="F24" s="31" t="s">
        <v>486</v>
      </c>
      <c r="G24" s="32">
        <v>1</v>
      </c>
      <c r="H24" s="33">
        <v>0</v>
      </c>
      <c r="I24" s="33">
        <f>ROUND(ROUND(H24,2)*ROUND(G24,3),2)</f>
        <v>0</v>
      </c>
      <c r="O24">
        <f>(I24*21)/100</f>
        <v>0</v>
      </c>
      <c r="P24" t="s">
        <v>35</v>
      </c>
    </row>
    <row r="25" spans="1:18" x14ac:dyDescent="0.2">
      <c r="A25" s="34" t="s">
        <v>59</v>
      </c>
      <c r="E25" s="35" t="s">
        <v>2442</v>
      </c>
    </row>
    <row r="26" spans="1:18" x14ac:dyDescent="0.2">
      <c r="A26" s="36" t="s">
        <v>61</v>
      </c>
      <c r="E26" s="37" t="s">
        <v>2443</v>
      </c>
    </row>
    <row r="27" spans="1:18" x14ac:dyDescent="0.2">
      <c r="A27" t="s">
        <v>63</v>
      </c>
      <c r="E27" s="35" t="s">
        <v>2004</v>
      </c>
    </row>
    <row r="28" spans="1:18" x14ac:dyDescent="0.2">
      <c r="A28" s="24" t="s">
        <v>55</v>
      </c>
      <c r="B28" s="29" t="s">
        <v>45</v>
      </c>
      <c r="C28" s="29" t="s">
        <v>2444</v>
      </c>
      <c r="D28" s="24" t="s">
        <v>69</v>
      </c>
      <c r="E28" s="30" t="s">
        <v>2006</v>
      </c>
      <c r="F28" s="31" t="s">
        <v>486</v>
      </c>
      <c r="G28" s="32">
        <v>1</v>
      </c>
      <c r="H28" s="33">
        <v>0</v>
      </c>
      <c r="I28" s="33">
        <f>ROUND(ROUND(H28,2)*ROUND(G28,3),2)</f>
        <v>0</v>
      </c>
      <c r="O28">
        <f>(I28*21)/100</f>
        <v>0</v>
      </c>
      <c r="P28" t="s">
        <v>35</v>
      </c>
    </row>
    <row r="29" spans="1:18" x14ac:dyDescent="0.2">
      <c r="A29" s="34" t="s">
        <v>59</v>
      </c>
      <c r="E29" s="35" t="s">
        <v>2445</v>
      </c>
    </row>
    <row r="30" spans="1:18" x14ac:dyDescent="0.2">
      <c r="A30" s="36" t="s">
        <v>61</v>
      </c>
      <c r="E30" s="37" t="s">
        <v>2443</v>
      </c>
    </row>
    <row r="31" spans="1:18" ht="51" x14ac:dyDescent="0.2">
      <c r="A31" t="s">
        <v>63</v>
      </c>
      <c r="E31" s="35" t="s">
        <v>2008</v>
      </c>
    </row>
    <row r="32" spans="1:18" ht="12.75" customHeight="1" x14ac:dyDescent="0.2">
      <c r="A32" s="12" t="s">
        <v>53</v>
      </c>
      <c r="B32" s="12"/>
      <c r="C32" s="38" t="s">
        <v>18</v>
      </c>
      <c r="D32" s="12"/>
      <c r="E32" s="27" t="s">
        <v>67</v>
      </c>
      <c r="F32" s="12"/>
      <c r="G32" s="12"/>
      <c r="H32" s="12"/>
      <c r="I32" s="39">
        <f>0+Q32</f>
        <v>0</v>
      </c>
      <c r="O32">
        <f>0+R32</f>
        <v>0</v>
      </c>
      <c r="Q32">
        <f>0+I33+I37+I41+I45+I49+I53+I57+I61+I65+I69+I73+I77+I81+I85+I89+I93</f>
        <v>0</v>
      </c>
      <c r="R32">
        <f>0+O33+O37+O41+O45+O49+O53+O57+O61+O65+O69+O73+O77+O81+O85+O89+O93</f>
        <v>0</v>
      </c>
    </row>
    <row r="33" spans="1:16" x14ac:dyDescent="0.2">
      <c r="A33" s="24" t="s">
        <v>55</v>
      </c>
      <c r="B33" s="29" t="s">
        <v>47</v>
      </c>
      <c r="C33" s="29" t="s">
        <v>2446</v>
      </c>
      <c r="D33" s="24" t="s">
        <v>69</v>
      </c>
      <c r="E33" s="30" t="s">
        <v>2447</v>
      </c>
      <c r="F33" s="31" t="s">
        <v>101</v>
      </c>
      <c r="G33" s="32">
        <v>6.6</v>
      </c>
      <c r="H33" s="33">
        <v>0</v>
      </c>
      <c r="I33" s="33">
        <f>ROUND(ROUND(H33,2)*ROUND(G33,3),2)</f>
        <v>0</v>
      </c>
      <c r="O33">
        <f>(I33*21)/100</f>
        <v>0</v>
      </c>
      <c r="P33" t="s">
        <v>35</v>
      </c>
    </row>
    <row r="34" spans="1:16" ht="38.25" x14ac:dyDescent="0.2">
      <c r="A34" s="34" t="s">
        <v>59</v>
      </c>
      <c r="E34" s="35" t="s">
        <v>2448</v>
      </c>
    </row>
    <row r="35" spans="1:16" x14ac:dyDescent="0.2">
      <c r="A35" s="36" t="s">
        <v>61</v>
      </c>
      <c r="E35" s="37" t="s">
        <v>2449</v>
      </c>
    </row>
    <row r="36" spans="1:16" ht="25.5" x14ac:dyDescent="0.2">
      <c r="A36" t="s">
        <v>63</v>
      </c>
      <c r="E36" s="35" t="s">
        <v>133</v>
      </c>
    </row>
    <row r="37" spans="1:16" x14ac:dyDescent="0.2">
      <c r="A37" s="24" t="s">
        <v>55</v>
      </c>
      <c r="B37" s="29" t="s">
        <v>89</v>
      </c>
      <c r="C37" s="29" t="s">
        <v>2450</v>
      </c>
      <c r="D37" s="24" t="s">
        <v>69</v>
      </c>
      <c r="E37" s="30" t="s">
        <v>2451</v>
      </c>
      <c r="F37" s="31" t="s">
        <v>101</v>
      </c>
      <c r="G37" s="32">
        <v>15.5</v>
      </c>
      <c r="H37" s="33">
        <v>0</v>
      </c>
      <c r="I37" s="33">
        <f>ROUND(ROUND(H37,2)*ROUND(G37,3),2)</f>
        <v>0</v>
      </c>
      <c r="O37">
        <f>(I37*21)/100</f>
        <v>0</v>
      </c>
      <c r="P37" t="s">
        <v>35</v>
      </c>
    </row>
    <row r="38" spans="1:16" ht="51" x14ac:dyDescent="0.2">
      <c r="A38" s="34" t="s">
        <v>59</v>
      </c>
      <c r="E38" s="35" t="s">
        <v>2452</v>
      </c>
    </row>
    <row r="39" spans="1:16" x14ac:dyDescent="0.2">
      <c r="A39" s="36" t="s">
        <v>61</v>
      </c>
      <c r="E39" s="37" t="s">
        <v>2453</v>
      </c>
    </row>
    <row r="40" spans="1:16" ht="25.5" x14ac:dyDescent="0.2">
      <c r="A40" t="s">
        <v>63</v>
      </c>
      <c r="E40" s="35" t="s">
        <v>133</v>
      </c>
    </row>
    <row r="41" spans="1:16" x14ac:dyDescent="0.2">
      <c r="A41" s="24" t="s">
        <v>55</v>
      </c>
      <c r="B41" s="29" t="s">
        <v>94</v>
      </c>
      <c r="C41" s="29" t="s">
        <v>135</v>
      </c>
      <c r="D41" s="24" t="s">
        <v>69</v>
      </c>
      <c r="E41" s="30" t="s">
        <v>136</v>
      </c>
      <c r="F41" s="31" t="s">
        <v>137</v>
      </c>
      <c r="G41" s="32">
        <v>140</v>
      </c>
      <c r="H41" s="33">
        <v>0</v>
      </c>
      <c r="I41" s="33">
        <f>ROUND(ROUND(H41,2)*ROUND(G41,3),2)</f>
        <v>0</v>
      </c>
      <c r="O41">
        <f>(I41*21)/100</f>
        <v>0</v>
      </c>
      <c r="P41" t="s">
        <v>35</v>
      </c>
    </row>
    <row r="42" spans="1:16" ht="25.5" x14ac:dyDescent="0.2">
      <c r="A42" s="34" t="s">
        <v>59</v>
      </c>
      <c r="E42" s="35" t="s">
        <v>2454</v>
      </c>
    </row>
    <row r="43" spans="1:16" x14ac:dyDescent="0.2">
      <c r="A43" s="36" t="s">
        <v>61</v>
      </c>
      <c r="E43" s="37" t="s">
        <v>2018</v>
      </c>
    </row>
    <row r="44" spans="1:16" ht="38.25" x14ac:dyDescent="0.2">
      <c r="A44" t="s">
        <v>63</v>
      </c>
      <c r="E44" s="35" t="s">
        <v>140</v>
      </c>
    </row>
    <row r="45" spans="1:16" x14ac:dyDescent="0.2">
      <c r="A45" s="24" t="s">
        <v>55</v>
      </c>
      <c r="B45" s="29" t="s">
        <v>50</v>
      </c>
      <c r="C45" s="29" t="s">
        <v>1700</v>
      </c>
      <c r="D45" s="24" t="s">
        <v>69</v>
      </c>
      <c r="E45" s="30" t="s">
        <v>1701</v>
      </c>
      <c r="F45" s="31" t="s">
        <v>101</v>
      </c>
      <c r="G45" s="32">
        <v>110</v>
      </c>
      <c r="H45" s="33">
        <v>0</v>
      </c>
      <c r="I45" s="33">
        <f>ROUND(ROUND(H45,2)*ROUND(G45,3),2)</f>
        <v>0</v>
      </c>
      <c r="O45">
        <f>(I45*21)/100</f>
        <v>0</v>
      </c>
      <c r="P45" t="s">
        <v>35</v>
      </c>
    </row>
    <row r="46" spans="1:16" ht="51" x14ac:dyDescent="0.2">
      <c r="A46" s="34" t="s">
        <v>59</v>
      </c>
      <c r="E46" s="35" t="s">
        <v>2455</v>
      </c>
    </row>
    <row r="47" spans="1:16" x14ac:dyDescent="0.2">
      <c r="A47" s="36" t="s">
        <v>61</v>
      </c>
      <c r="E47" s="37" t="s">
        <v>2456</v>
      </c>
    </row>
    <row r="48" spans="1:16" ht="38.25" x14ac:dyDescent="0.2">
      <c r="A48" t="s">
        <v>63</v>
      </c>
      <c r="E48" s="35" t="s">
        <v>1704</v>
      </c>
    </row>
    <row r="49" spans="1:16" x14ac:dyDescent="0.2">
      <c r="A49" s="24" t="s">
        <v>55</v>
      </c>
      <c r="B49" s="29" t="s">
        <v>52</v>
      </c>
      <c r="C49" s="29" t="s">
        <v>2021</v>
      </c>
      <c r="D49" s="24" t="s">
        <v>69</v>
      </c>
      <c r="E49" s="30" t="s">
        <v>2022</v>
      </c>
      <c r="F49" s="31" t="s">
        <v>71</v>
      </c>
      <c r="G49" s="32">
        <v>9.2880000000000003</v>
      </c>
      <c r="H49" s="33">
        <v>0</v>
      </c>
      <c r="I49" s="33">
        <f>ROUND(ROUND(H49,2)*ROUND(G49,3),2)</f>
        <v>0</v>
      </c>
      <c r="O49">
        <f>(I49*21)/100</f>
        <v>0</v>
      </c>
      <c r="P49" t="s">
        <v>35</v>
      </c>
    </row>
    <row r="50" spans="1:16" ht="51" x14ac:dyDescent="0.2">
      <c r="A50" s="34" t="s">
        <v>59</v>
      </c>
      <c r="E50" s="35" t="s">
        <v>2457</v>
      </c>
    </row>
    <row r="51" spans="1:16" x14ac:dyDescent="0.2">
      <c r="A51" s="36" t="s">
        <v>61</v>
      </c>
      <c r="E51" s="37" t="s">
        <v>2458</v>
      </c>
    </row>
    <row r="52" spans="1:16" ht="38.25" x14ac:dyDescent="0.2">
      <c r="A52" t="s">
        <v>63</v>
      </c>
      <c r="E52" s="35" t="s">
        <v>146</v>
      </c>
    </row>
    <row r="53" spans="1:16" x14ac:dyDescent="0.2">
      <c r="A53" s="24" t="s">
        <v>55</v>
      </c>
      <c r="B53" s="29" t="s">
        <v>108</v>
      </c>
      <c r="C53" s="29" t="s">
        <v>2025</v>
      </c>
      <c r="D53" s="24" t="s">
        <v>69</v>
      </c>
      <c r="E53" s="30" t="s">
        <v>2026</v>
      </c>
      <c r="F53" s="31" t="s">
        <v>71</v>
      </c>
      <c r="G53" s="32">
        <v>1.68</v>
      </c>
      <c r="H53" s="33">
        <v>0</v>
      </c>
      <c r="I53" s="33">
        <f>ROUND(ROUND(H53,2)*ROUND(G53,3),2)</f>
        <v>0</v>
      </c>
      <c r="O53">
        <f>(I53*21)/100</f>
        <v>0</v>
      </c>
      <c r="P53" t="s">
        <v>35</v>
      </c>
    </row>
    <row r="54" spans="1:16" ht="63.75" x14ac:dyDescent="0.2">
      <c r="A54" s="34" t="s">
        <v>59</v>
      </c>
      <c r="E54" s="35" t="s">
        <v>2459</v>
      </c>
    </row>
    <row r="55" spans="1:16" x14ac:dyDescent="0.2">
      <c r="A55" s="36" t="s">
        <v>61</v>
      </c>
      <c r="E55" s="37" t="s">
        <v>2460</v>
      </c>
    </row>
    <row r="56" spans="1:16" ht="369.75" x14ac:dyDescent="0.2">
      <c r="A56" t="s">
        <v>63</v>
      </c>
      <c r="E56" s="35" t="s">
        <v>152</v>
      </c>
    </row>
    <row r="57" spans="1:16" x14ac:dyDescent="0.2">
      <c r="A57" s="24" t="s">
        <v>55</v>
      </c>
      <c r="B57" s="29" t="s">
        <v>113</v>
      </c>
      <c r="C57" s="29" t="s">
        <v>2461</v>
      </c>
      <c r="D57" s="24" t="s">
        <v>69</v>
      </c>
      <c r="E57" s="30" t="s">
        <v>2462</v>
      </c>
      <c r="F57" s="31" t="s">
        <v>71</v>
      </c>
      <c r="G57" s="32">
        <v>16.8</v>
      </c>
      <c r="H57" s="33">
        <v>0</v>
      </c>
      <c r="I57" s="33">
        <f>ROUND(ROUND(H57,2)*ROUND(G57,3),2)</f>
        <v>0</v>
      </c>
      <c r="O57">
        <f>(I57*21)/100</f>
        <v>0</v>
      </c>
      <c r="P57" t="s">
        <v>35</v>
      </c>
    </row>
    <row r="58" spans="1:16" ht="38.25" x14ac:dyDescent="0.2">
      <c r="A58" s="34" t="s">
        <v>59</v>
      </c>
      <c r="E58" s="35" t="s">
        <v>2463</v>
      </c>
    </row>
    <row r="59" spans="1:16" x14ac:dyDescent="0.2">
      <c r="A59" s="36" t="s">
        <v>61</v>
      </c>
      <c r="E59" s="37" t="s">
        <v>2464</v>
      </c>
    </row>
    <row r="60" spans="1:16" ht="25.5" x14ac:dyDescent="0.2">
      <c r="A60" t="s">
        <v>63</v>
      </c>
      <c r="E60" s="35" t="s">
        <v>2465</v>
      </c>
    </row>
    <row r="61" spans="1:16" x14ac:dyDescent="0.2">
      <c r="A61" s="24" t="s">
        <v>55</v>
      </c>
      <c r="B61" s="29" t="s">
        <v>118</v>
      </c>
      <c r="C61" s="29" t="s">
        <v>148</v>
      </c>
      <c r="D61" s="24" t="s">
        <v>69</v>
      </c>
      <c r="E61" s="30" t="s">
        <v>149</v>
      </c>
      <c r="F61" s="31" t="s">
        <v>71</v>
      </c>
      <c r="G61" s="32">
        <v>13.44</v>
      </c>
      <c r="H61" s="33">
        <v>0</v>
      </c>
      <c r="I61" s="33">
        <f>ROUND(ROUND(H61,2)*ROUND(G61,3),2)</f>
        <v>0</v>
      </c>
      <c r="O61">
        <f>(I61*21)/100</f>
        <v>0</v>
      </c>
      <c r="P61" t="s">
        <v>35</v>
      </c>
    </row>
    <row r="62" spans="1:16" ht="63.75" x14ac:dyDescent="0.2">
      <c r="A62" s="34" t="s">
        <v>59</v>
      </c>
      <c r="E62" s="35" t="s">
        <v>2466</v>
      </c>
    </row>
    <row r="63" spans="1:16" x14ac:dyDescent="0.2">
      <c r="A63" s="36" t="s">
        <v>61</v>
      </c>
      <c r="E63" s="37" t="s">
        <v>2467</v>
      </c>
    </row>
    <row r="64" spans="1:16" ht="369.75" x14ac:dyDescent="0.2">
      <c r="A64" t="s">
        <v>63</v>
      </c>
      <c r="E64" s="35" t="s">
        <v>152</v>
      </c>
    </row>
    <row r="65" spans="1:16" x14ac:dyDescent="0.2">
      <c r="A65" s="24" t="s">
        <v>55</v>
      </c>
      <c r="B65" s="29" t="s">
        <v>124</v>
      </c>
      <c r="C65" s="29" t="s">
        <v>1709</v>
      </c>
      <c r="D65" s="24" t="s">
        <v>69</v>
      </c>
      <c r="E65" s="30" t="s">
        <v>1710</v>
      </c>
      <c r="F65" s="31" t="s">
        <v>174</v>
      </c>
      <c r="G65" s="32">
        <v>134.4</v>
      </c>
      <c r="H65" s="33">
        <v>0</v>
      </c>
      <c r="I65" s="33">
        <f>ROUND(ROUND(H65,2)*ROUND(G65,3),2)</f>
        <v>0</v>
      </c>
      <c r="O65">
        <f>(I65*21)/100</f>
        <v>0</v>
      </c>
      <c r="P65" t="s">
        <v>35</v>
      </c>
    </row>
    <row r="66" spans="1:16" ht="38.25" x14ac:dyDescent="0.2">
      <c r="A66" s="34" t="s">
        <v>59</v>
      </c>
      <c r="E66" s="35" t="s">
        <v>2468</v>
      </c>
    </row>
    <row r="67" spans="1:16" x14ac:dyDescent="0.2">
      <c r="A67" s="36" t="s">
        <v>61</v>
      </c>
      <c r="E67" s="37" t="s">
        <v>2469</v>
      </c>
    </row>
    <row r="68" spans="1:16" ht="25.5" x14ac:dyDescent="0.2">
      <c r="A68" t="s">
        <v>63</v>
      </c>
      <c r="E68" s="35" t="s">
        <v>177</v>
      </c>
    </row>
    <row r="69" spans="1:16" x14ac:dyDescent="0.2">
      <c r="A69" s="24" t="s">
        <v>55</v>
      </c>
      <c r="B69" s="29" t="s">
        <v>128</v>
      </c>
      <c r="C69" s="29" t="s">
        <v>166</v>
      </c>
      <c r="D69" s="24" t="s">
        <v>69</v>
      </c>
      <c r="E69" s="30" t="s">
        <v>167</v>
      </c>
      <c r="F69" s="31" t="s">
        <v>71</v>
      </c>
      <c r="G69" s="32">
        <v>486.75</v>
      </c>
      <c r="H69" s="33">
        <v>0</v>
      </c>
      <c r="I69" s="33">
        <f>ROUND(ROUND(H69,2)*ROUND(G69,3),2)</f>
        <v>0</v>
      </c>
      <c r="O69">
        <f>(I69*21)/100</f>
        <v>0</v>
      </c>
      <c r="P69" t="s">
        <v>35</v>
      </c>
    </row>
    <row r="70" spans="1:16" ht="63.75" x14ac:dyDescent="0.2">
      <c r="A70" s="34" t="s">
        <v>59</v>
      </c>
      <c r="E70" s="35" t="s">
        <v>2470</v>
      </c>
    </row>
    <row r="71" spans="1:16" x14ac:dyDescent="0.2">
      <c r="A71" s="36" t="s">
        <v>61</v>
      </c>
      <c r="E71" s="37" t="s">
        <v>2471</v>
      </c>
    </row>
    <row r="72" spans="1:16" ht="318.75" x14ac:dyDescent="0.2">
      <c r="A72" t="s">
        <v>63</v>
      </c>
      <c r="E72" s="35" t="s">
        <v>170</v>
      </c>
    </row>
    <row r="73" spans="1:16" x14ac:dyDescent="0.2">
      <c r="A73" s="24" t="s">
        <v>55</v>
      </c>
      <c r="B73" s="29" t="s">
        <v>134</v>
      </c>
      <c r="C73" s="29" t="s">
        <v>2472</v>
      </c>
      <c r="D73" s="24" t="s">
        <v>69</v>
      </c>
      <c r="E73" s="30" t="s">
        <v>2462</v>
      </c>
      <c r="F73" s="31" t="s">
        <v>71</v>
      </c>
      <c r="G73" s="32">
        <v>4867.5</v>
      </c>
      <c r="H73" s="33">
        <v>0</v>
      </c>
      <c r="I73" s="33">
        <f>ROUND(ROUND(H73,2)*ROUND(G73,3),2)</f>
        <v>0</v>
      </c>
      <c r="O73">
        <f>(I73*21)/100</f>
        <v>0</v>
      </c>
      <c r="P73" t="s">
        <v>35</v>
      </c>
    </row>
    <row r="74" spans="1:16" ht="51" x14ac:dyDescent="0.2">
      <c r="A74" s="34" t="s">
        <v>59</v>
      </c>
      <c r="E74" s="35" t="s">
        <v>2473</v>
      </c>
    </row>
    <row r="75" spans="1:16" x14ac:dyDescent="0.2">
      <c r="A75" s="36" t="s">
        <v>61</v>
      </c>
      <c r="E75" s="37" t="s">
        <v>2474</v>
      </c>
    </row>
    <row r="76" spans="1:16" ht="25.5" x14ac:dyDescent="0.2">
      <c r="A76" t="s">
        <v>63</v>
      </c>
      <c r="E76" s="35" t="s">
        <v>2465</v>
      </c>
    </row>
    <row r="77" spans="1:16" x14ac:dyDescent="0.2">
      <c r="A77" s="24" t="s">
        <v>55</v>
      </c>
      <c r="B77" s="29" t="s">
        <v>141</v>
      </c>
      <c r="C77" s="29" t="s">
        <v>185</v>
      </c>
      <c r="D77" s="24" t="s">
        <v>69</v>
      </c>
      <c r="E77" s="30" t="s">
        <v>186</v>
      </c>
      <c r="F77" s="31" t="s">
        <v>71</v>
      </c>
      <c r="G77" s="32">
        <v>161.50800000000001</v>
      </c>
      <c r="H77" s="33">
        <v>0</v>
      </c>
      <c r="I77" s="33">
        <f>ROUND(ROUND(H77,2)*ROUND(G77,3),2)</f>
        <v>0</v>
      </c>
      <c r="O77">
        <f>(I77*21)/100</f>
        <v>0</v>
      </c>
      <c r="P77" t="s">
        <v>35</v>
      </c>
    </row>
    <row r="78" spans="1:16" ht="63.75" x14ac:dyDescent="0.2">
      <c r="A78" s="34" t="s">
        <v>59</v>
      </c>
      <c r="E78" s="35" t="s">
        <v>2475</v>
      </c>
    </row>
    <row r="79" spans="1:16" x14ac:dyDescent="0.2">
      <c r="A79" s="36" t="s">
        <v>61</v>
      </c>
      <c r="E79" s="37" t="s">
        <v>2476</v>
      </c>
    </row>
    <row r="80" spans="1:16" ht="229.5" x14ac:dyDescent="0.2">
      <c r="A80" t="s">
        <v>63</v>
      </c>
      <c r="E80" s="35" t="s">
        <v>189</v>
      </c>
    </row>
    <row r="81" spans="1:16" x14ac:dyDescent="0.2">
      <c r="A81" s="24" t="s">
        <v>55</v>
      </c>
      <c r="B81" s="29" t="s">
        <v>147</v>
      </c>
      <c r="C81" s="29" t="s">
        <v>197</v>
      </c>
      <c r="D81" s="24" t="s">
        <v>69</v>
      </c>
      <c r="E81" s="30" t="s">
        <v>198</v>
      </c>
      <c r="F81" s="31" t="s">
        <v>71</v>
      </c>
      <c r="G81" s="32">
        <v>13.44</v>
      </c>
      <c r="H81" s="33">
        <v>0</v>
      </c>
      <c r="I81" s="33">
        <f>ROUND(ROUND(H81,2)*ROUND(G81,3),2)</f>
        <v>0</v>
      </c>
      <c r="O81">
        <f>(I81*21)/100</f>
        <v>0</v>
      </c>
      <c r="P81" t="s">
        <v>35</v>
      </c>
    </row>
    <row r="82" spans="1:16" ht="38.25" x14ac:dyDescent="0.2">
      <c r="A82" s="34" t="s">
        <v>59</v>
      </c>
      <c r="E82" s="35" t="s">
        <v>2477</v>
      </c>
    </row>
    <row r="83" spans="1:16" x14ac:dyDescent="0.2">
      <c r="A83" s="36" t="s">
        <v>61</v>
      </c>
      <c r="E83" s="37" t="s">
        <v>2467</v>
      </c>
    </row>
    <row r="84" spans="1:16" ht="267.75" x14ac:dyDescent="0.2">
      <c r="A84" t="s">
        <v>63</v>
      </c>
      <c r="E84" s="35" t="s">
        <v>200</v>
      </c>
    </row>
    <row r="85" spans="1:16" x14ac:dyDescent="0.2">
      <c r="A85" s="24" t="s">
        <v>55</v>
      </c>
      <c r="B85" s="29" t="s">
        <v>153</v>
      </c>
      <c r="C85" s="29" t="s">
        <v>202</v>
      </c>
      <c r="D85" s="24" t="s">
        <v>69</v>
      </c>
      <c r="E85" s="30" t="s">
        <v>203</v>
      </c>
      <c r="F85" s="31" t="s">
        <v>204</v>
      </c>
      <c r="G85" s="32">
        <v>115.1</v>
      </c>
      <c r="H85" s="33">
        <v>0</v>
      </c>
      <c r="I85" s="33">
        <f>ROUND(ROUND(H85,2)*ROUND(G85,3),2)</f>
        <v>0</v>
      </c>
      <c r="O85">
        <f>(I85*21)/100</f>
        <v>0</v>
      </c>
      <c r="P85" t="s">
        <v>35</v>
      </c>
    </row>
    <row r="86" spans="1:16" ht="38.25" x14ac:dyDescent="0.2">
      <c r="A86" s="34" t="s">
        <v>59</v>
      </c>
      <c r="E86" s="35" t="s">
        <v>2478</v>
      </c>
    </row>
    <row r="87" spans="1:16" x14ac:dyDescent="0.2">
      <c r="A87" s="36" t="s">
        <v>61</v>
      </c>
      <c r="E87" s="37" t="s">
        <v>2479</v>
      </c>
    </row>
    <row r="88" spans="1:16" ht="25.5" x14ac:dyDescent="0.2">
      <c r="A88" t="s">
        <v>63</v>
      </c>
      <c r="E88" s="35" t="s">
        <v>207</v>
      </c>
    </row>
    <row r="89" spans="1:16" x14ac:dyDescent="0.2">
      <c r="A89" s="24" t="s">
        <v>55</v>
      </c>
      <c r="B89" s="29" t="s">
        <v>159</v>
      </c>
      <c r="C89" s="29" t="s">
        <v>762</v>
      </c>
      <c r="D89" s="24" t="s">
        <v>69</v>
      </c>
      <c r="E89" s="30" t="s">
        <v>763</v>
      </c>
      <c r="F89" s="31" t="s">
        <v>204</v>
      </c>
      <c r="G89" s="32">
        <v>61.92</v>
      </c>
      <c r="H89" s="33">
        <v>0</v>
      </c>
      <c r="I89" s="33">
        <f>ROUND(ROUND(H89,2)*ROUND(G89,3),2)</f>
        <v>0</v>
      </c>
      <c r="O89">
        <f>(I89*21)/100</f>
        <v>0</v>
      </c>
      <c r="P89" t="s">
        <v>35</v>
      </c>
    </row>
    <row r="90" spans="1:16" ht="38.25" x14ac:dyDescent="0.2">
      <c r="A90" s="34" t="s">
        <v>59</v>
      </c>
      <c r="E90" s="35" t="s">
        <v>2480</v>
      </c>
    </row>
    <row r="91" spans="1:16" x14ac:dyDescent="0.2">
      <c r="A91" s="36" t="s">
        <v>61</v>
      </c>
      <c r="E91" s="37" t="s">
        <v>2481</v>
      </c>
    </row>
    <row r="92" spans="1:16" ht="38.25" x14ac:dyDescent="0.2">
      <c r="A92" t="s">
        <v>63</v>
      </c>
      <c r="E92" s="35" t="s">
        <v>765</v>
      </c>
    </row>
    <row r="93" spans="1:16" x14ac:dyDescent="0.2">
      <c r="A93" s="24" t="s">
        <v>55</v>
      </c>
      <c r="B93" s="29" t="s">
        <v>165</v>
      </c>
      <c r="C93" s="29" t="s">
        <v>221</v>
      </c>
      <c r="D93" s="24" t="s">
        <v>69</v>
      </c>
      <c r="E93" s="30" t="s">
        <v>222</v>
      </c>
      <c r="F93" s="31" t="s">
        <v>204</v>
      </c>
      <c r="G93" s="32">
        <v>61.92</v>
      </c>
      <c r="H93" s="33">
        <v>0</v>
      </c>
      <c r="I93" s="33">
        <f>ROUND(ROUND(H93,2)*ROUND(G93,3),2)</f>
        <v>0</v>
      </c>
      <c r="O93">
        <f>(I93*21)/100</f>
        <v>0</v>
      </c>
      <c r="P93" t="s">
        <v>35</v>
      </c>
    </row>
    <row r="94" spans="1:16" ht="38.25" x14ac:dyDescent="0.2">
      <c r="A94" s="34" t="s">
        <v>59</v>
      </c>
      <c r="E94" s="35" t="s">
        <v>2482</v>
      </c>
    </row>
    <row r="95" spans="1:16" x14ac:dyDescent="0.2">
      <c r="A95" s="36" t="s">
        <v>61</v>
      </c>
      <c r="E95" s="37" t="s">
        <v>2481</v>
      </c>
    </row>
    <row r="96" spans="1:16" ht="25.5" x14ac:dyDescent="0.2">
      <c r="A96" t="s">
        <v>63</v>
      </c>
      <c r="E96" s="35" t="s">
        <v>224</v>
      </c>
    </row>
    <row r="97" spans="1:18" ht="12.75" customHeight="1" x14ac:dyDescent="0.2">
      <c r="A97" s="12" t="s">
        <v>53</v>
      </c>
      <c r="B97" s="12"/>
      <c r="C97" s="38" t="s">
        <v>35</v>
      </c>
      <c r="D97" s="12"/>
      <c r="E97" s="27" t="s">
        <v>242</v>
      </c>
      <c r="F97" s="12"/>
      <c r="G97" s="12"/>
      <c r="H97" s="12"/>
      <c r="I97" s="39">
        <f>0+Q97</f>
        <v>0</v>
      </c>
      <c r="O97">
        <f>0+R97</f>
        <v>0</v>
      </c>
      <c r="Q97">
        <f>0+I98+I102+I106+I110</f>
        <v>0</v>
      </c>
      <c r="R97">
        <f>0+O98+O102+O106+O110</f>
        <v>0</v>
      </c>
    </row>
    <row r="98" spans="1:18" x14ac:dyDescent="0.2">
      <c r="A98" s="24" t="s">
        <v>55</v>
      </c>
      <c r="B98" s="29" t="s">
        <v>171</v>
      </c>
      <c r="C98" s="29" t="s">
        <v>2064</v>
      </c>
      <c r="D98" s="24" t="s">
        <v>69</v>
      </c>
      <c r="E98" s="30" t="s">
        <v>2065</v>
      </c>
      <c r="F98" s="31" t="s">
        <v>71</v>
      </c>
      <c r="G98" s="32">
        <v>3.5999999999999997E-2</v>
      </c>
      <c r="H98" s="33">
        <v>0</v>
      </c>
      <c r="I98" s="33">
        <f>ROUND(ROUND(H98,2)*ROUND(G98,3),2)</f>
        <v>0</v>
      </c>
      <c r="O98">
        <f>(I98*21)/100</f>
        <v>0</v>
      </c>
      <c r="P98" t="s">
        <v>35</v>
      </c>
    </row>
    <row r="99" spans="1:18" ht="38.25" x14ac:dyDescent="0.2">
      <c r="A99" s="34" t="s">
        <v>59</v>
      </c>
      <c r="E99" s="35" t="s">
        <v>2483</v>
      </c>
    </row>
    <row r="100" spans="1:18" x14ac:dyDescent="0.2">
      <c r="A100" s="36" t="s">
        <v>61</v>
      </c>
      <c r="E100" s="37" t="s">
        <v>2484</v>
      </c>
    </row>
    <row r="101" spans="1:18" ht="51" x14ac:dyDescent="0.2">
      <c r="A101" t="s">
        <v>63</v>
      </c>
      <c r="E101" s="35" t="s">
        <v>2063</v>
      </c>
    </row>
    <row r="102" spans="1:18" x14ac:dyDescent="0.2">
      <c r="A102" s="24" t="s">
        <v>55</v>
      </c>
      <c r="B102" s="29" t="s">
        <v>178</v>
      </c>
      <c r="C102" s="29" t="s">
        <v>2485</v>
      </c>
      <c r="D102" s="24" t="s">
        <v>69</v>
      </c>
      <c r="E102" s="30" t="s">
        <v>2486</v>
      </c>
      <c r="F102" s="31" t="s">
        <v>204</v>
      </c>
      <c r="G102" s="32">
        <v>44.1</v>
      </c>
      <c r="H102" s="33">
        <v>0</v>
      </c>
      <c r="I102" s="33">
        <f>ROUND(ROUND(H102,2)*ROUND(G102,3),2)</f>
        <v>0</v>
      </c>
      <c r="O102">
        <f>(I102*21)/100</f>
        <v>0</v>
      </c>
      <c r="P102" t="s">
        <v>35</v>
      </c>
    </row>
    <row r="103" spans="1:18" ht="51" x14ac:dyDescent="0.2">
      <c r="A103" s="34" t="s">
        <v>59</v>
      </c>
      <c r="E103" s="35" t="s">
        <v>2487</v>
      </c>
    </row>
    <row r="104" spans="1:18" x14ac:dyDescent="0.2">
      <c r="A104" s="36" t="s">
        <v>61</v>
      </c>
      <c r="E104" s="37" t="s">
        <v>2488</v>
      </c>
    </row>
    <row r="105" spans="1:18" ht="102" x14ac:dyDescent="0.2">
      <c r="A105" t="s">
        <v>63</v>
      </c>
      <c r="E105" s="35" t="s">
        <v>260</v>
      </c>
    </row>
    <row r="106" spans="1:18" x14ac:dyDescent="0.2">
      <c r="A106" s="24" t="s">
        <v>55</v>
      </c>
      <c r="B106" s="29" t="s">
        <v>184</v>
      </c>
      <c r="C106" s="29" t="s">
        <v>2489</v>
      </c>
      <c r="D106" s="24" t="s">
        <v>69</v>
      </c>
      <c r="E106" s="30" t="s">
        <v>2490</v>
      </c>
      <c r="F106" s="31" t="s">
        <v>71</v>
      </c>
      <c r="G106" s="32">
        <v>14.742000000000001</v>
      </c>
      <c r="H106" s="33">
        <v>0</v>
      </c>
      <c r="I106" s="33">
        <f>ROUND(ROUND(H106,2)*ROUND(G106,3),2)</f>
        <v>0</v>
      </c>
      <c r="O106">
        <f>(I106*21)/100</f>
        <v>0</v>
      </c>
      <c r="P106" t="s">
        <v>35</v>
      </c>
    </row>
    <row r="107" spans="1:18" ht="63.75" x14ac:dyDescent="0.2">
      <c r="A107" s="34" t="s">
        <v>59</v>
      </c>
      <c r="E107" s="35" t="s">
        <v>2491</v>
      </c>
    </row>
    <row r="108" spans="1:18" x14ac:dyDescent="0.2">
      <c r="A108" s="36" t="s">
        <v>61</v>
      </c>
      <c r="E108" s="37" t="s">
        <v>2492</v>
      </c>
    </row>
    <row r="109" spans="1:18" ht="38.25" x14ac:dyDescent="0.2">
      <c r="A109" t="s">
        <v>63</v>
      </c>
      <c r="E109" s="35" t="s">
        <v>297</v>
      </c>
    </row>
    <row r="110" spans="1:18" x14ac:dyDescent="0.2">
      <c r="A110" s="24" t="s">
        <v>55</v>
      </c>
      <c r="B110" s="29" t="s">
        <v>190</v>
      </c>
      <c r="C110" s="29" t="s">
        <v>256</v>
      </c>
      <c r="D110" s="24" t="s">
        <v>69</v>
      </c>
      <c r="E110" s="30" t="s">
        <v>257</v>
      </c>
      <c r="F110" s="31" t="s">
        <v>204</v>
      </c>
      <c r="G110" s="32">
        <v>10.08</v>
      </c>
      <c r="H110" s="33">
        <v>0</v>
      </c>
      <c r="I110" s="33">
        <f>ROUND(ROUND(H110,2)*ROUND(G110,3),2)</f>
        <v>0</v>
      </c>
      <c r="O110">
        <f>(I110*21)/100</f>
        <v>0</v>
      </c>
      <c r="P110" t="s">
        <v>35</v>
      </c>
    </row>
    <row r="111" spans="1:18" ht="51" x14ac:dyDescent="0.2">
      <c r="A111" s="34" t="s">
        <v>59</v>
      </c>
      <c r="E111" s="35" t="s">
        <v>2493</v>
      </c>
    </row>
    <row r="112" spans="1:18" x14ac:dyDescent="0.2">
      <c r="A112" s="36" t="s">
        <v>61</v>
      </c>
      <c r="E112" s="37" t="s">
        <v>2494</v>
      </c>
    </row>
    <row r="113" spans="1:18" ht="102" x14ac:dyDescent="0.2">
      <c r="A113" t="s">
        <v>63</v>
      </c>
      <c r="E113" s="35" t="s">
        <v>260</v>
      </c>
    </row>
    <row r="114" spans="1:18" ht="12.75" customHeight="1" x14ac:dyDescent="0.2">
      <c r="A114" s="12" t="s">
        <v>53</v>
      </c>
      <c r="B114" s="12"/>
      <c r="C114" s="38" t="s">
        <v>34</v>
      </c>
      <c r="D114" s="12"/>
      <c r="E114" s="27" t="s">
        <v>261</v>
      </c>
      <c r="F114" s="12"/>
      <c r="G114" s="12"/>
      <c r="H114" s="12"/>
      <c r="I114" s="39">
        <f>0+Q114</f>
        <v>0</v>
      </c>
      <c r="O114">
        <f>0+R114</f>
        <v>0</v>
      </c>
      <c r="Q114">
        <f>0+I115+I119+I123+I127+I131</f>
        <v>0</v>
      </c>
      <c r="R114">
        <f>0+O115+O119+O123+O127+O131</f>
        <v>0</v>
      </c>
    </row>
    <row r="115" spans="1:18" x14ac:dyDescent="0.2">
      <c r="A115" s="24" t="s">
        <v>55</v>
      </c>
      <c r="B115" s="29" t="s">
        <v>196</v>
      </c>
      <c r="C115" s="29" t="s">
        <v>946</v>
      </c>
      <c r="D115" s="24" t="s">
        <v>69</v>
      </c>
      <c r="E115" s="30" t="s">
        <v>947</v>
      </c>
      <c r="F115" s="31" t="s">
        <v>265</v>
      </c>
      <c r="G115" s="32">
        <v>120</v>
      </c>
      <c r="H115" s="33">
        <v>0</v>
      </c>
      <c r="I115" s="33">
        <f>ROUND(ROUND(H115,2)*ROUND(G115,3),2)</f>
        <v>0</v>
      </c>
      <c r="O115">
        <f>(I115*21)/100</f>
        <v>0</v>
      </c>
      <c r="P115" t="s">
        <v>35</v>
      </c>
    </row>
    <row r="116" spans="1:18" ht="63.75" x14ac:dyDescent="0.2">
      <c r="A116" s="34" t="s">
        <v>59</v>
      </c>
      <c r="E116" s="35" t="s">
        <v>2495</v>
      </c>
    </row>
    <row r="117" spans="1:18" x14ac:dyDescent="0.2">
      <c r="A117" s="36" t="s">
        <v>61</v>
      </c>
      <c r="E117" s="37" t="s">
        <v>2496</v>
      </c>
    </row>
    <row r="118" spans="1:18" ht="25.5" x14ac:dyDescent="0.2">
      <c r="A118" t="s">
        <v>63</v>
      </c>
      <c r="E118" s="35" t="s">
        <v>950</v>
      </c>
    </row>
    <row r="119" spans="1:18" x14ac:dyDescent="0.2">
      <c r="A119" s="24" t="s">
        <v>55</v>
      </c>
      <c r="B119" s="29" t="s">
        <v>201</v>
      </c>
      <c r="C119" s="29" t="s">
        <v>951</v>
      </c>
      <c r="D119" s="24" t="s">
        <v>69</v>
      </c>
      <c r="E119" s="30" t="s">
        <v>952</v>
      </c>
      <c r="F119" s="31" t="s">
        <v>71</v>
      </c>
      <c r="G119" s="32">
        <v>5.3150000000000004</v>
      </c>
      <c r="H119" s="33">
        <v>0</v>
      </c>
      <c r="I119" s="33">
        <f>ROUND(ROUND(H119,2)*ROUND(G119,3),2)</f>
        <v>0</v>
      </c>
      <c r="O119">
        <f>(I119*21)/100</f>
        <v>0</v>
      </c>
      <c r="P119" t="s">
        <v>35</v>
      </c>
    </row>
    <row r="120" spans="1:18" ht="76.5" x14ac:dyDescent="0.2">
      <c r="A120" s="34" t="s">
        <v>59</v>
      </c>
      <c r="E120" s="35" t="s">
        <v>2497</v>
      </c>
    </row>
    <row r="121" spans="1:18" x14ac:dyDescent="0.2">
      <c r="A121" s="36" t="s">
        <v>61</v>
      </c>
      <c r="E121" s="37" t="s">
        <v>2498</v>
      </c>
    </row>
    <row r="122" spans="1:18" ht="382.5" x14ac:dyDescent="0.2">
      <c r="A122" t="s">
        <v>63</v>
      </c>
      <c r="E122" s="35" t="s">
        <v>955</v>
      </c>
    </row>
    <row r="123" spans="1:18" x14ac:dyDescent="0.2">
      <c r="A123" s="24" t="s">
        <v>55</v>
      </c>
      <c r="B123" s="29" t="s">
        <v>208</v>
      </c>
      <c r="C123" s="29" t="s">
        <v>956</v>
      </c>
      <c r="D123" s="24" t="s">
        <v>69</v>
      </c>
      <c r="E123" s="30" t="s">
        <v>957</v>
      </c>
      <c r="F123" s="31" t="s">
        <v>58</v>
      </c>
      <c r="G123" s="32">
        <v>1.252</v>
      </c>
      <c r="H123" s="33">
        <v>0</v>
      </c>
      <c r="I123" s="33">
        <f>ROUND(ROUND(H123,2)*ROUND(G123,3),2)</f>
        <v>0</v>
      </c>
      <c r="O123">
        <f>(I123*21)/100</f>
        <v>0</v>
      </c>
      <c r="P123" t="s">
        <v>35</v>
      </c>
    </row>
    <row r="124" spans="1:18" ht="51" x14ac:dyDescent="0.2">
      <c r="A124" s="34" t="s">
        <v>59</v>
      </c>
      <c r="E124" s="35" t="s">
        <v>2499</v>
      </c>
    </row>
    <row r="125" spans="1:18" x14ac:dyDescent="0.2">
      <c r="A125" s="36" t="s">
        <v>61</v>
      </c>
      <c r="E125" s="37" t="s">
        <v>2500</v>
      </c>
    </row>
    <row r="126" spans="1:18" ht="242.25" x14ac:dyDescent="0.2">
      <c r="A126" t="s">
        <v>63</v>
      </c>
      <c r="E126" s="35" t="s">
        <v>960</v>
      </c>
    </row>
    <row r="127" spans="1:18" x14ac:dyDescent="0.2">
      <c r="A127" s="24" t="s">
        <v>55</v>
      </c>
      <c r="B127" s="29" t="s">
        <v>214</v>
      </c>
      <c r="C127" s="29" t="s">
        <v>2103</v>
      </c>
      <c r="D127" s="24" t="s">
        <v>69</v>
      </c>
      <c r="E127" s="30" t="s">
        <v>2104</v>
      </c>
      <c r="F127" s="31" t="s">
        <v>58</v>
      </c>
      <c r="G127" s="32">
        <v>10.026999999999999</v>
      </c>
      <c r="H127" s="33">
        <v>0</v>
      </c>
      <c r="I127" s="33">
        <f>ROUND(ROUND(H127,2)*ROUND(G127,3),2)</f>
        <v>0</v>
      </c>
      <c r="O127">
        <f>(I127*21)/100</f>
        <v>0</v>
      </c>
      <c r="P127" t="s">
        <v>35</v>
      </c>
    </row>
    <row r="128" spans="1:18" ht="38.25" x14ac:dyDescent="0.2">
      <c r="A128" s="34" t="s">
        <v>59</v>
      </c>
      <c r="E128" s="35" t="s">
        <v>2501</v>
      </c>
    </row>
    <row r="129" spans="1:18" x14ac:dyDescent="0.2">
      <c r="A129" s="36" t="s">
        <v>61</v>
      </c>
      <c r="E129" s="37" t="s">
        <v>2502</v>
      </c>
    </row>
    <row r="130" spans="1:18" ht="267.75" x14ac:dyDescent="0.2">
      <c r="A130" t="s">
        <v>63</v>
      </c>
      <c r="E130" s="35" t="s">
        <v>280</v>
      </c>
    </row>
    <row r="131" spans="1:18" x14ac:dyDescent="0.2">
      <c r="A131" s="24" t="s">
        <v>55</v>
      </c>
      <c r="B131" s="29" t="s">
        <v>220</v>
      </c>
      <c r="C131" s="29" t="s">
        <v>2503</v>
      </c>
      <c r="D131" s="24" t="s">
        <v>69</v>
      </c>
      <c r="E131" s="30" t="s">
        <v>2504</v>
      </c>
      <c r="F131" s="31" t="s">
        <v>71</v>
      </c>
      <c r="G131" s="32">
        <v>51.091999999999999</v>
      </c>
      <c r="H131" s="33">
        <v>0</v>
      </c>
      <c r="I131" s="33">
        <f>ROUND(ROUND(H131,2)*ROUND(G131,3),2)</f>
        <v>0</v>
      </c>
      <c r="O131">
        <f>(I131*21)/100</f>
        <v>0</v>
      </c>
      <c r="P131" t="s">
        <v>35</v>
      </c>
    </row>
    <row r="132" spans="1:18" ht="127.5" x14ac:dyDescent="0.2">
      <c r="A132" s="34" t="s">
        <v>59</v>
      </c>
      <c r="E132" s="35" t="s">
        <v>2505</v>
      </c>
    </row>
    <row r="133" spans="1:18" ht="25.5" x14ac:dyDescent="0.2">
      <c r="A133" s="36" t="s">
        <v>61</v>
      </c>
      <c r="E133" s="37" t="s">
        <v>2506</v>
      </c>
    </row>
    <row r="134" spans="1:18" ht="369.75" x14ac:dyDescent="0.2">
      <c r="A134" t="s">
        <v>63</v>
      </c>
      <c r="E134" s="35" t="s">
        <v>274</v>
      </c>
    </row>
    <row r="135" spans="1:18" ht="12.75" customHeight="1" x14ac:dyDescent="0.2">
      <c r="A135" s="12" t="s">
        <v>53</v>
      </c>
      <c r="B135" s="12"/>
      <c r="C135" s="38" t="s">
        <v>43</v>
      </c>
      <c r="D135" s="12"/>
      <c r="E135" s="27" t="s">
        <v>281</v>
      </c>
      <c r="F135" s="12"/>
      <c r="G135" s="12"/>
      <c r="H135" s="12"/>
      <c r="I135" s="39">
        <f>0+Q135</f>
        <v>0</v>
      </c>
      <c r="O135">
        <f>0+R135</f>
        <v>0</v>
      </c>
      <c r="Q135">
        <f>0+I136+I140+I144+I148+I152+I156</f>
        <v>0</v>
      </c>
      <c r="R135">
        <f>0+O136+O140+O144+O148+O152+O156</f>
        <v>0</v>
      </c>
    </row>
    <row r="136" spans="1:18" x14ac:dyDescent="0.2">
      <c r="A136" s="24" t="s">
        <v>55</v>
      </c>
      <c r="B136" s="29" t="s">
        <v>225</v>
      </c>
      <c r="C136" s="29" t="s">
        <v>283</v>
      </c>
      <c r="D136" s="24" t="s">
        <v>69</v>
      </c>
      <c r="E136" s="30" t="s">
        <v>284</v>
      </c>
      <c r="F136" s="31" t="s">
        <v>71</v>
      </c>
      <c r="G136" s="32">
        <v>14.742000000000001</v>
      </c>
      <c r="H136" s="33">
        <v>0</v>
      </c>
      <c r="I136" s="33">
        <f>ROUND(ROUND(H136,2)*ROUND(G136,3),2)</f>
        <v>0</v>
      </c>
      <c r="O136">
        <f>(I136*21)/100</f>
        <v>0</v>
      </c>
      <c r="P136" t="s">
        <v>35</v>
      </c>
    </row>
    <row r="137" spans="1:18" ht="38.25" x14ac:dyDescent="0.2">
      <c r="A137" s="34" t="s">
        <v>59</v>
      </c>
      <c r="E137" s="35" t="s">
        <v>2507</v>
      </c>
    </row>
    <row r="138" spans="1:18" x14ac:dyDescent="0.2">
      <c r="A138" s="36" t="s">
        <v>61</v>
      </c>
      <c r="E138" s="37" t="s">
        <v>2492</v>
      </c>
    </row>
    <row r="139" spans="1:18" ht="369.75" x14ac:dyDescent="0.2">
      <c r="A139" t="s">
        <v>63</v>
      </c>
      <c r="E139" s="35" t="s">
        <v>274</v>
      </c>
    </row>
    <row r="140" spans="1:18" x14ac:dyDescent="0.2">
      <c r="A140" s="24" t="s">
        <v>55</v>
      </c>
      <c r="B140" s="29" t="s">
        <v>230</v>
      </c>
      <c r="C140" s="29" t="s">
        <v>288</v>
      </c>
      <c r="D140" s="24" t="s">
        <v>69</v>
      </c>
      <c r="E140" s="30" t="s">
        <v>289</v>
      </c>
      <c r="F140" s="31" t="s">
        <v>71</v>
      </c>
      <c r="G140" s="32">
        <v>32.582000000000001</v>
      </c>
      <c r="H140" s="33">
        <v>0</v>
      </c>
      <c r="I140" s="33">
        <f>ROUND(ROUND(H140,2)*ROUND(G140,3),2)</f>
        <v>0</v>
      </c>
      <c r="O140">
        <f>(I140*21)/100</f>
        <v>0</v>
      </c>
      <c r="P140" t="s">
        <v>35</v>
      </c>
    </row>
    <row r="141" spans="1:18" ht="51" x14ac:dyDescent="0.2">
      <c r="A141" s="34" t="s">
        <v>59</v>
      </c>
      <c r="E141" s="35" t="s">
        <v>2508</v>
      </c>
    </row>
    <row r="142" spans="1:18" x14ac:dyDescent="0.2">
      <c r="A142" s="36" t="s">
        <v>61</v>
      </c>
      <c r="E142" s="37" t="s">
        <v>2509</v>
      </c>
    </row>
    <row r="143" spans="1:18" ht="369.75" x14ac:dyDescent="0.2">
      <c r="A143" t="s">
        <v>63</v>
      </c>
      <c r="E143" s="35" t="s">
        <v>274</v>
      </c>
    </row>
    <row r="144" spans="1:18" x14ac:dyDescent="0.2">
      <c r="A144" s="24" t="s">
        <v>55</v>
      </c>
      <c r="B144" s="29" t="s">
        <v>236</v>
      </c>
      <c r="C144" s="29" t="s">
        <v>2510</v>
      </c>
      <c r="D144" s="24" t="s">
        <v>69</v>
      </c>
      <c r="E144" s="30" t="s">
        <v>2511</v>
      </c>
      <c r="F144" s="31" t="s">
        <v>71</v>
      </c>
      <c r="G144" s="32">
        <v>9.4499999999999993</v>
      </c>
      <c r="H144" s="33">
        <v>0</v>
      </c>
      <c r="I144" s="33">
        <f>ROUND(ROUND(H144,2)*ROUND(G144,3),2)</f>
        <v>0</v>
      </c>
      <c r="O144">
        <f>(I144*21)/100</f>
        <v>0</v>
      </c>
      <c r="P144" t="s">
        <v>35</v>
      </c>
    </row>
    <row r="145" spans="1:18" ht="51" x14ac:dyDescent="0.2">
      <c r="A145" s="34" t="s">
        <v>59</v>
      </c>
      <c r="E145" s="35" t="s">
        <v>2512</v>
      </c>
    </row>
    <row r="146" spans="1:18" x14ac:dyDescent="0.2">
      <c r="A146" s="36" t="s">
        <v>61</v>
      </c>
      <c r="E146" s="37" t="s">
        <v>2513</v>
      </c>
    </row>
    <row r="147" spans="1:18" ht="369.75" x14ac:dyDescent="0.2">
      <c r="A147" t="s">
        <v>63</v>
      </c>
      <c r="E147" s="35" t="s">
        <v>274</v>
      </c>
    </row>
    <row r="148" spans="1:18" x14ac:dyDescent="0.2">
      <c r="A148" s="24" t="s">
        <v>55</v>
      </c>
      <c r="B148" s="29" t="s">
        <v>243</v>
      </c>
      <c r="C148" s="29" t="s">
        <v>2514</v>
      </c>
      <c r="D148" s="24" t="s">
        <v>69</v>
      </c>
      <c r="E148" s="30" t="s">
        <v>2515</v>
      </c>
      <c r="F148" s="31" t="s">
        <v>71</v>
      </c>
      <c r="G148" s="32">
        <v>11.34</v>
      </c>
      <c r="H148" s="33">
        <v>0</v>
      </c>
      <c r="I148" s="33">
        <f>ROUND(ROUND(H148,2)*ROUND(G148,3),2)</f>
        <v>0</v>
      </c>
      <c r="O148">
        <f>(I148*21)/100</f>
        <v>0</v>
      </c>
      <c r="P148" t="s">
        <v>35</v>
      </c>
    </row>
    <row r="149" spans="1:18" ht="51" x14ac:dyDescent="0.2">
      <c r="A149" s="34" t="s">
        <v>59</v>
      </c>
      <c r="E149" s="35" t="s">
        <v>2516</v>
      </c>
    </row>
    <row r="150" spans="1:18" x14ac:dyDescent="0.2">
      <c r="A150" s="36" t="s">
        <v>61</v>
      </c>
      <c r="E150" s="37" t="s">
        <v>2517</v>
      </c>
    </row>
    <row r="151" spans="1:18" ht="38.25" x14ac:dyDescent="0.2">
      <c r="A151" t="s">
        <v>63</v>
      </c>
      <c r="E151" s="35" t="s">
        <v>2518</v>
      </c>
    </row>
    <row r="152" spans="1:18" x14ac:dyDescent="0.2">
      <c r="A152" s="24" t="s">
        <v>55</v>
      </c>
      <c r="B152" s="29" t="s">
        <v>249</v>
      </c>
      <c r="C152" s="29" t="s">
        <v>304</v>
      </c>
      <c r="D152" s="24" t="s">
        <v>69</v>
      </c>
      <c r="E152" s="30" t="s">
        <v>305</v>
      </c>
      <c r="F152" s="31" t="s">
        <v>71</v>
      </c>
      <c r="G152" s="32">
        <v>31.32</v>
      </c>
      <c r="H152" s="33">
        <v>0</v>
      </c>
      <c r="I152" s="33">
        <f>ROUND(ROUND(H152,2)*ROUND(G152,3),2)</f>
        <v>0</v>
      </c>
      <c r="O152">
        <f>(I152*21)/100</f>
        <v>0</v>
      </c>
      <c r="P152" t="s">
        <v>35</v>
      </c>
    </row>
    <row r="153" spans="1:18" ht="127.5" x14ac:dyDescent="0.2">
      <c r="A153" s="34" t="s">
        <v>59</v>
      </c>
      <c r="E153" s="35" t="s">
        <v>2519</v>
      </c>
    </row>
    <row r="154" spans="1:18" ht="38.25" x14ac:dyDescent="0.2">
      <c r="A154" s="36" t="s">
        <v>61</v>
      </c>
      <c r="E154" s="37" t="s">
        <v>2520</v>
      </c>
    </row>
    <row r="155" spans="1:18" ht="51" x14ac:dyDescent="0.2">
      <c r="A155" t="s">
        <v>63</v>
      </c>
      <c r="E155" s="35" t="s">
        <v>308</v>
      </c>
    </row>
    <row r="156" spans="1:18" x14ac:dyDescent="0.2">
      <c r="A156" s="24" t="s">
        <v>55</v>
      </c>
      <c r="B156" s="29" t="s">
        <v>255</v>
      </c>
      <c r="C156" s="29" t="s">
        <v>310</v>
      </c>
      <c r="D156" s="24" t="s">
        <v>69</v>
      </c>
      <c r="E156" s="30" t="s">
        <v>311</v>
      </c>
      <c r="F156" s="31" t="s">
        <v>71</v>
      </c>
      <c r="G156" s="32">
        <v>46.817</v>
      </c>
      <c r="H156" s="33">
        <v>0</v>
      </c>
      <c r="I156" s="33">
        <f>ROUND(ROUND(H156,2)*ROUND(G156,3),2)</f>
        <v>0</v>
      </c>
      <c r="O156">
        <f>(I156*21)/100</f>
        <v>0</v>
      </c>
      <c r="P156" t="s">
        <v>35</v>
      </c>
    </row>
    <row r="157" spans="1:18" ht="51" x14ac:dyDescent="0.2">
      <c r="A157" s="34" t="s">
        <v>59</v>
      </c>
      <c r="E157" s="35" t="s">
        <v>2521</v>
      </c>
    </row>
    <row r="158" spans="1:18" x14ac:dyDescent="0.2">
      <c r="A158" s="36" t="s">
        <v>61</v>
      </c>
      <c r="E158" s="37" t="s">
        <v>2522</v>
      </c>
    </row>
    <row r="159" spans="1:18" ht="102" x14ac:dyDescent="0.2">
      <c r="A159" t="s">
        <v>63</v>
      </c>
      <c r="E159" s="35" t="s">
        <v>314</v>
      </c>
    </row>
    <row r="160" spans="1:18" ht="12.75" customHeight="1" x14ac:dyDescent="0.2">
      <c r="A160" s="12" t="s">
        <v>53</v>
      </c>
      <c r="B160" s="12"/>
      <c r="C160" s="38" t="s">
        <v>45</v>
      </c>
      <c r="D160" s="12"/>
      <c r="E160" s="27" t="s">
        <v>315</v>
      </c>
      <c r="F160" s="12"/>
      <c r="G160" s="12"/>
      <c r="H160" s="12"/>
      <c r="I160" s="39">
        <f>0+Q160</f>
        <v>0</v>
      </c>
      <c r="O160">
        <f>0+R160</f>
        <v>0</v>
      </c>
      <c r="Q160">
        <f>0+I161+I165</f>
        <v>0</v>
      </c>
      <c r="R160">
        <f>0+O161+O165</f>
        <v>0</v>
      </c>
    </row>
    <row r="161" spans="1:18" x14ac:dyDescent="0.2">
      <c r="A161" s="24" t="s">
        <v>55</v>
      </c>
      <c r="B161" s="29" t="s">
        <v>262</v>
      </c>
      <c r="C161" s="29" t="s">
        <v>386</v>
      </c>
      <c r="D161" s="24" t="s">
        <v>69</v>
      </c>
      <c r="E161" s="30" t="s">
        <v>387</v>
      </c>
      <c r="F161" s="31" t="s">
        <v>204</v>
      </c>
      <c r="G161" s="32">
        <v>62</v>
      </c>
      <c r="H161" s="33">
        <v>0</v>
      </c>
      <c r="I161" s="33">
        <f>ROUND(ROUND(H161,2)*ROUND(G161,3),2)</f>
        <v>0</v>
      </c>
      <c r="O161">
        <f>(I161*21)/100</f>
        <v>0</v>
      </c>
      <c r="P161" t="s">
        <v>35</v>
      </c>
    </row>
    <row r="162" spans="1:18" ht="76.5" x14ac:dyDescent="0.2">
      <c r="A162" s="34" t="s">
        <v>59</v>
      </c>
      <c r="E162" s="35" t="s">
        <v>2523</v>
      </c>
    </row>
    <row r="163" spans="1:18" x14ac:dyDescent="0.2">
      <c r="A163" s="36" t="s">
        <v>61</v>
      </c>
      <c r="E163" s="37" t="s">
        <v>2524</v>
      </c>
    </row>
    <row r="164" spans="1:18" ht="51" x14ac:dyDescent="0.2">
      <c r="A164" t="s">
        <v>63</v>
      </c>
      <c r="E164" s="35" t="s">
        <v>2525</v>
      </c>
    </row>
    <row r="165" spans="1:18" x14ac:dyDescent="0.2">
      <c r="A165" s="24" t="s">
        <v>55</v>
      </c>
      <c r="B165" s="29" t="s">
        <v>269</v>
      </c>
      <c r="C165" s="29" t="s">
        <v>2129</v>
      </c>
      <c r="D165" s="24" t="s">
        <v>69</v>
      </c>
      <c r="E165" s="30" t="s">
        <v>2130</v>
      </c>
      <c r="F165" s="31" t="s">
        <v>204</v>
      </c>
      <c r="G165" s="32">
        <v>21</v>
      </c>
      <c r="H165" s="33">
        <v>0</v>
      </c>
      <c r="I165" s="33">
        <f>ROUND(ROUND(H165,2)*ROUND(G165,3),2)</f>
        <v>0</v>
      </c>
      <c r="O165">
        <f>(I165*21)/100</f>
        <v>0</v>
      </c>
      <c r="P165" t="s">
        <v>35</v>
      </c>
    </row>
    <row r="166" spans="1:18" ht="38.25" x14ac:dyDescent="0.2">
      <c r="A166" s="34" t="s">
        <v>59</v>
      </c>
      <c r="E166" s="35" t="s">
        <v>2526</v>
      </c>
    </row>
    <row r="167" spans="1:18" x14ac:dyDescent="0.2">
      <c r="A167" s="36" t="s">
        <v>61</v>
      </c>
      <c r="E167" s="37" t="s">
        <v>2527</v>
      </c>
    </row>
    <row r="168" spans="1:18" ht="140.25" x14ac:dyDescent="0.2">
      <c r="A168" t="s">
        <v>63</v>
      </c>
      <c r="E168" s="35" t="s">
        <v>401</v>
      </c>
    </row>
    <row r="169" spans="1:18" ht="12.75" customHeight="1" x14ac:dyDescent="0.2">
      <c r="A169" s="12" t="s">
        <v>53</v>
      </c>
      <c r="B169" s="12"/>
      <c r="C169" s="38" t="s">
        <v>89</v>
      </c>
      <c r="D169" s="12"/>
      <c r="E169" s="27" t="s">
        <v>476</v>
      </c>
      <c r="F169" s="12"/>
      <c r="G169" s="12"/>
      <c r="H169" s="12"/>
      <c r="I169" s="39">
        <f>0+Q169</f>
        <v>0</v>
      </c>
      <c r="O169">
        <f>0+R169</f>
        <v>0</v>
      </c>
      <c r="Q169">
        <f>0+I170+I174+I178+I182+I186+I190+I194+I198+I202+I206</f>
        <v>0</v>
      </c>
      <c r="R169">
        <f>0+O170+O174+O178+O182+O186+O190+O194+O198+O202+O206</f>
        <v>0</v>
      </c>
    </row>
    <row r="170" spans="1:18" x14ac:dyDescent="0.2">
      <c r="A170" s="24" t="s">
        <v>55</v>
      </c>
      <c r="B170" s="29" t="s">
        <v>275</v>
      </c>
      <c r="C170" s="29" t="s">
        <v>2528</v>
      </c>
      <c r="D170" s="24" t="s">
        <v>69</v>
      </c>
      <c r="E170" s="30" t="s">
        <v>2529</v>
      </c>
      <c r="F170" s="31" t="s">
        <v>486</v>
      </c>
      <c r="G170" s="32">
        <v>5</v>
      </c>
      <c r="H170" s="33">
        <v>0</v>
      </c>
      <c r="I170" s="33">
        <f>ROUND(ROUND(H170,2)*ROUND(G170,3),2)</f>
        <v>0</v>
      </c>
      <c r="O170">
        <f>(I170*21)/100</f>
        <v>0</v>
      </c>
      <c r="P170" t="s">
        <v>35</v>
      </c>
    </row>
    <row r="171" spans="1:18" ht="25.5" x14ac:dyDescent="0.2">
      <c r="A171" s="34" t="s">
        <v>59</v>
      </c>
      <c r="E171" s="35" t="s">
        <v>2530</v>
      </c>
    </row>
    <row r="172" spans="1:18" x14ac:dyDescent="0.2">
      <c r="A172" s="36" t="s">
        <v>61</v>
      </c>
      <c r="E172" s="37" t="s">
        <v>2191</v>
      </c>
    </row>
    <row r="173" spans="1:18" ht="114.75" x14ac:dyDescent="0.2">
      <c r="A173" t="s">
        <v>63</v>
      </c>
      <c r="E173" s="35" t="s">
        <v>2531</v>
      </c>
    </row>
    <row r="174" spans="1:18" x14ac:dyDescent="0.2">
      <c r="A174" s="24" t="s">
        <v>55</v>
      </c>
      <c r="B174" s="29" t="s">
        <v>282</v>
      </c>
      <c r="C174" s="29" t="s">
        <v>2532</v>
      </c>
      <c r="D174" s="24" t="s">
        <v>69</v>
      </c>
      <c r="E174" s="30" t="s">
        <v>2533</v>
      </c>
      <c r="F174" s="31" t="s">
        <v>101</v>
      </c>
      <c r="G174" s="32">
        <v>16.5</v>
      </c>
      <c r="H174" s="33">
        <v>0</v>
      </c>
      <c r="I174" s="33">
        <f>ROUND(ROUND(H174,2)*ROUND(G174,3),2)</f>
        <v>0</v>
      </c>
      <c r="O174">
        <f>(I174*21)/100</f>
        <v>0</v>
      </c>
      <c r="P174" t="s">
        <v>35</v>
      </c>
    </row>
    <row r="175" spans="1:18" ht="51" x14ac:dyDescent="0.2">
      <c r="A175" s="34" t="s">
        <v>59</v>
      </c>
      <c r="E175" s="35" t="s">
        <v>2534</v>
      </c>
    </row>
    <row r="176" spans="1:18" x14ac:dyDescent="0.2">
      <c r="A176" s="36" t="s">
        <v>61</v>
      </c>
      <c r="E176" s="37" t="s">
        <v>2535</v>
      </c>
    </row>
    <row r="177" spans="1:16" ht="127.5" x14ac:dyDescent="0.2">
      <c r="A177" t="s">
        <v>63</v>
      </c>
      <c r="E177" s="35" t="s">
        <v>2536</v>
      </c>
    </row>
    <row r="178" spans="1:16" ht="25.5" x14ac:dyDescent="0.2">
      <c r="A178" s="24" t="s">
        <v>55</v>
      </c>
      <c r="B178" s="29" t="s">
        <v>287</v>
      </c>
      <c r="C178" s="29" t="s">
        <v>799</v>
      </c>
      <c r="D178" s="24" t="s">
        <v>69</v>
      </c>
      <c r="E178" s="30" t="s">
        <v>800</v>
      </c>
      <c r="F178" s="31" t="s">
        <v>204</v>
      </c>
      <c r="G178" s="32">
        <v>229.38300000000001</v>
      </c>
      <c r="H178" s="33">
        <v>0</v>
      </c>
      <c r="I178" s="33">
        <f>ROUND(ROUND(H178,2)*ROUND(G178,3),2)</f>
        <v>0</v>
      </c>
      <c r="O178">
        <f>(I178*21)/100</f>
        <v>0</v>
      </c>
      <c r="P178" t="s">
        <v>35</v>
      </c>
    </row>
    <row r="179" spans="1:16" ht="51" x14ac:dyDescent="0.2">
      <c r="A179" s="34" t="s">
        <v>59</v>
      </c>
      <c r="E179" s="35" t="s">
        <v>2537</v>
      </c>
    </row>
    <row r="180" spans="1:16" x14ac:dyDescent="0.2">
      <c r="A180" s="36" t="s">
        <v>61</v>
      </c>
      <c r="E180" s="37" t="s">
        <v>2538</v>
      </c>
    </row>
    <row r="181" spans="1:16" ht="191.25" x14ac:dyDescent="0.2">
      <c r="A181" t="s">
        <v>63</v>
      </c>
      <c r="E181" s="35" t="s">
        <v>803</v>
      </c>
    </row>
    <row r="182" spans="1:16" ht="25.5" x14ac:dyDescent="0.2">
      <c r="A182" s="24" t="s">
        <v>55</v>
      </c>
      <c r="B182" s="29" t="s">
        <v>292</v>
      </c>
      <c r="C182" s="29" t="s">
        <v>2539</v>
      </c>
      <c r="D182" s="24" t="s">
        <v>69</v>
      </c>
      <c r="E182" s="30" t="s">
        <v>2540</v>
      </c>
      <c r="F182" s="31" t="s">
        <v>204</v>
      </c>
      <c r="G182" s="32">
        <v>109.605</v>
      </c>
      <c r="H182" s="33">
        <v>0</v>
      </c>
      <c r="I182" s="33">
        <f>ROUND(ROUND(H182,2)*ROUND(G182,3),2)</f>
        <v>0</v>
      </c>
      <c r="O182">
        <f>(I182*21)/100</f>
        <v>0</v>
      </c>
      <c r="P182" t="s">
        <v>35</v>
      </c>
    </row>
    <row r="183" spans="1:16" ht="51" x14ac:dyDescent="0.2">
      <c r="A183" s="34" t="s">
        <v>59</v>
      </c>
      <c r="E183" s="35" t="s">
        <v>2541</v>
      </c>
    </row>
    <row r="184" spans="1:16" x14ac:dyDescent="0.2">
      <c r="A184" s="36" t="s">
        <v>61</v>
      </c>
      <c r="E184" s="37" t="s">
        <v>2542</v>
      </c>
    </row>
    <row r="185" spans="1:16" ht="216.75" x14ac:dyDescent="0.2">
      <c r="A185" t="s">
        <v>63</v>
      </c>
      <c r="E185" s="35" t="s">
        <v>2155</v>
      </c>
    </row>
    <row r="186" spans="1:16" x14ac:dyDescent="0.2">
      <c r="A186" s="24" t="s">
        <v>55</v>
      </c>
      <c r="B186" s="29" t="s">
        <v>298</v>
      </c>
      <c r="C186" s="29" t="s">
        <v>2156</v>
      </c>
      <c r="D186" s="24" t="s">
        <v>69</v>
      </c>
      <c r="E186" s="30" t="s">
        <v>2157</v>
      </c>
      <c r="F186" s="31" t="s">
        <v>204</v>
      </c>
      <c r="G186" s="32">
        <v>13.327999999999999</v>
      </c>
      <c r="H186" s="33">
        <v>0</v>
      </c>
      <c r="I186" s="33">
        <f>ROUND(ROUND(H186,2)*ROUND(G186,3),2)</f>
        <v>0</v>
      </c>
      <c r="O186">
        <f>(I186*21)/100</f>
        <v>0</v>
      </c>
      <c r="P186" t="s">
        <v>35</v>
      </c>
    </row>
    <row r="187" spans="1:16" ht="51" x14ac:dyDescent="0.2">
      <c r="A187" s="34" t="s">
        <v>59</v>
      </c>
      <c r="E187" s="35" t="s">
        <v>2543</v>
      </c>
    </row>
    <row r="188" spans="1:16" x14ac:dyDescent="0.2">
      <c r="A188" s="36" t="s">
        <v>61</v>
      </c>
      <c r="E188" s="37" t="s">
        <v>2544</v>
      </c>
    </row>
    <row r="189" spans="1:16" ht="38.25" x14ac:dyDescent="0.2">
      <c r="A189" t="s">
        <v>63</v>
      </c>
      <c r="E189" s="35" t="s">
        <v>2160</v>
      </c>
    </row>
    <row r="190" spans="1:16" x14ac:dyDescent="0.2">
      <c r="A190" s="24" t="s">
        <v>55</v>
      </c>
      <c r="B190" s="29" t="s">
        <v>303</v>
      </c>
      <c r="C190" s="29" t="s">
        <v>2545</v>
      </c>
      <c r="D190" s="24" t="s">
        <v>69</v>
      </c>
      <c r="E190" s="30" t="s">
        <v>2546</v>
      </c>
      <c r="F190" s="31" t="s">
        <v>204</v>
      </c>
      <c r="G190" s="32">
        <v>55</v>
      </c>
      <c r="H190" s="33">
        <v>0</v>
      </c>
      <c r="I190" s="33">
        <f>ROUND(ROUND(H190,2)*ROUND(G190,3),2)</f>
        <v>0</v>
      </c>
      <c r="O190">
        <f>(I190*21)/100</f>
        <v>0</v>
      </c>
      <c r="P190" t="s">
        <v>35</v>
      </c>
    </row>
    <row r="191" spans="1:16" ht="51" x14ac:dyDescent="0.2">
      <c r="A191" s="34" t="s">
        <v>59</v>
      </c>
      <c r="E191" s="35" t="s">
        <v>2547</v>
      </c>
    </row>
    <row r="192" spans="1:16" x14ac:dyDescent="0.2">
      <c r="A192" s="36" t="s">
        <v>61</v>
      </c>
      <c r="E192" s="37" t="s">
        <v>2548</v>
      </c>
    </row>
    <row r="193" spans="1:16" ht="38.25" x14ac:dyDescent="0.2">
      <c r="A193" t="s">
        <v>63</v>
      </c>
      <c r="E193" s="35" t="s">
        <v>2160</v>
      </c>
    </row>
    <row r="194" spans="1:16" x14ac:dyDescent="0.2">
      <c r="A194" s="24" t="s">
        <v>55</v>
      </c>
      <c r="B194" s="29" t="s">
        <v>309</v>
      </c>
      <c r="C194" s="29" t="s">
        <v>2161</v>
      </c>
      <c r="D194" s="24" t="s">
        <v>69</v>
      </c>
      <c r="E194" s="30" t="s">
        <v>2162</v>
      </c>
      <c r="F194" s="31" t="s">
        <v>204</v>
      </c>
      <c r="G194" s="32">
        <v>72.855000000000004</v>
      </c>
      <c r="H194" s="33">
        <v>0</v>
      </c>
      <c r="I194" s="33">
        <f>ROUND(ROUND(H194,2)*ROUND(G194,3),2)</f>
        <v>0</v>
      </c>
      <c r="O194">
        <f>(I194*21)/100</f>
        <v>0</v>
      </c>
      <c r="P194" t="s">
        <v>35</v>
      </c>
    </row>
    <row r="195" spans="1:16" ht="38.25" x14ac:dyDescent="0.2">
      <c r="A195" s="34" t="s">
        <v>59</v>
      </c>
      <c r="E195" s="35" t="s">
        <v>2549</v>
      </c>
    </row>
    <row r="196" spans="1:16" x14ac:dyDescent="0.2">
      <c r="A196" s="36" t="s">
        <v>61</v>
      </c>
      <c r="E196" s="37" t="s">
        <v>2550</v>
      </c>
    </row>
    <row r="197" spans="1:16" ht="38.25" x14ac:dyDescent="0.2">
      <c r="A197" t="s">
        <v>63</v>
      </c>
      <c r="E197" s="35" t="s">
        <v>2160</v>
      </c>
    </row>
    <row r="198" spans="1:16" x14ac:dyDescent="0.2">
      <c r="A198" s="24" t="s">
        <v>55</v>
      </c>
      <c r="B198" s="29" t="s">
        <v>316</v>
      </c>
      <c r="C198" s="29" t="s">
        <v>2551</v>
      </c>
      <c r="D198" s="24" t="s">
        <v>69</v>
      </c>
      <c r="E198" s="30" t="s">
        <v>2552</v>
      </c>
      <c r="F198" s="31" t="s">
        <v>204</v>
      </c>
      <c r="G198" s="32">
        <v>110</v>
      </c>
      <c r="H198" s="33">
        <v>0</v>
      </c>
      <c r="I198" s="33">
        <f>ROUND(ROUND(H198,2)*ROUND(G198,3),2)</f>
        <v>0</v>
      </c>
      <c r="O198">
        <f>(I198*21)/100</f>
        <v>0</v>
      </c>
      <c r="P198" t="s">
        <v>35</v>
      </c>
    </row>
    <row r="199" spans="1:16" ht="38.25" x14ac:dyDescent="0.2">
      <c r="A199" s="34" t="s">
        <v>59</v>
      </c>
      <c r="E199" s="35" t="s">
        <v>2553</v>
      </c>
    </row>
    <row r="200" spans="1:16" x14ac:dyDescent="0.2">
      <c r="A200" s="36" t="s">
        <v>61</v>
      </c>
      <c r="E200" s="37" t="s">
        <v>2554</v>
      </c>
    </row>
    <row r="201" spans="1:16" ht="38.25" x14ac:dyDescent="0.2">
      <c r="A201" t="s">
        <v>63</v>
      </c>
      <c r="E201" s="35" t="s">
        <v>2160</v>
      </c>
    </row>
    <row r="202" spans="1:16" x14ac:dyDescent="0.2">
      <c r="A202" s="24" t="s">
        <v>55</v>
      </c>
      <c r="B202" s="29" t="s">
        <v>322</v>
      </c>
      <c r="C202" s="29" t="s">
        <v>982</v>
      </c>
      <c r="D202" s="24" t="s">
        <v>69</v>
      </c>
      <c r="E202" s="30" t="s">
        <v>983</v>
      </c>
      <c r="F202" s="31" t="s">
        <v>204</v>
      </c>
      <c r="G202" s="32">
        <v>30.623999999999999</v>
      </c>
      <c r="H202" s="33">
        <v>0</v>
      </c>
      <c r="I202" s="33">
        <f>ROUND(ROUND(H202,2)*ROUND(G202,3),2)</f>
        <v>0</v>
      </c>
      <c r="O202">
        <f>(I202*21)/100</f>
        <v>0</v>
      </c>
      <c r="P202" t="s">
        <v>35</v>
      </c>
    </row>
    <row r="203" spans="1:16" ht="51" x14ac:dyDescent="0.2">
      <c r="A203" s="34" t="s">
        <v>59</v>
      </c>
      <c r="E203" s="35" t="s">
        <v>2555</v>
      </c>
    </row>
    <row r="204" spans="1:16" x14ac:dyDescent="0.2">
      <c r="A204" s="36" t="s">
        <v>61</v>
      </c>
      <c r="E204" s="37" t="s">
        <v>2556</v>
      </c>
    </row>
    <row r="205" spans="1:16" ht="51" x14ac:dyDescent="0.2">
      <c r="A205" t="s">
        <v>63</v>
      </c>
      <c r="E205" s="35" t="s">
        <v>985</v>
      </c>
    </row>
    <row r="206" spans="1:16" x14ac:dyDescent="0.2">
      <c r="A206" s="24" t="s">
        <v>55</v>
      </c>
      <c r="B206" s="29" t="s">
        <v>402</v>
      </c>
      <c r="C206" s="29" t="s">
        <v>1844</v>
      </c>
      <c r="D206" s="24" t="s">
        <v>69</v>
      </c>
      <c r="E206" s="30" t="s">
        <v>1845</v>
      </c>
      <c r="F206" s="31" t="s">
        <v>101</v>
      </c>
      <c r="G206" s="32">
        <v>110</v>
      </c>
      <c r="H206" s="33">
        <v>0</v>
      </c>
      <c r="I206" s="33">
        <f>ROUND(ROUND(H206,2)*ROUND(G206,3),2)</f>
        <v>0</v>
      </c>
      <c r="O206">
        <f>(I206*21)/100</f>
        <v>0</v>
      </c>
      <c r="P206" t="s">
        <v>35</v>
      </c>
    </row>
    <row r="207" spans="1:16" ht="63.75" x14ac:dyDescent="0.2">
      <c r="A207" s="34" t="s">
        <v>59</v>
      </c>
      <c r="E207" s="35" t="s">
        <v>2557</v>
      </c>
    </row>
    <row r="208" spans="1:16" x14ac:dyDescent="0.2">
      <c r="A208" s="36" t="s">
        <v>61</v>
      </c>
      <c r="E208" s="37" t="s">
        <v>2456</v>
      </c>
    </row>
    <row r="209" spans="1:18" ht="89.25" x14ac:dyDescent="0.2">
      <c r="A209" t="s">
        <v>63</v>
      </c>
      <c r="E209" s="35" t="s">
        <v>1847</v>
      </c>
    </row>
    <row r="210" spans="1:18" ht="12.75" customHeight="1" x14ac:dyDescent="0.2">
      <c r="A210" s="12" t="s">
        <v>53</v>
      </c>
      <c r="B210" s="12"/>
      <c r="C210" s="38" t="s">
        <v>94</v>
      </c>
      <c r="D210" s="12"/>
      <c r="E210" s="27" t="s">
        <v>490</v>
      </c>
      <c r="F210" s="12"/>
      <c r="G210" s="12"/>
      <c r="H210" s="12"/>
      <c r="I210" s="39">
        <f>0+Q210</f>
        <v>0</v>
      </c>
      <c r="O210">
        <f>0+R210</f>
        <v>0</v>
      </c>
      <c r="Q210">
        <f>0+I211+I215+I219</f>
        <v>0</v>
      </c>
      <c r="R210">
        <f>0+O211+O215+O219</f>
        <v>0</v>
      </c>
    </row>
    <row r="211" spans="1:18" x14ac:dyDescent="0.2">
      <c r="A211" s="24" t="s">
        <v>55</v>
      </c>
      <c r="B211" s="29" t="s">
        <v>328</v>
      </c>
      <c r="C211" s="29" t="s">
        <v>2558</v>
      </c>
      <c r="D211" s="24" t="s">
        <v>69</v>
      </c>
      <c r="E211" s="30" t="s">
        <v>2559</v>
      </c>
      <c r="F211" s="31" t="s">
        <v>101</v>
      </c>
      <c r="G211" s="32">
        <v>1.08</v>
      </c>
      <c r="H211" s="33">
        <v>0</v>
      </c>
      <c r="I211" s="33">
        <f>ROUND(ROUND(H211,2)*ROUND(G211,3),2)</f>
        <v>0</v>
      </c>
      <c r="O211">
        <f>(I211*21)/100</f>
        <v>0</v>
      </c>
      <c r="P211" t="s">
        <v>35</v>
      </c>
    </row>
    <row r="212" spans="1:18" ht="63.75" x14ac:dyDescent="0.2">
      <c r="A212" s="34" t="s">
        <v>59</v>
      </c>
      <c r="E212" s="35" t="s">
        <v>2560</v>
      </c>
    </row>
    <row r="213" spans="1:18" x14ac:dyDescent="0.2">
      <c r="A213" s="36" t="s">
        <v>61</v>
      </c>
      <c r="E213" s="37" t="s">
        <v>2561</v>
      </c>
    </row>
    <row r="214" spans="1:18" ht="267.75" x14ac:dyDescent="0.2">
      <c r="A214" t="s">
        <v>63</v>
      </c>
      <c r="E214" s="35" t="s">
        <v>1625</v>
      </c>
    </row>
    <row r="215" spans="1:18" x14ac:dyDescent="0.2">
      <c r="A215" s="24" t="s">
        <v>55</v>
      </c>
      <c r="B215" s="29" t="s">
        <v>333</v>
      </c>
      <c r="C215" s="29" t="s">
        <v>508</v>
      </c>
      <c r="D215" s="24" t="s">
        <v>69</v>
      </c>
      <c r="E215" s="30" t="s">
        <v>509</v>
      </c>
      <c r="F215" s="31" t="s">
        <v>101</v>
      </c>
      <c r="G215" s="32">
        <v>22</v>
      </c>
      <c r="H215" s="33">
        <v>0</v>
      </c>
      <c r="I215" s="33">
        <f>ROUND(ROUND(H215,2)*ROUND(G215,3),2)</f>
        <v>0</v>
      </c>
      <c r="O215">
        <f>(I215*21)/100</f>
        <v>0</v>
      </c>
      <c r="P215" t="s">
        <v>35</v>
      </c>
    </row>
    <row r="216" spans="1:18" ht="51" x14ac:dyDescent="0.2">
      <c r="A216" s="34" t="s">
        <v>59</v>
      </c>
      <c r="E216" s="35" t="s">
        <v>2562</v>
      </c>
    </row>
    <row r="217" spans="1:18" x14ac:dyDescent="0.2">
      <c r="A217" s="36" t="s">
        <v>61</v>
      </c>
      <c r="E217" s="37" t="s">
        <v>2563</v>
      </c>
    </row>
    <row r="218" spans="1:18" ht="242.25" x14ac:dyDescent="0.2">
      <c r="A218" t="s">
        <v>63</v>
      </c>
      <c r="E218" s="35" t="s">
        <v>512</v>
      </c>
    </row>
    <row r="219" spans="1:18" x14ac:dyDescent="0.2">
      <c r="A219" s="24" t="s">
        <v>55</v>
      </c>
      <c r="B219" s="29" t="s">
        <v>336</v>
      </c>
      <c r="C219" s="29" t="s">
        <v>2564</v>
      </c>
      <c r="D219" s="24" t="s">
        <v>69</v>
      </c>
      <c r="E219" s="30" t="s">
        <v>2565</v>
      </c>
      <c r="F219" s="31" t="s">
        <v>101</v>
      </c>
      <c r="G219" s="32">
        <v>16.5</v>
      </c>
      <c r="H219" s="33">
        <v>0</v>
      </c>
      <c r="I219" s="33">
        <f>ROUND(ROUND(H219,2)*ROUND(G219,3),2)</f>
        <v>0</v>
      </c>
      <c r="O219">
        <f>(I219*21)/100</f>
        <v>0</v>
      </c>
      <c r="P219" t="s">
        <v>35</v>
      </c>
    </row>
    <row r="220" spans="1:18" ht="51" x14ac:dyDescent="0.2">
      <c r="A220" s="34" t="s">
        <v>59</v>
      </c>
      <c r="E220" s="35" t="s">
        <v>2566</v>
      </c>
    </row>
    <row r="221" spans="1:18" x14ac:dyDescent="0.2">
      <c r="A221" s="36" t="s">
        <v>61</v>
      </c>
      <c r="E221" s="37" t="s">
        <v>2535</v>
      </c>
    </row>
    <row r="222" spans="1:18" ht="242.25" x14ac:dyDescent="0.2">
      <c r="A222" t="s">
        <v>63</v>
      </c>
      <c r="E222" s="35" t="s">
        <v>1796</v>
      </c>
    </row>
    <row r="223" spans="1:18" ht="12.75" customHeight="1" x14ac:dyDescent="0.2">
      <c r="A223" s="12" t="s">
        <v>53</v>
      </c>
      <c r="B223" s="12"/>
      <c r="C223" s="38" t="s">
        <v>50</v>
      </c>
      <c r="D223" s="12"/>
      <c r="E223" s="27" t="s">
        <v>542</v>
      </c>
      <c r="F223" s="12"/>
      <c r="G223" s="12"/>
      <c r="H223" s="12"/>
      <c r="I223" s="39">
        <f>0+Q223</f>
        <v>0</v>
      </c>
      <c r="O223">
        <f>0+R223</f>
        <v>0</v>
      </c>
      <c r="Q223">
        <f>0+I224+I228+I232+I236+I240+I244+I248+I252+I256+I260+I264</f>
        <v>0</v>
      </c>
      <c r="R223">
        <f>0+O224+O228+O232+O236+O240+O244+O248+O252+O256+O260+O264</f>
        <v>0</v>
      </c>
    </row>
    <row r="224" spans="1:18" x14ac:dyDescent="0.2">
      <c r="A224" s="24" t="s">
        <v>55</v>
      </c>
      <c r="B224" s="29" t="s">
        <v>341</v>
      </c>
      <c r="C224" s="29" t="s">
        <v>988</v>
      </c>
      <c r="D224" s="24" t="s">
        <v>69</v>
      </c>
      <c r="E224" s="30" t="s">
        <v>989</v>
      </c>
      <c r="F224" s="31" t="s">
        <v>101</v>
      </c>
      <c r="G224" s="32">
        <v>11.7</v>
      </c>
      <c r="H224" s="33">
        <v>0</v>
      </c>
      <c r="I224" s="33">
        <f>ROUND(ROUND(H224,2)*ROUND(G224,3),2)</f>
        <v>0</v>
      </c>
      <c r="O224">
        <f>(I224*21)/100</f>
        <v>0</v>
      </c>
      <c r="P224" t="s">
        <v>35</v>
      </c>
    </row>
    <row r="225" spans="1:16" ht="102" x14ac:dyDescent="0.2">
      <c r="A225" s="34" t="s">
        <v>59</v>
      </c>
      <c r="E225" s="35" t="s">
        <v>2567</v>
      </c>
    </row>
    <row r="226" spans="1:16" x14ac:dyDescent="0.2">
      <c r="A226" s="36" t="s">
        <v>61</v>
      </c>
      <c r="E226" s="37" t="s">
        <v>2568</v>
      </c>
    </row>
    <row r="227" spans="1:16" ht="63.75" x14ac:dyDescent="0.2">
      <c r="A227" t="s">
        <v>63</v>
      </c>
      <c r="E227" s="35" t="s">
        <v>992</v>
      </c>
    </row>
    <row r="228" spans="1:16" x14ac:dyDescent="0.2">
      <c r="A228" s="24" t="s">
        <v>55</v>
      </c>
      <c r="B228" s="29" t="s">
        <v>346</v>
      </c>
      <c r="C228" s="29" t="s">
        <v>2569</v>
      </c>
      <c r="D228" s="24" t="s">
        <v>69</v>
      </c>
      <c r="E228" s="30" t="s">
        <v>2570</v>
      </c>
      <c r="F228" s="31" t="s">
        <v>486</v>
      </c>
      <c r="G228" s="32">
        <v>8</v>
      </c>
      <c r="H228" s="33">
        <v>0</v>
      </c>
      <c r="I228" s="33">
        <f>ROUND(ROUND(H228,2)*ROUND(G228,3),2)</f>
        <v>0</v>
      </c>
      <c r="O228">
        <f>(I228*21)/100</f>
        <v>0</v>
      </c>
      <c r="P228" t="s">
        <v>35</v>
      </c>
    </row>
    <row r="229" spans="1:16" ht="38.25" x14ac:dyDescent="0.2">
      <c r="A229" s="34" t="s">
        <v>59</v>
      </c>
      <c r="E229" s="35" t="s">
        <v>2571</v>
      </c>
    </row>
    <row r="230" spans="1:16" x14ac:dyDescent="0.2">
      <c r="A230" s="36" t="s">
        <v>61</v>
      </c>
      <c r="E230" s="37" t="s">
        <v>2572</v>
      </c>
    </row>
    <row r="231" spans="1:16" ht="38.25" x14ac:dyDescent="0.2">
      <c r="A231" t="s">
        <v>63</v>
      </c>
      <c r="E231" s="35" t="s">
        <v>2573</v>
      </c>
    </row>
    <row r="232" spans="1:16" x14ac:dyDescent="0.2">
      <c r="A232" s="24" t="s">
        <v>55</v>
      </c>
      <c r="B232" s="29" t="s">
        <v>351</v>
      </c>
      <c r="C232" s="29" t="s">
        <v>2179</v>
      </c>
      <c r="D232" s="24" t="s">
        <v>69</v>
      </c>
      <c r="E232" s="30" t="s">
        <v>2180</v>
      </c>
      <c r="F232" s="31" t="s">
        <v>486</v>
      </c>
      <c r="G232" s="32">
        <v>2</v>
      </c>
      <c r="H232" s="33">
        <v>0</v>
      </c>
      <c r="I232" s="33">
        <f>ROUND(ROUND(H232,2)*ROUND(G232,3),2)</f>
        <v>0</v>
      </c>
      <c r="O232">
        <f>(I232*21)/100</f>
        <v>0</v>
      </c>
      <c r="P232" t="s">
        <v>35</v>
      </c>
    </row>
    <row r="233" spans="1:16" ht="25.5" x14ac:dyDescent="0.2">
      <c r="A233" s="34" t="s">
        <v>59</v>
      </c>
      <c r="E233" s="35" t="s">
        <v>2574</v>
      </c>
    </row>
    <row r="234" spans="1:16" x14ac:dyDescent="0.2">
      <c r="A234" s="36" t="s">
        <v>61</v>
      </c>
      <c r="E234" s="37" t="s">
        <v>2176</v>
      </c>
    </row>
    <row r="235" spans="1:16" ht="25.5" x14ac:dyDescent="0.2">
      <c r="A235" t="s">
        <v>63</v>
      </c>
      <c r="E235" s="35" t="s">
        <v>2182</v>
      </c>
    </row>
    <row r="236" spans="1:16" x14ac:dyDescent="0.2">
      <c r="A236" s="24" t="s">
        <v>55</v>
      </c>
      <c r="B236" s="29" t="s">
        <v>356</v>
      </c>
      <c r="C236" s="29" t="s">
        <v>2575</v>
      </c>
      <c r="D236" s="24" t="s">
        <v>69</v>
      </c>
      <c r="E236" s="30" t="s">
        <v>2576</v>
      </c>
      <c r="F236" s="31" t="s">
        <v>204</v>
      </c>
      <c r="G236" s="32">
        <v>6.6</v>
      </c>
      <c r="H236" s="33">
        <v>0</v>
      </c>
      <c r="I236" s="33">
        <f>ROUND(ROUND(H236,2)*ROUND(G236,3),2)</f>
        <v>0</v>
      </c>
      <c r="O236">
        <f>(I236*21)/100</f>
        <v>0</v>
      </c>
      <c r="P236" t="s">
        <v>35</v>
      </c>
    </row>
    <row r="237" spans="1:16" ht="76.5" x14ac:dyDescent="0.2">
      <c r="A237" s="34" t="s">
        <v>59</v>
      </c>
      <c r="E237" s="35" t="s">
        <v>2577</v>
      </c>
    </row>
    <row r="238" spans="1:16" x14ac:dyDescent="0.2">
      <c r="A238" s="36" t="s">
        <v>61</v>
      </c>
      <c r="E238" s="37" t="s">
        <v>2449</v>
      </c>
    </row>
    <row r="239" spans="1:16" ht="25.5" x14ac:dyDescent="0.2">
      <c r="A239" t="s">
        <v>63</v>
      </c>
      <c r="E239" s="35" t="s">
        <v>2578</v>
      </c>
    </row>
    <row r="240" spans="1:16" x14ac:dyDescent="0.2">
      <c r="A240" s="24" t="s">
        <v>55</v>
      </c>
      <c r="B240" s="29" t="s">
        <v>362</v>
      </c>
      <c r="C240" s="29" t="s">
        <v>2579</v>
      </c>
      <c r="D240" s="24" t="s">
        <v>69</v>
      </c>
      <c r="E240" s="30" t="s">
        <v>2580</v>
      </c>
      <c r="F240" s="31" t="s">
        <v>204</v>
      </c>
      <c r="G240" s="32">
        <v>6.64</v>
      </c>
      <c r="H240" s="33">
        <v>0</v>
      </c>
      <c r="I240" s="33">
        <f>ROUND(ROUND(H240,2)*ROUND(G240,3),2)</f>
        <v>0</v>
      </c>
      <c r="O240">
        <f>(I240*21)/100</f>
        <v>0</v>
      </c>
      <c r="P240" t="s">
        <v>35</v>
      </c>
    </row>
    <row r="241" spans="1:16" ht="51" x14ac:dyDescent="0.2">
      <c r="A241" s="34" t="s">
        <v>59</v>
      </c>
      <c r="E241" s="35" t="s">
        <v>2581</v>
      </c>
    </row>
    <row r="242" spans="1:16" x14ac:dyDescent="0.2">
      <c r="A242" s="36" t="s">
        <v>61</v>
      </c>
      <c r="E242" s="37" t="s">
        <v>2582</v>
      </c>
    </row>
    <row r="243" spans="1:16" ht="25.5" x14ac:dyDescent="0.2">
      <c r="A243" t="s">
        <v>63</v>
      </c>
      <c r="E243" s="35" t="s">
        <v>2578</v>
      </c>
    </row>
    <row r="244" spans="1:16" x14ac:dyDescent="0.2">
      <c r="A244" s="24" t="s">
        <v>55</v>
      </c>
      <c r="B244" s="29" t="s">
        <v>368</v>
      </c>
      <c r="C244" s="29" t="s">
        <v>2583</v>
      </c>
      <c r="D244" s="24" t="s">
        <v>69</v>
      </c>
      <c r="E244" s="30" t="s">
        <v>2584</v>
      </c>
      <c r="F244" s="31" t="s">
        <v>101</v>
      </c>
      <c r="G244" s="32">
        <v>6.6</v>
      </c>
      <c r="H244" s="33">
        <v>0</v>
      </c>
      <c r="I244" s="33">
        <f>ROUND(ROUND(H244,2)*ROUND(G244,3),2)</f>
        <v>0</v>
      </c>
      <c r="O244">
        <f>(I244*21)/100</f>
        <v>0</v>
      </c>
      <c r="P244" t="s">
        <v>35</v>
      </c>
    </row>
    <row r="245" spans="1:16" ht="63.75" x14ac:dyDescent="0.2">
      <c r="A245" s="34" t="s">
        <v>59</v>
      </c>
      <c r="E245" s="35" t="s">
        <v>2585</v>
      </c>
    </row>
    <row r="246" spans="1:16" x14ac:dyDescent="0.2">
      <c r="A246" s="36" t="s">
        <v>61</v>
      </c>
      <c r="E246" s="37" t="s">
        <v>2449</v>
      </c>
    </row>
    <row r="247" spans="1:16" ht="38.25" x14ac:dyDescent="0.2">
      <c r="A247" t="s">
        <v>63</v>
      </c>
      <c r="E247" s="35" t="s">
        <v>830</v>
      </c>
    </row>
    <row r="248" spans="1:16" x14ac:dyDescent="0.2">
      <c r="A248" s="24" t="s">
        <v>55</v>
      </c>
      <c r="B248" s="29" t="s">
        <v>374</v>
      </c>
      <c r="C248" s="29" t="s">
        <v>2586</v>
      </c>
      <c r="D248" s="24" t="s">
        <v>69</v>
      </c>
      <c r="E248" s="30" t="s">
        <v>2587</v>
      </c>
      <c r="F248" s="31" t="s">
        <v>101</v>
      </c>
      <c r="G248" s="32">
        <v>6.6</v>
      </c>
      <c r="H248" s="33">
        <v>0</v>
      </c>
      <c r="I248" s="33">
        <f>ROUND(ROUND(H248,2)*ROUND(G248,3),2)</f>
        <v>0</v>
      </c>
      <c r="O248">
        <f>(I248*21)/100</f>
        <v>0</v>
      </c>
      <c r="P248" t="s">
        <v>35</v>
      </c>
    </row>
    <row r="249" spans="1:16" ht="51" x14ac:dyDescent="0.2">
      <c r="A249" s="34" t="s">
        <v>59</v>
      </c>
      <c r="E249" s="35" t="s">
        <v>2588</v>
      </c>
    </row>
    <row r="250" spans="1:16" x14ac:dyDescent="0.2">
      <c r="A250" s="36" t="s">
        <v>61</v>
      </c>
      <c r="E250" s="37" t="s">
        <v>2449</v>
      </c>
    </row>
    <row r="251" spans="1:16" ht="38.25" x14ac:dyDescent="0.2">
      <c r="A251" t="s">
        <v>63</v>
      </c>
      <c r="E251" s="35" t="s">
        <v>830</v>
      </c>
    </row>
    <row r="252" spans="1:16" x14ac:dyDescent="0.2">
      <c r="A252" s="24" t="s">
        <v>55</v>
      </c>
      <c r="B252" s="29" t="s">
        <v>379</v>
      </c>
      <c r="C252" s="29" t="s">
        <v>2589</v>
      </c>
      <c r="D252" s="24" t="s">
        <v>69</v>
      </c>
      <c r="E252" s="30" t="s">
        <v>2590</v>
      </c>
      <c r="F252" s="31" t="s">
        <v>101</v>
      </c>
      <c r="G252" s="32">
        <v>15.5</v>
      </c>
      <c r="H252" s="33">
        <v>0</v>
      </c>
      <c r="I252" s="33">
        <f>ROUND(ROUND(H252,2)*ROUND(G252,3),2)</f>
        <v>0</v>
      </c>
      <c r="O252">
        <f>(I252*21)/100</f>
        <v>0</v>
      </c>
      <c r="P252" t="s">
        <v>35</v>
      </c>
    </row>
    <row r="253" spans="1:16" ht="51" x14ac:dyDescent="0.2">
      <c r="A253" s="34" t="s">
        <v>59</v>
      </c>
      <c r="E253" s="35" t="s">
        <v>2591</v>
      </c>
    </row>
    <row r="254" spans="1:16" x14ac:dyDescent="0.2">
      <c r="A254" s="36" t="s">
        <v>61</v>
      </c>
      <c r="E254" s="37" t="s">
        <v>2453</v>
      </c>
    </row>
    <row r="255" spans="1:16" ht="38.25" x14ac:dyDescent="0.2">
      <c r="A255" t="s">
        <v>63</v>
      </c>
      <c r="E255" s="35" t="s">
        <v>830</v>
      </c>
    </row>
    <row r="256" spans="1:16" ht="25.5" x14ac:dyDescent="0.2">
      <c r="A256" s="24" t="s">
        <v>55</v>
      </c>
      <c r="B256" s="29" t="s">
        <v>385</v>
      </c>
      <c r="C256" s="29" t="s">
        <v>2195</v>
      </c>
      <c r="D256" s="24" t="s">
        <v>69</v>
      </c>
      <c r="E256" s="30" t="s">
        <v>2196</v>
      </c>
      <c r="F256" s="31" t="s">
        <v>101</v>
      </c>
      <c r="G256" s="32">
        <v>27.4</v>
      </c>
      <c r="H256" s="33">
        <v>0</v>
      </c>
      <c r="I256" s="33">
        <f>ROUND(ROUND(H256,2)*ROUND(G256,3),2)</f>
        <v>0</v>
      </c>
      <c r="O256">
        <f>(I256*21)/100</f>
        <v>0</v>
      </c>
      <c r="P256" t="s">
        <v>35</v>
      </c>
    </row>
    <row r="257" spans="1:16" ht="51" x14ac:dyDescent="0.2">
      <c r="A257" s="34" t="s">
        <v>59</v>
      </c>
      <c r="E257" s="35" t="s">
        <v>2592</v>
      </c>
    </row>
    <row r="258" spans="1:16" x14ac:dyDescent="0.2">
      <c r="A258" s="36" t="s">
        <v>61</v>
      </c>
      <c r="E258" s="37" t="s">
        <v>2593</v>
      </c>
    </row>
    <row r="259" spans="1:16" ht="38.25" x14ac:dyDescent="0.2">
      <c r="A259" t="s">
        <v>63</v>
      </c>
      <c r="E259" s="35" t="s">
        <v>830</v>
      </c>
    </row>
    <row r="260" spans="1:16" x14ac:dyDescent="0.2">
      <c r="A260" s="24" t="s">
        <v>55</v>
      </c>
      <c r="B260" s="29" t="s">
        <v>391</v>
      </c>
      <c r="C260" s="29" t="s">
        <v>899</v>
      </c>
      <c r="D260" s="24" t="s">
        <v>69</v>
      </c>
      <c r="E260" s="30" t="s">
        <v>900</v>
      </c>
      <c r="F260" s="31" t="s">
        <v>71</v>
      </c>
      <c r="G260" s="32">
        <v>76.95</v>
      </c>
      <c r="H260" s="33">
        <v>0</v>
      </c>
      <c r="I260" s="33">
        <f>ROUND(ROUND(H260,2)*ROUND(G260,3),2)</f>
        <v>0</v>
      </c>
      <c r="O260">
        <f>(I260*21)/100</f>
        <v>0</v>
      </c>
      <c r="P260" t="s">
        <v>35</v>
      </c>
    </row>
    <row r="261" spans="1:16" ht="63.75" x14ac:dyDescent="0.2">
      <c r="A261" s="34" t="s">
        <v>59</v>
      </c>
      <c r="E261" s="35" t="s">
        <v>2594</v>
      </c>
    </row>
    <row r="262" spans="1:16" x14ac:dyDescent="0.2">
      <c r="A262" s="36" t="s">
        <v>61</v>
      </c>
      <c r="E262" s="37" t="s">
        <v>2595</v>
      </c>
    </row>
    <row r="263" spans="1:16" ht="114.75" x14ac:dyDescent="0.2">
      <c r="A263" t="s">
        <v>63</v>
      </c>
      <c r="E263" s="35" t="s">
        <v>661</v>
      </c>
    </row>
    <row r="264" spans="1:16" x14ac:dyDescent="0.2">
      <c r="A264" s="24" t="s">
        <v>55</v>
      </c>
      <c r="B264" s="29" t="s">
        <v>396</v>
      </c>
      <c r="C264" s="29" t="s">
        <v>903</v>
      </c>
      <c r="D264" s="24" t="s">
        <v>69</v>
      </c>
      <c r="E264" s="30" t="s">
        <v>904</v>
      </c>
      <c r="F264" s="31" t="s">
        <v>77</v>
      </c>
      <c r="G264" s="32">
        <v>2000.7</v>
      </c>
      <c r="H264" s="33">
        <v>0</v>
      </c>
      <c r="I264" s="33">
        <f>ROUND(ROUND(H264,2)*ROUND(G264,3),2)</f>
        <v>0</v>
      </c>
      <c r="O264">
        <f>(I264*21)/100</f>
        <v>0</v>
      </c>
      <c r="P264" t="s">
        <v>35</v>
      </c>
    </row>
    <row r="265" spans="1:16" ht="51" x14ac:dyDescent="0.2">
      <c r="A265" s="34" t="s">
        <v>59</v>
      </c>
      <c r="E265" s="35" t="s">
        <v>2596</v>
      </c>
    </row>
    <row r="266" spans="1:16" x14ac:dyDescent="0.2">
      <c r="A266" s="36" t="s">
        <v>61</v>
      </c>
      <c r="E266" s="37" t="s">
        <v>2597</v>
      </c>
    </row>
    <row r="267" spans="1:16" ht="25.5" x14ac:dyDescent="0.2">
      <c r="A267" t="s">
        <v>63</v>
      </c>
      <c r="E267" s="35" t="s">
        <v>80</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1"/>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0+O11+O36+O101+O118+O151+O176+O185+O202+O211</f>
        <v>0</v>
      </c>
      <c r="P2" t="s">
        <v>34</v>
      </c>
    </row>
    <row r="3" spans="1:18" ht="15" customHeight="1" x14ac:dyDescent="0.25">
      <c r="A3" t="s">
        <v>11</v>
      </c>
      <c r="B3" s="17" t="s">
        <v>13</v>
      </c>
      <c r="C3" s="4" t="s">
        <v>14</v>
      </c>
      <c r="D3" s="7"/>
      <c r="E3" s="18" t="s">
        <v>15</v>
      </c>
      <c r="F3" s="8"/>
      <c r="G3" s="15"/>
      <c r="H3" s="14" t="s">
        <v>2598</v>
      </c>
      <c r="I3" s="40">
        <f>0+I11+I36+I101+I118+I151+I176+I185+I202+I211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20" t="s">
        <v>30</v>
      </c>
      <c r="C7" s="3" t="s">
        <v>2598</v>
      </c>
      <c r="D7" s="2"/>
      <c r="E7" s="21" t="s">
        <v>2599</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0+I12+I16+I20+I24+I28+I32</f>
        <v>0</v>
      </c>
      <c r="R11">
        <f>0+O12+O16+O20+O24+O28+O32</f>
        <v>0</v>
      </c>
    </row>
    <row r="12" spans="1:18" x14ac:dyDescent="0.2">
      <c r="A12" s="24" t="s">
        <v>55</v>
      </c>
      <c r="B12" s="29" t="s">
        <v>18</v>
      </c>
      <c r="C12" s="29" t="s">
        <v>1987</v>
      </c>
      <c r="D12" s="24" t="s">
        <v>120</v>
      </c>
      <c r="E12" s="30" t="s">
        <v>57</v>
      </c>
      <c r="F12" s="31" t="s">
        <v>58</v>
      </c>
      <c r="G12" s="32">
        <v>163.71</v>
      </c>
      <c r="H12" s="33">
        <v>0</v>
      </c>
      <c r="I12" s="33">
        <f>ROUND(ROUND(H12,2)*ROUND(G12,3),2)</f>
        <v>0</v>
      </c>
      <c r="O12">
        <f>(I12*21)/100</f>
        <v>0</v>
      </c>
      <c r="P12" t="s">
        <v>35</v>
      </c>
    </row>
    <row r="13" spans="1:18" ht="38.25" x14ac:dyDescent="0.2">
      <c r="A13" s="34" t="s">
        <v>59</v>
      </c>
      <c r="E13" s="35" t="s">
        <v>2600</v>
      </c>
    </row>
    <row r="14" spans="1:18" x14ac:dyDescent="0.2">
      <c r="A14" s="36" t="s">
        <v>61</v>
      </c>
      <c r="E14" s="37" t="s">
        <v>2601</v>
      </c>
    </row>
    <row r="15" spans="1:18" ht="25.5" x14ac:dyDescent="0.2">
      <c r="A15" t="s">
        <v>63</v>
      </c>
      <c r="E15" s="35" t="s">
        <v>64</v>
      </c>
    </row>
    <row r="16" spans="1:18" x14ac:dyDescent="0.2">
      <c r="A16" s="24" t="s">
        <v>55</v>
      </c>
      <c r="B16" s="29" t="s">
        <v>35</v>
      </c>
      <c r="C16" s="29" t="s">
        <v>1987</v>
      </c>
      <c r="D16" s="24" t="s">
        <v>125</v>
      </c>
      <c r="E16" s="30" t="s">
        <v>57</v>
      </c>
      <c r="F16" s="31" t="s">
        <v>58</v>
      </c>
      <c r="G16" s="32">
        <v>160.43</v>
      </c>
      <c r="H16" s="33">
        <v>0</v>
      </c>
      <c r="I16" s="33">
        <f>ROUND(ROUND(H16,2)*ROUND(G16,3),2)</f>
        <v>0</v>
      </c>
      <c r="O16">
        <f>(I16*21)/100</f>
        <v>0</v>
      </c>
      <c r="P16" t="s">
        <v>35</v>
      </c>
    </row>
    <row r="17" spans="1:16" ht="38.25" x14ac:dyDescent="0.2">
      <c r="A17" s="34" t="s">
        <v>59</v>
      </c>
      <c r="E17" s="35" t="s">
        <v>2602</v>
      </c>
    </row>
    <row r="18" spans="1:16" x14ac:dyDescent="0.2">
      <c r="A18" s="36" t="s">
        <v>61</v>
      </c>
      <c r="E18" s="37" t="s">
        <v>2603</v>
      </c>
    </row>
    <row r="19" spans="1:16" ht="25.5" x14ac:dyDescent="0.2">
      <c r="A19" t="s">
        <v>63</v>
      </c>
      <c r="E19" s="35" t="s">
        <v>64</v>
      </c>
    </row>
    <row r="20" spans="1:16" x14ac:dyDescent="0.2">
      <c r="A20" s="24" t="s">
        <v>55</v>
      </c>
      <c r="B20" s="29" t="s">
        <v>34</v>
      </c>
      <c r="C20" s="29" t="s">
        <v>1987</v>
      </c>
      <c r="D20" s="24" t="s">
        <v>1992</v>
      </c>
      <c r="E20" s="30" t="s">
        <v>57</v>
      </c>
      <c r="F20" s="31" t="s">
        <v>58</v>
      </c>
      <c r="G20" s="32">
        <v>44.39</v>
      </c>
      <c r="H20" s="33">
        <v>0</v>
      </c>
      <c r="I20" s="33">
        <f>ROUND(ROUND(H20,2)*ROUND(G20,3),2)</f>
        <v>0</v>
      </c>
      <c r="O20">
        <f>(I20*21)/100</f>
        <v>0</v>
      </c>
      <c r="P20" t="s">
        <v>35</v>
      </c>
    </row>
    <row r="21" spans="1:16" ht="38.25" x14ac:dyDescent="0.2">
      <c r="A21" s="34" t="s">
        <v>59</v>
      </c>
      <c r="E21" s="35" t="s">
        <v>2604</v>
      </c>
    </row>
    <row r="22" spans="1:16" x14ac:dyDescent="0.2">
      <c r="A22" s="36" t="s">
        <v>61</v>
      </c>
      <c r="E22" s="37" t="s">
        <v>2605</v>
      </c>
    </row>
    <row r="23" spans="1:16" ht="25.5" x14ac:dyDescent="0.2">
      <c r="A23" t="s">
        <v>63</v>
      </c>
      <c r="E23" s="35" t="s">
        <v>64</v>
      </c>
    </row>
    <row r="24" spans="1:16" x14ac:dyDescent="0.2">
      <c r="A24" s="24" t="s">
        <v>55</v>
      </c>
      <c r="B24" s="29" t="s">
        <v>43</v>
      </c>
      <c r="C24" s="29" t="s">
        <v>1987</v>
      </c>
      <c r="D24" s="24" t="s">
        <v>1995</v>
      </c>
      <c r="E24" s="30" t="s">
        <v>57</v>
      </c>
      <c r="F24" s="31" t="s">
        <v>58</v>
      </c>
      <c r="G24" s="32">
        <v>1.88</v>
      </c>
      <c r="H24" s="33">
        <v>0</v>
      </c>
      <c r="I24" s="33">
        <f>ROUND(ROUND(H24,2)*ROUND(G24,3),2)</f>
        <v>0</v>
      </c>
      <c r="O24">
        <f>(I24*21)/100</f>
        <v>0</v>
      </c>
      <c r="P24" t="s">
        <v>35</v>
      </c>
    </row>
    <row r="25" spans="1:16" ht="38.25" x14ac:dyDescent="0.2">
      <c r="A25" s="34" t="s">
        <v>59</v>
      </c>
      <c r="E25" s="35" t="s">
        <v>2606</v>
      </c>
    </row>
    <row r="26" spans="1:16" x14ac:dyDescent="0.2">
      <c r="A26" s="36" t="s">
        <v>61</v>
      </c>
      <c r="E26" s="37" t="s">
        <v>2607</v>
      </c>
    </row>
    <row r="27" spans="1:16" ht="25.5" x14ac:dyDescent="0.2">
      <c r="A27" t="s">
        <v>63</v>
      </c>
      <c r="E27" s="35" t="s">
        <v>64</v>
      </c>
    </row>
    <row r="28" spans="1:16" x14ac:dyDescent="0.2">
      <c r="A28" s="24" t="s">
        <v>55</v>
      </c>
      <c r="B28" s="29" t="s">
        <v>45</v>
      </c>
      <c r="C28" s="29" t="s">
        <v>2001</v>
      </c>
      <c r="D28" s="24" t="s">
        <v>69</v>
      </c>
      <c r="E28" s="30" t="s">
        <v>2002</v>
      </c>
      <c r="F28" s="31" t="s">
        <v>486</v>
      </c>
      <c r="G28" s="32">
        <v>1</v>
      </c>
      <c r="H28" s="33">
        <v>0</v>
      </c>
      <c r="I28" s="33">
        <f>ROUND(ROUND(H28,2)*ROUND(G28,3),2)</f>
        <v>0</v>
      </c>
      <c r="O28">
        <f>(I28*21)/100</f>
        <v>0</v>
      </c>
      <c r="P28" t="s">
        <v>35</v>
      </c>
    </row>
    <row r="29" spans="1:16" ht="25.5" x14ac:dyDescent="0.2">
      <c r="A29" s="34" t="s">
        <v>59</v>
      </c>
      <c r="E29" s="35" t="s">
        <v>2608</v>
      </c>
    </row>
    <row r="30" spans="1:16" x14ac:dyDescent="0.2">
      <c r="A30" s="36" t="s">
        <v>61</v>
      </c>
      <c r="E30" s="37" t="s">
        <v>69</v>
      </c>
    </row>
    <row r="31" spans="1:16" x14ac:dyDescent="0.2">
      <c r="A31" t="s">
        <v>63</v>
      </c>
      <c r="E31" s="35" t="s">
        <v>2004</v>
      </c>
    </row>
    <row r="32" spans="1:16" x14ac:dyDescent="0.2">
      <c r="A32" s="24" t="s">
        <v>55</v>
      </c>
      <c r="B32" s="29" t="s">
        <v>47</v>
      </c>
      <c r="C32" s="29" t="s">
        <v>2005</v>
      </c>
      <c r="D32" s="24" t="s">
        <v>69</v>
      </c>
      <c r="E32" s="30" t="s">
        <v>2006</v>
      </c>
      <c r="F32" s="31" t="s">
        <v>486</v>
      </c>
      <c r="G32" s="32">
        <v>1</v>
      </c>
      <c r="H32" s="33">
        <v>0</v>
      </c>
      <c r="I32" s="33">
        <f>ROUND(ROUND(H32,2)*ROUND(G32,3),2)</f>
        <v>0</v>
      </c>
      <c r="O32">
        <f>(I32*21)/100</f>
        <v>0</v>
      </c>
      <c r="P32" t="s">
        <v>35</v>
      </c>
    </row>
    <row r="33" spans="1:18" ht="25.5" x14ac:dyDescent="0.2">
      <c r="A33" s="34" t="s">
        <v>59</v>
      </c>
      <c r="E33" s="35" t="s">
        <v>2609</v>
      </c>
    </row>
    <row r="34" spans="1:18" x14ac:dyDescent="0.2">
      <c r="A34" s="36" t="s">
        <v>61</v>
      </c>
      <c r="E34" s="37" t="s">
        <v>69</v>
      </c>
    </row>
    <row r="35" spans="1:18" ht="51" x14ac:dyDescent="0.2">
      <c r="A35" t="s">
        <v>63</v>
      </c>
      <c r="E35" s="35" t="s">
        <v>2008</v>
      </c>
    </row>
    <row r="36" spans="1:18" ht="12.75" customHeight="1" x14ac:dyDescent="0.2">
      <c r="A36" s="12" t="s">
        <v>53</v>
      </c>
      <c r="B36" s="12"/>
      <c r="C36" s="38" t="s">
        <v>18</v>
      </c>
      <c r="D36" s="12"/>
      <c r="E36" s="27" t="s">
        <v>67</v>
      </c>
      <c r="F36" s="12"/>
      <c r="G36" s="12"/>
      <c r="H36" s="12"/>
      <c r="I36" s="39">
        <f>0+Q36</f>
        <v>0</v>
      </c>
      <c r="O36">
        <f>0+R36</f>
        <v>0</v>
      </c>
      <c r="Q36">
        <f>0+I37+I41+I45+I49+I53+I57+I61+I65+I69+I73+I77+I81+I85+I89+I93+I97</f>
        <v>0</v>
      </c>
      <c r="R36">
        <f>0+O37+O41+O45+O49+O53+O57+O61+O65+O69+O73+O77+O81+O85+O89+O93+O97</f>
        <v>0</v>
      </c>
    </row>
    <row r="37" spans="1:18" x14ac:dyDescent="0.2">
      <c r="A37" s="24" t="s">
        <v>55</v>
      </c>
      <c r="B37" s="29" t="s">
        <v>89</v>
      </c>
      <c r="C37" s="29" t="s">
        <v>135</v>
      </c>
      <c r="D37" s="24" t="s">
        <v>69</v>
      </c>
      <c r="E37" s="30" t="s">
        <v>136</v>
      </c>
      <c r="F37" s="31" t="s">
        <v>137</v>
      </c>
      <c r="G37" s="32">
        <v>280</v>
      </c>
      <c r="H37" s="33">
        <v>0</v>
      </c>
      <c r="I37" s="33">
        <f>ROUND(ROUND(H37,2)*ROUND(G37,3),2)</f>
        <v>0</v>
      </c>
      <c r="O37">
        <f>(I37*21)/100</f>
        <v>0</v>
      </c>
      <c r="P37" t="s">
        <v>35</v>
      </c>
    </row>
    <row r="38" spans="1:18" ht="38.25" x14ac:dyDescent="0.2">
      <c r="A38" s="34" t="s">
        <v>59</v>
      </c>
      <c r="E38" s="35" t="s">
        <v>2610</v>
      </c>
    </row>
    <row r="39" spans="1:18" x14ac:dyDescent="0.2">
      <c r="A39" s="36" t="s">
        <v>61</v>
      </c>
      <c r="E39" s="37" t="s">
        <v>2611</v>
      </c>
    </row>
    <row r="40" spans="1:18" ht="38.25" x14ac:dyDescent="0.2">
      <c r="A40" t="s">
        <v>63</v>
      </c>
      <c r="E40" s="35" t="s">
        <v>140</v>
      </c>
    </row>
    <row r="41" spans="1:18" x14ac:dyDescent="0.2">
      <c r="A41" s="24" t="s">
        <v>55</v>
      </c>
      <c r="B41" s="29" t="s">
        <v>94</v>
      </c>
      <c r="C41" s="29" t="s">
        <v>1700</v>
      </c>
      <c r="D41" s="24" t="s">
        <v>69</v>
      </c>
      <c r="E41" s="30" t="s">
        <v>1701</v>
      </c>
      <c r="F41" s="31" t="s">
        <v>101</v>
      </c>
      <c r="G41" s="32">
        <v>75</v>
      </c>
      <c r="H41" s="33">
        <v>0</v>
      </c>
      <c r="I41" s="33">
        <f>ROUND(ROUND(H41,2)*ROUND(G41,3),2)</f>
        <v>0</v>
      </c>
      <c r="O41">
        <f>(I41*21)/100</f>
        <v>0</v>
      </c>
      <c r="P41" t="s">
        <v>35</v>
      </c>
    </row>
    <row r="42" spans="1:18" ht="38.25" x14ac:dyDescent="0.2">
      <c r="A42" s="34" t="s">
        <v>59</v>
      </c>
      <c r="E42" s="35" t="s">
        <v>2612</v>
      </c>
    </row>
    <row r="43" spans="1:18" x14ac:dyDescent="0.2">
      <c r="A43" s="36" t="s">
        <v>61</v>
      </c>
      <c r="E43" s="37" t="s">
        <v>2613</v>
      </c>
    </row>
    <row r="44" spans="1:18" ht="38.25" x14ac:dyDescent="0.2">
      <c r="A44" t="s">
        <v>63</v>
      </c>
      <c r="E44" s="35" t="s">
        <v>1704</v>
      </c>
    </row>
    <row r="45" spans="1:18" x14ac:dyDescent="0.2">
      <c r="A45" s="24" t="s">
        <v>55</v>
      </c>
      <c r="B45" s="29" t="s">
        <v>50</v>
      </c>
      <c r="C45" s="29" t="s">
        <v>2025</v>
      </c>
      <c r="D45" s="24" t="s">
        <v>69</v>
      </c>
      <c r="E45" s="30" t="s">
        <v>2026</v>
      </c>
      <c r="F45" s="31" t="s">
        <v>71</v>
      </c>
      <c r="G45" s="32">
        <v>2.4500000000000002</v>
      </c>
      <c r="H45" s="33">
        <v>0</v>
      </c>
      <c r="I45" s="33">
        <f>ROUND(ROUND(H45,2)*ROUND(G45,3),2)</f>
        <v>0</v>
      </c>
      <c r="O45">
        <f>(I45*21)/100</f>
        <v>0</v>
      </c>
      <c r="P45" t="s">
        <v>35</v>
      </c>
    </row>
    <row r="46" spans="1:18" ht="63.75" x14ac:dyDescent="0.2">
      <c r="A46" s="34" t="s">
        <v>59</v>
      </c>
      <c r="E46" s="35" t="s">
        <v>2614</v>
      </c>
    </row>
    <row r="47" spans="1:18" x14ac:dyDescent="0.2">
      <c r="A47" s="36" t="s">
        <v>61</v>
      </c>
      <c r="E47" s="37" t="s">
        <v>2615</v>
      </c>
    </row>
    <row r="48" spans="1:18" ht="369.75" x14ac:dyDescent="0.2">
      <c r="A48" t="s">
        <v>63</v>
      </c>
      <c r="E48" s="35" t="s">
        <v>152</v>
      </c>
    </row>
    <row r="49" spans="1:16" x14ac:dyDescent="0.2">
      <c r="A49" s="24" t="s">
        <v>55</v>
      </c>
      <c r="B49" s="29" t="s">
        <v>52</v>
      </c>
      <c r="C49" s="29" t="s">
        <v>2029</v>
      </c>
      <c r="D49" s="24" t="s">
        <v>69</v>
      </c>
      <c r="E49" s="30" t="s">
        <v>2030</v>
      </c>
      <c r="F49" s="31" t="s">
        <v>174</v>
      </c>
      <c r="G49" s="32">
        <v>24.5</v>
      </c>
      <c r="H49" s="33">
        <v>0</v>
      </c>
      <c r="I49" s="33">
        <f>ROUND(ROUND(H49,2)*ROUND(G49,3),2)</f>
        <v>0</v>
      </c>
      <c r="O49">
        <f>(I49*21)/100</f>
        <v>0</v>
      </c>
      <c r="P49" t="s">
        <v>35</v>
      </c>
    </row>
    <row r="50" spans="1:16" ht="63.75" x14ac:dyDescent="0.2">
      <c r="A50" s="34" t="s">
        <v>59</v>
      </c>
      <c r="E50" s="35" t="s">
        <v>2616</v>
      </c>
    </row>
    <row r="51" spans="1:16" x14ac:dyDescent="0.2">
      <c r="A51" s="36" t="s">
        <v>61</v>
      </c>
      <c r="E51" s="37" t="s">
        <v>2617</v>
      </c>
    </row>
    <row r="52" spans="1:16" ht="25.5" x14ac:dyDescent="0.2">
      <c r="A52" t="s">
        <v>63</v>
      </c>
      <c r="E52" s="35" t="s">
        <v>177</v>
      </c>
    </row>
    <row r="53" spans="1:16" x14ac:dyDescent="0.2">
      <c r="A53" s="24" t="s">
        <v>55</v>
      </c>
      <c r="B53" s="29" t="s">
        <v>108</v>
      </c>
      <c r="C53" s="29" t="s">
        <v>148</v>
      </c>
      <c r="D53" s="24" t="s">
        <v>69</v>
      </c>
      <c r="E53" s="30" t="s">
        <v>149</v>
      </c>
      <c r="F53" s="31" t="s">
        <v>71</v>
      </c>
      <c r="G53" s="32">
        <v>19.5</v>
      </c>
      <c r="H53" s="33">
        <v>0</v>
      </c>
      <c r="I53" s="33">
        <f>ROUND(ROUND(H53,2)*ROUND(G53,3),2)</f>
        <v>0</v>
      </c>
      <c r="O53">
        <f>(I53*21)/100</f>
        <v>0</v>
      </c>
      <c r="P53" t="s">
        <v>35</v>
      </c>
    </row>
    <row r="54" spans="1:16" ht="63.75" x14ac:dyDescent="0.2">
      <c r="A54" s="34" t="s">
        <v>59</v>
      </c>
      <c r="E54" s="35" t="s">
        <v>2618</v>
      </c>
    </row>
    <row r="55" spans="1:16" x14ac:dyDescent="0.2">
      <c r="A55" s="36" t="s">
        <v>61</v>
      </c>
      <c r="E55" s="37" t="s">
        <v>2619</v>
      </c>
    </row>
    <row r="56" spans="1:16" ht="369.75" x14ac:dyDescent="0.2">
      <c r="A56" t="s">
        <v>63</v>
      </c>
      <c r="E56" s="35" t="s">
        <v>152</v>
      </c>
    </row>
    <row r="57" spans="1:16" x14ac:dyDescent="0.2">
      <c r="A57" s="24" t="s">
        <v>55</v>
      </c>
      <c r="B57" s="29" t="s">
        <v>113</v>
      </c>
      <c r="C57" s="29" t="s">
        <v>1709</v>
      </c>
      <c r="D57" s="24" t="s">
        <v>69</v>
      </c>
      <c r="E57" s="30" t="s">
        <v>1710</v>
      </c>
      <c r="F57" s="31" t="s">
        <v>174</v>
      </c>
      <c r="G57" s="32">
        <v>195</v>
      </c>
      <c r="H57" s="33">
        <v>0</v>
      </c>
      <c r="I57" s="33">
        <f>ROUND(ROUND(H57,2)*ROUND(G57,3),2)</f>
        <v>0</v>
      </c>
      <c r="O57">
        <f>(I57*21)/100</f>
        <v>0</v>
      </c>
      <c r="P57" t="s">
        <v>35</v>
      </c>
    </row>
    <row r="58" spans="1:16" ht="51" x14ac:dyDescent="0.2">
      <c r="A58" s="34" t="s">
        <v>59</v>
      </c>
      <c r="E58" s="35" t="s">
        <v>2620</v>
      </c>
    </row>
    <row r="59" spans="1:16" x14ac:dyDescent="0.2">
      <c r="A59" s="36" t="s">
        <v>61</v>
      </c>
      <c r="E59" s="37" t="s">
        <v>2621</v>
      </c>
    </row>
    <row r="60" spans="1:16" ht="25.5" x14ac:dyDescent="0.2">
      <c r="A60" t="s">
        <v>63</v>
      </c>
      <c r="E60" s="35" t="s">
        <v>177</v>
      </c>
    </row>
    <row r="61" spans="1:16" x14ac:dyDescent="0.2">
      <c r="A61" s="24" t="s">
        <v>55</v>
      </c>
      <c r="B61" s="29" t="s">
        <v>118</v>
      </c>
      <c r="C61" s="29" t="s">
        <v>2037</v>
      </c>
      <c r="D61" s="24" t="s">
        <v>69</v>
      </c>
      <c r="E61" s="30" t="s">
        <v>2038</v>
      </c>
      <c r="F61" s="31" t="s">
        <v>71</v>
      </c>
      <c r="G61" s="32">
        <v>22.5</v>
      </c>
      <c r="H61" s="33">
        <v>0</v>
      </c>
      <c r="I61" s="33">
        <f>ROUND(ROUND(H61,2)*ROUND(G61,3),2)</f>
        <v>0</v>
      </c>
      <c r="O61">
        <f>(I61*21)/100</f>
        <v>0</v>
      </c>
      <c r="P61" t="s">
        <v>35</v>
      </c>
    </row>
    <row r="62" spans="1:16" ht="63.75" x14ac:dyDescent="0.2">
      <c r="A62" s="34" t="s">
        <v>59</v>
      </c>
      <c r="E62" s="35" t="s">
        <v>2622</v>
      </c>
    </row>
    <row r="63" spans="1:16" x14ac:dyDescent="0.2">
      <c r="A63" s="36" t="s">
        <v>61</v>
      </c>
      <c r="E63" s="37" t="s">
        <v>2623</v>
      </c>
    </row>
    <row r="64" spans="1:16" ht="63.75" x14ac:dyDescent="0.2">
      <c r="A64" t="s">
        <v>63</v>
      </c>
      <c r="E64" s="35" t="s">
        <v>2041</v>
      </c>
    </row>
    <row r="65" spans="1:16" x14ac:dyDescent="0.2">
      <c r="A65" s="24" t="s">
        <v>55</v>
      </c>
      <c r="B65" s="29" t="s">
        <v>124</v>
      </c>
      <c r="C65" s="29" t="s">
        <v>166</v>
      </c>
      <c r="D65" s="24" t="s">
        <v>69</v>
      </c>
      <c r="E65" s="30" t="s">
        <v>167</v>
      </c>
      <c r="F65" s="31" t="s">
        <v>71</v>
      </c>
      <c r="G65" s="32">
        <v>57.713999999999999</v>
      </c>
      <c r="H65" s="33">
        <v>0</v>
      </c>
      <c r="I65" s="33">
        <f>ROUND(ROUND(H65,2)*ROUND(G65,3),2)</f>
        <v>0</v>
      </c>
      <c r="O65">
        <f>(I65*21)/100</f>
        <v>0</v>
      </c>
      <c r="P65" t="s">
        <v>35</v>
      </c>
    </row>
    <row r="66" spans="1:16" ht="63.75" x14ac:dyDescent="0.2">
      <c r="A66" s="34" t="s">
        <v>59</v>
      </c>
      <c r="E66" s="35" t="s">
        <v>2624</v>
      </c>
    </row>
    <row r="67" spans="1:16" x14ac:dyDescent="0.2">
      <c r="A67" s="36" t="s">
        <v>61</v>
      </c>
      <c r="E67" s="37" t="s">
        <v>2625</v>
      </c>
    </row>
    <row r="68" spans="1:16" ht="318.75" x14ac:dyDescent="0.2">
      <c r="A68" t="s">
        <v>63</v>
      </c>
      <c r="E68" s="35" t="s">
        <v>170</v>
      </c>
    </row>
    <row r="69" spans="1:16" x14ac:dyDescent="0.2">
      <c r="A69" s="24" t="s">
        <v>55</v>
      </c>
      <c r="B69" s="29" t="s">
        <v>128</v>
      </c>
      <c r="C69" s="29" t="s">
        <v>172</v>
      </c>
      <c r="D69" s="24" t="s">
        <v>69</v>
      </c>
      <c r="E69" s="30" t="s">
        <v>173</v>
      </c>
      <c r="F69" s="31" t="s">
        <v>174</v>
      </c>
      <c r="G69" s="32">
        <v>577.1</v>
      </c>
      <c r="H69" s="33">
        <v>0</v>
      </c>
      <c r="I69" s="33">
        <f>ROUND(ROUND(H69,2)*ROUND(G69,3),2)</f>
        <v>0</v>
      </c>
      <c r="O69">
        <f>(I69*21)/100</f>
        <v>0</v>
      </c>
      <c r="P69" t="s">
        <v>35</v>
      </c>
    </row>
    <row r="70" spans="1:16" ht="51" x14ac:dyDescent="0.2">
      <c r="A70" s="34" t="s">
        <v>59</v>
      </c>
      <c r="E70" s="35" t="s">
        <v>2626</v>
      </c>
    </row>
    <row r="71" spans="1:16" x14ac:dyDescent="0.2">
      <c r="A71" s="36" t="s">
        <v>61</v>
      </c>
      <c r="E71" s="37" t="s">
        <v>2627</v>
      </c>
    </row>
    <row r="72" spans="1:16" ht="25.5" x14ac:dyDescent="0.2">
      <c r="A72" t="s">
        <v>63</v>
      </c>
      <c r="E72" s="35" t="s">
        <v>177</v>
      </c>
    </row>
    <row r="73" spans="1:16" x14ac:dyDescent="0.2">
      <c r="A73" s="24" t="s">
        <v>55</v>
      </c>
      <c r="B73" s="29" t="s">
        <v>134</v>
      </c>
      <c r="C73" s="29" t="s">
        <v>185</v>
      </c>
      <c r="D73" s="24" t="s">
        <v>120</v>
      </c>
      <c r="E73" s="30" t="s">
        <v>186</v>
      </c>
      <c r="F73" s="31" t="s">
        <v>71</v>
      </c>
      <c r="G73" s="32">
        <v>4</v>
      </c>
      <c r="H73" s="33">
        <v>0</v>
      </c>
      <c r="I73" s="33">
        <f>ROUND(ROUND(H73,2)*ROUND(G73,3),2)</f>
        <v>0</v>
      </c>
      <c r="O73">
        <f>(I73*21)/100</f>
        <v>0</v>
      </c>
      <c r="P73" t="s">
        <v>35</v>
      </c>
    </row>
    <row r="74" spans="1:16" ht="38.25" x14ac:dyDescent="0.2">
      <c r="A74" s="34" t="s">
        <v>59</v>
      </c>
      <c r="E74" s="35" t="s">
        <v>2628</v>
      </c>
    </row>
    <row r="75" spans="1:16" x14ac:dyDescent="0.2">
      <c r="A75" s="36" t="s">
        <v>61</v>
      </c>
      <c r="E75" s="37" t="s">
        <v>2629</v>
      </c>
    </row>
    <row r="76" spans="1:16" ht="229.5" x14ac:dyDescent="0.2">
      <c r="A76" t="s">
        <v>63</v>
      </c>
      <c r="E76" s="35" t="s">
        <v>189</v>
      </c>
    </row>
    <row r="77" spans="1:16" x14ac:dyDescent="0.2">
      <c r="A77" s="24" t="s">
        <v>55</v>
      </c>
      <c r="B77" s="29" t="s">
        <v>141</v>
      </c>
      <c r="C77" s="29" t="s">
        <v>185</v>
      </c>
      <c r="D77" s="24" t="s">
        <v>125</v>
      </c>
      <c r="E77" s="30" t="s">
        <v>186</v>
      </c>
      <c r="F77" s="31" t="s">
        <v>71</v>
      </c>
      <c r="G77" s="32">
        <v>54.56</v>
      </c>
      <c r="H77" s="33">
        <v>0</v>
      </c>
      <c r="I77" s="33">
        <f>ROUND(ROUND(H77,2)*ROUND(G77,3),2)</f>
        <v>0</v>
      </c>
      <c r="O77">
        <f>(I77*21)/100</f>
        <v>0</v>
      </c>
      <c r="P77" t="s">
        <v>35</v>
      </c>
    </row>
    <row r="78" spans="1:16" ht="51" x14ac:dyDescent="0.2">
      <c r="A78" s="34" t="s">
        <v>59</v>
      </c>
      <c r="E78" s="35" t="s">
        <v>2630</v>
      </c>
    </row>
    <row r="79" spans="1:16" x14ac:dyDescent="0.2">
      <c r="A79" s="36" t="s">
        <v>61</v>
      </c>
      <c r="E79" s="37" t="s">
        <v>2631</v>
      </c>
    </row>
    <row r="80" spans="1:16" ht="229.5" x14ac:dyDescent="0.2">
      <c r="A80" t="s">
        <v>63</v>
      </c>
      <c r="E80" s="35" t="s">
        <v>189</v>
      </c>
    </row>
    <row r="81" spans="1:16" x14ac:dyDescent="0.2">
      <c r="A81" s="24" t="s">
        <v>55</v>
      </c>
      <c r="B81" s="29" t="s">
        <v>147</v>
      </c>
      <c r="C81" s="29" t="s">
        <v>185</v>
      </c>
      <c r="D81" s="24" t="s">
        <v>1992</v>
      </c>
      <c r="E81" s="30" t="s">
        <v>186</v>
      </c>
      <c r="F81" s="31" t="s">
        <v>71</v>
      </c>
      <c r="G81" s="32">
        <v>3.15</v>
      </c>
      <c r="H81" s="33">
        <v>0</v>
      </c>
      <c r="I81" s="33">
        <f>ROUND(ROUND(H81,2)*ROUND(G81,3),2)</f>
        <v>0</v>
      </c>
      <c r="O81">
        <f>(I81*21)/100</f>
        <v>0</v>
      </c>
      <c r="P81" t="s">
        <v>35</v>
      </c>
    </row>
    <row r="82" spans="1:16" ht="38.25" x14ac:dyDescent="0.2">
      <c r="A82" s="34" t="s">
        <v>59</v>
      </c>
      <c r="E82" s="35" t="s">
        <v>2632</v>
      </c>
    </row>
    <row r="83" spans="1:16" x14ac:dyDescent="0.2">
      <c r="A83" s="36" t="s">
        <v>61</v>
      </c>
      <c r="E83" s="37" t="s">
        <v>2633</v>
      </c>
    </row>
    <row r="84" spans="1:16" ht="229.5" x14ac:dyDescent="0.2">
      <c r="A84" t="s">
        <v>63</v>
      </c>
      <c r="E84" s="35" t="s">
        <v>189</v>
      </c>
    </row>
    <row r="85" spans="1:16" x14ac:dyDescent="0.2">
      <c r="A85" s="24" t="s">
        <v>55</v>
      </c>
      <c r="B85" s="29" t="s">
        <v>153</v>
      </c>
      <c r="C85" s="29" t="s">
        <v>197</v>
      </c>
      <c r="D85" s="24" t="s">
        <v>69</v>
      </c>
      <c r="E85" s="30" t="s">
        <v>198</v>
      </c>
      <c r="F85" s="31" t="s">
        <v>71</v>
      </c>
      <c r="G85" s="32">
        <v>19.5</v>
      </c>
      <c r="H85" s="33">
        <v>0</v>
      </c>
      <c r="I85" s="33">
        <f>ROUND(ROUND(H85,2)*ROUND(G85,3),2)</f>
        <v>0</v>
      </c>
      <c r="O85">
        <f>(I85*21)/100</f>
        <v>0</v>
      </c>
      <c r="P85" t="s">
        <v>35</v>
      </c>
    </row>
    <row r="86" spans="1:16" ht="38.25" x14ac:dyDescent="0.2">
      <c r="A86" s="34" t="s">
        <v>59</v>
      </c>
      <c r="E86" s="35" t="s">
        <v>2634</v>
      </c>
    </row>
    <row r="87" spans="1:16" x14ac:dyDescent="0.2">
      <c r="A87" s="36" t="s">
        <v>61</v>
      </c>
      <c r="E87" s="37" t="s">
        <v>2619</v>
      </c>
    </row>
    <row r="88" spans="1:16" ht="267.75" x14ac:dyDescent="0.2">
      <c r="A88" t="s">
        <v>63</v>
      </c>
      <c r="E88" s="35" t="s">
        <v>200</v>
      </c>
    </row>
    <row r="89" spans="1:16" x14ac:dyDescent="0.2">
      <c r="A89" s="24" t="s">
        <v>55</v>
      </c>
      <c r="B89" s="29" t="s">
        <v>159</v>
      </c>
      <c r="C89" s="29" t="s">
        <v>215</v>
      </c>
      <c r="D89" s="24" t="s">
        <v>69</v>
      </c>
      <c r="E89" s="30" t="s">
        <v>216</v>
      </c>
      <c r="F89" s="31" t="s">
        <v>204</v>
      </c>
      <c r="G89" s="32">
        <v>21</v>
      </c>
      <c r="H89" s="33">
        <v>0</v>
      </c>
      <c r="I89" s="33">
        <f>ROUND(ROUND(H89,2)*ROUND(G89,3),2)</f>
        <v>0</v>
      </c>
      <c r="O89">
        <f>(I89*21)/100</f>
        <v>0</v>
      </c>
      <c r="P89" t="s">
        <v>35</v>
      </c>
    </row>
    <row r="90" spans="1:16" ht="38.25" x14ac:dyDescent="0.2">
      <c r="A90" s="34" t="s">
        <v>59</v>
      </c>
      <c r="E90" s="35" t="s">
        <v>2635</v>
      </c>
    </row>
    <row r="91" spans="1:16" x14ac:dyDescent="0.2">
      <c r="A91" s="36" t="s">
        <v>61</v>
      </c>
      <c r="E91" s="37" t="s">
        <v>2636</v>
      </c>
    </row>
    <row r="92" spans="1:16" ht="38.25" x14ac:dyDescent="0.2">
      <c r="A92" t="s">
        <v>63</v>
      </c>
      <c r="E92" s="35" t="s">
        <v>219</v>
      </c>
    </row>
    <row r="93" spans="1:16" x14ac:dyDescent="0.2">
      <c r="A93" s="24" t="s">
        <v>55</v>
      </c>
      <c r="B93" s="29" t="s">
        <v>165</v>
      </c>
      <c r="C93" s="29" t="s">
        <v>221</v>
      </c>
      <c r="D93" s="24" t="s">
        <v>69</v>
      </c>
      <c r="E93" s="30" t="s">
        <v>222</v>
      </c>
      <c r="F93" s="31" t="s">
        <v>204</v>
      </c>
      <c r="G93" s="32">
        <v>21</v>
      </c>
      <c r="H93" s="33">
        <v>0</v>
      </c>
      <c r="I93" s="33">
        <f>ROUND(ROUND(H93,2)*ROUND(G93,3),2)</f>
        <v>0</v>
      </c>
      <c r="O93">
        <f>(I93*21)/100</f>
        <v>0</v>
      </c>
      <c r="P93" t="s">
        <v>35</v>
      </c>
    </row>
    <row r="94" spans="1:16" ht="51" x14ac:dyDescent="0.2">
      <c r="A94" s="34" t="s">
        <v>59</v>
      </c>
      <c r="E94" s="35" t="s">
        <v>2637</v>
      </c>
    </row>
    <row r="95" spans="1:16" x14ac:dyDescent="0.2">
      <c r="A95" s="36" t="s">
        <v>61</v>
      </c>
      <c r="E95" s="37" t="s">
        <v>2636</v>
      </c>
    </row>
    <row r="96" spans="1:16" ht="25.5" x14ac:dyDescent="0.2">
      <c r="A96" t="s">
        <v>63</v>
      </c>
      <c r="E96" s="35" t="s">
        <v>224</v>
      </c>
    </row>
    <row r="97" spans="1:18" x14ac:dyDescent="0.2">
      <c r="A97" s="24" t="s">
        <v>55</v>
      </c>
      <c r="B97" s="29" t="s">
        <v>171</v>
      </c>
      <c r="C97" s="29" t="s">
        <v>226</v>
      </c>
      <c r="D97" s="24" t="s">
        <v>69</v>
      </c>
      <c r="E97" s="30" t="s">
        <v>227</v>
      </c>
      <c r="F97" s="31" t="s">
        <v>204</v>
      </c>
      <c r="G97" s="32">
        <v>21</v>
      </c>
      <c r="H97" s="33">
        <v>0</v>
      </c>
      <c r="I97" s="33">
        <f>ROUND(ROUND(H97,2)*ROUND(G97,3),2)</f>
        <v>0</v>
      </c>
      <c r="O97">
        <f>(I97*21)/100</f>
        <v>0</v>
      </c>
      <c r="P97" t="s">
        <v>35</v>
      </c>
    </row>
    <row r="98" spans="1:18" ht="51" x14ac:dyDescent="0.2">
      <c r="A98" s="34" t="s">
        <v>59</v>
      </c>
      <c r="E98" s="35" t="s">
        <v>2638</v>
      </c>
    </row>
    <row r="99" spans="1:18" x14ac:dyDescent="0.2">
      <c r="A99" s="36" t="s">
        <v>61</v>
      </c>
      <c r="E99" s="37" t="s">
        <v>2636</v>
      </c>
    </row>
    <row r="100" spans="1:18" ht="38.25" x14ac:dyDescent="0.2">
      <c r="A100" t="s">
        <v>63</v>
      </c>
      <c r="E100" s="35" t="s">
        <v>229</v>
      </c>
    </row>
    <row r="101" spans="1:18" ht="12.75" customHeight="1" x14ac:dyDescent="0.2">
      <c r="A101" s="12" t="s">
        <v>53</v>
      </c>
      <c r="B101" s="12"/>
      <c r="C101" s="38" t="s">
        <v>35</v>
      </c>
      <c r="D101" s="12"/>
      <c r="E101" s="27" t="s">
        <v>242</v>
      </c>
      <c r="F101" s="12"/>
      <c r="G101" s="12"/>
      <c r="H101" s="12"/>
      <c r="I101" s="39">
        <f>0+Q101</f>
        <v>0</v>
      </c>
      <c r="O101">
        <f>0+R101</f>
        <v>0</v>
      </c>
      <c r="Q101">
        <f>0+I102+I106+I110+I114</f>
        <v>0</v>
      </c>
      <c r="R101">
        <f>0+O102+O106+O110+O114</f>
        <v>0</v>
      </c>
    </row>
    <row r="102" spans="1:18" x14ac:dyDescent="0.2">
      <c r="A102" s="24" t="s">
        <v>55</v>
      </c>
      <c r="B102" s="29" t="s">
        <v>178</v>
      </c>
      <c r="C102" s="29" t="s">
        <v>244</v>
      </c>
      <c r="D102" s="24" t="s">
        <v>69</v>
      </c>
      <c r="E102" s="30" t="s">
        <v>245</v>
      </c>
      <c r="F102" s="31" t="s">
        <v>204</v>
      </c>
      <c r="G102" s="32">
        <v>20</v>
      </c>
      <c r="H102" s="33">
        <v>0</v>
      </c>
      <c r="I102" s="33">
        <f>ROUND(ROUND(H102,2)*ROUND(G102,3),2)</f>
        <v>0</v>
      </c>
      <c r="O102">
        <f>(I102*21)/100</f>
        <v>0</v>
      </c>
      <c r="P102" t="s">
        <v>35</v>
      </c>
    </row>
    <row r="103" spans="1:18" ht="38.25" x14ac:dyDescent="0.2">
      <c r="A103" s="34" t="s">
        <v>59</v>
      </c>
      <c r="E103" s="35" t="s">
        <v>2639</v>
      </c>
    </row>
    <row r="104" spans="1:18" x14ac:dyDescent="0.2">
      <c r="A104" s="36" t="s">
        <v>61</v>
      </c>
      <c r="E104" s="37" t="s">
        <v>2640</v>
      </c>
    </row>
    <row r="105" spans="1:18" ht="51" x14ac:dyDescent="0.2">
      <c r="A105" t="s">
        <v>63</v>
      </c>
      <c r="E105" s="35" t="s">
        <v>248</v>
      </c>
    </row>
    <row r="106" spans="1:18" x14ac:dyDescent="0.2">
      <c r="A106" s="24" t="s">
        <v>55</v>
      </c>
      <c r="B106" s="29" t="s">
        <v>184</v>
      </c>
      <c r="C106" s="29" t="s">
        <v>2641</v>
      </c>
      <c r="D106" s="24" t="s">
        <v>125</v>
      </c>
      <c r="E106" s="30" t="s">
        <v>2642</v>
      </c>
      <c r="F106" s="31" t="s">
        <v>101</v>
      </c>
      <c r="G106" s="32">
        <v>75.825000000000003</v>
      </c>
      <c r="H106" s="33">
        <v>0</v>
      </c>
      <c r="I106" s="33">
        <f>ROUND(ROUND(H106,2)*ROUND(G106,3),2)</f>
        <v>0</v>
      </c>
      <c r="O106">
        <f>(I106*21)/100</f>
        <v>0</v>
      </c>
      <c r="P106" t="s">
        <v>35</v>
      </c>
    </row>
    <row r="107" spans="1:18" ht="51" x14ac:dyDescent="0.2">
      <c r="A107" s="34" t="s">
        <v>59</v>
      </c>
      <c r="E107" s="35" t="s">
        <v>2643</v>
      </c>
    </row>
    <row r="108" spans="1:18" x14ac:dyDescent="0.2">
      <c r="A108" s="36" t="s">
        <v>61</v>
      </c>
      <c r="E108" s="37" t="s">
        <v>2644</v>
      </c>
    </row>
    <row r="109" spans="1:18" ht="63.75" x14ac:dyDescent="0.2">
      <c r="A109" t="s">
        <v>63</v>
      </c>
      <c r="E109" s="35" t="s">
        <v>941</v>
      </c>
    </row>
    <row r="110" spans="1:18" x14ac:dyDescent="0.2">
      <c r="A110" s="24" t="s">
        <v>55</v>
      </c>
      <c r="B110" s="29" t="s">
        <v>190</v>
      </c>
      <c r="C110" s="29" t="s">
        <v>2087</v>
      </c>
      <c r="D110" s="24" t="s">
        <v>120</v>
      </c>
      <c r="E110" s="30" t="s">
        <v>2088</v>
      </c>
      <c r="F110" s="31" t="s">
        <v>101</v>
      </c>
      <c r="G110" s="32">
        <v>81.125</v>
      </c>
      <c r="H110" s="33">
        <v>0</v>
      </c>
      <c r="I110" s="33">
        <f>ROUND(ROUND(H110,2)*ROUND(G110,3),2)</f>
        <v>0</v>
      </c>
      <c r="O110">
        <f>(I110*21)/100</f>
        <v>0</v>
      </c>
      <c r="P110" t="s">
        <v>35</v>
      </c>
    </row>
    <row r="111" spans="1:18" ht="51" x14ac:dyDescent="0.2">
      <c r="A111" s="34" t="s">
        <v>59</v>
      </c>
      <c r="E111" s="35" t="s">
        <v>2645</v>
      </c>
    </row>
    <row r="112" spans="1:18" x14ac:dyDescent="0.2">
      <c r="A112" s="36" t="s">
        <v>61</v>
      </c>
      <c r="E112" s="37" t="s">
        <v>2646</v>
      </c>
    </row>
    <row r="113" spans="1:18" ht="63.75" x14ac:dyDescent="0.2">
      <c r="A113" t="s">
        <v>63</v>
      </c>
      <c r="E113" s="35" t="s">
        <v>941</v>
      </c>
    </row>
    <row r="114" spans="1:18" x14ac:dyDescent="0.2">
      <c r="A114" s="24" t="s">
        <v>55</v>
      </c>
      <c r="B114" s="29" t="s">
        <v>196</v>
      </c>
      <c r="C114" s="29" t="s">
        <v>1608</v>
      </c>
      <c r="D114" s="24" t="s">
        <v>69</v>
      </c>
      <c r="E114" s="30" t="s">
        <v>1609</v>
      </c>
      <c r="F114" s="31" t="s">
        <v>204</v>
      </c>
      <c r="G114" s="32">
        <v>4.9000000000000004</v>
      </c>
      <c r="H114" s="33">
        <v>0</v>
      </c>
      <c r="I114" s="33">
        <f>ROUND(ROUND(H114,2)*ROUND(G114,3),2)</f>
        <v>0</v>
      </c>
      <c r="O114">
        <f>(I114*21)/100</f>
        <v>0</v>
      </c>
      <c r="P114" t="s">
        <v>35</v>
      </c>
    </row>
    <row r="115" spans="1:18" ht="51" x14ac:dyDescent="0.2">
      <c r="A115" s="34" t="s">
        <v>59</v>
      </c>
      <c r="E115" s="35" t="s">
        <v>2647</v>
      </c>
    </row>
    <row r="116" spans="1:18" x14ac:dyDescent="0.2">
      <c r="A116" s="36" t="s">
        <v>61</v>
      </c>
      <c r="E116" s="37" t="s">
        <v>2648</v>
      </c>
    </row>
    <row r="117" spans="1:18" ht="102" x14ac:dyDescent="0.2">
      <c r="A117" t="s">
        <v>63</v>
      </c>
      <c r="E117" s="35" t="s">
        <v>260</v>
      </c>
    </row>
    <row r="118" spans="1:18" ht="12.75" customHeight="1" x14ac:dyDescent="0.2">
      <c r="A118" s="12" t="s">
        <v>53</v>
      </c>
      <c r="B118" s="12"/>
      <c r="C118" s="38" t="s">
        <v>34</v>
      </c>
      <c r="D118" s="12"/>
      <c r="E118" s="27" t="s">
        <v>261</v>
      </c>
      <c r="F118" s="12"/>
      <c r="G118" s="12"/>
      <c r="H118" s="12"/>
      <c r="I118" s="39">
        <f>0+Q118</f>
        <v>0</v>
      </c>
      <c r="O118">
        <f>0+R118</f>
        <v>0</v>
      </c>
      <c r="Q118">
        <f>0+I119+I123+I127+I131+I135+I139+I143+I147</f>
        <v>0</v>
      </c>
      <c r="R118">
        <f>0+O119+O123+O127+O131+O135+O139+O143+O147</f>
        <v>0</v>
      </c>
    </row>
    <row r="119" spans="1:18" x14ac:dyDescent="0.2">
      <c r="A119" s="24" t="s">
        <v>55</v>
      </c>
      <c r="B119" s="29" t="s">
        <v>201</v>
      </c>
      <c r="C119" s="29" t="s">
        <v>951</v>
      </c>
      <c r="D119" s="24" t="s">
        <v>69</v>
      </c>
      <c r="E119" s="30" t="s">
        <v>952</v>
      </c>
      <c r="F119" s="31" t="s">
        <v>71</v>
      </c>
      <c r="G119" s="32">
        <v>15.576000000000001</v>
      </c>
      <c r="H119" s="33">
        <v>0</v>
      </c>
      <c r="I119" s="33">
        <f>ROUND(ROUND(H119,2)*ROUND(G119,3),2)</f>
        <v>0</v>
      </c>
      <c r="O119">
        <f>(I119*21)/100</f>
        <v>0</v>
      </c>
      <c r="P119" t="s">
        <v>35</v>
      </c>
    </row>
    <row r="120" spans="1:18" ht="255" x14ac:dyDescent="0.2">
      <c r="A120" s="34" t="s">
        <v>59</v>
      </c>
      <c r="E120" s="35" t="s">
        <v>2649</v>
      </c>
    </row>
    <row r="121" spans="1:18" x14ac:dyDescent="0.2">
      <c r="A121" s="36" t="s">
        <v>61</v>
      </c>
      <c r="E121" s="37" t="s">
        <v>2650</v>
      </c>
    </row>
    <row r="122" spans="1:18" ht="382.5" x14ac:dyDescent="0.2">
      <c r="A122" t="s">
        <v>63</v>
      </c>
      <c r="E122" s="35" t="s">
        <v>955</v>
      </c>
    </row>
    <row r="123" spans="1:18" x14ac:dyDescent="0.2">
      <c r="A123" s="24" t="s">
        <v>55</v>
      </c>
      <c r="B123" s="29" t="s">
        <v>208</v>
      </c>
      <c r="C123" s="29" t="s">
        <v>956</v>
      </c>
      <c r="D123" s="24" t="s">
        <v>69</v>
      </c>
      <c r="E123" s="30" t="s">
        <v>957</v>
      </c>
      <c r="F123" s="31" t="s">
        <v>58</v>
      </c>
      <c r="G123" s="32">
        <v>3.0579999999999998</v>
      </c>
      <c r="H123" s="33">
        <v>0</v>
      </c>
      <c r="I123" s="33">
        <f>ROUND(ROUND(H123,2)*ROUND(G123,3),2)</f>
        <v>0</v>
      </c>
      <c r="O123">
        <f>(I123*21)/100</f>
        <v>0</v>
      </c>
      <c r="P123" t="s">
        <v>35</v>
      </c>
    </row>
    <row r="124" spans="1:18" ht="51" x14ac:dyDescent="0.2">
      <c r="A124" s="34" t="s">
        <v>59</v>
      </c>
      <c r="E124" s="35" t="s">
        <v>2651</v>
      </c>
    </row>
    <row r="125" spans="1:18" x14ac:dyDescent="0.2">
      <c r="A125" s="36" t="s">
        <v>61</v>
      </c>
      <c r="E125" s="37" t="s">
        <v>2652</v>
      </c>
    </row>
    <row r="126" spans="1:18" ht="242.25" x14ac:dyDescent="0.2">
      <c r="A126" t="s">
        <v>63</v>
      </c>
      <c r="E126" s="35" t="s">
        <v>960</v>
      </c>
    </row>
    <row r="127" spans="1:18" x14ac:dyDescent="0.2">
      <c r="A127" s="24" t="s">
        <v>55</v>
      </c>
      <c r="B127" s="29" t="s">
        <v>214</v>
      </c>
      <c r="C127" s="29" t="s">
        <v>2653</v>
      </c>
      <c r="D127" s="24" t="s">
        <v>69</v>
      </c>
      <c r="E127" s="30" t="s">
        <v>2654</v>
      </c>
      <c r="F127" s="31" t="s">
        <v>71</v>
      </c>
      <c r="G127" s="32">
        <v>1.056</v>
      </c>
      <c r="H127" s="33">
        <v>0</v>
      </c>
      <c r="I127" s="33">
        <f>ROUND(ROUND(H127,2)*ROUND(G127,3),2)</f>
        <v>0</v>
      </c>
      <c r="O127">
        <f>(I127*21)/100</f>
        <v>0</v>
      </c>
      <c r="P127" t="s">
        <v>35</v>
      </c>
    </row>
    <row r="128" spans="1:18" ht="51" x14ac:dyDescent="0.2">
      <c r="A128" s="34" t="s">
        <v>59</v>
      </c>
      <c r="E128" s="35" t="s">
        <v>2655</v>
      </c>
    </row>
    <row r="129" spans="1:16" x14ac:dyDescent="0.2">
      <c r="A129" s="36" t="s">
        <v>61</v>
      </c>
      <c r="E129" s="37" t="s">
        <v>2656</v>
      </c>
    </row>
    <row r="130" spans="1:16" ht="25.5" x14ac:dyDescent="0.2">
      <c r="A130" t="s">
        <v>63</v>
      </c>
      <c r="E130" s="35" t="s">
        <v>2657</v>
      </c>
    </row>
    <row r="131" spans="1:16" x14ac:dyDescent="0.2">
      <c r="A131" s="24" t="s">
        <v>55</v>
      </c>
      <c r="B131" s="29" t="s">
        <v>220</v>
      </c>
      <c r="C131" s="29" t="s">
        <v>2658</v>
      </c>
      <c r="D131" s="24" t="s">
        <v>69</v>
      </c>
      <c r="E131" s="30" t="s">
        <v>2659</v>
      </c>
      <c r="F131" s="31" t="s">
        <v>71</v>
      </c>
      <c r="G131" s="32">
        <v>10.36</v>
      </c>
      <c r="H131" s="33">
        <v>0</v>
      </c>
      <c r="I131" s="33">
        <f>ROUND(ROUND(H131,2)*ROUND(G131,3),2)</f>
        <v>0</v>
      </c>
      <c r="O131">
        <f>(I131*21)/100</f>
        <v>0</v>
      </c>
      <c r="P131" t="s">
        <v>35</v>
      </c>
    </row>
    <row r="132" spans="1:16" ht="63.75" x14ac:dyDescent="0.2">
      <c r="A132" s="34" t="s">
        <v>59</v>
      </c>
      <c r="E132" s="35" t="s">
        <v>2660</v>
      </c>
    </row>
    <row r="133" spans="1:16" x14ac:dyDescent="0.2">
      <c r="A133" s="36" t="s">
        <v>61</v>
      </c>
      <c r="E133" s="37" t="s">
        <v>2661</v>
      </c>
    </row>
    <row r="134" spans="1:16" ht="38.25" x14ac:dyDescent="0.2">
      <c r="A134" t="s">
        <v>63</v>
      </c>
      <c r="E134" s="35" t="s">
        <v>2662</v>
      </c>
    </row>
    <row r="135" spans="1:16" x14ac:dyDescent="0.2">
      <c r="A135" s="24" t="s">
        <v>55</v>
      </c>
      <c r="B135" s="29" t="s">
        <v>225</v>
      </c>
      <c r="C135" s="29" t="s">
        <v>2663</v>
      </c>
      <c r="D135" s="24" t="s">
        <v>69</v>
      </c>
      <c r="E135" s="30" t="s">
        <v>2664</v>
      </c>
      <c r="F135" s="31" t="s">
        <v>71</v>
      </c>
      <c r="G135" s="32">
        <v>25.864000000000001</v>
      </c>
      <c r="H135" s="33">
        <v>0</v>
      </c>
      <c r="I135" s="33">
        <f>ROUND(ROUND(H135,2)*ROUND(G135,3),2)</f>
        <v>0</v>
      </c>
      <c r="O135">
        <f>(I135*21)/100</f>
        <v>0</v>
      </c>
      <c r="P135" t="s">
        <v>35</v>
      </c>
    </row>
    <row r="136" spans="1:16" ht="229.5" x14ac:dyDescent="0.2">
      <c r="A136" s="34" t="s">
        <v>59</v>
      </c>
      <c r="E136" s="35" t="s">
        <v>2665</v>
      </c>
    </row>
    <row r="137" spans="1:16" x14ac:dyDescent="0.2">
      <c r="A137" s="36" t="s">
        <v>61</v>
      </c>
      <c r="E137" s="37" t="s">
        <v>2666</v>
      </c>
    </row>
    <row r="138" spans="1:16" ht="369.75" x14ac:dyDescent="0.2">
      <c r="A138" t="s">
        <v>63</v>
      </c>
      <c r="E138" s="35" t="s">
        <v>274</v>
      </c>
    </row>
    <row r="139" spans="1:16" x14ac:dyDescent="0.2">
      <c r="A139" s="24" t="s">
        <v>55</v>
      </c>
      <c r="B139" s="29" t="s">
        <v>230</v>
      </c>
      <c r="C139" s="29" t="s">
        <v>2667</v>
      </c>
      <c r="D139" s="24" t="s">
        <v>120</v>
      </c>
      <c r="E139" s="30" t="s">
        <v>2668</v>
      </c>
      <c r="F139" s="31" t="s">
        <v>58</v>
      </c>
      <c r="G139" s="32">
        <v>0.38500000000000001</v>
      </c>
      <c r="H139" s="33">
        <v>0</v>
      </c>
      <c r="I139" s="33">
        <f>ROUND(ROUND(H139,2)*ROUND(G139,3),2)</f>
        <v>0</v>
      </c>
      <c r="O139">
        <f>(I139*21)/100</f>
        <v>0</v>
      </c>
      <c r="P139" t="s">
        <v>35</v>
      </c>
    </row>
    <row r="140" spans="1:16" ht="38.25" x14ac:dyDescent="0.2">
      <c r="A140" s="34" t="s">
        <v>59</v>
      </c>
      <c r="E140" s="35" t="s">
        <v>2669</v>
      </c>
    </row>
    <row r="141" spans="1:16" x14ac:dyDescent="0.2">
      <c r="A141" s="36" t="s">
        <v>61</v>
      </c>
      <c r="E141" s="37" t="s">
        <v>2670</v>
      </c>
    </row>
    <row r="142" spans="1:16" ht="267.75" x14ac:dyDescent="0.2">
      <c r="A142" t="s">
        <v>63</v>
      </c>
      <c r="E142" s="35" t="s">
        <v>280</v>
      </c>
    </row>
    <row r="143" spans="1:16" x14ac:dyDescent="0.2">
      <c r="A143" s="24" t="s">
        <v>55</v>
      </c>
      <c r="B143" s="29" t="s">
        <v>236</v>
      </c>
      <c r="C143" s="29" t="s">
        <v>2667</v>
      </c>
      <c r="D143" s="24" t="s">
        <v>125</v>
      </c>
      <c r="E143" s="30" t="s">
        <v>2668</v>
      </c>
      <c r="F143" s="31" t="s">
        <v>58</v>
      </c>
      <c r="G143" s="32">
        <v>3.0449999999999999</v>
      </c>
      <c r="H143" s="33">
        <v>0</v>
      </c>
      <c r="I143" s="33">
        <f>ROUND(ROUND(H143,2)*ROUND(G143,3),2)</f>
        <v>0</v>
      </c>
      <c r="O143">
        <f>(I143*21)/100</f>
        <v>0</v>
      </c>
      <c r="P143" t="s">
        <v>35</v>
      </c>
    </row>
    <row r="144" spans="1:16" ht="51" x14ac:dyDescent="0.2">
      <c r="A144" s="34" t="s">
        <v>59</v>
      </c>
      <c r="E144" s="35" t="s">
        <v>2671</v>
      </c>
    </row>
    <row r="145" spans="1:18" x14ac:dyDescent="0.2">
      <c r="A145" s="36" t="s">
        <v>61</v>
      </c>
      <c r="E145" s="37" t="s">
        <v>2672</v>
      </c>
    </row>
    <row r="146" spans="1:18" ht="267.75" x14ac:dyDescent="0.2">
      <c r="A146" t="s">
        <v>63</v>
      </c>
      <c r="E146" s="35" t="s">
        <v>280</v>
      </c>
    </row>
    <row r="147" spans="1:18" x14ac:dyDescent="0.2">
      <c r="A147" s="24" t="s">
        <v>55</v>
      </c>
      <c r="B147" s="29" t="s">
        <v>243</v>
      </c>
      <c r="C147" s="29" t="s">
        <v>2667</v>
      </c>
      <c r="D147" s="24" t="s">
        <v>1992</v>
      </c>
      <c r="E147" s="30" t="s">
        <v>2668</v>
      </c>
      <c r="F147" s="31" t="s">
        <v>58</v>
      </c>
      <c r="G147" s="32">
        <v>0.22500000000000001</v>
      </c>
      <c r="H147" s="33">
        <v>0</v>
      </c>
      <c r="I147" s="33">
        <f>ROUND(ROUND(H147,2)*ROUND(G147,3),2)</f>
        <v>0</v>
      </c>
      <c r="O147">
        <f>(I147*21)/100</f>
        <v>0</v>
      </c>
      <c r="P147" t="s">
        <v>35</v>
      </c>
    </row>
    <row r="148" spans="1:18" ht="63.75" x14ac:dyDescent="0.2">
      <c r="A148" s="34" t="s">
        <v>59</v>
      </c>
      <c r="E148" s="35" t="s">
        <v>2673</v>
      </c>
    </row>
    <row r="149" spans="1:18" x14ac:dyDescent="0.2">
      <c r="A149" s="36" t="s">
        <v>61</v>
      </c>
      <c r="E149" s="37" t="s">
        <v>2674</v>
      </c>
    </row>
    <row r="150" spans="1:18" ht="267.75" x14ac:dyDescent="0.2">
      <c r="A150" t="s">
        <v>63</v>
      </c>
      <c r="E150" s="35" t="s">
        <v>280</v>
      </c>
    </row>
    <row r="151" spans="1:18" ht="12.75" customHeight="1" x14ac:dyDescent="0.2">
      <c r="A151" s="12" t="s">
        <v>53</v>
      </c>
      <c r="B151" s="12"/>
      <c r="C151" s="38" t="s">
        <v>43</v>
      </c>
      <c r="D151" s="12"/>
      <c r="E151" s="27" t="s">
        <v>281</v>
      </c>
      <c r="F151" s="12"/>
      <c r="G151" s="12"/>
      <c r="H151" s="12"/>
      <c r="I151" s="39">
        <f>0+Q151</f>
        <v>0</v>
      </c>
      <c r="O151">
        <f>0+R151</f>
        <v>0</v>
      </c>
      <c r="Q151">
        <f>0+I152+I156+I160+I164+I168+I172</f>
        <v>0</v>
      </c>
      <c r="R151">
        <f>0+O152+O156+O160+O164+O168+O172</f>
        <v>0</v>
      </c>
    </row>
    <row r="152" spans="1:18" x14ac:dyDescent="0.2">
      <c r="A152" s="24" t="s">
        <v>55</v>
      </c>
      <c r="B152" s="29" t="s">
        <v>249</v>
      </c>
      <c r="C152" s="29" t="s">
        <v>283</v>
      </c>
      <c r="D152" s="24" t="s">
        <v>69</v>
      </c>
      <c r="E152" s="30" t="s">
        <v>284</v>
      </c>
      <c r="F152" s="31" t="s">
        <v>71</v>
      </c>
      <c r="G152" s="32">
        <v>0.24</v>
      </c>
      <c r="H152" s="33">
        <v>0</v>
      </c>
      <c r="I152" s="33">
        <f>ROUND(ROUND(H152,2)*ROUND(G152,3),2)</f>
        <v>0</v>
      </c>
      <c r="O152">
        <f>(I152*21)/100</f>
        <v>0</v>
      </c>
      <c r="P152" t="s">
        <v>35</v>
      </c>
    </row>
    <row r="153" spans="1:18" ht="38.25" x14ac:dyDescent="0.2">
      <c r="A153" s="34" t="s">
        <v>59</v>
      </c>
      <c r="E153" s="35" t="s">
        <v>2675</v>
      </c>
    </row>
    <row r="154" spans="1:18" x14ac:dyDescent="0.2">
      <c r="A154" s="36" t="s">
        <v>61</v>
      </c>
      <c r="E154" s="37" t="s">
        <v>2676</v>
      </c>
    </row>
    <row r="155" spans="1:18" ht="369.75" x14ac:dyDescent="0.2">
      <c r="A155" t="s">
        <v>63</v>
      </c>
      <c r="E155" s="35" t="s">
        <v>274</v>
      </c>
    </row>
    <row r="156" spans="1:18" x14ac:dyDescent="0.2">
      <c r="A156" s="24" t="s">
        <v>55</v>
      </c>
      <c r="B156" s="29" t="s">
        <v>255</v>
      </c>
      <c r="C156" s="29" t="s">
        <v>2514</v>
      </c>
      <c r="D156" s="24" t="s">
        <v>69</v>
      </c>
      <c r="E156" s="30" t="s">
        <v>2515</v>
      </c>
      <c r="F156" s="31" t="s">
        <v>71</v>
      </c>
      <c r="G156" s="32">
        <v>2.6</v>
      </c>
      <c r="H156" s="33">
        <v>0</v>
      </c>
      <c r="I156" s="33">
        <f>ROUND(ROUND(H156,2)*ROUND(G156,3),2)</f>
        <v>0</v>
      </c>
      <c r="O156">
        <f>(I156*21)/100</f>
        <v>0</v>
      </c>
      <c r="P156" t="s">
        <v>35</v>
      </c>
    </row>
    <row r="157" spans="1:18" ht="38.25" x14ac:dyDescent="0.2">
      <c r="A157" s="34" t="s">
        <v>59</v>
      </c>
      <c r="E157" s="35" t="s">
        <v>2677</v>
      </c>
    </row>
    <row r="158" spans="1:18" x14ac:dyDescent="0.2">
      <c r="A158" s="36" t="s">
        <v>61</v>
      </c>
      <c r="E158" s="37" t="s">
        <v>2678</v>
      </c>
    </row>
    <row r="159" spans="1:18" ht="38.25" x14ac:dyDescent="0.2">
      <c r="A159" t="s">
        <v>63</v>
      </c>
      <c r="E159" s="35" t="s">
        <v>2679</v>
      </c>
    </row>
    <row r="160" spans="1:18" x14ac:dyDescent="0.2">
      <c r="A160" s="24" t="s">
        <v>55</v>
      </c>
      <c r="B160" s="29" t="s">
        <v>262</v>
      </c>
      <c r="C160" s="29" t="s">
        <v>2324</v>
      </c>
      <c r="D160" s="24" t="s">
        <v>69</v>
      </c>
      <c r="E160" s="30" t="s">
        <v>2325</v>
      </c>
      <c r="F160" s="31" t="s">
        <v>71</v>
      </c>
      <c r="G160" s="32">
        <v>6.681</v>
      </c>
      <c r="H160" s="33">
        <v>0</v>
      </c>
      <c r="I160" s="33">
        <f>ROUND(ROUND(H160,2)*ROUND(G160,3),2)</f>
        <v>0</v>
      </c>
      <c r="O160">
        <f>(I160*21)/100</f>
        <v>0</v>
      </c>
      <c r="P160" t="s">
        <v>35</v>
      </c>
    </row>
    <row r="161" spans="1:18" ht="51" x14ac:dyDescent="0.2">
      <c r="A161" s="34" t="s">
        <v>59</v>
      </c>
      <c r="E161" s="35" t="s">
        <v>2680</v>
      </c>
    </row>
    <row r="162" spans="1:18" x14ac:dyDescent="0.2">
      <c r="A162" s="36" t="s">
        <v>61</v>
      </c>
      <c r="E162" s="37" t="s">
        <v>2681</v>
      </c>
    </row>
    <row r="163" spans="1:18" ht="293.25" x14ac:dyDescent="0.2">
      <c r="A163" t="s">
        <v>63</v>
      </c>
      <c r="E163" s="35" t="s">
        <v>2328</v>
      </c>
    </row>
    <row r="164" spans="1:18" x14ac:dyDescent="0.2">
      <c r="A164" s="24" t="s">
        <v>55</v>
      </c>
      <c r="B164" s="29" t="s">
        <v>269</v>
      </c>
      <c r="C164" s="29" t="s">
        <v>304</v>
      </c>
      <c r="D164" s="24" t="s">
        <v>69</v>
      </c>
      <c r="E164" s="30" t="s">
        <v>305</v>
      </c>
      <c r="F164" s="31" t="s">
        <v>71</v>
      </c>
      <c r="G164" s="32">
        <v>2.4500000000000002</v>
      </c>
      <c r="H164" s="33">
        <v>0</v>
      </c>
      <c r="I164" s="33">
        <f>ROUND(ROUND(H164,2)*ROUND(G164,3),2)</f>
        <v>0</v>
      </c>
      <c r="O164">
        <f>(I164*21)/100</f>
        <v>0</v>
      </c>
      <c r="P164" t="s">
        <v>35</v>
      </c>
    </row>
    <row r="165" spans="1:18" ht="63.75" x14ac:dyDescent="0.2">
      <c r="A165" s="34" t="s">
        <v>59</v>
      </c>
      <c r="E165" s="35" t="s">
        <v>2682</v>
      </c>
    </row>
    <row r="166" spans="1:18" x14ac:dyDescent="0.2">
      <c r="A166" s="36" t="s">
        <v>61</v>
      </c>
      <c r="E166" s="37" t="s">
        <v>2615</v>
      </c>
    </row>
    <row r="167" spans="1:18" ht="51" x14ac:dyDescent="0.2">
      <c r="A167" t="s">
        <v>63</v>
      </c>
      <c r="E167" s="35" t="s">
        <v>308</v>
      </c>
    </row>
    <row r="168" spans="1:18" x14ac:dyDescent="0.2">
      <c r="A168" s="24" t="s">
        <v>55</v>
      </c>
      <c r="B168" s="29" t="s">
        <v>275</v>
      </c>
      <c r="C168" s="29" t="s">
        <v>310</v>
      </c>
      <c r="D168" s="24" t="s">
        <v>69</v>
      </c>
      <c r="E168" s="30" t="s">
        <v>311</v>
      </c>
      <c r="F168" s="31" t="s">
        <v>71</v>
      </c>
      <c r="G168" s="32">
        <v>11.135</v>
      </c>
      <c r="H168" s="33">
        <v>0</v>
      </c>
      <c r="I168" s="33">
        <f>ROUND(ROUND(H168,2)*ROUND(G168,3),2)</f>
        <v>0</v>
      </c>
      <c r="O168">
        <f>(I168*21)/100</f>
        <v>0</v>
      </c>
      <c r="P168" t="s">
        <v>35</v>
      </c>
    </row>
    <row r="169" spans="1:18" ht="51" x14ac:dyDescent="0.2">
      <c r="A169" s="34" t="s">
        <v>59</v>
      </c>
      <c r="E169" s="35" t="s">
        <v>2683</v>
      </c>
    </row>
    <row r="170" spans="1:18" x14ac:dyDescent="0.2">
      <c r="A170" s="36" t="s">
        <v>61</v>
      </c>
      <c r="E170" s="37" t="s">
        <v>2684</v>
      </c>
    </row>
    <row r="171" spans="1:18" ht="102" x14ac:dyDescent="0.2">
      <c r="A171" t="s">
        <v>63</v>
      </c>
      <c r="E171" s="35" t="s">
        <v>314</v>
      </c>
    </row>
    <row r="172" spans="1:18" x14ac:dyDescent="0.2">
      <c r="A172" s="24" t="s">
        <v>55</v>
      </c>
      <c r="B172" s="29" t="s">
        <v>282</v>
      </c>
      <c r="C172" s="29" t="s">
        <v>2332</v>
      </c>
      <c r="D172" s="24" t="s">
        <v>69</v>
      </c>
      <c r="E172" s="30" t="s">
        <v>2333</v>
      </c>
      <c r="F172" s="31" t="s">
        <v>71</v>
      </c>
      <c r="G172" s="32">
        <v>2.9209999999999998</v>
      </c>
      <c r="H172" s="33">
        <v>0</v>
      </c>
      <c r="I172" s="33">
        <f>ROUND(ROUND(H172,2)*ROUND(G172,3),2)</f>
        <v>0</v>
      </c>
      <c r="O172">
        <f>(I172*21)/100</f>
        <v>0</v>
      </c>
      <c r="P172" t="s">
        <v>35</v>
      </c>
    </row>
    <row r="173" spans="1:18" ht="51" x14ac:dyDescent="0.2">
      <c r="A173" s="34" t="s">
        <v>59</v>
      </c>
      <c r="E173" s="35" t="s">
        <v>2685</v>
      </c>
    </row>
    <row r="174" spans="1:18" x14ac:dyDescent="0.2">
      <c r="A174" s="36" t="s">
        <v>61</v>
      </c>
      <c r="E174" s="37" t="s">
        <v>2686</v>
      </c>
    </row>
    <row r="175" spans="1:18" ht="102" x14ac:dyDescent="0.2">
      <c r="A175" t="s">
        <v>63</v>
      </c>
      <c r="E175" s="35" t="s">
        <v>1774</v>
      </c>
    </row>
    <row r="176" spans="1:18" ht="12.75" customHeight="1" x14ac:dyDescent="0.2">
      <c r="A176" s="12" t="s">
        <v>53</v>
      </c>
      <c r="B176" s="12"/>
      <c r="C176" s="38" t="s">
        <v>47</v>
      </c>
      <c r="D176" s="12"/>
      <c r="E176" s="27" t="s">
        <v>793</v>
      </c>
      <c r="F176" s="12"/>
      <c r="G176" s="12"/>
      <c r="H176" s="12"/>
      <c r="I176" s="39">
        <f>0+Q176</f>
        <v>0</v>
      </c>
      <c r="O176">
        <f>0+R176</f>
        <v>0</v>
      </c>
      <c r="Q176">
        <f>0+I177+I181</f>
        <v>0</v>
      </c>
      <c r="R176">
        <f>0+O177+O181</f>
        <v>0</v>
      </c>
    </row>
    <row r="177" spans="1:18" x14ac:dyDescent="0.2">
      <c r="A177" s="24" t="s">
        <v>55</v>
      </c>
      <c r="B177" s="29" t="s">
        <v>287</v>
      </c>
      <c r="C177" s="29" t="s">
        <v>2687</v>
      </c>
      <c r="D177" s="24" t="s">
        <v>69</v>
      </c>
      <c r="E177" s="30" t="s">
        <v>2688</v>
      </c>
      <c r="F177" s="31" t="s">
        <v>204</v>
      </c>
      <c r="G177" s="32">
        <v>84.5</v>
      </c>
      <c r="H177" s="33">
        <v>0</v>
      </c>
      <c r="I177" s="33">
        <f>ROUND(ROUND(H177,2)*ROUND(G177,3),2)</f>
        <v>0</v>
      </c>
      <c r="O177">
        <f>(I177*21)/100</f>
        <v>0</v>
      </c>
      <c r="P177" t="s">
        <v>35</v>
      </c>
    </row>
    <row r="178" spans="1:18" ht="38.25" x14ac:dyDescent="0.2">
      <c r="A178" s="34" t="s">
        <v>59</v>
      </c>
      <c r="E178" s="35" t="s">
        <v>2689</v>
      </c>
    </row>
    <row r="179" spans="1:18" x14ac:dyDescent="0.2">
      <c r="A179" s="36" t="s">
        <v>61</v>
      </c>
      <c r="E179" s="37" t="s">
        <v>2690</v>
      </c>
    </row>
    <row r="180" spans="1:18" ht="89.25" x14ac:dyDescent="0.2">
      <c r="A180" t="s">
        <v>63</v>
      </c>
      <c r="E180" s="35" t="s">
        <v>2358</v>
      </c>
    </row>
    <row r="181" spans="1:18" x14ac:dyDescent="0.2">
      <c r="A181" s="24" t="s">
        <v>55</v>
      </c>
      <c r="B181" s="29" t="s">
        <v>292</v>
      </c>
      <c r="C181" s="29" t="s">
        <v>2354</v>
      </c>
      <c r="D181" s="24" t="s">
        <v>69</v>
      </c>
      <c r="E181" s="30" t="s">
        <v>2355</v>
      </c>
      <c r="F181" s="31" t="s">
        <v>204</v>
      </c>
      <c r="G181" s="32">
        <v>35.045999999999999</v>
      </c>
      <c r="H181" s="33">
        <v>0</v>
      </c>
      <c r="I181" s="33">
        <f>ROUND(ROUND(H181,2)*ROUND(G181,3),2)</f>
        <v>0</v>
      </c>
      <c r="O181">
        <f>(I181*21)/100</f>
        <v>0</v>
      </c>
      <c r="P181" t="s">
        <v>35</v>
      </c>
    </row>
    <row r="182" spans="1:18" ht="38.25" x14ac:dyDescent="0.2">
      <c r="A182" s="34" t="s">
        <v>59</v>
      </c>
      <c r="E182" s="35" t="s">
        <v>2691</v>
      </c>
    </row>
    <row r="183" spans="1:18" x14ac:dyDescent="0.2">
      <c r="A183" s="36" t="s">
        <v>61</v>
      </c>
      <c r="E183" s="37" t="s">
        <v>2692</v>
      </c>
    </row>
    <row r="184" spans="1:18" ht="89.25" x14ac:dyDescent="0.2">
      <c r="A184" t="s">
        <v>63</v>
      </c>
      <c r="E184" s="35" t="s">
        <v>2358</v>
      </c>
    </row>
    <row r="185" spans="1:18" ht="12.75" customHeight="1" x14ac:dyDescent="0.2">
      <c r="A185" s="12" t="s">
        <v>53</v>
      </c>
      <c r="B185" s="12"/>
      <c r="C185" s="38" t="s">
        <v>89</v>
      </c>
      <c r="D185" s="12"/>
      <c r="E185" s="27" t="s">
        <v>476</v>
      </c>
      <c r="F185" s="12"/>
      <c r="G185" s="12"/>
      <c r="H185" s="12"/>
      <c r="I185" s="39">
        <f>0+Q185</f>
        <v>0</v>
      </c>
      <c r="O185">
        <f>0+R185</f>
        <v>0</v>
      </c>
      <c r="Q185">
        <f>0+I186+I190+I194+I198</f>
        <v>0</v>
      </c>
      <c r="R185">
        <f>0+O186+O190+O194+O198</f>
        <v>0</v>
      </c>
    </row>
    <row r="186" spans="1:18" ht="25.5" x14ac:dyDescent="0.2">
      <c r="A186" s="24" t="s">
        <v>55</v>
      </c>
      <c r="B186" s="29" t="s">
        <v>298</v>
      </c>
      <c r="C186" s="29" t="s">
        <v>799</v>
      </c>
      <c r="D186" s="24" t="s">
        <v>69</v>
      </c>
      <c r="E186" s="30" t="s">
        <v>800</v>
      </c>
      <c r="F186" s="31" t="s">
        <v>204</v>
      </c>
      <c r="G186" s="32">
        <v>110.24</v>
      </c>
      <c r="H186" s="33">
        <v>0</v>
      </c>
      <c r="I186" s="33">
        <f>ROUND(ROUND(H186,2)*ROUND(G186,3),2)</f>
        <v>0</v>
      </c>
      <c r="O186">
        <f>(I186*21)/100</f>
        <v>0</v>
      </c>
      <c r="P186" t="s">
        <v>35</v>
      </c>
    </row>
    <row r="187" spans="1:18" ht="38.25" x14ac:dyDescent="0.2">
      <c r="A187" s="34" t="s">
        <v>59</v>
      </c>
      <c r="E187" s="35" t="s">
        <v>2693</v>
      </c>
    </row>
    <row r="188" spans="1:18" x14ac:dyDescent="0.2">
      <c r="A188" s="36" t="s">
        <v>61</v>
      </c>
      <c r="E188" s="37" t="s">
        <v>2694</v>
      </c>
    </row>
    <row r="189" spans="1:18" ht="191.25" x14ac:dyDescent="0.2">
      <c r="A189" t="s">
        <v>63</v>
      </c>
      <c r="E189" s="35" t="s">
        <v>803</v>
      </c>
    </row>
    <row r="190" spans="1:18" ht="25.5" x14ac:dyDescent="0.2">
      <c r="A190" s="24" t="s">
        <v>55</v>
      </c>
      <c r="B190" s="29" t="s">
        <v>303</v>
      </c>
      <c r="C190" s="29" t="s">
        <v>2147</v>
      </c>
      <c r="D190" s="24" t="s">
        <v>69</v>
      </c>
      <c r="E190" s="30" t="s">
        <v>2148</v>
      </c>
      <c r="F190" s="31" t="s">
        <v>204</v>
      </c>
      <c r="G190" s="32">
        <v>26.92</v>
      </c>
      <c r="H190" s="33">
        <v>0</v>
      </c>
      <c r="I190" s="33">
        <f>ROUND(ROUND(H190,2)*ROUND(G190,3),2)</f>
        <v>0</v>
      </c>
      <c r="O190">
        <f>(I190*21)/100</f>
        <v>0</v>
      </c>
      <c r="P190" t="s">
        <v>35</v>
      </c>
    </row>
    <row r="191" spans="1:18" ht="51" x14ac:dyDescent="0.2">
      <c r="A191" s="34" t="s">
        <v>59</v>
      </c>
      <c r="E191" s="35" t="s">
        <v>2695</v>
      </c>
    </row>
    <row r="192" spans="1:18" x14ac:dyDescent="0.2">
      <c r="A192" s="36" t="s">
        <v>61</v>
      </c>
      <c r="E192" s="37" t="s">
        <v>2696</v>
      </c>
    </row>
    <row r="193" spans="1:18" ht="191.25" x14ac:dyDescent="0.2">
      <c r="A193" t="s">
        <v>63</v>
      </c>
      <c r="E193" s="35" t="s">
        <v>803</v>
      </c>
    </row>
    <row r="194" spans="1:18" x14ac:dyDescent="0.2">
      <c r="A194" s="24" t="s">
        <v>55</v>
      </c>
      <c r="B194" s="29" t="s">
        <v>309</v>
      </c>
      <c r="C194" s="29" t="s">
        <v>2161</v>
      </c>
      <c r="D194" s="24" t="s">
        <v>69</v>
      </c>
      <c r="E194" s="30" t="s">
        <v>2162</v>
      </c>
      <c r="F194" s="31" t="s">
        <v>204</v>
      </c>
      <c r="G194" s="32">
        <v>110.24</v>
      </c>
      <c r="H194" s="33">
        <v>0</v>
      </c>
      <c r="I194" s="33">
        <f>ROUND(ROUND(H194,2)*ROUND(G194,3),2)</f>
        <v>0</v>
      </c>
      <c r="O194">
        <f>(I194*21)/100</f>
        <v>0</v>
      </c>
      <c r="P194" t="s">
        <v>35</v>
      </c>
    </row>
    <row r="195" spans="1:18" ht="38.25" x14ac:dyDescent="0.2">
      <c r="A195" s="34" t="s">
        <v>59</v>
      </c>
      <c r="E195" s="35" t="s">
        <v>2697</v>
      </c>
    </row>
    <row r="196" spans="1:18" x14ac:dyDescent="0.2">
      <c r="A196" s="36" t="s">
        <v>61</v>
      </c>
      <c r="E196" s="37" t="s">
        <v>2694</v>
      </c>
    </row>
    <row r="197" spans="1:18" ht="38.25" x14ac:dyDescent="0.2">
      <c r="A197" t="s">
        <v>63</v>
      </c>
      <c r="E197" s="35" t="s">
        <v>2160</v>
      </c>
    </row>
    <row r="198" spans="1:18" x14ac:dyDescent="0.2">
      <c r="A198" s="24" t="s">
        <v>55</v>
      </c>
      <c r="B198" s="29" t="s">
        <v>316</v>
      </c>
      <c r="C198" s="29" t="s">
        <v>2165</v>
      </c>
      <c r="D198" s="24" t="s">
        <v>69</v>
      </c>
      <c r="E198" s="30" t="s">
        <v>2166</v>
      </c>
      <c r="F198" s="31" t="s">
        <v>204</v>
      </c>
      <c r="G198" s="32">
        <v>90.86</v>
      </c>
      <c r="H198" s="33">
        <v>0</v>
      </c>
      <c r="I198" s="33">
        <f>ROUND(ROUND(H198,2)*ROUND(G198,3),2)</f>
        <v>0</v>
      </c>
      <c r="O198">
        <f>(I198*21)/100</f>
        <v>0</v>
      </c>
      <c r="P198" t="s">
        <v>35</v>
      </c>
    </row>
    <row r="199" spans="1:18" ht="38.25" x14ac:dyDescent="0.2">
      <c r="A199" s="34" t="s">
        <v>59</v>
      </c>
      <c r="E199" s="35" t="s">
        <v>2698</v>
      </c>
    </row>
    <row r="200" spans="1:18" x14ac:dyDescent="0.2">
      <c r="A200" s="36" t="s">
        <v>61</v>
      </c>
      <c r="E200" s="37" t="s">
        <v>2699</v>
      </c>
    </row>
    <row r="201" spans="1:18" ht="51" x14ac:dyDescent="0.2">
      <c r="A201" t="s">
        <v>63</v>
      </c>
      <c r="E201" s="35" t="s">
        <v>985</v>
      </c>
    </row>
    <row r="202" spans="1:18" ht="12.75" customHeight="1" x14ac:dyDescent="0.2">
      <c r="A202" s="12" t="s">
        <v>53</v>
      </c>
      <c r="B202" s="12"/>
      <c r="C202" s="38" t="s">
        <v>94</v>
      </c>
      <c r="D202" s="12"/>
      <c r="E202" s="27" t="s">
        <v>490</v>
      </c>
      <c r="F202" s="12"/>
      <c r="G202" s="12"/>
      <c r="H202" s="12"/>
      <c r="I202" s="39">
        <f>0+Q202</f>
        <v>0</v>
      </c>
      <c r="O202">
        <f>0+R202</f>
        <v>0</v>
      </c>
      <c r="Q202">
        <f>0+I203+I207</f>
        <v>0</v>
      </c>
      <c r="R202">
        <f>0+O203+O207</f>
        <v>0</v>
      </c>
    </row>
    <row r="203" spans="1:18" x14ac:dyDescent="0.2">
      <c r="A203" s="24" t="s">
        <v>55</v>
      </c>
      <c r="B203" s="29" t="s">
        <v>322</v>
      </c>
      <c r="C203" s="29" t="s">
        <v>508</v>
      </c>
      <c r="D203" s="24" t="s">
        <v>69</v>
      </c>
      <c r="E203" s="30" t="s">
        <v>509</v>
      </c>
      <c r="F203" s="31" t="s">
        <v>101</v>
      </c>
      <c r="G203" s="32">
        <v>8</v>
      </c>
      <c r="H203" s="33">
        <v>0</v>
      </c>
      <c r="I203" s="33">
        <f>ROUND(ROUND(H203,2)*ROUND(G203,3),2)</f>
        <v>0</v>
      </c>
      <c r="O203">
        <f>(I203*21)/100</f>
        <v>0</v>
      </c>
      <c r="P203" t="s">
        <v>35</v>
      </c>
    </row>
    <row r="204" spans="1:18" ht="51" x14ac:dyDescent="0.2">
      <c r="A204" s="34" t="s">
        <v>59</v>
      </c>
      <c r="E204" s="35" t="s">
        <v>2700</v>
      </c>
    </row>
    <row r="205" spans="1:18" x14ac:dyDescent="0.2">
      <c r="A205" s="36" t="s">
        <v>61</v>
      </c>
      <c r="E205" s="37" t="s">
        <v>2701</v>
      </c>
    </row>
    <row r="206" spans="1:18" ht="242.25" x14ac:dyDescent="0.2">
      <c r="A206" t="s">
        <v>63</v>
      </c>
      <c r="E206" s="35" t="s">
        <v>512</v>
      </c>
    </row>
    <row r="207" spans="1:18" x14ac:dyDescent="0.2">
      <c r="A207" s="24" t="s">
        <v>55</v>
      </c>
      <c r="B207" s="29" t="s">
        <v>328</v>
      </c>
      <c r="C207" s="29" t="s">
        <v>812</v>
      </c>
      <c r="D207" s="24" t="s">
        <v>69</v>
      </c>
      <c r="E207" s="30" t="s">
        <v>813</v>
      </c>
      <c r="F207" s="31" t="s">
        <v>486</v>
      </c>
      <c r="G207" s="32">
        <v>4</v>
      </c>
      <c r="H207" s="33">
        <v>0</v>
      </c>
      <c r="I207" s="33">
        <f>ROUND(ROUND(H207,2)*ROUND(G207,3),2)</f>
        <v>0</v>
      </c>
      <c r="O207">
        <f>(I207*21)/100</f>
        <v>0</v>
      </c>
      <c r="P207" t="s">
        <v>35</v>
      </c>
    </row>
    <row r="208" spans="1:18" ht="63.75" x14ac:dyDescent="0.2">
      <c r="A208" s="34" t="s">
        <v>59</v>
      </c>
      <c r="E208" s="35" t="s">
        <v>2702</v>
      </c>
    </row>
    <row r="209" spans="1:18" x14ac:dyDescent="0.2">
      <c r="A209" s="36" t="s">
        <v>61</v>
      </c>
      <c r="E209" s="37" t="s">
        <v>2703</v>
      </c>
    </row>
    <row r="210" spans="1:18" ht="38.25" x14ac:dyDescent="0.2">
      <c r="A210" t="s">
        <v>63</v>
      </c>
      <c r="E210" s="35" t="s">
        <v>816</v>
      </c>
    </row>
    <row r="211" spans="1:18" ht="12.75" customHeight="1" x14ac:dyDescent="0.2">
      <c r="A211" s="12" t="s">
        <v>53</v>
      </c>
      <c r="B211" s="12"/>
      <c r="C211" s="38" t="s">
        <v>50</v>
      </c>
      <c r="D211" s="12"/>
      <c r="E211" s="27" t="s">
        <v>542</v>
      </c>
      <c r="F211" s="12"/>
      <c r="G211" s="12"/>
      <c r="H211" s="12"/>
      <c r="I211" s="39">
        <f>0+Q211</f>
        <v>0</v>
      </c>
      <c r="O211">
        <f>0+R211</f>
        <v>0</v>
      </c>
      <c r="Q211">
        <f>0+I212+I216+I220+I224+I228+I232+I236+I240+I244+I248+I252+I256+I260+I264+I268</f>
        <v>0</v>
      </c>
      <c r="R211">
        <f>0+O212+O216+O220+O224+O228+O232+O236+O240+O244+O248+O252+O256+O260+O264+O268</f>
        <v>0</v>
      </c>
    </row>
    <row r="212" spans="1:18" x14ac:dyDescent="0.2">
      <c r="A212" s="24" t="s">
        <v>55</v>
      </c>
      <c r="B212" s="29" t="s">
        <v>333</v>
      </c>
      <c r="C212" s="29" t="s">
        <v>2381</v>
      </c>
      <c r="D212" s="24" t="s">
        <v>69</v>
      </c>
      <c r="E212" s="30" t="s">
        <v>2382</v>
      </c>
      <c r="F212" s="31" t="s">
        <v>101</v>
      </c>
      <c r="G212" s="32">
        <v>8.8000000000000007</v>
      </c>
      <c r="H212" s="33">
        <v>0</v>
      </c>
      <c r="I212" s="33">
        <f>ROUND(ROUND(H212,2)*ROUND(G212,3),2)</f>
        <v>0</v>
      </c>
      <c r="O212">
        <f>(I212*21)/100</f>
        <v>0</v>
      </c>
      <c r="P212" t="s">
        <v>35</v>
      </c>
    </row>
    <row r="213" spans="1:18" ht="267.75" x14ac:dyDescent="0.2">
      <c r="A213" s="34" t="s">
        <v>59</v>
      </c>
      <c r="E213" s="35" t="s">
        <v>2704</v>
      </c>
    </row>
    <row r="214" spans="1:18" x14ac:dyDescent="0.2">
      <c r="A214" s="36" t="s">
        <v>61</v>
      </c>
      <c r="E214" s="37" t="s">
        <v>2705</v>
      </c>
    </row>
    <row r="215" spans="1:18" ht="63.75" x14ac:dyDescent="0.2">
      <c r="A215" t="s">
        <v>63</v>
      </c>
      <c r="E215" s="35" t="s">
        <v>1802</v>
      </c>
    </row>
    <row r="216" spans="1:18" x14ac:dyDescent="0.2">
      <c r="A216" s="24" t="s">
        <v>55</v>
      </c>
      <c r="B216" s="29" t="s">
        <v>336</v>
      </c>
      <c r="C216" s="29" t="s">
        <v>988</v>
      </c>
      <c r="D216" s="24" t="s">
        <v>69</v>
      </c>
      <c r="E216" s="30" t="s">
        <v>989</v>
      </c>
      <c r="F216" s="31" t="s">
        <v>101</v>
      </c>
      <c r="G216" s="32">
        <v>64.8</v>
      </c>
      <c r="H216" s="33">
        <v>0</v>
      </c>
      <c r="I216" s="33">
        <f>ROUND(ROUND(H216,2)*ROUND(G216,3),2)</f>
        <v>0</v>
      </c>
      <c r="O216">
        <f>(I216*21)/100</f>
        <v>0</v>
      </c>
      <c r="P216" t="s">
        <v>35</v>
      </c>
    </row>
    <row r="217" spans="1:18" ht="369.75" x14ac:dyDescent="0.2">
      <c r="A217" s="34" t="s">
        <v>59</v>
      </c>
      <c r="E217" s="35" t="s">
        <v>2706</v>
      </c>
    </row>
    <row r="218" spans="1:18" x14ac:dyDescent="0.2">
      <c r="A218" s="36" t="s">
        <v>61</v>
      </c>
      <c r="E218" s="37" t="s">
        <v>2707</v>
      </c>
    </row>
    <row r="219" spans="1:18" ht="63.75" x14ac:dyDescent="0.2">
      <c r="A219" t="s">
        <v>63</v>
      </c>
      <c r="E219" s="35" t="s">
        <v>992</v>
      </c>
    </row>
    <row r="220" spans="1:18" x14ac:dyDescent="0.2">
      <c r="A220" s="24" t="s">
        <v>55</v>
      </c>
      <c r="B220" s="29" t="s">
        <v>341</v>
      </c>
      <c r="C220" s="29" t="s">
        <v>2708</v>
      </c>
      <c r="D220" s="24" t="s">
        <v>69</v>
      </c>
      <c r="E220" s="30" t="s">
        <v>2709</v>
      </c>
      <c r="F220" s="31" t="s">
        <v>204</v>
      </c>
      <c r="G220" s="32">
        <v>84.5</v>
      </c>
      <c r="H220" s="33">
        <v>0</v>
      </c>
      <c r="I220" s="33">
        <f>ROUND(ROUND(H220,2)*ROUND(G220,3),2)</f>
        <v>0</v>
      </c>
      <c r="O220">
        <f>(I220*21)/100</f>
        <v>0</v>
      </c>
      <c r="P220" t="s">
        <v>35</v>
      </c>
    </row>
    <row r="221" spans="1:18" ht="38.25" x14ac:dyDescent="0.2">
      <c r="A221" s="34" t="s">
        <v>59</v>
      </c>
      <c r="E221" s="35" t="s">
        <v>2710</v>
      </c>
    </row>
    <row r="222" spans="1:18" x14ac:dyDescent="0.2">
      <c r="A222" s="36" t="s">
        <v>61</v>
      </c>
      <c r="E222" s="37" t="s">
        <v>2690</v>
      </c>
    </row>
    <row r="223" spans="1:18" ht="25.5" x14ac:dyDescent="0.2">
      <c r="A223" t="s">
        <v>63</v>
      </c>
      <c r="E223" s="35" t="s">
        <v>1001</v>
      </c>
    </row>
    <row r="224" spans="1:18" x14ac:dyDescent="0.2">
      <c r="A224" s="24" t="s">
        <v>55</v>
      </c>
      <c r="B224" s="29" t="s">
        <v>346</v>
      </c>
      <c r="C224" s="29" t="s">
        <v>2711</v>
      </c>
      <c r="D224" s="24" t="s">
        <v>69</v>
      </c>
      <c r="E224" s="30" t="s">
        <v>2712</v>
      </c>
      <c r="F224" s="31" t="s">
        <v>204</v>
      </c>
      <c r="G224" s="32">
        <v>84.5</v>
      </c>
      <c r="H224" s="33">
        <v>0</v>
      </c>
      <c r="I224" s="33">
        <f>ROUND(ROUND(H224,2)*ROUND(G224,3),2)</f>
        <v>0</v>
      </c>
      <c r="O224">
        <f>(I224*21)/100</f>
        <v>0</v>
      </c>
      <c r="P224" t="s">
        <v>35</v>
      </c>
    </row>
    <row r="225" spans="1:16" ht="51" x14ac:dyDescent="0.2">
      <c r="A225" s="34" t="s">
        <v>59</v>
      </c>
      <c r="E225" s="35" t="s">
        <v>2713</v>
      </c>
    </row>
    <row r="226" spans="1:16" x14ac:dyDescent="0.2">
      <c r="A226" s="36" t="s">
        <v>61</v>
      </c>
      <c r="E226" s="37" t="s">
        <v>2690</v>
      </c>
    </row>
    <row r="227" spans="1:16" ht="25.5" x14ac:dyDescent="0.2">
      <c r="A227" t="s">
        <v>63</v>
      </c>
      <c r="E227" s="35" t="s">
        <v>1001</v>
      </c>
    </row>
    <row r="228" spans="1:16" x14ac:dyDescent="0.2">
      <c r="A228" s="24" t="s">
        <v>55</v>
      </c>
      <c r="B228" s="29" t="s">
        <v>351</v>
      </c>
      <c r="C228" s="29" t="s">
        <v>899</v>
      </c>
      <c r="D228" s="24" t="s">
        <v>120</v>
      </c>
      <c r="E228" s="30" t="s">
        <v>900</v>
      </c>
      <c r="F228" s="31" t="s">
        <v>71</v>
      </c>
      <c r="G228" s="32">
        <v>33.950000000000003</v>
      </c>
      <c r="H228" s="33">
        <v>0</v>
      </c>
      <c r="I228" s="33">
        <f>ROUND(ROUND(H228,2)*ROUND(G228,3),2)</f>
        <v>0</v>
      </c>
      <c r="O228">
        <f>(I228*21)/100</f>
        <v>0</v>
      </c>
      <c r="P228" t="s">
        <v>35</v>
      </c>
    </row>
    <row r="229" spans="1:16" ht="63.75" x14ac:dyDescent="0.2">
      <c r="A229" s="34" t="s">
        <v>59</v>
      </c>
      <c r="E229" s="35" t="s">
        <v>2714</v>
      </c>
    </row>
    <row r="230" spans="1:16" x14ac:dyDescent="0.2">
      <c r="A230" s="36" t="s">
        <v>61</v>
      </c>
      <c r="E230" s="37" t="s">
        <v>2715</v>
      </c>
    </row>
    <row r="231" spans="1:16" ht="114.75" x14ac:dyDescent="0.2">
      <c r="A231" t="s">
        <v>63</v>
      </c>
      <c r="E231" s="35" t="s">
        <v>661</v>
      </c>
    </row>
    <row r="232" spans="1:16" x14ac:dyDescent="0.2">
      <c r="A232" s="24" t="s">
        <v>55</v>
      </c>
      <c r="B232" s="29" t="s">
        <v>356</v>
      </c>
      <c r="C232" s="29" t="s">
        <v>899</v>
      </c>
      <c r="D232" s="24" t="s">
        <v>125</v>
      </c>
      <c r="E232" s="30" t="s">
        <v>900</v>
      </c>
      <c r="F232" s="31" t="s">
        <v>71</v>
      </c>
      <c r="G232" s="32">
        <v>17.815999999999999</v>
      </c>
      <c r="H232" s="33">
        <v>0</v>
      </c>
      <c r="I232" s="33">
        <f>ROUND(ROUND(H232,2)*ROUND(G232,3),2)</f>
        <v>0</v>
      </c>
      <c r="O232">
        <f>(I232*21)/100</f>
        <v>0</v>
      </c>
      <c r="P232" t="s">
        <v>35</v>
      </c>
    </row>
    <row r="233" spans="1:16" ht="51" x14ac:dyDescent="0.2">
      <c r="A233" s="34" t="s">
        <v>59</v>
      </c>
      <c r="E233" s="35" t="s">
        <v>2716</v>
      </c>
    </row>
    <row r="234" spans="1:16" x14ac:dyDescent="0.2">
      <c r="A234" s="36" t="s">
        <v>61</v>
      </c>
      <c r="E234" s="37" t="s">
        <v>2717</v>
      </c>
    </row>
    <row r="235" spans="1:16" ht="114.75" x14ac:dyDescent="0.2">
      <c r="A235" t="s">
        <v>63</v>
      </c>
      <c r="E235" s="35" t="s">
        <v>661</v>
      </c>
    </row>
    <row r="236" spans="1:16" x14ac:dyDescent="0.2">
      <c r="A236" s="24" t="s">
        <v>55</v>
      </c>
      <c r="B236" s="29" t="s">
        <v>362</v>
      </c>
      <c r="C236" s="29" t="s">
        <v>903</v>
      </c>
      <c r="D236" s="24" t="s">
        <v>120</v>
      </c>
      <c r="E236" s="30" t="s">
        <v>904</v>
      </c>
      <c r="F236" s="31" t="s">
        <v>77</v>
      </c>
      <c r="G236" s="32">
        <v>843.7</v>
      </c>
      <c r="H236" s="33">
        <v>0</v>
      </c>
      <c r="I236" s="33">
        <f>ROUND(ROUND(H236,2)*ROUND(G236,3),2)</f>
        <v>0</v>
      </c>
      <c r="O236">
        <f>(I236*21)/100</f>
        <v>0</v>
      </c>
      <c r="P236" t="s">
        <v>35</v>
      </c>
    </row>
    <row r="237" spans="1:16" ht="63.75" x14ac:dyDescent="0.2">
      <c r="A237" s="34" t="s">
        <v>59</v>
      </c>
      <c r="E237" s="35" t="s">
        <v>2718</v>
      </c>
    </row>
    <row r="238" spans="1:16" x14ac:dyDescent="0.2">
      <c r="A238" s="36" t="s">
        <v>61</v>
      </c>
      <c r="E238" s="37" t="s">
        <v>2719</v>
      </c>
    </row>
    <row r="239" spans="1:16" ht="25.5" x14ac:dyDescent="0.2">
      <c r="A239" t="s">
        <v>63</v>
      </c>
      <c r="E239" s="35" t="s">
        <v>80</v>
      </c>
    </row>
    <row r="240" spans="1:16" x14ac:dyDescent="0.2">
      <c r="A240" s="24" t="s">
        <v>55</v>
      </c>
      <c r="B240" s="29" t="s">
        <v>368</v>
      </c>
      <c r="C240" s="29" t="s">
        <v>903</v>
      </c>
      <c r="D240" s="24" t="s">
        <v>125</v>
      </c>
      <c r="E240" s="30" t="s">
        <v>904</v>
      </c>
      <c r="F240" s="31" t="s">
        <v>77</v>
      </c>
      <c r="G240" s="32">
        <v>463.2</v>
      </c>
      <c r="H240" s="33">
        <v>0</v>
      </c>
      <c r="I240" s="33">
        <f>ROUND(ROUND(H240,2)*ROUND(G240,3),2)</f>
        <v>0</v>
      </c>
      <c r="O240">
        <f>(I240*21)/100</f>
        <v>0</v>
      </c>
      <c r="P240" t="s">
        <v>35</v>
      </c>
    </row>
    <row r="241" spans="1:16" ht="51" x14ac:dyDescent="0.2">
      <c r="A241" s="34" t="s">
        <v>59</v>
      </c>
      <c r="E241" s="35" t="s">
        <v>2720</v>
      </c>
    </row>
    <row r="242" spans="1:16" x14ac:dyDescent="0.2">
      <c r="A242" s="36" t="s">
        <v>61</v>
      </c>
      <c r="E242" s="37" t="s">
        <v>2721</v>
      </c>
    </row>
    <row r="243" spans="1:16" ht="25.5" x14ac:dyDescent="0.2">
      <c r="A243" t="s">
        <v>63</v>
      </c>
      <c r="E243" s="35" t="s">
        <v>80</v>
      </c>
    </row>
    <row r="244" spans="1:16" x14ac:dyDescent="0.2">
      <c r="A244" s="24" t="s">
        <v>55</v>
      </c>
      <c r="B244" s="29" t="s">
        <v>374</v>
      </c>
      <c r="C244" s="29" t="s">
        <v>840</v>
      </c>
      <c r="D244" s="24" t="s">
        <v>69</v>
      </c>
      <c r="E244" s="30" t="s">
        <v>841</v>
      </c>
      <c r="F244" s="31" t="s">
        <v>71</v>
      </c>
      <c r="G244" s="32">
        <v>5.8230000000000004</v>
      </c>
      <c r="H244" s="33">
        <v>0</v>
      </c>
      <c r="I244" s="33">
        <f>ROUND(ROUND(H244,2)*ROUND(G244,3),2)</f>
        <v>0</v>
      </c>
      <c r="O244">
        <f>(I244*21)/100</f>
        <v>0</v>
      </c>
      <c r="P244" t="s">
        <v>35</v>
      </c>
    </row>
    <row r="245" spans="1:16" ht="51" x14ac:dyDescent="0.2">
      <c r="A245" s="34" t="s">
        <v>59</v>
      </c>
      <c r="E245" s="35" t="s">
        <v>2722</v>
      </c>
    </row>
    <row r="246" spans="1:16" x14ac:dyDescent="0.2">
      <c r="A246" s="36" t="s">
        <v>61</v>
      </c>
      <c r="E246" s="37" t="s">
        <v>2723</v>
      </c>
    </row>
    <row r="247" spans="1:16" ht="114.75" x14ac:dyDescent="0.2">
      <c r="A247" t="s">
        <v>63</v>
      </c>
      <c r="E247" s="35" t="s">
        <v>661</v>
      </c>
    </row>
    <row r="248" spans="1:16" x14ac:dyDescent="0.2">
      <c r="A248" s="24" t="s">
        <v>55</v>
      </c>
      <c r="B248" s="29" t="s">
        <v>379</v>
      </c>
      <c r="C248" s="29" t="s">
        <v>844</v>
      </c>
      <c r="D248" s="24" t="s">
        <v>69</v>
      </c>
      <c r="E248" s="30" t="s">
        <v>845</v>
      </c>
      <c r="F248" s="31" t="s">
        <v>77</v>
      </c>
      <c r="G248" s="32">
        <v>58.2</v>
      </c>
      <c r="H248" s="33">
        <v>0</v>
      </c>
      <c r="I248" s="33">
        <f>ROUND(ROUND(H248,2)*ROUND(G248,3),2)</f>
        <v>0</v>
      </c>
      <c r="O248">
        <f>(I248*21)/100</f>
        <v>0</v>
      </c>
      <c r="P248" t="s">
        <v>35</v>
      </c>
    </row>
    <row r="249" spans="1:16" ht="51" x14ac:dyDescent="0.2">
      <c r="A249" s="34" t="s">
        <v>59</v>
      </c>
      <c r="E249" s="35" t="s">
        <v>2724</v>
      </c>
    </row>
    <row r="250" spans="1:16" x14ac:dyDescent="0.2">
      <c r="A250" s="36" t="s">
        <v>61</v>
      </c>
      <c r="E250" s="37" t="s">
        <v>2725</v>
      </c>
    </row>
    <row r="251" spans="1:16" ht="25.5" x14ac:dyDescent="0.2">
      <c r="A251" t="s">
        <v>63</v>
      </c>
      <c r="E251" s="35" t="s">
        <v>80</v>
      </c>
    </row>
    <row r="252" spans="1:16" x14ac:dyDescent="0.2">
      <c r="A252" s="24" t="s">
        <v>55</v>
      </c>
      <c r="B252" s="29" t="s">
        <v>385</v>
      </c>
      <c r="C252" s="29" t="s">
        <v>2223</v>
      </c>
      <c r="D252" s="24" t="s">
        <v>69</v>
      </c>
      <c r="E252" s="30" t="s">
        <v>2224</v>
      </c>
      <c r="F252" s="31" t="s">
        <v>71</v>
      </c>
      <c r="G252" s="32">
        <v>0.754</v>
      </c>
      <c r="H252" s="33">
        <v>0</v>
      </c>
      <c r="I252" s="33">
        <f>ROUND(ROUND(H252,2)*ROUND(G252,3),2)</f>
        <v>0</v>
      </c>
      <c r="O252">
        <f>(I252*21)/100</f>
        <v>0</v>
      </c>
      <c r="P252" t="s">
        <v>35</v>
      </c>
    </row>
    <row r="253" spans="1:16" ht="63.75" x14ac:dyDescent="0.2">
      <c r="A253" s="34" t="s">
        <v>59</v>
      </c>
      <c r="E253" s="35" t="s">
        <v>2726</v>
      </c>
    </row>
    <row r="254" spans="1:16" x14ac:dyDescent="0.2">
      <c r="A254" s="36" t="s">
        <v>61</v>
      </c>
      <c r="E254" s="37" t="s">
        <v>2727</v>
      </c>
    </row>
    <row r="255" spans="1:16" ht="89.25" x14ac:dyDescent="0.2">
      <c r="A255" t="s">
        <v>63</v>
      </c>
      <c r="E255" s="35" t="s">
        <v>694</v>
      </c>
    </row>
    <row r="256" spans="1:16" x14ac:dyDescent="0.2">
      <c r="A256" s="24" t="s">
        <v>55</v>
      </c>
      <c r="B256" s="29" t="s">
        <v>391</v>
      </c>
      <c r="C256" s="29" t="s">
        <v>2227</v>
      </c>
      <c r="D256" s="24" t="s">
        <v>69</v>
      </c>
      <c r="E256" s="30" t="s">
        <v>2228</v>
      </c>
      <c r="F256" s="31" t="s">
        <v>77</v>
      </c>
      <c r="G256" s="32">
        <v>18.8</v>
      </c>
      <c r="H256" s="33">
        <v>0</v>
      </c>
      <c r="I256" s="33">
        <f>ROUND(ROUND(H256,2)*ROUND(G256,3),2)</f>
        <v>0</v>
      </c>
      <c r="O256">
        <f>(I256*21)/100</f>
        <v>0</v>
      </c>
      <c r="P256" t="s">
        <v>35</v>
      </c>
    </row>
    <row r="257" spans="1:16" ht="51" x14ac:dyDescent="0.2">
      <c r="A257" s="34" t="s">
        <v>59</v>
      </c>
      <c r="E257" s="35" t="s">
        <v>2728</v>
      </c>
    </row>
    <row r="258" spans="1:16" x14ac:dyDescent="0.2">
      <c r="A258" s="36" t="s">
        <v>61</v>
      </c>
      <c r="E258" s="37" t="s">
        <v>2729</v>
      </c>
    </row>
    <row r="259" spans="1:16" ht="25.5" x14ac:dyDescent="0.2">
      <c r="A259" t="s">
        <v>63</v>
      </c>
      <c r="E259" s="35" t="s">
        <v>80</v>
      </c>
    </row>
    <row r="260" spans="1:16" x14ac:dyDescent="0.2">
      <c r="A260" s="24" t="s">
        <v>55</v>
      </c>
      <c r="B260" s="29" t="s">
        <v>396</v>
      </c>
      <c r="C260" s="29" t="s">
        <v>2231</v>
      </c>
      <c r="D260" s="24" t="s">
        <v>69</v>
      </c>
      <c r="E260" s="30" t="s">
        <v>2232</v>
      </c>
      <c r="F260" s="31" t="s">
        <v>58</v>
      </c>
      <c r="G260" s="32">
        <v>0.78800000000000003</v>
      </c>
      <c r="H260" s="33">
        <v>0</v>
      </c>
      <c r="I260" s="33">
        <f>ROUND(ROUND(H260,2)*ROUND(G260,3),2)</f>
        <v>0</v>
      </c>
      <c r="O260">
        <f>(I260*21)/100</f>
        <v>0</v>
      </c>
      <c r="P260" t="s">
        <v>35</v>
      </c>
    </row>
    <row r="261" spans="1:16" ht="51" x14ac:dyDescent="0.2">
      <c r="A261" s="34" t="s">
        <v>59</v>
      </c>
      <c r="E261" s="35" t="s">
        <v>2730</v>
      </c>
    </row>
    <row r="262" spans="1:16" x14ac:dyDescent="0.2">
      <c r="A262" s="36" t="s">
        <v>61</v>
      </c>
      <c r="E262" s="37" t="s">
        <v>2731</v>
      </c>
    </row>
    <row r="263" spans="1:16" ht="89.25" x14ac:dyDescent="0.2">
      <c r="A263" t="s">
        <v>63</v>
      </c>
      <c r="E263" s="35" t="s">
        <v>694</v>
      </c>
    </row>
    <row r="264" spans="1:16" x14ac:dyDescent="0.2">
      <c r="A264" s="24" t="s">
        <v>55</v>
      </c>
      <c r="B264" s="29" t="s">
        <v>402</v>
      </c>
      <c r="C264" s="29" t="s">
        <v>2235</v>
      </c>
      <c r="D264" s="24" t="s">
        <v>69</v>
      </c>
      <c r="E264" s="30" t="s">
        <v>2236</v>
      </c>
      <c r="F264" s="31" t="s">
        <v>77</v>
      </c>
      <c r="G264" s="32">
        <v>7.9</v>
      </c>
      <c r="H264" s="33">
        <v>0</v>
      </c>
      <c r="I264" s="33">
        <f>ROUND(ROUND(H264,2)*ROUND(G264,3),2)</f>
        <v>0</v>
      </c>
      <c r="O264">
        <f>(I264*21)/100</f>
        <v>0</v>
      </c>
      <c r="P264" t="s">
        <v>35</v>
      </c>
    </row>
    <row r="265" spans="1:16" ht="51" x14ac:dyDescent="0.2">
      <c r="A265" s="34" t="s">
        <v>59</v>
      </c>
      <c r="E265" s="35" t="s">
        <v>2732</v>
      </c>
    </row>
    <row r="266" spans="1:16" x14ac:dyDescent="0.2">
      <c r="A266" s="36" t="s">
        <v>61</v>
      </c>
      <c r="E266" s="37" t="s">
        <v>2238</v>
      </c>
    </row>
    <row r="267" spans="1:16" ht="25.5" x14ac:dyDescent="0.2">
      <c r="A267" t="s">
        <v>63</v>
      </c>
      <c r="E267" s="35" t="s">
        <v>80</v>
      </c>
    </row>
    <row r="268" spans="1:16" x14ac:dyDescent="0.2">
      <c r="A268" s="24" t="s">
        <v>55</v>
      </c>
      <c r="B268" s="29" t="s">
        <v>407</v>
      </c>
      <c r="C268" s="29" t="s">
        <v>1844</v>
      </c>
      <c r="D268" s="24" t="s">
        <v>69</v>
      </c>
      <c r="E268" s="30" t="s">
        <v>1845</v>
      </c>
      <c r="F268" s="31" t="s">
        <v>101</v>
      </c>
      <c r="G268" s="32">
        <v>75</v>
      </c>
      <c r="H268" s="33">
        <v>0</v>
      </c>
      <c r="I268" s="33">
        <f>ROUND(ROUND(H268,2)*ROUND(G268,3),2)</f>
        <v>0</v>
      </c>
      <c r="O268">
        <f>(I268*21)/100</f>
        <v>0</v>
      </c>
      <c r="P268" t="s">
        <v>35</v>
      </c>
    </row>
    <row r="269" spans="1:16" ht="63.75" x14ac:dyDescent="0.2">
      <c r="A269" s="34" t="s">
        <v>59</v>
      </c>
      <c r="E269" s="35" t="s">
        <v>2733</v>
      </c>
    </row>
    <row r="270" spans="1:16" x14ac:dyDescent="0.2">
      <c r="A270" s="36" t="s">
        <v>61</v>
      </c>
      <c r="E270" s="37" t="s">
        <v>2613</v>
      </c>
    </row>
    <row r="271" spans="1:16" ht="89.25" x14ac:dyDescent="0.2">
      <c r="A271" t="s">
        <v>63</v>
      </c>
      <c r="E271" s="35" t="s">
        <v>1847</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15"/>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0+O11+O24+O97+O146+O171+O184+O189+O218+O231</f>
        <v>0</v>
      </c>
      <c r="P2" t="s">
        <v>34</v>
      </c>
    </row>
    <row r="3" spans="1:18" ht="15" customHeight="1" x14ac:dyDescent="0.25">
      <c r="A3" t="s">
        <v>11</v>
      </c>
      <c r="B3" s="17" t="s">
        <v>13</v>
      </c>
      <c r="C3" s="4" t="s">
        <v>14</v>
      </c>
      <c r="D3" s="7"/>
      <c r="E3" s="18" t="s">
        <v>15</v>
      </c>
      <c r="F3" s="8"/>
      <c r="G3" s="15"/>
      <c r="H3" s="14" t="s">
        <v>2734</v>
      </c>
      <c r="I3" s="40">
        <f>0+I11+I24+I97+I146+I171+I184+I189+I218+I231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20" t="s">
        <v>30</v>
      </c>
      <c r="C7" s="3" t="s">
        <v>2734</v>
      </c>
      <c r="D7" s="2"/>
      <c r="E7" s="21" t="s">
        <v>2735</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0+I12+I16+I20</f>
        <v>0</v>
      </c>
      <c r="R11">
        <f>0+O12+O16+O20</f>
        <v>0</v>
      </c>
    </row>
    <row r="12" spans="1:18" x14ac:dyDescent="0.2">
      <c r="A12" s="24" t="s">
        <v>55</v>
      </c>
      <c r="B12" s="29" t="s">
        <v>18</v>
      </c>
      <c r="C12" s="29" t="s">
        <v>56</v>
      </c>
      <c r="D12" s="24" t="s">
        <v>120</v>
      </c>
      <c r="E12" s="30" t="s">
        <v>57</v>
      </c>
      <c r="F12" s="31" t="s">
        <v>58</v>
      </c>
      <c r="G12" s="32">
        <v>1003.63</v>
      </c>
      <c r="H12" s="33">
        <v>0</v>
      </c>
      <c r="I12" s="33">
        <f>ROUND(ROUND(H12,2)*ROUND(G12,3),2)</f>
        <v>0</v>
      </c>
      <c r="O12">
        <f>(I12*21)/100</f>
        <v>0</v>
      </c>
      <c r="P12" t="s">
        <v>35</v>
      </c>
    </row>
    <row r="13" spans="1:18" ht="25.5" x14ac:dyDescent="0.2">
      <c r="A13" s="34" t="s">
        <v>59</v>
      </c>
      <c r="E13" s="35" t="s">
        <v>2736</v>
      </c>
    </row>
    <row r="14" spans="1:18" x14ac:dyDescent="0.2">
      <c r="A14" s="36" t="s">
        <v>61</v>
      </c>
      <c r="E14" s="37" t="s">
        <v>2737</v>
      </c>
    </row>
    <row r="15" spans="1:18" ht="25.5" x14ac:dyDescent="0.2">
      <c r="A15" t="s">
        <v>63</v>
      </c>
      <c r="E15" s="35" t="s">
        <v>64</v>
      </c>
    </row>
    <row r="16" spans="1:18" x14ac:dyDescent="0.2">
      <c r="A16" s="24" t="s">
        <v>55</v>
      </c>
      <c r="B16" s="29" t="s">
        <v>35</v>
      </c>
      <c r="C16" s="29" t="s">
        <v>56</v>
      </c>
      <c r="D16" s="24" t="s">
        <v>125</v>
      </c>
      <c r="E16" s="30" t="s">
        <v>57</v>
      </c>
      <c r="F16" s="31" t="s">
        <v>58</v>
      </c>
      <c r="G16" s="32">
        <v>663.56899999999996</v>
      </c>
      <c r="H16" s="33">
        <v>0</v>
      </c>
      <c r="I16" s="33">
        <f>ROUND(ROUND(H16,2)*ROUND(G16,3),2)</f>
        <v>0</v>
      </c>
      <c r="O16">
        <f>(I16*21)/100</f>
        <v>0</v>
      </c>
      <c r="P16" t="s">
        <v>35</v>
      </c>
    </row>
    <row r="17" spans="1:18" ht="25.5" x14ac:dyDescent="0.2">
      <c r="A17" s="34" t="s">
        <v>59</v>
      </c>
      <c r="E17" s="35" t="s">
        <v>2738</v>
      </c>
    </row>
    <row r="18" spans="1:18" x14ac:dyDescent="0.2">
      <c r="A18" s="36" t="s">
        <v>61</v>
      </c>
      <c r="E18" s="37" t="s">
        <v>2739</v>
      </c>
    </row>
    <row r="19" spans="1:18" ht="25.5" x14ac:dyDescent="0.2">
      <c r="A19" t="s">
        <v>63</v>
      </c>
      <c r="E19" s="35" t="s">
        <v>64</v>
      </c>
    </row>
    <row r="20" spans="1:18" x14ac:dyDescent="0.2">
      <c r="A20" s="24" t="s">
        <v>55</v>
      </c>
      <c r="B20" s="29" t="s">
        <v>34</v>
      </c>
      <c r="C20" s="29" t="s">
        <v>2740</v>
      </c>
      <c r="D20" s="24" t="s">
        <v>69</v>
      </c>
      <c r="E20" s="30" t="s">
        <v>2741</v>
      </c>
      <c r="F20" s="31" t="s">
        <v>2742</v>
      </c>
      <c r="G20" s="32">
        <v>2</v>
      </c>
      <c r="H20" s="33">
        <v>0</v>
      </c>
      <c r="I20" s="33">
        <f>ROUND(ROUND(H20,2)*ROUND(G20,3),2)</f>
        <v>0</v>
      </c>
      <c r="O20">
        <f>(I20*21)/100</f>
        <v>0</v>
      </c>
      <c r="P20" t="s">
        <v>35</v>
      </c>
    </row>
    <row r="21" spans="1:18" ht="25.5" x14ac:dyDescent="0.2">
      <c r="A21" s="34" t="s">
        <v>59</v>
      </c>
      <c r="E21" s="35" t="s">
        <v>2743</v>
      </c>
    </row>
    <row r="22" spans="1:18" x14ac:dyDescent="0.2">
      <c r="A22" s="36" t="s">
        <v>61</v>
      </c>
      <c r="E22" s="37" t="s">
        <v>2744</v>
      </c>
    </row>
    <row r="23" spans="1:18" x14ac:dyDescent="0.2">
      <c r="A23" t="s">
        <v>63</v>
      </c>
      <c r="E23" s="35" t="s">
        <v>2004</v>
      </c>
    </row>
    <row r="24" spans="1:18" ht="12.75" customHeight="1" x14ac:dyDescent="0.2">
      <c r="A24" s="12" t="s">
        <v>53</v>
      </c>
      <c r="B24" s="12"/>
      <c r="C24" s="38" t="s">
        <v>18</v>
      </c>
      <c r="D24" s="12"/>
      <c r="E24" s="27" t="s">
        <v>67</v>
      </c>
      <c r="F24" s="12"/>
      <c r="G24" s="12"/>
      <c r="H24" s="12"/>
      <c r="I24" s="39">
        <f>0+Q24</f>
        <v>0</v>
      </c>
      <c r="O24">
        <f>0+R24</f>
        <v>0</v>
      </c>
      <c r="Q24">
        <f>0+I25+I29+I33+I37+I41+I45+I49+I53+I57+I61+I65+I69+I73+I77+I81+I85+I89+I93</f>
        <v>0</v>
      </c>
      <c r="R24">
        <f>0+O25+O29+O33+O37+O41+O45+O49+O53+O57+O61+O65+O69+O73+O77+O81+O85+O89+O93</f>
        <v>0</v>
      </c>
    </row>
    <row r="25" spans="1:18" x14ac:dyDescent="0.2">
      <c r="A25" s="24" t="s">
        <v>55</v>
      </c>
      <c r="B25" s="29" t="s">
        <v>43</v>
      </c>
      <c r="C25" s="29" t="s">
        <v>702</v>
      </c>
      <c r="D25" s="24" t="s">
        <v>69</v>
      </c>
      <c r="E25" s="30" t="s">
        <v>703</v>
      </c>
      <c r="F25" s="31" t="s">
        <v>204</v>
      </c>
      <c r="G25" s="32">
        <v>8</v>
      </c>
      <c r="H25" s="33">
        <v>0</v>
      </c>
      <c r="I25" s="33">
        <f>ROUND(ROUND(H25,2)*ROUND(G25,3),2)</f>
        <v>0</v>
      </c>
      <c r="O25">
        <f>(I25*21)/100</f>
        <v>0</v>
      </c>
      <c r="P25" t="s">
        <v>35</v>
      </c>
    </row>
    <row r="26" spans="1:18" ht="38.25" x14ac:dyDescent="0.2">
      <c r="A26" s="34" t="s">
        <v>59</v>
      </c>
      <c r="E26" s="35" t="s">
        <v>2745</v>
      </c>
    </row>
    <row r="27" spans="1:18" x14ac:dyDescent="0.2">
      <c r="A27" s="36" t="s">
        <v>61</v>
      </c>
      <c r="E27" s="37" t="s">
        <v>2746</v>
      </c>
    </row>
    <row r="28" spans="1:18" ht="38.25" x14ac:dyDescent="0.2">
      <c r="A28" t="s">
        <v>63</v>
      </c>
      <c r="E28" s="35" t="s">
        <v>706</v>
      </c>
    </row>
    <row r="29" spans="1:18" x14ac:dyDescent="0.2">
      <c r="A29" s="24" t="s">
        <v>55</v>
      </c>
      <c r="B29" s="29" t="s">
        <v>45</v>
      </c>
      <c r="C29" s="29" t="s">
        <v>2446</v>
      </c>
      <c r="D29" s="24" t="s">
        <v>69</v>
      </c>
      <c r="E29" s="30" t="s">
        <v>2447</v>
      </c>
      <c r="F29" s="31" t="s">
        <v>101</v>
      </c>
      <c r="G29" s="32">
        <v>23</v>
      </c>
      <c r="H29" s="33">
        <v>0</v>
      </c>
      <c r="I29" s="33">
        <f>ROUND(ROUND(H29,2)*ROUND(G29,3),2)</f>
        <v>0</v>
      </c>
      <c r="O29">
        <f>(I29*21)/100</f>
        <v>0</v>
      </c>
      <c r="P29" t="s">
        <v>35</v>
      </c>
    </row>
    <row r="30" spans="1:18" ht="38.25" x14ac:dyDescent="0.2">
      <c r="A30" s="34" t="s">
        <v>59</v>
      </c>
      <c r="E30" s="35" t="s">
        <v>2747</v>
      </c>
    </row>
    <row r="31" spans="1:18" x14ac:dyDescent="0.2">
      <c r="A31" s="36" t="s">
        <v>61</v>
      </c>
      <c r="E31" s="37" t="s">
        <v>2748</v>
      </c>
    </row>
    <row r="32" spans="1:18" ht="25.5" x14ac:dyDescent="0.2">
      <c r="A32" t="s">
        <v>63</v>
      </c>
      <c r="E32" s="35" t="s">
        <v>133</v>
      </c>
    </row>
    <row r="33" spans="1:16" x14ac:dyDescent="0.2">
      <c r="A33" s="24" t="s">
        <v>55</v>
      </c>
      <c r="B33" s="29" t="s">
        <v>47</v>
      </c>
      <c r="C33" s="29" t="s">
        <v>135</v>
      </c>
      <c r="D33" s="24" t="s">
        <v>69</v>
      </c>
      <c r="E33" s="30" t="s">
        <v>136</v>
      </c>
      <c r="F33" s="31" t="s">
        <v>137</v>
      </c>
      <c r="G33" s="32">
        <v>280</v>
      </c>
      <c r="H33" s="33">
        <v>0</v>
      </c>
      <c r="I33" s="33">
        <f>ROUND(ROUND(H33,2)*ROUND(G33,3),2)</f>
        <v>0</v>
      </c>
      <c r="O33">
        <f>(I33*21)/100</f>
        <v>0</v>
      </c>
      <c r="P33" t="s">
        <v>35</v>
      </c>
    </row>
    <row r="34" spans="1:16" x14ac:dyDescent="0.2">
      <c r="A34" s="34" t="s">
        <v>59</v>
      </c>
      <c r="E34" s="35" t="s">
        <v>2749</v>
      </c>
    </row>
    <row r="35" spans="1:16" x14ac:dyDescent="0.2">
      <c r="A35" s="36" t="s">
        <v>61</v>
      </c>
      <c r="E35" s="37" t="s">
        <v>2750</v>
      </c>
    </row>
    <row r="36" spans="1:16" ht="38.25" x14ac:dyDescent="0.2">
      <c r="A36" t="s">
        <v>63</v>
      </c>
      <c r="E36" s="35" t="s">
        <v>140</v>
      </c>
    </row>
    <row r="37" spans="1:16" x14ac:dyDescent="0.2">
      <c r="A37" s="24" t="s">
        <v>55</v>
      </c>
      <c r="B37" s="29" t="s">
        <v>89</v>
      </c>
      <c r="C37" s="29" t="s">
        <v>2751</v>
      </c>
      <c r="D37" s="24" t="s">
        <v>69</v>
      </c>
      <c r="E37" s="30" t="s">
        <v>2752</v>
      </c>
      <c r="F37" s="31" t="s">
        <v>101</v>
      </c>
      <c r="G37" s="32">
        <v>10</v>
      </c>
      <c r="H37" s="33">
        <v>0</v>
      </c>
      <c r="I37" s="33">
        <f>ROUND(ROUND(H37,2)*ROUND(G37,3),2)</f>
        <v>0</v>
      </c>
      <c r="O37">
        <f>(I37*21)/100</f>
        <v>0</v>
      </c>
      <c r="P37" t="s">
        <v>35</v>
      </c>
    </row>
    <row r="38" spans="1:16" ht="25.5" x14ac:dyDescent="0.2">
      <c r="A38" s="34" t="s">
        <v>59</v>
      </c>
      <c r="E38" s="35" t="s">
        <v>2753</v>
      </c>
    </row>
    <row r="39" spans="1:16" x14ac:dyDescent="0.2">
      <c r="A39" s="36" t="s">
        <v>61</v>
      </c>
      <c r="E39" s="37" t="s">
        <v>750</v>
      </c>
    </row>
    <row r="40" spans="1:16" ht="38.25" x14ac:dyDescent="0.2">
      <c r="A40" t="s">
        <v>63</v>
      </c>
      <c r="E40" s="35" t="s">
        <v>1704</v>
      </c>
    </row>
    <row r="41" spans="1:16" x14ac:dyDescent="0.2">
      <c r="A41" s="24" t="s">
        <v>55</v>
      </c>
      <c r="B41" s="29" t="s">
        <v>94</v>
      </c>
      <c r="C41" s="29" t="s">
        <v>1700</v>
      </c>
      <c r="D41" s="24" t="s">
        <v>69</v>
      </c>
      <c r="E41" s="30" t="s">
        <v>1701</v>
      </c>
      <c r="F41" s="31" t="s">
        <v>101</v>
      </c>
      <c r="G41" s="32">
        <v>90</v>
      </c>
      <c r="H41" s="33">
        <v>0</v>
      </c>
      <c r="I41" s="33">
        <f>ROUND(ROUND(H41,2)*ROUND(G41,3),2)</f>
        <v>0</v>
      </c>
      <c r="O41">
        <f>(I41*21)/100</f>
        <v>0</v>
      </c>
      <c r="P41" t="s">
        <v>35</v>
      </c>
    </row>
    <row r="42" spans="1:16" ht="25.5" x14ac:dyDescent="0.2">
      <c r="A42" s="34" t="s">
        <v>59</v>
      </c>
      <c r="E42" s="35" t="s">
        <v>2754</v>
      </c>
    </row>
    <row r="43" spans="1:16" x14ac:dyDescent="0.2">
      <c r="A43" s="36" t="s">
        <v>61</v>
      </c>
      <c r="E43" s="37" t="s">
        <v>2755</v>
      </c>
    </row>
    <row r="44" spans="1:16" ht="38.25" x14ac:dyDescent="0.2">
      <c r="A44" t="s">
        <v>63</v>
      </c>
      <c r="E44" s="35" t="s">
        <v>1704</v>
      </c>
    </row>
    <row r="45" spans="1:16" x14ac:dyDescent="0.2">
      <c r="A45" s="24" t="s">
        <v>55</v>
      </c>
      <c r="B45" s="29" t="s">
        <v>50</v>
      </c>
      <c r="C45" s="29" t="s">
        <v>2021</v>
      </c>
      <c r="D45" s="24" t="s">
        <v>69</v>
      </c>
      <c r="E45" s="30" t="s">
        <v>2022</v>
      </c>
      <c r="F45" s="31" t="s">
        <v>71</v>
      </c>
      <c r="G45" s="32">
        <v>9</v>
      </c>
      <c r="H45" s="33">
        <v>0</v>
      </c>
      <c r="I45" s="33">
        <f>ROUND(ROUND(H45,2)*ROUND(G45,3),2)</f>
        <v>0</v>
      </c>
      <c r="O45">
        <f>(I45*21)/100</f>
        <v>0</v>
      </c>
      <c r="P45" t="s">
        <v>35</v>
      </c>
    </row>
    <row r="46" spans="1:16" ht="38.25" x14ac:dyDescent="0.2">
      <c r="A46" s="34" t="s">
        <v>59</v>
      </c>
      <c r="E46" s="35" t="s">
        <v>2756</v>
      </c>
    </row>
    <row r="47" spans="1:16" x14ac:dyDescent="0.2">
      <c r="A47" s="36" t="s">
        <v>61</v>
      </c>
      <c r="E47" s="37" t="s">
        <v>2757</v>
      </c>
    </row>
    <row r="48" spans="1:16" ht="38.25" x14ac:dyDescent="0.2">
      <c r="A48" t="s">
        <v>63</v>
      </c>
      <c r="E48" s="35" t="s">
        <v>146</v>
      </c>
    </row>
    <row r="49" spans="1:16" x14ac:dyDescent="0.2">
      <c r="A49" s="24" t="s">
        <v>55</v>
      </c>
      <c r="B49" s="29" t="s">
        <v>52</v>
      </c>
      <c r="C49" s="29" t="s">
        <v>2025</v>
      </c>
      <c r="D49" s="24" t="s">
        <v>69</v>
      </c>
      <c r="E49" s="30" t="s">
        <v>2026</v>
      </c>
      <c r="F49" s="31" t="s">
        <v>71</v>
      </c>
      <c r="G49" s="32">
        <v>1.68</v>
      </c>
      <c r="H49" s="33">
        <v>0</v>
      </c>
      <c r="I49" s="33">
        <f>ROUND(ROUND(H49,2)*ROUND(G49,3),2)</f>
        <v>0</v>
      </c>
      <c r="O49">
        <f>(I49*21)/100</f>
        <v>0</v>
      </c>
      <c r="P49" t="s">
        <v>35</v>
      </c>
    </row>
    <row r="50" spans="1:16" ht="38.25" x14ac:dyDescent="0.2">
      <c r="A50" s="34" t="s">
        <v>59</v>
      </c>
      <c r="E50" s="35" t="s">
        <v>2758</v>
      </c>
    </row>
    <row r="51" spans="1:16" x14ac:dyDescent="0.2">
      <c r="A51" s="36" t="s">
        <v>61</v>
      </c>
      <c r="E51" s="37" t="s">
        <v>2759</v>
      </c>
    </row>
    <row r="52" spans="1:16" ht="369.75" x14ac:dyDescent="0.2">
      <c r="A52" t="s">
        <v>63</v>
      </c>
      <c r="E52" s="35" t="s">
        <v>152</v>
      </c>
    </row>
    <row r="53" spans="1:16" x14ac:dyDescent="0.2">
      <c r="A53" s="24" t="s">
        <v>55</v>
      </c>
      <c r="B53" s="29" t="s">
        <v>108</v>
      </c>
      <c r="C53" s="29" t="s">
        <v>2461</v>
      </c>
      <c r="D53" s="24" t="s">
        <v>69</v>
      </c>
      <c r="E53" s="30" t="s">
        <v>2462</v>
      </c>
      <c r="F53" s="31" t="s">
        <v>71</v>
      </c>
      <c r="G53" s="32">
        <v>16.8</v>
      </c>
      <c r="H53" s="33">
        <v>0</v>
      </c>
      <c r="I53" s="33">
        <f>ROUND(ROUND(H53,2)*ROUND(G53,3),2)</f>
        <v>0</v>
      </c>
      <c r="O53">
        <f>(I53*21)/100</f>
        <v>0</v>
      </c>
      <c r="P53" t="s">
        <v>35</v>
      </c>
    </row>
    <row r="54" spans="1:16" ht="51" x14ac:dyDescent="0.2">
      <c r="A54" s="34" t="s">
        <v>59</v>
      </c>
      <c r="E54" s="35" t="s">
        <v>2760</v>
      </c>
    </row>
    <row r="55" spans="1:16" x14ac:dyDescent="0.2">
      <c r="A55" s="36" t="s">
        <v>61</v>
      </c>
      <c r="E55" s="37" t="s">
        <v>2761</v>
      </c>
    </row>
    <row r="56" spans="1:16" ht="25.5" x14ac:dyDescent="0.2">
      <c r="A56" t="s">
        <v>63</v>
      </c>
      <c r="E56" s="35" t="s">
        <v>2465</v>
      </c>
    </row>
    <row r="57" spans="1:16" x14ac:dyDescent="0.2">
      <c r="A57" s="24" t="s">
        <v>55</v>
      </c>
      <c r="B57" s="29" t="s">
        <v>113</v>
      </c>
      <c r="C57" s="29" t="s">
        <v>148</v>
      </c>
      <c r="D57" s="24" t="s">
        <v>69</v>
      </c>
      <c r="E57" s="30" t="s">
        <v>149</v>
      </c>
      <c r="F57" s="31" t="s">
        <v>71</v>
      </c>
      <c r="G57" s="32">
        <v>13.44</v>
      </c>
      <c r="H57" s="33">
        <v>0</v>
      </c>
      <c r="I57" s="33">
        <f>ROUND(ROUND(H57,2)*ROUND(G57,3),2)</f>
        <v>0</v>
      </c>
      <c r="O57">
        <f>(I57*21)/100</f>
        <v>0</v>
      </c>
      <c r="P57" t="s">
        <v>35</v>
      </c>
    </row>
    <row r="58" spans="1:16" ht="38.25" x14ac:dyDescent="0.2">
      <c r="A58" s="34" t="s">
        <v>59</v>
      </c>
      <c r="E58" s="35" t="s">
        <v>2762</v>
      </c>
    </row>
    <row r="59" spans="1:16" x14ac:dyDescent="0.2">
      <c r="A59" s="36" t="s">
        <v>61</v>
      </c>
      <c r="E59" s="37" t="s">
        <v>2763</v>
      </c>
    </row>
    <row r="60" spans="1:16" ht="369.75" x14ac:dyDescent="0.2">
      <c r="A60" t="s">
        <v>63</v>
      </c>
      <c r="E60" s="35" t="s">
        <v>152</v>
      </c>
    </row>
    <row r="61" spans="1:16" x14ac:dyDescent="0.2">
      <c r="A61" s="24" t="s">
        <v>55</v>
      </c>
      <c r="B61" s="29" t="s">
        <v>118</v>
      </c>
      <c r="C61" s="29" t="s">
        <v>1709</v>
      </c>
      <c r="D61" s="24" t="s">
        <v>69</v>
      </c>
      <c r="E61" s="30" t="s">
        <v>1710</v>
      </c>
      <c r="F61" s="31" t="s">
        <v>174</v>
      </c>
      <c r="G61" s="32">
        <v>134.4</v>
      </c>
      <c r="H61" s="33">
        <v>0</v>
      </c>
      <c r="I61" s="33">
        <f>ROUND(ROUND(H61,2)*ROUND(G61,3),2)</f>
        <v>0</v>
      </c>
      <c r="O61">
        <f>(I61*21)/100</f>
        <v>0</v>
      </c>
      <c r="P61" t="s">
        <v>35</v>
      </c>
    </row>
    <row r="62" spans="1:16" ht="38.25" x14ac:dyDescent="0.2">
      <c r="A62" s="34" t="s">
        <v>59</v>
      </c>
      <c r="E62" s="35" t="s">
        <v>2764</v>
      </c>
    </row>
    <row r="63" spans="1:16" x14ac:dyDescent="0.2">
      <c r="A63" s="36" t="s">
        <v>61</v>
      </c>
      <c r="E63" s="37" t="s">
        <v>2765</v>
      </c>
    </row>
    <row r="64" spans="1:16" ht="25.5" x14ac:dyDescent="0.2">
      <c r="A64" t="s">
        <v>63</v>
      </c>
      <c r="E64" s="35" t="s">
        <v>177</v>
      </c>
    </row>
    <row r="65" spans="1:16" x14ac:dyDescent="0.2">
      <c r="A65" s="24" t="s">
        <v>55</v>
      </c>
      <c r="B65" s="29" t="s">
        <v>124</v>
      </c>
      <c r="C65" s="29" t="s">
        <v>2037</v>
      </c>
      <c r="D65" s="24" t="s">
        <v>69</v>
      </c>
      <c r="E65" s="30" t="s">
        <v>2038</v>
      </c>
      <c r="F65" s="31" t="s">
        <v>71</v>
      </c>
      <c r="G65" s="32">
        <v>4.1159999999999997</v>
      </c>
      <c r="H65" s="33">
        <v>0</v>
      </c>
      <c r="I65" s="33">
        <f>ROUND(ROUND(H65,2)*ROUND(G65,3),2)</f>
        <v>0</v>
      </c>
      <c r="O65">
        <f>(I65*21)/100</f>
        <v>0</v>
      </c>
      <c r="P65" t="s">
        <v>35</v>
      </c>
    </row>
    <row r="66" spans="1:16" ht="38.25" x14ac:dyDescent="0.2">
      <c r="A66" s="34" t="s">
        <v>59</v>
      </c>
      <c r="E66" s="35" t="s">
        <v>2766</v>
      </c>
    </row>
    <row r="67" spans="1:16" x14ac:dyDescent="0.2">
      <c r="A67" s="36" t="s">
        <v>61</v>
      </c>
      <c r="E67" s="37" t="s">
        <v>2767</v>
      </c>
    </row>
    <row r="68" spans="1:16" ht="63.75" x14ac:dyDescent="0.2">
      <c r="A68" t="s">
        <v>63</v>
      </c>
      <c r="E68" s="35" t="s">
        <v>2041</v>
      </c>
    </row>
    <row r="69" spans="1:16" x14ac:dyDescent="0.2">
      <c r="A69" s="24" t="s">
        <v>55</v>
      </c>
      <c r="B69" s="29" t="s">
        <v>128</v>
      </c>
      <c r="C69" s="29" t="s">
        <v>166</v>
      </c>
      <c r="D69" s="24" t="s">
        <v>69</v>
      </c>
      <c r="E69" s="30" t="s">
        <v>167</v>
      </c>
      <c r="F69" s="31" t="s">
        <v>71</v>
      </c>
      <c r="G69" s="32">
        <v>475.80700000000002</v>
      </c>
      <c r="H69" s="33">
        <v>0</v>
      </c>
      <c r="I69" s="33">
        <f>ROUND(ROUND(H69,2)*ROUND(G69,3),2)</f>
        <v>0</v>
      </c>
      <c r="O69">
        <f>(I69*21)/100</f>
        <v>0</v>
      </c>
      <c r="P69" t="s">
        <v>35</v>
      </c>
    </row>
    <row r="70" spans="1:16" ht="38.25" x14ac:dyDescent="0.2">
      <c r="A70" s="34" t="s">
        <v>59</v>
      </c>
      <c r="E70" s="35" t="s">
        <v>2768</v>
      </c>
    </row>
    <row r="71" spans="1:16" x14ac:dyDescent="0.2">
      <c r="A71" s="36" t="s">
        <v>61</v>
      </c>
      <c r="E71" s="37" t="s">
        <v>2769</v>
      </c>
    </row>
    <row r="72" spans="1:16" ht="318.75" x14ac:dyDescent="0.2">
      <c r="A72" t="s">
        <v>63</v>
      </c>
      <c r="E72" s="35" t="s">
        <v>170</v>
      </c>
    </row>
    <row r="73" spans="1:16" x14ac:dyDescent="0.2">
      <c r="A73" s="24" t="s">
        <v>55</v>
      </c>
      <c r="B73" s="29" t="s">
        <v>134</v>
      </c>
      <c r="C73" s="29" t="s">
        <v>2472</v>
      </c>
      <c r="D73" s="24" t="s">
        <v>69</v>
      </c>
      <c r="E73" s="30" t="s">
        <v>2462</v>
      </c>
      <c r="F73" s="31" t="s">
        <v>71</v>
      </c>
      <c r="G73" s="32">
        <v>4758.0720000000001</v>
      </c>
      <c r="H73" s="33">
        <v>0</v>
      </c>
      <c r="I73" s="33">
        <f>ROUND(ROUND(H73,2)*ROUND(G73,3),2)</f>
        <v>0</v>
      </c>
      <c r="O73">
        <f>(I73*21)/100</f>
        <v>0</v>
      </c>
      <c r="P73" t="s">
        <v>35</v>
      </c>
    </row>
    <row r="74" spans="1:16" ht="38.25" x14ac:dyDescent="0.2">
      <c r="A74" s="34" t="s">
        <v>59</v>
      </c>
      <c r="E74" s="35" t="s">
        <v>2770</v>
      </c>
    </row>
    <row r="75" spans="1:16" x14ac:dyDescent="0.2">
      <c r="A75" s="36" t="s">
        <v>61</v>
      </c>
      <c r="E75" s="37" t="s">
        <v>2771</v>
      </c>
    </row>
    <row r="76" spans="1:16" ht="25.5" x14ac:dyDescent="0.2">
      <c r="A76" t="s">
        <v>63</v>
      </c>
      <c r="E76" s="35" t="s">
        <v>2465</v>
      </c>
    </row>
    <row r="77" spans="1:16" x14ac:dyDescent="0.2">
      <c r="A77" s="24" t="s">
        <v>55</v>
      </c>
      <c r="B77" s="29" t="s">
        <v>141</v>
      </c>
      <c r="C77" s="29" t="s">
        <v>185</v>
      </c>
      <c r="D77" s="24" t="s">
        <v>69</v>
      </c>
      <c r="E77" s="30" t="s">
        <v>186</v>
      </c>
      <c r="F77" s="31" t="s">
        <v>71</v>
      </c>
      <c r="G77" s="32">
        <v>441.77</v>
      </c>
      <c r="H77" s="33">
        <v>0</v>
      </c>
      <c r="I77" s="33">
        <f>ROUND(ROUND(H77,2)*ROUND(G77,3),2)</f>
        <v>0</v>
      </c>
      <c r="O77">
        <f>(I77*21)/100</f>
        <v>0</v>
      </c>
      <c r="P77" t="s">
        <v>35</v>
      </c>
    </row>
    <row r="78" spans="1:16" ht="89.25" x14ac:dyDescent="0.2">
      <c r="A78" s="34" t="s">
        <v>59</v>
      </c>
      <c r="E78" s="35" t="s">
        <v>2772</v>
      </c>
    </row>
    <row r="79" spans="1:16" x14ac:dyDescent="0.2">
      <c r="A79" s="36" t="s">
        <v>61</v>
      </c>
      <c r="E79" s="37" t="s">
        <v>2773</v>
      </c>
    </row>
    <row r="80" spans="1:16" ht="229.5" x14ac:dyDescent="0.2">
      <c r="A80" t="s">
        <v>63</v>
      </c>
      <c r="E80" s="35" t="s">
        <v>189</v>
      </c>
    </row>
    <row r="81" spans="1:16" x14ac:dyDescent="0.2">
      <c r="A81" s="24" t="s">
        <v>55</v>
      </c>
      <c r="B81" s="29" t="s">
        <v>147</v>
      </c>
      <c r="C81" s="29" t="s">
        <v>197</v>
      </c>
      <c r="D81" s="24" t="s">
        <v>69</v>
      </c>
      <c r="E81" s="30" t="s">
        <v>198</v>
      </c>
      <c r="F81" s="31" t="s">
        <v>71</v>
      </c>
      <c r="G81" s="32">
        <v>13.44</v>
      </c>
      <c r="H81" s="33">
        <v>0</v>
      </c>
      <c r="I81" s="33">
        <f>ROUND(ROUND(H81,2)*ROUND(G81,3),2)</f>
        <v>0</v>
      </c>
      <c r="O81">
        <f>(I81*21)/100</f>
        <v>0</v>
      </c>
      <c r="P81" t="s">
        <v>35</v>
      </c>
    </row>
    <row r="82" spans="1:16" ht="25.5" x14ac:dyDescent="0.2">
      <c r="A82" s="34" t="s">
        <v>59</v>
      </c>
      <c r="E82" s="35" t="s">
        <v>2774</v>
      </c>
    </row>
    <row r="83" spans="1:16" x14ac:dyDescent="0.2">
      <c r="A83" s="36" t="s">
        <v>61</v>
      </c>
      <c r="E83" s="37" t="s">
        <v>2763</v>
      </c>
    </row>
    <row r="84" spans="1:16" ht="267.75" x14ac:dyDescent="0.2">
      <c r="A84" t="s">
        <v>63</v>
      </c>
      <c r="E84" s="35" t="s">
        <v>200</v>
      </c>
    </row>
    <row r="85" spans="1:16" x14ac:dyDescent="0.2">
      <c r="A85" s="24" t="s">
        <v>55</v>
      </c>
      <c r="B85" s="29" t="s">
        <v>153</v>
      </c>
      <c r="C85" s="29" t="s">
        <v>202</v>
      </c>
      <c r="D85" s="24" t="s">
        <v>69</v>
      </c>
      <c r="E85" s="30" t="s">
        <v>203</v>
      </c>
      <c r="F85" s="31" t="s">
        <v>204</v>
      </c>
      <c r="G85" s="32">
        <v>102.35</v>
      </c>
      <c r="H85" s="33">
        <v>0</v>
      </c>
      <c r="I85" s="33">
        <f>ROUND(ROUND(H85,2)*ROUND(G85,3),2)</f>
        <v>0</v>
      </c>
      <c r="O85">
        <f>(I85*21)/100</f>
        <v>0</v>
      </c>
      <c r="P85" t="s">
        <v>35</v>
      </c>
    </row>
    <row r="86" spans="1:16" ht="25.5" x14ac:dyDescent="0.2">
      <c r="A86" s="34" t="s">
        <v>59</v>
      </c>
      <c r="E86" s="35" t="s">
        <v>2775</v>
      </c>
    </row>
    <row r="87" spans="1:16" x14ac:dyDescent="0.2">
      <c r="A87" s="36" t="s">
        <v>61</v>
      </c>
      <c r="E87" s="37" t="s">
        <v>2776</v>
      </c>
    </row>
    <row r="88" spans="1:16" ht="25.5" x14ac:dyDescent="0.2">
      <c r="A88" t="s">
        <v>63</v>
      </c>
      <c r="E88" s="35" t="s">
        <v>207</v>
      </c>
    </row>
    <row r="89" spans="1:16" x14ac:dyDescent="0.2">
      <c r="A89" s="24" t="s">
        <v>55</v>
      </c>
      <c r="B89" s="29" t="s">
        <v>159</v>
      </c>
      <c r="C89" s="29" t="s">
        <v>215</v>
      </c>
      <c r="D89" s="24" t="s">
        <v>69</v>
      </c>
      <c r="E89" s="30" t="s">
        <v>216</v>
      </c>
      <c r="F89" s="31" t="s">
        <v>204</v>
      </c>
      <c r="G89" s="32">
        <v>9</v>
      </c>
      <c r="H89" s="33">
        <v>0</v>
      </c>
      <c r="I89" s="33">
        <f>ROUND(ROUND(H89,2)*ROUND(G89,3),2)</f>
        <v>0</v>
      </c>
      <c r="O89">
        <f>(I89*21)/100</f>
        <v>0</v>
      </c>
      <c r="P89" t="s">
        <v>35</v>
      </c>
    </row>
    <row r="90" spans="1:16" ht="25.5" x14ac:dyDescent="0.2">
      <c r="A90" s="34" t="s">
        <v>59</v>
      </c>
      <c r="E90" s="35" t="s">
        <v>2777</v>
      </c>
    </row>
    <row r="91" spans="1:16" x14ac:dyDescent="0.2">
      <c r="A91" s="36" t="s">
        <v>61</v>
      </c>
      <c r="E91" s="37" t="s">
        <v>2757</v>
      </c>
    </row>
    <row r="92" spans="1:16" ht="38.25" x14ac:dyDescent="0.2">
      <c r="A92" t="s">
        <v>63</v>
      </c>
      <c r="E92" s="35" t="s">
        <v>219</v>
      </c>
    </row>
    <row r="93" spans="1:16" x14ac:dyDescent="0.2">
      <c r="A93" s="24" t="s">
        <v>55</v>
      </c>
      <c r="B93" s="29" t="s">
        <v>165</v>
      </c>
      <c r="C93" s="29" t="s">
        <v>221</v>
      </c>
      <c r="D93" s="24" t="s">
        <v>69</v>
      </c>
      <c r="E93" s="30" t="s">
        <v>222</v>
      </c>
      <c r="F93" s="31" t="s">
        <v>204</v>
      </c>
      <c r="G93" s="32">
        <v>9</v>
      </c>
      <c r="H93" s="33">
        <v>0</v>
      </c>
      <c r="I93" s="33">
        <f>ROUND(ROUND(H93,2)*ROUND(G93,3),2)</f>
        <v>0</v>
      </c>
      <c r="O93">
        <f>(I93*21)/100</f>
        <v>0</v>
      </c>
      <c r="P93" t="s">
        <v>35</v>
      </c>
    </row>
    <row r="94" spans="1:16" ht="25.5" x14ac:dyDescent="0.2">
      <c r="A94" s="34" t="s">
        <v>59</v>
      </c>
      <c r="E94" s="35" t="s">
        <v>2778</v>
      </c>
    </row>
    <row r="95" spans="1:16" x14ac:dyDescent="0.2">
      <c r="A95" s="36" t="s">
        <v>61</v>
      </c>
      <c r="E95" s="37" t="s">
        <v>2757</v>
      </c>
    </row>
    <row r="96" spans="1:16" ht="25.5" x14ac:dyDescent="0.2">
      <c r="A96" t="s">
        <v>63</v>
      </c>
      <c r="E96" s="35" t="s">
        <v>224</v>
      </c>
    </row>
    <row r="97" spans="1:18" ht="12.75" customHeight="1" x14ac:dyDescent="0.2">
      <c r="A97" s="12" t="s">
        <v>53</v>
      </c>
      <c r="B97" s="12"/>
      <c r="C97" s="38" t="s">
        <v>35</v>
      </c>
      <c r="D97" s="12"/>
      <c r="E97" s="27" t="s">
        <v>242</v>
      </c>
      <c r="F97" s="12"/>
      <c r="G97" s="12"/>
      <c r="H97" s="12"/>
      <c r="I97" s="39">
        <f>0+Q97</f>
        <v>0</v>
      </c>
      <c r="O97">
        <f>0+R97</f>
        <v>0</v>
      </c>
      <c r="Q97">
        <f>0+I98+I102+I106+I110+I114+I118+I122+I126+I130+I134+I138+I142</f>
        <v>0</v>
      </c>
      <c r="R97">
        <f>0+O98+O102+O106+O110+O114+O118+O122+O126+O130+O134+O138+O142</f>
        <v>0</v>
      </c>
    </row>
    <row r="98" spans="1:18" x14ac:dyDescent="0.2">
      <c r="A98" s="24" t="s">
        <v>55</v>
      </c>
      <c r="B98" s="29" t="s">
        <v>171</v>
      </c>
      <c r="C98" s="29" t="s">
        <v>2779</v>
      </c>
      <c r="D98" s="24" t="s">
        <v>69</v>
      </c>
      <c r="E98" s="30" t="s">
        <v>2780</v>
      </c>
      <c r="F98" s="31" t="s">
        <v>101</v>
      </c>
      <c r="G98" s="32">
        <v>33.200000000000003</v>
      </c>
      <c r="H98" s="33">
        <v>0</v>
      </c>
      <c r="I98" s="33">
        <f>ROUND(ROUND(H98,2)*ROUND(G98,3),2)</f>
        <v>0</v>
      </c>
      <c r="O98">
        <f>(I98*21)/100</f>
        <v>0</v>
      </c>
      <c r="P98" t="s">
        <v>35</v>
      </c>
    </row>
    <row r="99" spans="1:18" ht="63.75" x14ac:dyDescent="0.2">
      <c r="A99" s="34" t="s">
        <v>59</v>
      </c>
      <c r="E99" s="35" t="s">
        <v>2781</v>
      </c>
    </row>
    <row r="100" spans="1:18" x14ac:dyDescent="0.2">
      <c r="A100" s="36" t="s">
        <v>61</v>
      </c>
      <c r="E100" s="37" t="s">
        <v>2782</v>
      </c>
    </row>
    <row r="101" spans="1:18" ht="51" x14ac:dyDescent="0.2">
      <c r="A101" t="s">
        <v>63</v>
      </c>
      <c r="E101" s="35" t="s">
        <v>2783</v>
      </c>
    </row>
    <row r="102" spans="1:18" x14ac:dyDescent="0.2">
      <c r="A102" s="24" t="s">
        <v>55</v>
      </c>
      <c r="B102" s="29" t="s">
        <v>178</v>
      </c>
      <c r="C102" s="29" t="s">
        <v>2784</v>
      </c>
      <c r="D102" s="24" t="s">
        <v>69</v>
      </c>
      <c r="E102" s="30" t="s">
        <v>2785</v>
      </c>
      <c r="F102" s="31" t="s">
        <v>101</v>
      </c>
      <c r="G102" s="32">
        <v>367.5</v>
      </c>
      <c r="H102" s="33">
        <v>0</v>
      </c>
      <c r="I102" s="33">
        <f>ROUND(ROUND(H102,2)*ROUND(G102,3),2)</f>
        <v>0</v>
      </c>
      <c r="O102">
        <f>(I102*21)/100</f>
        <v>0</v>
      </c>
      <c r="P102" t="s">
        <v>35</v>
      </c>
    </row>
    <row r="103" spans="1:18" ht="63.75" x14ac:dyDescent="0.2">
      <c r="A103" s="34" t="s">
        <v>59</v>
      </c>
      <c r="E103" s="35" t="s">
        <v>2786</v>
      </c>
    </row>
    <row r="104" spans="1:18" x14ac:dyDescent="0.2">
      <c r="A104" s="36" t="s">
        <v>61</v>
      </c>
      <c r="E104" s="37" t="s">
        <v>2787</v>
      </c>
    </row>
    <row r="105" spans="1:18" ht="51" x14ac:dyDescent="0.2">
      <c r="A105" t="s">
        <v>63</v>
      </c>
      <c r="E105" s="35" t="s">
        <v>2783</v>
      </c>
    </row>
    <row r="106" spans="1:18" x14ac:dyDescent="0.2">
      <c r="A106" s="24" t="s">
        <v>55</v>
      </c>
      <c r="B106" s="29" t="s">
        <v>184</v>
      </c>
      <c r="C106" s="29" t="s">
        <v>1729</v>
      </c>
      <c r="D106" s="24" t="s">
        <v>69</v>
      </c>
      <c r="E106" s="30" t="s">
        <v>1730</v>
      </c>
      <c r="F106" s="31" t="s">
        <v>71</v>
      </c>
      <c r="G106" s="32">
        <v>8.8550000000000004</v>
      </c>
      <c r="H106" s="33">
        <v>0</v>
      </c>
      <c r="I106" s="33">
        <f>ROUND(ROUND(H106,2)*ROUND(G106,3),2)</f>
        <v>0</v>
      </c>
      <c r="O106">
        <f>(I106*21)/100</f>
        <v>0</v>
      </c>
      <c r="P106" t="s">
        <v>35</v>
      </c>
    </row>
    <row r="107" spans="1:18" ht="25.5" x14ac:dyDescent="0.2">
      <c r="A107" s="34" t="s">
        <v>59</v>
      </c>
      <c r="E107" s="35" t="s">
        <v>2788</v>
      </c>
    </row>
    <row r="108" spans="1:18" x14ac:dyDescent="0.2">
      <c r="A108" s="36" t="s">
        <v>61</v>
      </c>
      <c r="E108" s="37" t="s">
        <v>2789</v>
      </c>
    </row>
    <row r="109" spans="1:18" ht="409.5" x14ac:dyDescent="0.2">
      <c r="A109" t="s">
        <v>63</v>
      </c>
      <c r="E109" s="35" t="s">
        <v>1733</v>
      </c>
    </row>
    <row r="110" spans="1:18" x14ac:dyDescent="0.2">
      <c r="A110" s="24" t="s">
        <v>55</v>
      </c>
      <c r="B110" s="29" t="s">
        <v>190</v>
      </c>
      <c r="C110" s="29" t="s">
        <v>1734</v>
      </c>
      <c r="D110" s="24" t="s">
        <v>69</v>
      </c>
      <c r="E110" s="30" t="s">
        <v>1735</v>
      </c>
      <c r="F110" s="31" t="s">
        <v>58</v>
      </c>
      <c r="G110" s="32">
        <v>6.88</v>
      </c>
      <c r="H110" s="33">
        <v>0</v>
      </c>
      <c r="I110" s="33">
        <f>ROUND(ROUND(H110,2)*ROUND(G110,3),2)</f>
        <v>0</v>
      </c>
      <c r="O110">
        <f>(I110*21)/100</f>
        <v>0</v>
      </c>
      <c r="P110" t="s">
        <v>35</v>
      </c>
    </row>
    <row r="111" spans="1:18" ht="38.25" x14ac:dyDescent="0.2">
      <c r="A111" s="34" t="s">
        <v>59</v>
      </c>
      <c r="E111" s="35" t="s">
        <v>2790</v>
      </c>
    </row>
    <row r="112" spans="1:18" x14ac:dyDescent="0.2">
      <c r="A112" s="36" t="s">
        <v>61</v>
      </c>
      <c r="E112" s="37" t="s">
        <v>2791</v>
      </c>
    </row>
    <row r="113" spans="1:16" ht="293.25" x14ac:dyDescent="0.2">
      <c r="A113" t="s">
        <v>63</v>
      </c>
      <c r="E113" s="35" t="s">
        <v>1738</v>
      </c>
    </row>
    <row r="114" spans="1:16" x14ac:dyDescent="0.2">
      <c r="A114" s="24" t="s">
        <v>55</v>
      </c>
      <c r="B114" s="29" t="s">
        <v>196</v>
      </c>
      <c r="C114" s="29" t="s">
        <v>2079</v>
      </c>
      <c r="D114" s="24" t="s">
        <v>69</v>
      </c>
      <c r="E114" s="30" t="s">
        <v>2080</v>
      </c>
      <c r="F114" s="31" t="s">
        <v>101</v>
      </c>
      <c r="G114" s="32">
        <v>151.30000000000001</v>
      </c>
      <c r="H114" s="33">
        <v>0</v>
      </c>
      <c r="I114" s="33">
        <f>ROUND(ROUND(H114,2)*ROUND(G114,3),2)</f>
        <v>0</v>
      </c>
      <c r="O114">
        <f>(I114*21)/100</f>
        <v>0</v>
      </c>
      <c r="P114" t="s">
        <v>35</v>
      </c>
    </row>
    <row r="115" spans="1:16" ht="63.75" x14ac:dyDescent="0.2">
      <c r="A115" s="34" t="s">
        <v>59</v>
      </c>
      <c r="E115" s="35" t="s">
        <v>2792</v>
      </c>
    </row>
    <row r="116" spans="1:16" x14ac:dyDescent="0.2">
      <c r="A116" s="36" t="s">
        <v>61</v>
      </c>
      <c r="E116" s="37" t="s">
        <v>2793</v>
      </c>
    </row>
    <row r="117" spans="1:16" ht="63.75" x14ac:dyDescent="0.2">
      <c r="A117" t="s">
        <v>63</v>
      </c>
      <c r="E117" s="35" t="s">
        <v>941</v>
      </c>
    </row>
    <row r="118" spans="1:16" x14ac:dyDescent="0.2">
      <c r="A118" s="24" t="s">
        <v>55</v>
      </c>
      <c r="B118" s="29" t="s">
        <v>201</v>
      </c>
      <c r="C118" s="29" t="s">
        <v>2794</v>
      </c>
      <c r="D118" s="24" t="s">
        <v>69</v>
      </c>
      <c r="E118" s="30" t="s">
        <v>2795</v>
      </c>
      <c r="F118" s="31" t="s">
        <v>101</v>
      </c>
      <c r="G118" s="32">
        <v>33.200000000000003</v>
      </c>
      <c r="H118" s="33">
        <v>0</v>
      </c>
      <c r="I118" s="33">
        <f>ROUND(ROUND(H118,2)*ROUND(G118,3),2)</f>
        <v>0</v>
      </c>
      <c r="O118">
        <f>(I118*21)/100</f>
        <v>0</v>
      </c>
      <c r="P118" t="s">
        <v>35</v>
      </c>
    </row>
    <row r="119" spans="1:16" ht="38.25" x14ac:dyDescent="0.2">
      <c r="A119" s="34" t="s">
        <v>59</v>
      </c>
      <c r="E119" s="35" t="s">
        <v>2796</v>
      </c>
    </row>
    <row r="120" spans="1:16" x14ac:dyDescent="0.2">
      <c r="A120" s="36" t="s">
        <v>61</v>
      </c>
      <c r="E120" s="37" t="s">
        <v>2782</v>
      </c>
    </row>
    <row r="121" spans="1:16" ht="63.75" x14ac:dyDescent="0.2">
      <c r="A121" t="s">
        <v>63</v>
      </c>
      <c r="E121" s="35" t="s">
        <v>941</v>
      </c>
    </row>
    <row r="122" spans="1:16" x14ac:dyDescent="0.2">
      <c r="A122" s="24" t="s">
        <v>55</v>
      </c>
      <c r="B122" s="29" t="s">
        <v>208</v>
      </c>
      <c r="C122" s="29" t="s">
        <v>2797</v>
      </c>
      <c r="D122" s="24" t="s">
        <v>69</v>
      </c>
      <c r="E122" s="30" t="s">
        <v>2798</v>
      </c>
      <c r="F122" s="31" t="s">
        <v>101</v>
      </c>
      <c r="G122" s="32">
        <v>367.5</v>
      </c>
      <c r="H122" s="33">
        <v>0</v>
      </c>
      <c r="I122" s="33">
        <f>ROUND(ROUND(H122,2)*ROUND(G122,3),2)</f>
        <v>0</v>
      </c>
      <c r="O122">
        <f>(I122*21)/100</f>
        <v>0</v>
      </c>
      <c r="P122" t="s">
        <v>35</v>
      </c>
    </row>
    <row r="123" spans="1:16" ht="38.25" x14ac:dyDescent="0.2">
      <c r="A123" s="34" t="s">
        <v>59</v>
      </c>
      <c r="E123" s="35" t="s">
        <v>2799</v>
      </c>
    </row>
    <row r="124" spans="1:16" x14ac:dyDescent="0.2">
      <c r="A124" s="36" t="s">
        <v>61</v>
      </c>
      <c r="E124" s="37" t="s">
        <v>2787</v>
      </c>
    </row>
    <row r="125" spans="1:16" ht="63.75" x14ac:dyDescent="0.2">
      <c r="A125" t="s">
        <v>63</v>
      </c>
      <c r="E125" s="35" t="s">
        <v>941</v>
      </c>
    </row>
    <row r="126" spans="1:16" x14ac:dyDescent="0.2">
      <c r="A126" s="24" t="s">
        <v>55</v>
      </c>
      <c r="B126" s="29" t="s">
        <v>214</v>
      </c>
      <c r="C126" s="29" t="s">
        <v>1739</v>
      </c>
      <c r="D126" s="24" t="s">
        <v>69</v>
      </c>
      <c r="E126" s="30" t="s">
        <v>1740</v>
      </c>
      <c r="F126" s="31" t="s">
        <v>101</v>
      </c>
      <c r="G126" s="32">
        <v>160</v>
      </c>
      <c r="H126" s="33">
        <v>0</v>
      </c>
      <c r="I126" s="33">
        <f>ROUND(ROUND(H126,2)*ROUND(G126,3),2)</f>
        <v>0</v>
      </c>
      <c r="O126">
        <f>(I126*21)/100</f>
        <v>0</v>
      </c>
      <c r="P126" t="s">
        <v>35</v>
      </c>
    </row>
    <row r="127" spans="1:16" ht="38.25" x14ac:dyDescent="0.2">
      <c r="A127" s="34" t="s">
        <v>59</v>
      </c>
      <c r="E127" s="35" t="s">
        <v>2800</v>
      </c>
    </row>
    <row r="128" spans="1:16" x14ac:dyDescent="0.2">
      <c r="A128" s="36" t="s">
        <v>61</v>
      </c>
      <c r="E128" s="37" t="s">
        <v>2801</v>
      </c>
    </row>
    <row r="129" spans="1:16" ht="191.25" x14ac:dyDescent="0.2">
      <c r="A129" t="s">
        <v>63</v>
      </c>
      <c r="E129" s="35" t="s">
        <v>1743</v>
      </c>
    </row>
    <row r="130" spans="1:16" x14ac:dyDescent="0.2">
      <c r="A130" s="24" t="s">
        <v>55</v>
      </c>
      <c r="B130" s="29" t="s">
        <v>220</v>
      </c>
      <c r="C130" s="29" t="s">
        <v>1744</v>
      </c>
      <c r="D130" s="24" t="s">
        <v>69</v>
      </c>
      <c r="E130" s="30" t="s">
        <v>1745</v>
      </c>
      <c r="F130" s="31" t="s">
        <v>71</v>
      </c>
      <c r="G130" s="32">
        <v>5.0869999999999997</v>
      </c>
      <c r="H130" s="33">
        <v>0</v>
      </c>
      <c r="I130" s="33">
        <f>ROUND(ROUND(H130,2)*ROUND(G130,3),2)</f>
        <v>0</v>
      </c>
      <c r="O130">
        <f>(I130*21)/100</f>
        <v>0</v>
      </c>
      <c r="P130" t="s">
        <v>35</v>
      </c>
    </row>
    <row r="131" spans="1:16" ht="25.5" x14ac:dyDescent="0.2">
      <c r="A131" s="34" t="s">
        <v>59</v>
      </c>
      <c r="E131" s="35" t="s">
        <v>2802</v>
      </c>
    </row>
    <row r="132" spans="1:16" x14ac:dyDescent="0.2">
      <c r="A132" s="36" t="s">
        <v>61</v>
      </c>
      <c r="E132" s="37" t="s">
        <v>2803</v>
      </c>
    </row>
    <row r="133" spans="1:16" ht="369.75" x14ac:dyDescent="0.2">
      <c r="A133" t="s">
        <v>63</v>
      </c>
      <c r="E133" s="35" t="s">
        <v>1748</v>
      </c>
    </row>
    <row r="134" spans="1:16" x14ac:dyDescent="0.2">
      <c r="A134" s="24" t="s">
        <v>55</v>
      </c>
      <c r="B134" s="29" t="s">
        <v>225</v>
      </c>
      <c r="C134" s="29" t="s">
        <v>2804</v>
      </c>
      <c r="D134" s="24" t="s">
        <v>69</v>
      </c>
      <c r="E134" s="30" t="s">
        <v>2805</v>
      </c>
      <c r="F134" s="31" t="s">
        <v>71</v>
      </c>
      <c r="G134" s="32">
        <v>102.85</v>
      </c>
      <c r="H134" s="33">
        <v>0</v>
      </c>
      <c r="I134" s="33">
        <f>ROUND(ROUND(H134,2)*ROUND(G134,3),2)</f>
        <v>0</v>
      </c>
      <c r="O134">
        <f>(I134*21)/100</f>
        <v>0</v>
      </c>
      <c r="P134" t="s">
        <v>35</v>
      </c>
    </row>
    <row r="135" spans="1:16" ht="114.75" x14ac:dyDescent="0.2">
      <c r="A135" s="34" t="s">
        <v>59</v>
      </c>
      <c r="E135" s="35" t="s">
        <v>2806</v>
      </c>
    </row>
    <row r="136" spans="1:16" x14ac:dyDescent="0.2">
      <c r="A136" s="36" t="s">
        <v>61</v>
      </c>
      <c r="E136" s="37" t="s">
        <v>2807</v>
      </c>
    </row>
    <row r="137" spans="1:16" ht="369.75" x14ac:dyDescent="0.2">
      <c r="A137" t="s">
        <v>63</v>
      </c>
      <c r="E137" s="35" t="s">
        <v>1748</v>
      </c>
    </row>
    <row r="138" spans="1:16" x14ac:dyDescent="0.2">
      <c r="A138" s="24" t="s">
        <v>55</v>
      </c>
      <c r="B138" s="29" t="s">
        <v>230</v>
      </c>
      <c r="C138" s="29" t="s">
        <v>2808</v>
      </c>
      <c r="D138" s="24" t="s">
        <v>69</v>
      </c>
      <c r="E138" s="30" t="s">
        <v>2809</v>
      </c>
      <c r="F138" s="31" t="s">
        <v>58</v>
      </c>
      <c r="G138" s="32">
        <v>20.193999999999999</v>
      </c>
      <c r="H138" s="33">
        <v>0</v>
      </c>
      <c r="I138" s="33">
        <f>ROUND(ROUND(H138,2)*ROUND(G138,3),2)</f>
        <v>0</v>
      </c>
      <c r="O138">
        <f>(I138*21)/100</f>
        <v>0</v>
      </c>
      <c r="P138" t="s">
        <v>35</v>
      </c>
    </row>
    <row r="139" spans="1:16" ht="38.25" x14ac:dyDescent="0.2">
      <c r="A139" s="34" t="s">
        <v>59</v>
      </c>
      <c r="E139" s="35" t="s">
        <v>2810</v>
      </c>
    </row>
    <row r="140" spans="1:16" x14ac:dyDescent="0.2">
      <c r="A140" s="36" t="s">
        <v>61</v>
      </c>
      <c r="E140" s="37" t="s">
        <v>2811</v>
      </c>
    </row>
    <row r="141" spans="1:16" ht="267.75" x14ac:dyDescent="0.2">
      <c r="A141" t="s">
        <v>63</v>
      </c>
      <c r="E141" s="35" t="s">
        <v>280</v>
      </c>
    </row>
    <row r="142" spans="1:16" x14ac:dyDescent="0.2">
      <c r="A142" s="24" t="s">
        <v>55</v>
      </c>
      <c r="B142" s="29" t="s">
        <v>236</v>
      </c>
      <c r="C142" s="29" t="s">
        <v>256</v>
      </c>
      <c r="D142" s="24" t="s">
        <v>69</v>
      </c>
      <c r="E142" s="30" t="s">
        <v>257</v>
      </c>
      <c r="F142" s="31" t="s">
        <v>204</v>
      </c>
      <c r="G142" s="32">
        <v>10.08</v>
      </c>
      <c r="H142" s="33">
        <v>0</v>
      </c>
      <c r="I142" s="33">
        <f>ROUND(ROUND(H142,2)*ROUND(G142,3),2)</f>
        <v>0</v>
      </c>
      <c r="O142">
        <f>(I142*21)/100</f>
        <v>0</v>
      </c>
      <c r="P142" t="s">
        <v>35</v>
      </c>
    </row>
    <row r="143" spans="1:16" ht="38.25" x14ac:dyDescent="0.2">
      <c r="A143" s="34" t="s">
        <v>59</v>
      </c>
      <c r="E143" s="35" t="s">
        <v>2812</v>
      </c>
    </row>
    <row r="144" spans="1:16" x14ac:dyDescent="0.2">
      <c r="A144" s="36" t="s">
        <v>61</v>
      </c>
      <c r="E144" s="37" t="s">
        <v>2813</v>
      </c>
    </row>
    <row r="145" spans="1:18" ht="102" x14ac:dyDescent="0.2">
      <c r="A145" t="s">
        <v>63</v>
      </c>
      <c r="E145" s="35" t="s">
        <v>260</v>
      </c>
    </row>
    <row r="146" spans="1:18" ht="12.75" customHeight="1" x14ac:dyDescent="0.2">
      <c r="A146" s="12" t="s">
        <v>53</v>
      </c>
      <c r="B146" s="12"/>
      <c r="C146" s="38" t="s">
        <v>34</v>
      </c>
      <c r="D146" s="12"/>
      <c r="E146" s="27" t="s">
        <v>261</v>
      </c>
      <c r="F146" s="12"/>
      <c r="G146" s="12"/>
      <c r="H146" s="12"/>
      <c r="I146" s="39">
        <f>0+Q146</f>
        <v>0</v>
      </c>
      <c r="O146">
        <f>0+R146</f>
        <v>0</v>
      </c>
      <c r="Q146">
        <f>0+I147+I151+I155+I159+I163+I167</f>
        <v>0</v>
      </c>
      <c r="R146">
        <f>0+O147+O151+O155+O159+O163+O167</f>
        <v>0</v>
      </c>
    </row>
    <row r="147" spans="1:18" x14ac:dyDescent="0.2">
      <c r="A147" s="24" t="s">
        <v>55</v>
      </c>
      <c r="B147" s="29" t="s">
        <v>243</v>
      </c>
      <c r="C147" s="29" t="s">
        <v>946</v>
      </c>
      <c r="D147" s="24" t="s">
        <v>69</v>
      </c>
      <c r="E147" s="30" t="s">
        <v>947</v>
      </c>
      <c r="F147" s="31" t="s">
        <v>265</v>
      </c>
      <c r="G147" s="32">
        <v>300</v>
      </c>
      <c r="H147" s="33">
        <v>0</v>
      </c>
      <c r="I147" s="33">
        <f>ROUND(ROUND(H147,2)*ROUND(G147,3),2)</f>
        <v>0</v>
      </c>
      <c r="O147">
        <f>(I147*21)/100</f>
        <v>0</v>
      </c>
      <c r="P147" t="s">
        <v>35</v>
      </c>
    </row>
    <row r="148" spans="1:18" ht="51" x14ac:dyDescent="0.2">
      <c r="A148" s="34" t="s">
        <v>59</v>
      </c>
      <c r="E148" s="35" t="s">
        <v>2814</v>
      </c>
    </row>
    <row r="149" spans="1:18" x14ac:dyDescent="0.2">
      <c r="A149" s="36" t="s">
        <v>61</v>
      </c>
      <c r="E149" s="37" t="s">
        <v>2815</v>
      </c>
    </row>
    <row r="150" spans="1:18" ht="25.5" x14ac:dyDescent="0.2">
      <c r="A150" t="s">
        <v>63</v>
      </c>
      <c r="E150" s="35" t="s">
        <v>950</v>
      </c>
    </row>
    <row r="151" spans="1:18" x14ac:dyDescent="0.2">
      <c r="A151" s="24" t="s">
        <v>55</v>
      </c>
      <c r="B151" s="29" t="s">
        <v>249</v>
      </c>
      <c r="C151" s="29" t="s">
        <v>951</v>
      </c>
      <c r="D151" s="24" t="s">
        <v>69</v>
      </c>
      <c r="E151" s="30" t="s">
        <v>952</v>
      </c>
      <c r="F151" s="31" t="s">
        <v>71</v>
      </c>
      <c r="G151" s="32">
        <v>21.5</v>
      </c>
      <c r="H151" s="33">
        <v>0</v>
      </c>
      <c r="I151" s="33">
        <f>ROUND(ROUND(H151,2)*ROUND(G151,3),2)</f>
        <v>0</v>
      </c>
      <c r="O151">
        <f>(I151*21)/100</f>
        <v>0</v>
      </c>
      <c r="P151" t="s">
        <v>35</v>
      </c>
    </row>
    <row r="152" spans="1:18" ht="306" x14ac:dyDescent="0.2">
      <c r="A152" s="34" t="s">
        <v>59</v>
      </c>
      <c r="E152" s="35" t="s">
        <v>2816</v>
      </c>
    </row>
    <row r="153" spans="1:18" x14ac:dyDescent="0.2">
      <c r="A153" s="36" t="s">
        <v>61</v>
      </c>
      <c r="E153" s="37" t="s">
        <v>2817</v>
      </c>
    </row>
    <row r="154" spans="1:18" ht="382.5" x14ac:dyDescent="0.2">
      <c r="A154" t="s">
        <v>63</v>
      </c>
      <c r="E154" s="35" t="s">
        <v>955</v>
      </c>
    </row>
    <row r="155" spans="1:18" x14ac:dyDescent="0.2">
      <c r="A155" s="24" t="s">
        <v>55</v>
      </c>
      <c r="B155" s="29" t="s">
        <v>255</v>
      </c>
      <c r="C155" s="29" t="s">
        <v>956</v>
      </c>
      <c r="D155" s="24" t="s">
        <v>69</v>
      </c>
      <c r="E155" s="30" t="s">
        <v>957</v>
      </c>
      <c r="F155" s="31" t="s">
        <v>58</v>
      </c>
      <c r="G155" s="32">
        <v>4.2190000000000003</v>
      </c>
      <c r="H155" s="33">
        <v>0</v>
      </c>
      <c r="I155" s="33">
        <f>ROUND(ROUND(H155,2)*ROUND(G155,3),2)</f>
        <v>0</v>
      </c>
      <c r="O155">
        <f>(I155*21)/100</f>
        <v>0</v>
      </c>
      <c r="P155" t="s">
        <v>35</v>
      </c>
    </row>
    <row r="156" spans="1:18" ht="38.25" x14ac:dyDescent="0.2">
      <c r="A156" s="34" t="s">
        <v>59</v>
      </c>
      <c r="E156" s="35" t="s">
        <v>2818</v>
      </c>
    </row>
    <row r="157" spans="1:18" x14ac:dyDescent="0.2">
      <c r="A157" s="36" t="s">
        <v>61</v>
      </c>
      <c r="E157" s="37" t="s">
        <v>2819</v>
      </c>
    </row>
    <row r="158" spans="1:18" ht="242.25" x14ac:dyDescent="0.2">
      <c r="A158" t="s">
        <v>63</v>
      </c>
      <c r="E158" s="35" t="s">
        <v>960</v>
      </c>
    </row>
    <row r="159" spans="1:18" x14ac:dyDescent="0.2">
      <c r="A159" s="24" t="s">
        <v>55</v>
      </c>
      <c r="B159" s="29" t="s">
        <v>262</v>
      </c>
      <c r="C159" s="29" t="s">
        <v>2653</v>
      </c>
      <c r="D159" s="24" t="s">
        <v>69</v>
      </c>
      <c r="E159" s="30" t="s">
        <v>2654</v>
      </c>
      <c r="F159" s="31" t="s">
        <v>71</v>
      </c>
      <c r="G159" s="32">
        <v>29.75</v>
      </c>
      <c r="H159" s="33">
        <v>0</v>
      </c>
      <c r="I159" s="33">
        <f>ROUND(ROUND(H159,2)*ROUND(G159,3),2)</f>
        <v>0</v>
      </c>
      <c r="O159">
        <f>(I159*21)/100</f>
        <v>0</v>
      </c>
      <c r="P159" t="s">
        <v>35</v>
      </c>
    </row>
    <row r="160" spans="1:18" ht="51" x14ac:dyDescent="0.2">
      <c r="A160" s="34" t="s">
        <v>59</v>
      </c>
      <c r="E160" s="35" t="s">
        <v>2820</v>
      </c>
    </row>
    <row r="161" spans="1:18" x14ac:dyDescent="0.2">
      <c r="A161" s="36" t="s">
        <v>61</v>
      </c>
      <c r="E161" s="37" t="s">
        <v>2821</v>
      </c>
    </row>
    <row r="162" spans="1:18" ht="25.5" x14ac:dyDescent="0.2">
      <c r="A162" t="s">
        <v>63</v>
      </c>
      <c r="E162" s="35" t="s">
        <v>2657</v>
      </c>
    </row>
    <row r="163" spans="1:18" x14ac:dyDescent="0.2">
      <c r="A163" s="24" t="s">
        <v>55</v>
      </c>
      <c r="B163" s="29" t="s">
        <v>269</v>
      </c>
      <c r="C163" s="29" t="s">
        <v>2822</v>
      </c>
      <c r="D163" s="24" t="s">
        <v>69</v>
      </c>
      <c r="E163" s="30" t="s">
        <v>2823</v>
      </c>
      <c r="F163" s="31" t="s">
        <v>71</v>
      </c>
      <c r="G163" s="32">
        <v>104.2</v>
      </c>
      <c r="H163" s="33">
        <v>0</v>
      </c>
      <c r="I163" s="33">
        <f>ROUND(ROUND(H163,2)*ROUND(G163,3),2)</f>
        <v>0</v>
      </c>
      <c r="O163">
        <f>(I163*21)/100</f>
        <v>0</v>
      </c>
      <c r="P163" t="s">
        <v>35</v>
      </c>
    </row>
    <row r="164" spans="1:18" ht="229.5" x14ac:dyDescent="0.2">
      <c r="A164" s="34" t="s">
        <v>59</v>
      </c>
      <c r="E164" s="35" t="s">
        <v>2824</v>
      </c>
    </row>
    <row r="165" spans="1:18" x14ac:dyDescent="0.2">
      <c r="A165" s="36" t="s">
        <v>61</v>
      </c>
      <c r="E165" s="37" t="s">
        <v>2825</v>
      </c>
    </row>
    <row r="166" spans="1:18" ht="369.75" x14ac:dyDescent="0.2">
      <c r="A166" t="s">
        <v>63</v>
      </c>
      <c r="E166" s="35" t="s">
        <v>274</v>
      </c>
    </row>
    <row r="167" spans="1:18" x14ac:dyDescent="0.2">
      <c r="A167" s="24" t="s">
        <v>55</v>
      </c>
      <c r="B167" s="29" t="s">
        <v>275</v>
      </c>
      <c r="C167" s="29" t="s">
        <v>2667</v>
      </c>
      <c r="D167" s="24" t="s">
        <v>69</v>
      </c>
      <c r="E167" s="30" t="s">
        <v>2668</v>
      </c>
      <c r="F167" s="31" t="s">
        <v>58</v>
      </c>
      <c r="G167" s="32">
        <v>20.9</v>
      </c>
      <c r="H167" s="33">
        <v>0</v>
      </c>
      <c r="I167" s="33">
        <f>ROUND(ROUND(H167,2)*ROUND(G167,3),2)</f>
        <v>0</v>
      </c>
      <c r="O167">
        <f>(I167*21)/100</f>
        <v>0</v>
      </c>
      <c r="P167" t="s">
        <v>35</v>
      </c>
    </row>
    <row r="168" spans="1:18" ht="51" x14ac:dyDescent="0.2">
      <c r="A168" s="34" t="s">
        <v>59</v>
      </c>
      <c r="E168" s="35" t="s">
        <v>2826</v>
      </c>
    </row>
    <row r="169" spans="1:18" x14ac:dyDescent="0.2">
      <c r="A169" s="36" t="s">
        <v>61</v>
      </c>
      <c r="E169" s="37" t="s">
        <v>2827</v>
      </c>
    </row>
    <row r="170" spans="1:18" ht="267.75" x14ac:dyDescent="0.2">
      <c r="A170" t="s">
        <v>63</v>
      </c>
      <c r="E170" s="35" t="s">
        <v>280</v>
      </c>
    </row>
    <row r="171" spans="1:18" ht="12.75" customHeight="1" x14ac:dyDescent="0.2">
      <c r="A171" s="12" t="s">
        <v>53</v>
      </c>
      <c r="B171" s="12"/>
      <c r="C171" s="38" t="s">
        <v>43</v>
      </c>
      <c r="D171" s="12"/>
      <c r="E171" s="27" t="s">
        <v>281</v>
      </c>
      <c r="F171" s="12"/>
      <c r="G171" s="12"/>
      <c r="H171" s="12"/>
      <c r="I171" s="39">
        <f>0+Q171</f>
        <v>0</v>
      </c>
      <c r="O171">
        <f>0+R171</f>
        <v>0</v>
      </c>
      <c r="Q171">
        <f>0+I172+I176+I180</f>
        <v>0</v>
      </c>
      <c r="R171">
        <f>0+O172+O176+O180</f>
        <v>0</v>
      </c>
    </row>
    <row r="172" spans="1:18" x14ac:dyDescent="0.2">
      <c r="A172" s="24" t="s">
        <v>55</v>
      </c>
      <c r="B172" s="29" t="s">
        <v>282</v>
      </c>
      <c r="C172" s="29" t="s">
        <v>283</v>
      </c>
      <c r="D172" s="24" t="s">
        <v>69</v>
      </c>
      <c r="E172" s="30" t="s">
        <v>284</v>
      </c>
      <c r="F172" s="31" t="s">
        <v>71</v>
      </c>
      <c r="G172" s="32">
        <v>56.381</v>
      </c>
      <c r="H172" s="33">
        <v>0</v>
      </c>
      <c r="I172" s="33">
        <f>ROUND(ROUND(H172,2)*ROUND(G172,3),2)</f>
        <v>0</v>
      </c>
      <c r="O172">
        <f>(I172*21)/100</f>
        <v>0</v>
      </c>
      <c r="P172" t="s">
        <v>35</v>
      </c>
    </row>
    <row r="173" spans="1:18" ht="76.5" x14ac:dyDescent="0.2">
      <c r="A173" s="34" t="s">
        <v>59</v>
      </c>
      <c r="E173" s="35" t="s">
        <v>2828</v>
      </c>
    </row>
    <row r="174" spans="1:18" x14ac:dyDescent="0.2">
      <c r="A174" s="36" t="s">
        <v>61</v>
      </c>
      <c r="E174" s="37" t="s">
        <v>2829</v>
      </c>
    </row>
    <row r="175" spans="1:18" ht="369.75" x14ac:dyDescent="0.2">
      <c r="A175" t="s">
        <v>63</v>
      </c>
      <c r="E175" s="35" t="s">
        <v>274</v>
      </c>
    </row>
    <row r="176" spans="1:18" x14ac:dyDescent="0.2">
      <c r="A176" s="24" t="s">
        <v>55</v>
      </c>
      <c r="B176" s="29" t="s">
        <v>287</v>
      </c>
      <c r="C176" s="29" t="s">
        <v>2514</v>
      </c>
      <c r="D176" s="24" t="s">
        <v>69</v>
      </c>
      <c r="E176" s="30" t="s">
        <v>2515</v>
      </c>
      <c r="F176" s="31" t="s">
        <v>71</v>
      </c>
      <c r="G176" s="32">
        <v>20.768000000000001</v>
      </c>
      <c r="H176" s="33">
        <v>0</v>
      </c>
      <c r="I176" s="33">
        <f>ROUND(ROUND(H176,2)*ROUND(G176,3),2)</f>
        <v>0</v>
      </c>
      <c r="O176">
        <f>(I176*21)/100</f>
        <v>0</v>
      </c>
      <c r="P176" t="s">
        <v>35</v>
      </c>
    </row>
    <row r="177" spans="1:18" ht="38.25" x14ac:dyDescent="0.2">
      <c r="A177" s="34" t="s">
        <v>59</v>
      </c>
      <c r="E177" s="35" t="s">
        <v>2830</v>
      </c>
    </row>
    <row r="178" spans="1:18" x14ac:dyDescent="0.2">
      <c r="A178" s="36" t="s">
        <v>61</v>
      </c>
      <c r="E178" s="37" t="s">
        <v>2831</v>
      </c>
    </row>
    <row r="179" spans="1:18" ht="38.25" x14ac:dyDescent="0.2">
      <c r="A179" t="s">
        <v>63</v>
      </c>
      <c r="E179" s="35" t="s">
        <v>2679</v>
      </c>
    </row>
    <row r="180" spans="1:18" x14ac:dyDescent="0.2">
      <c r="A180" s="24" t="s">
        <v>55</v>
      </c>
      <c r="B180" s="29" t="s">
        <v>292</v>
      </c>
      <c r="C180" s="29" t="s">
        <v>304</v>
      </c>
      <c r="D180" s="24" t="s">
        <v>69</v>
      </c>
      <c r="E180" s="30" t="s">
        <v>305</v>
      </c>
      <c r="F180" s="31" t="s">
        <v>71</v>
      </c>
      <c r="G180" s="32">
        <v>60.48</v>
      </c>
      <c r="H180" s="33">
        <v>0</v>
      </c>
      <c r="I180" s="33">
        <f>ROUND(ROUND(H180,2)*ROUND(G180,3),2)</f>
        <v>0</v>
      </c>
      <c r="O180">
        <f>(I180*21)/100</f>
        <v>0</v>
      </c>
      <c r="P180" t="s">
        <v>35</v>
      </c>
    </row>
    <row r="181" spans="1:18" ht="89.25" x14ac:dyDescent="0.2">
      <c r="A181" s="34" t="s">
        <v>59</v>
      </c>
      <c r="E181" s="35" t="s">
        <v>2832</v>
      </c>
    </row>
    <row r="182" spans="1:18" x14ac:dyDescent="0.2">
      <c r="A182" s="36" t="s">
        <v>61</v>
      </c>
      <c r="E182" s="37" t="s">
        <v>2833</v>
      </c>
    </row>
    <row r="183" spans="1:18" ht="51" x14ac:dyDescent="0.2">
      <c r="A183" t="s">
        <v>63</v>
      </c>
      <c r="E183" s="35" t="s">
        <v>308</v>
      </c>
    </row>
    <row r="184" spans="1:18" ht="12.75" customHeight="1" x14ac:dyDescent="0.2">
      <c r="A184" s="12" t="s">
        <v>53</v>
      </c>
      <c r="B184" s="12"/>
      <c r="C184" s="38" t="s">
        <v>47</v>
      </c>
      <c r="D184" s="12"/>
      <c r="E184" s="27" t="s">
        <v>793</v>
      </c>
      <c r="F184" s="12"/>
      <c r="G184" s="12"/>
      <c r="H184" s="12"/>
      <c r="I184" s="39">
        <f>0+Q184</f>
        <v>0</v>
      </c>
      <c r="O184">
        <f>0+R184</f>
        <v>0</v>
      </c>
      <c r="Q184">
        <f>0+I185</f>
        <v>0</v>
      </c>
      <c r="R184">
        <f>0+O185</f>
        <v>0</v>
      </c>
    </row>
    <row r="185" spans="1:18" x14ac:dyDescent="0.2">
      <c r="A185" s="24" t="s">
        <v>55</v>
      </c>
      <c r="B185" s="29" t="s">
        <v>298</v>
      </c>
      <c r="C185" s="29" t="s">
        <v>974</v>
      </c>
      <c r="D185" s="24" t="s">
        <v>69</v>
      </c>
      <c r="E185" s="30" t="s">
        <v>975</v>
      </c>
      <c r="F185" s="31" t="s">
        <v>101</v>
      </c>
      <c r="G185" s="32">
        <v>142.80000000000001</v>
      </c>
      <c r="H185" s="33">
        <v>0</v>
      </c>
      <c r="I185" s="33">
        <f>ROUND(ROUND(H185,2)*ROUND(G185,3),2)</f>
        <v>0</v>
      </c>
      <c r="O185">
        <f>(I185*21)/100</f>
        <v>0</v>
      </c>
      <c r="P185" t="s">
        <v>35</v>
      </c>
    </row>
    <row r="186" spans="1:18" ht="25.5" x14ac:dyDescent="0.2">
      <c r="A186" s="34" t="s">
        <v>59</v>
      </c>
      <c r="E186" s="35" t="s">
        <v>2834</v>
      </c>
    </row>
    <row r="187" spans="1:18" x14ac:dyDescent="0.2">
      <c r="A187" s="36" t="s">
        <v>61</v>
      </c>
      <c r="E187" s="37" t="s">
        <v>2835</v>
      </c>
    </row>
    <row r="188" spans="1:18" ht="76.5" x14ac:dyDescent="0.2">
      <c r="A188" t="s">
        <v>63</v>
      </c>
      <c r="E188" s="35" t="s">
        <v>977</v>
      </c>
    </row>
    <row r="189" spans="1:18" ht="12.75" customHeight="1" x14ac:dyDescent="0.2">
      <c r="A189" s="12" t="s">
        <v>53</v>
      </c>
      <c r="B189" s="12"/>
      <c r="C189" s="38" t="s">
        <v>89</v>
      </c>
      <c r="D189" s="12"/>
      <c r="E189" s="27" t="s">
        <v>476</v>
      </c>
      <c r="F189" s="12"/>
      <c r="G189" s="12"/>
      <c r="H189" s="12"/>
      <c r="I189" s="39">
        <f>0+Q189</f>
        <v>0</v>
      </c>
      <c r="O189">
        <f>0+R189</f>
        <v>0</v>
      </c>
      <c r="Q189">
        <f>0+I190+I194+I198+I202+I206+I210+I214</f>
        <v>0</v>
      </c>
      <c r="R189">
        <f>0+O190+O194+O198+O202+O206+O210+O214</f>
        <v>0</v>
      </c>
    </row>
    <row r="190" spans="1:18" x14ac:dyDescent="0.2">
      <c r="A190" s="24" t="s">
        <v>55</v>
      </c>
      <c r="B190" s="29" t="s">
        <v>303</v>
      </c>
      <c r="C190" s="29" t="s">
        <v>2532</v>
      </c>
      <c r="D190" s="24" t="s">
        <v>69</v>
      </c>
      <c r="E190" s="30" t="s">
        <v>2533</v>
      </c>
      <c r="F190" s="31" t="s">
        <v>101</v>
      </c>
      <c r="G190" s="32">
        <v>46</v>
      </c>
      <c r="H190" s="33">
        <v>0</v>
      </c>
      <c r="I190" s="33">
        <f>ROUND(ROUND(H190,2)*ROUND(G190,3),2)</f>
        <v>0</v>
      </c>
      <c r="O190">
        <f>(I190*21)/100</f>
        <v>0</v>
      </c>
      <c r="P190" t="s">
        <v>35</v>
      </c>
    </row>
    <row r="191" spans="1:18" ht="38.25" x14ac:dyDescent="0.2">
      <c r="A191" s="34" t="s">
        <v>59</v>
      </c>
      <c r="E191" s="35" t="s">
        <v>2836</v>
      </c>
    </row>
    <row r="192" spans="1:18" x14ac:dyDescent="0.2">
      <c r="A192" s="36" t="s">
        <v>61</v>
      </c>
      <c r="E192" s="37" t="s">
        <v>2837</v>
      </c>
    </row>
    <row r="193" spans="1:16" ht="127.5" x14ac:dyDescent="0.2">
      <c r="A193" t="s">
        <v>63</v>
      </c>
      <c r="E193" s="35" t="s">
        <v>2536</v>
      </c>
    </row>
    <row r="194" spans="1:16" ht="25.5" x14ac:dyDescent="0.2">
      <c r="A194" s="24" t="s">
        <v>55</v>
      </c>
      <c r="B194" s="29" t="s">
        <v>309</v>
      </c>
      <c r="C194" s="29" t="s">
        <v>2838</v>
      </c>
      <c r="D194" s="24" t="s">
        <v>69</v>
      </c>
      <c r="E194" s="30" t="s">
        <v>2839</v>
      </c>
      <c r="F194" s="31" t="s">
        <v>204</v>
      </c>
      <c r="G194" s="32">
        <v>77.599999999999994</v>
      </c>
      <c r="H194" s="33">
        <v>0</v>
      </c>
      <c r="I194" s="33">
        <f>ROUND(ROUND(H194,2)*ROUND(G194,3),2)</f>
        <v>0</v>
      </c>
      <c r="O194">
        <f>(I194*21)/100</f>
        <v>0</v>
      </c>
      <c r="P194" t="s">
        <v>35</v>
      </c>
    </row>
    <row r="195" spans="1:16" ht="38.25" x14ac:dyDescent="0.2">
      <c r="A195" s="34" t="s">
        <v>59</v>
      </c>
      <c r="E195" s="35" t="s">
        <v>2840</v>
      </c>
    </row>
    <row r="196" spans="1:16" x14ac:dyDescent="0.2">
      <c r="A196" s="36" t="s">
        <v>61</v>
      </c>
      <c r="E196" s="37" t="s">
        <v>2841</v>
      </c>
    </row>
    <row r="197" spans="1:16" ht="191.25" x14ac:dyDescent="0.2">
      <c r="A197" t="s">
        <v>63</v>
      </c>
      <c r="E197" s="35" t="s">
        <v>482</v>
      </c>
    </row>
    <row r="198" spans="1:16" ht="25.5" x14ac:dyDescent="0.2">
      <c r="A198" s="24" t="s">
        <v>55</v>
      </c>
      <c r="B198" s="29" t="s">
        <v>316</v>
      </c>
      <c r="C198" s="29" t="s">
        <v>799</v>
      </c>
      <c r="D198" s="24" t="s">
        <v>69</v>
      </c>
      <c r="E198" s="30" t="s">
        <v>800</v>
      </c>
      <c r="F198" s="31" t="s">
        <v>204</v>
      </c>
      <c r="G198" s="32">
        <v>197.35300000000001</v>
      </c>
      <c r="H198" s="33">
        <v>0</v>
      </c>
      <c r="I198" s="33">
        <f>ROUND(ROUND(H198,2)*ROUND(G198,3),2)</f>
        <v>0</v>
      </c>
      <c r="O198">
        <f>(I198*21)/100</f>
        <v>0</v>
      </c>
      <c r="P198" t="s">
        <v>35</v>
      </c>
    </row>
    <row r="199" spans="1:16" ht="51" x14ac:dyDescent="0.2">
      <c r="A199" s="34" t="s">
        <v>59</v>
      </c>
      <c r="E199" s="35" t="s">
        <v>2842</v>
      </c>
    </row>
    <row r="200" spans="1:16" x14ac:dyDescent="0.2">
      <c r="A200" s="36" t="s">
        <v>61</v>
      </c>
      <c r="E200" s="37" t="s">
        <v>2843</v>
      </c>
    </row>
    <row r="201" spans="1:16" ht="191.25" x14ac:dyDescent="0.2">
      <c r="A201" t="s">
        <v>63</v>
      </c>
      <c r="E201" s="35" t="s">
        <v>803</v>
      </c>
    </row>
    <row r="202" spans="1:16" x14ac:dyDescent="0.2">
      <c r="A202" s="24" t="s">
        <v>55</v>
      </c>
      <c r="B202" s="29" t="s">
        <v>322</v>
      </c>
      <c r="C202" s="29" t="s">
        <v>2844</v>
      </c>
      <c r="D202" s="24" t="s">
        <v>69</v>
      </c>
      <c r="E202" s="30" t="s">
        <v>2845</v>
      </c>
      <c r="F202" s="31" t="s">
        <v>204</v>
      </c>
      <c r="G202" s="32">
        <v>40.188000000000002</v>
      </c>
      <c r="H202" s="33">
        <v>0</v>
      </c>
      <c r="I202" s="33">
        <f>ROUND(ROUND(H202,2)*ROUND(G202,3),2)</f>
        <v>0</v>
      </c>
      <c r="O202">
        <f>(I202*21)/100</f>
        <v>0</v>
      </c>
      <c r="P202" t="s">
        <v>35</v>
      </c>
    </row>
    <row r="203" spans="1:16" ht="38.25" x14ac:dyDescent="0.2">
      <c r="A203" s="34" t="s">
        <v>59</v>
      </c>
      <c r="E203" s="35" t="s">
        <v>2846</v>
      </c>
    </row>
    <row r="204" spans="1:16" x14ac:dyDescent="0.2">
      <c r="A204" s="36" t="s">
        <v>61</v>
      </c>
      <c r="E204" s="37" t="s">
        <v>2847</v>
      </c>
    </row>
    <row r="205" spans="1:16" ht="191.25" x14ac:dyDescent="0.2">
      <c r="A205" t="s">
        <v>63</v>
      </c>
      <c r="E205" s="35" t="s">
        <v>803</v>
      </c>
    </row>
    <row r="206" spans="1:16" x14ac:dyDescent="0.2">
      <c r="A206" s="24" t="s">
        <v>55</v>
      </c>
      <c r="B206" s="29" t="s">
        <v>328</v>
      </c>
      <c r="C206" s="29" t="s">
        <v>2156</v>
      </c>
      <c r="D206" s="24" t="s">
        <v>69</v>
      </c>
      <c r="E206" s="30" t="s">
        <v>2157</v>
      </c>
      <c r="F206" s="31" t="s">
        <v>204</v>
      </c>
      <c r="G206" s="32">
        <v>51.429000000000002</v>
      </c>
      <c r="H206" s="33">
        <v>0</v>
      </c>
      <c r="I206" s="33">
        <f>ROUND(ROUND(H206,2)*ROUND(G206,3),2)</f>
        <v>0</v>
      </c>
      <c r="O206">
        <f>(I206*21)/100</f>
        <v>0</v>
      </c>
      <c r="P206" t="s">
        <v>35</v>
      </c>
    </row>
    <row r="207" spans="1:16" ht="51" x14ac:dyDescent="0.2">
      <c r="A207" s="34" t="s">
        <v>59</v>
      </c>
      <c r="E207" s="35" t="s">
        <v>2848</v>
      </c>
    </row>
    <row r="208" spans="1:16" x14ac:dyDescent="0.2">
      <c r="A208" s="36" t="s">
        <v>61</v>
      </c>
      <c r="E208" s="37" t="s">
        <v>2849</v>
      </c>
    </row>
    <row r="209" spans="1:18" ht="38.25" x14ac:dyDescent="0.2">
      <c r="A209" t="s">
        <v>63</v>
      </c>
      <c r="E209" s="35" t="s">
        <v>2160</v>
      </c>
    </row>
    <row r="210" spans="1:18" x14ac:dyDescent="0.2">
      <c r="A210" s="24" t="s">
        <v>55</v>
      </c>
      <c r="B210" s="29" t="s">
        <v>333</v>
      </c>
      <c r="C210" s="29" t="s">
        <v>2161</v>
      </c>
      <c r="D210" s="24" t="s">
        <v>69</v>
      </c>
      <c r="E210" s="30" t="s">
        <v>2162</v>
      </c>
      <c r="F210" s="31" t="s">
        <v>204</v>
      </c>
      <c r="G210" s="32">
        <v>183.93100000000001</v>
      </c>
      <c r="H210" s="33">
        <v>0</v>
      </c>
      <c r="I210" s="33">
        <f>ROUND(ROUND(H210,2)*ROUND(G210,3),2)</f>
        <v>0</v>
      </c>
      <c r="O210">
        <f>(I210*21)/100</f>
        <v>0</v>
      </c>
      <c r="P210" t="s">
        <v>35</v>
      </c>
    </row>
    <row r="211" spans="1:18" ht="38.25" x14ac:dyDescent="0.2">
      <c r="A211" s="34" t="s">
        <v>59</v>
      </c>
      <c r="E211" s="35" t="s">
        <v>2850</v>
      </c>
    </row>
    <row r="212" spans="1:18" x14ac:dyDescent="0.2">
      <c r="A212" s="36" t="s">
        <v>61</v>
      </c>
      <c r="E212" s="37" t="s">
        <v>2851</v>
      </c>
    </row>
    <row r="213" spans="1:18" ht="38.25" x14ac:dyDescent="0.2">
      <c r="A213" t="s">
        <v>63</v>
      </c>
      <c r="E213" s="35" t="s">
        <v>2160</v>
      </c>
    </row>
    <row r="214" spans="1:18" x14ac:dyDescent="0.2">
      <c r="A214" s="24" t="s">
        <v>55</v>
      </c>
      <c r="B214" s="29" t="s">
        <v>336</v>
      </c>
      <c r="C214" s="29" t="s">
        <v>2165</v>
      </c>
      <c r="D214" s="24" t="s">
        <v>69</v>
      </c>
      <c r="E214" s="30" t="s">
        <v>2166</v>
      </c>
      <c r="F214" s="31" t="s">
        <v>204</v>
      </c>
      <c r="G214" s="32">
        <v>184.12799999999999</v>
      </c>
      <c r="H214" s="33">
        <v>0</v>
      </c>
      <c r="I214" s="33">
        <f>ROUND(ROUND(H214,2)*ROUND(G214,3),2)</f>
        <v>0</v>
      </c>
      <c r="O214">
        <f>(I214*21)/100</f>
        <v>0</v>
      </c>
      <c r="P214" t="s">
        <v>35</v>
      </c>
    </row>
    <row r="215" spans="1:18" ht="25.5" x14ac:dyDescent="0.2">
      <c r="A215" s="34" t="s">
        <v>59</v>
      </c>
      <c r="E215" s="35" t="s">
        <v>2852</v>
      </c>
    </row>
    <row r="216" spans="1:18" x14ac:dyDescent="0.2">
      <c r="A216" s="36" t="s">
        <v>61</v>
      </c>
      <c r="E216" s="37" t="s">
        <v>2853</v>
      </c>
    </row>
    <row r="217" spans="1:18" ht="51" x14ac:dyDescent="0.2">
      <c r="A217" t="s">
        <v>63</v>
      </c>
      <c r="E217" s="35" t="s">
        <v>985</v>
      </c>
    </row>
    <row r="218" spans="1:18" ht="12.75" customHeight="1" x14ac:dyDescent="0.2">
      <c r="A218" s="12" t="s">
        <v>53</v>
      </c>
      <c r="B218" s="12"/>
      <c r="C218" s="38" t="s">
        <v>94</v>
      </c>
      <c r="D218" s="12"/>
      <c r="E218" s="27" t="s">
        <v>490</v>
      </c>
      <c r="F218" s="12"/>
      <c r="G218" s="12"/>
      <c r="H218" s="12"/>
      <c r="I218" s="39">
        <f>0+Q218</f>
        <v>0</v>
      </c>
      <c r="O218">
        <f>0+R218</f>
        <v>0</v>
      </c>
      <c r="Q218">
        <f>0+I219+I223+I227</f>
        <v>0</v>
      </c>
      <c r="R218">
        <f>0+O219+O223+O227</f>
        <v>0</v>
      </c>
    </row>
    <row r="219" spans="1:18" x14ac:dyDescent="0.2">
      <c r="A219" s="24" t="s">
        <v>55</v>
      </c>
      <c r="B219" s="29" t="s">
        <v>341</v>
      </c>
      <c r="C219" s="29" t="s">
        <v>508</v>
      </c>
      <c r="D219" s="24" t="s">
        <v>69</v>
      </c>
      <c r="E219" s="30" t="s">
        <v>509</v>
      </c>
      <c r="F219" s="31" t="s">
        <v>101</v>
      </c>
      <c r="G219" s="32">
        <v>38</v>
      </c>
      <c r="H219" s="33">
        <v>0</v>
      </c>
      <c r="I219" s="33">
        <f>ROUND(ROUND(H219,2)*ROUND(G219,3),2)</f>
        <v>0</v>
      </c>
      <c r="O219">
        <f>(I219*21)/100</f>
        <v>0</v>
      </c>
      <c r="P219" t="s">
        <v>35</v>
      </c>
    </row>
    <row r="220" spans="1:18" ht="51" x14ac:dyDescent="0.2">
      <c r="A220" s="34" t="s">
        <v>59</v>
      </c>
      <c r="E220" s="35" t="s">
        <v>2854</v>
      </c>
    </row>
    <row r="221" spans="1:18" x14ac:dyDescent="0.2">
      <c r="A221" s="36" t="s">
        <v>61</v>
      </c>
      <c r="E221" s="37" t="s">
        <v>2855</v>
      </c>
    </row>
    <row r="222" spans="1:18" ht="242.25" x14ac:dyDescent="0.2">
      <c r="A222" t="s">
        <v>63</v>
      </c>
      <c r="E222" s="35" t="s">
        <v>512</v>
      </c>
    </row>
    <row r="223" spans="1:18" x14ac:dyDescent="0.2">
      <c r="A223" s="24" t="s">
        <v>55</v>
      </c>
      <c r="B223" s="29" t="s">
        <v>346</v>
      </c>
      <c r="C223" s="29" t="s">
        <v>2856</v>
      </c>
      <c r="D223" s="24" t="s">
        <v>69</v>
      </c>
      <c r="E223" s="30" t="s">
        <v>2857</v>
      </c>
      <c r="F223" s="31" t="s">
        <v>101</v>
      </c>
      <c r="G223" s="32">
        <v>46</v>
      </c>
      <c r="H223" s="33">
        <v>0</v>
      </c>
      <c r="I223" s="33">
        <f>ROUND(ROUND(H223,2)*ROUND(G223,3),2)</f>
        <v>0</v>
      </c>
      <c r="O223">
        <f>(I223*21)/100</f>
        <v>0</v>
      </c>
      <c r="P223" t="s">
        <v>35</v>
      </c>
    </row>
    <row r="224" spans="1:18" ht="38.25" x14ac:dyDescent="0.2">
      <c r="A224" s="34" t="s">
        <v>59</v>
      </c>
      <c r="E224" s="35" t="s">
        <v>2858</v>
      </c>
    </row>
    <row r="225" spans="1:18" x14ac:dyDescent="0.2">
      <c r="A225" s="36" t="s">
        <v>61</v>
      </c>
      <c r="E225" s="37" t="s">
        <v>2837</v>
      </c>
    </row>
    <row r="226" spans="1:18" ht="242.25" x14ac:dyDescent="0.2">
      <c r="A226" t="s">
        <v>63</v>
      </c>
      <c r="E226" s="35" t="s">
        <v>1796</v>
      </c>
    </row>
    <row r="227" spans="1:18" x14ac:dyDescent="0.2">
      <c r="A227" s="24" t="s">
        <v>55</v>
      </c>
      <c r="B227" s="29" t="s">
        <v>351</v>
      </c>
      <c r="C227" s="29" t="s">
        <v>812</v>
      </c>
      <c r="D227" s="24" t="s">
        <v>69</v>
      </c>
      <c r="E227" s="30" t="s">
        <v>813</v>
      </c>
      <c r="F227" s="31" t="s">
        <v>486</v>
      </c>
      <c r="G227" s="32">
        <v>4</v>
      </c>
      <c r="H227" s="33">
        <v>0</v>
      </c>
      <c r="I227" s="33">
        <f>ROUND(ROUND(H227,2)*ROUND(G227,3),2)</f>
        <v>0</v>
      </c>
      <c r="O227">
        <f>(I227*21)/100</f>
        <v>0</v>
      </c>
      <c r="P227" t="s">
        <v>35</v>
      </c>
    </row>
    <row r="228" spans="1:18" ht="38.25" x14ac:dyDescent="0.2">
      <c r="A228" s="34" t="s">
        <v>59</v>
      </c>
      <c r="E228" s="35" t="s">
        <v>2859</v>
      </c>
    </row>
    <row r="229" spans="1:18" x14ac:dyDescent="0.2">
      <c r="A229" s="36" t="s">
        <v>61</v>
      </c>
      <c r="E229" s="37" t="s">
        <v>588</v>
      </c>
    </row>
    <row r="230" spans="1:18" ht="38.25" x14ac:dyDescent="0.2">
      <c r="A230" t="s">
        <v>63</v>
      </c>
      <c r="E230" s="35" t="s">
        <v>816</v>
      </c>
    </row>
    <row r="231" spans="1:18" ht="12.75" customHeight="1" x14ac:dyDescent="0.2">
      <c r="A231" s="12" t="s">
        <v>53</v>
      </c>
      <c r="B231" s="12"/>
      <c r="C231" s="38" t="s">
        <v>50</v>
      </c>
      <c r="D231" s="12"/>
      <c r="E231" s="27" t="s">
        <v>542</v>
      </c>
      <c r="F231" s="12"/>
      <c r="G231" s="12"/>
      <c r="H231" s="12"/>
      <c r="I231" s="39">
        <f>0+Q231</f>
        <v>0</v>
      </c>
      <c r="O231">
        <f>0+R231</f>
        <v>0</v>
      </c>
      <c r="Q231">
        <f>0+I232+I236+I240+I244+I248+I252+I256+I260+I264+I268+I272+I276+I280+I284+I288+I292+I296+I300+I304+I308+I312</f>
        <v>0</v>
      </c>
      <c r="R231">
        <f>0+O232+O236+O240+O244+O248+O252+O256+O260+O264+O268+O272+O276+O280+O284+O288+O292+O296+O300+O304+O308+O312</f>
        <v>0</v>
      </c>
    </row>
    <row r="232" spans="1:18" x14ac:dyDescent="0.2">
      <c r="A232" s="24" t="s">
        <v>55</v>
      </c>
      <c r="B232" s="29" t="s">
        <v>356</v>
      </c>
      <c r="C232" s="29" t="s">
        <v>988</v>
      </c>
      <c r="D232" s="24" t="s">
        <v>69</v>
      </c>
      <c r="E232" s="30" t="s">
        <v>989</v>
      </c>
      <c r="F232" s="31" t="s">
        <v>101</v>
      </c>
      <c r="G232" s="32">
        <v>41</v>
      </c>
      <c r="H232" s="33">
        <v>0</v>
      </c>
      <c r="I232" s="33">
        <f>ROUND(ROUND(H232,2)*ROUND(G232,3),2)</f>
        <v>0</v>
      </c>
      <c r="O232">
        <f>(I232*21)/100</f>
        <v>0</v>
      </c>
      <c r="P232" t="s">
        <v>35</v>
      </c>
    </row>
    <row r="233" spans="1:18" ht="409.5" x14ac:dyDescent="0.2">
      <c r="A233" s="34" t="s">
        <v>59</v>
      </c>
      <c r="E233" s="35" t="s">
        <v>2860</v>
      </c>
    </row>
    <row r="234" spans="1:18" x14ac:dyDescent="0.2">
      <c r="A234" s="36" t="s">
        <v>61</v>
      </c>
      <c r="E234" s="37" t="s">
        <v>2861</v>
      </c>
    </row>
    <row r="235" spans="1:18" ht="63.75" x14ac:dyDescent="0.2">
      <c r="A235" t="s">
        <v>63</v>
      </c>
      <c r="E235" s="35" t="s">
        <v>992</v>
      </c>
    </row>
    <row r="236" spans="1:18" x14ac:dyDescent="0.2">
      <c r="A236" s="24" t="s">
        <v>55</v>
      </c>
      <c r="B236" s="29" t="s">
        <v>362</v>
      </c>
      <c r="C236" s="29" t="s">
        <v>2579</v>
      </c>
      <c r="D236" s="24" t="s">
        <v>69</v>
      </c>
      <c r="E236" s="30" t="s">
        <v>2580</v>
      </c>
      <c r="F236" s="31" t="s">
        <v>204</v>
      </c>
      <c r="G236" s="32">
        <v>24.68</v>
      </c>
      <c r="H236" s="33">
        <v>0</v>
      </c>
      <c r="I236" s="33">
        <f>ROUND(ROUND(H236,2)*ROUND(G236,3),2)</f>
        <v>0</v>
      </c>
      <c r="O236">
        <f>(I236*21)/100</f>
        <v>0</v>
      </c>
      <c r="P236" t="s">
        <v>35</v>
      </c>
    </row>
    <row r="237" spans="1:18" ht="25.5" x14ac:dyDescent="0.2">
      <c r="A237" s="34" t="s">
        <v>59</v>
      </c>
      <c r="E237" s="35" t="s">
        <v>2862</v>
      </c>
    </row>
    <row r="238" spans="1:18" x14ac:dyDescent="0.2">
      <c r="A238" s="36" t="s">
        <v>61</v>
      </c>
      <c r="E238" s="37" t="s">
        <v>2863</v>
      </c>
    </row>
    <row r="239" spans="1:18" ht="25.5" x14ac:dyDescent="0.2">
      <c r="A239" t="s">
        <v>63</v>
      </c>
      <c r="E239" s="35" t="s">
        <v>2578</v>
      </c>
    </row>
    <row r="240" spans="1:18" x14ac:dyDescent="0.2">
      <c r="A240" s="24" t="s">
        <v>55</v>
      </c>
      <c r="B240" s="29" t="s">
        <v>368</v>
      </c>
      <c r="C240" s="29" t="s">
        <v>2586</v>
      </c>
      <c r="D240" s="24" t="s">
        <v>69</v>
      </c>
      <c r="E240" s="30" t="s">
        <v>2587</v>
      </c>
      <c r="F240" s="31" t="s">
        <v>101</v>
      </c>
      <c r="G240" s="32">
        <v>23</v>
      </c>
      <c r="H240" s="33">
        <v>0</v>
      </c>
      <c r="I240" s="33">
        <f>ROUND(ROUND(H240,2)*ROUND(G240,3),2)</f>
        <v>0</v>
      </c>
      <c r="O240">
        <f>(I240*21)/100</f>
        <v>0</v>
      </c>
      <c r="P240" t="s">
        <v>35</v>
      </c>
    </row>
    <row r="241" spans="1:16" ht="51" x14ac:dyDescent="0.2">
      <c r="A241" s="34" t="s">
        <v>59</v>
      </c>
      <c r="E241" s="35" t="s">
        <v>2864</v>
      </c>
    </row>
    <row r="242" spans="1:16" x14ac:dyDescent="0.2">
      <c r="A242" s="36" t="s">
        <v>61</v>
      </c>
      <c r="E242" s="37" t="s">
        <v>2748</v>
      </c>
    </row>
    <row r="243" spans="1:16" ht="38.25" x14ac:dyDescent="0.2">
      <c r="A243" t="s">
        <v>63</v>
      </c>
      <c r="E243" s="35" t="s">
        <v>830</v>
      </c>
    </row>
    <row r="244" spans="1:16" ht="25.5" x14ac:dyDescent="0.2">
      <c r="A244" s="24" t="s">
        <v>55</v>
      </c>
      <c r="B244" s="29" t="s">
        <v>374</v>
      </c>
      <c r="C244" s="29" t="s">
        <v>2195</v>
      </c>
      <c r="D244" s="24" t="s">
        <v>69</v>
      </c>
      <c r="E244" s="30" t="s">
        <v>2196</v>
      </c>
      <c r="F244" s="31" t="s">
        <v>101</v>
      </c>
      <c r="G244" s="32">
        <v>25.82</v>
      </c>
      <c r="H244" s="33">
        <v>0</v>
      </c>
      <c r="I244" s="33">
        <f>ROUND(ROUND(H244,2)*ROUND(G244,3),2)</f>
        <v>0</v>
      </c>
      <c r="O244">
        <f>(I244*21)/100</f>
        <v>0</v>
      </c>
      <c r="P244" t="s">
        <v>35</v>
      </c>
    </row>
    <row r="245" spans="1:16" ht="51" x14ac:dyDescent="0.2">
      <c r="A245" s="34" t="s">
        <v>59</v>
      </c>
      <c r="E245" s="35" t="s">
        <v>2865</v>
      </c>
    </row>
    <row r="246" spans="1:16" x14ac:dyDescent="0.2">
      <c r="A246" s="36" t="s">
        <v>61</v>
      </c>
      <c r="E246" s="37" t="s">
        <v>2866</v>
      </c>
    </row>
    <row r="247" spans="1:16" ht="38.25" x14ac:dyDescent="0.2">
      <c r="A247" t="s">
        <v>63</v>
      </c>
      <c r="E247" s="35" t="s">
        <v>830</v>
      </c>
    </row>
    <row r="248" spans="1:16" x14ac:dyDescent="0.2">
      <c r="A248" s="24" t="s">
        <v>55</v>
      </c>
      <c r="B248" s="29" t="s">
        <v>379</v>
      </c>
      <c r="C248" s="29" t="s">
        <v>2199</v>
      </c>
      <c r="D248" s="24" t="s">
        <v>69</v>
      </c>
      <c r="E248" s="30" t="s">
        <v>2200</v>
      </c>
      <c r="F248" s="31" t="s">
        <v>265</v>
      </c>
      <c r="G248" s="32">
        <v>189.84</v>
      </c>
      <c r="H248" s="33">
        <v>0</v>
      </c>
      <c r="I248" s="33">
        <f>ROUND(ROUND(H248,2)*ROUND(G248,3),2)</f>
        <v>0</v>
      </c>
      <c r="O248">
        <f>(I248*21)/100</f>
        <v>0</v>
      </c>
      <c r="P248" t="s">
        <v>35</v>
      </c>
    </row>
    <row r="249" spans="1:16" ht="38.25" x14ac:dyDescent="0.2">
      <c r="A249" s="34" t="s">
        <v>59</v>
      </c>
      <c r="E249" s="35" t="s">
        <v>2867</v>
      </c>
    </row>
    <row r="250" spans="1:16" x14ac:dyDescent="0.2">
      <c r="A250" s="36" t="s">
        <v>61</v>
      </c>
      <c r="E250" s="37" t="s">
        <v>2868</v>
      </c>
    </row>
    <row r="251" spans="1:16" ht="357" x14ac:dyDescent="0.2">
      <c r="A251" t="s">
        <v>63</v>
      </c>
      <c r="E251" s="35" t="s">
        <v>2203</v>
      </c>
    </row>
    <row r="252" spans="1:16" x14ac:dyDescent="0.2">
      <c r="A252" s="24" t="s">
        <v>55</v>
      </c>
      <c r="B252" s="29" t="s">
        <v>385</v>
      </c>
      <c r="C252" s="29" t="s">
        <v>2869</v>
      </c>
      <c r="D252" s="24" t="s">
        <v>69</v>
      </c>
      <c r="E252" s="30" t="s">
        <v>2870</v>
      </c>
      <c r="F252" s="31" t="s">
        <v>2871</v>
      </c>
      <c r="G252" s="32">
        <v>18.524999999999999</v>
      </c>
      <c r="H252" s="33">
        <v>0</v>
      </c>
      <c r="I252" s="33">
        <f>ROUND(ROUND(H252,2)*ROUND(G252,3),2)</f>
        <v>0</v>
      </c>
      <c r="O252">
        <f>(I252*21)/100</f>
        <v>0</v>
      </c>
      <c r="P252" t="s">
        <v>35</v>
      </c>
    </row>
    <row r="253" spans="1:16" ht="51" x14ac:dyDescent="0.2">
      <c r="A253" s="34" t="s">
        <v>59</v>
      </c>
      <c r="E253" s="35" t="s">
        <v>2872</v>
      </c>
    </row>
    <row r="254" spans="1:16" x14ac:dyDescent="0.2">
      <c r="A254" s="36" t="s">
        <v>61</v>
      </c>
      <c r="E254" s="37" t="s">
        <v>2873</v>
      </c>
    </row>
    <row r="255" spans="1:16" ht="25.5" x14ac:dyDescent="0.2">
      <c r="A255" t="s">
        <v>63</v>
      </c>
      <c r="E255" s="35" t="s">
        <v>2874</v>
      </c>
    </row>
    <row r="256" spans="1:16" x14ac:dyDescent="0.2">
      <c r="A256" s="24" t="s">
        <v>55</v>
      </c>
      <c r="B256" s="29" t="s">
        <v>391</v>
      </c>
      <c r="C256" s="29" t="s">
        <v>899</v>
      </c>
      <c r="D256" s="24" t="s">
        <v>69</v>
      </c>
      <c r="E256" s="30" t="s">
        <v>900</v>
      </c>
      <c r="F256" s="31" t="s">
        <v>71</v>
      </c>
      <c r="G256" s="32">
        <v>8.2319999999999993</v>
      </c>
      <c r="H256" s="33">
        <v>0</v>
      </c>
      <c r="I256" s="33">
        <f>ROUND(ROUND(H256,2)*ROUND(G256,3),2)</f>
        <v>0</v>
      </c>
      <c r="O256">
        <f>(I256*21)/100</f>
        <v>0</v>
      </c>
      <c r="P256" t="s">
        <v>35</v>
      </c>
    </row>
    <row r="257" spans="1:16" ht="38.25" x14ac:dyDescent="0.2">
      <c r="A257" s="34" t="s">
        <v>59</v>
      </c>
      <c r="E257" s="35" t="s">
        <v>2875</v>
      </c>
    </row>
    <row r="258" spans="1:16" x14ac:dyDescent="0.2">
      <c r="A258" s="36" t="s">
        <v>61</v>
      </c>
      <c r="E258" s="37" t="s">
        <v>2876</v>
      </c>
    </row>
    <row r="259" spans="1:16" ht="114.75" x14ac:dyDescent="0.2">
      <c r="A259" t="s">
        <v>63</v>
      </c>
      <c r="E259" s="35" t="s">
        <v>661</v>
      </c>
    </row>
    <row r="260" spans="1:16" x14ac:dyDescent="0.2">
      <c r="A260" s="24" t="s">
        <v>55</v>
      </c>
      <c r="B260" s="29" t="s">
        <v>396</v>
      </c>
      <c r="C260" s="29" t="s">
        <v>903</v>
      </c>
      <c r="D260" s="24" t="s">
        <v>69</v>
      </c>
      <c r="E260" s="30" t="s">
        <v>904</v>
      </c>
      <c r="F260" s="31" t="s">
        <v>77</v>
      </c>
      <c r="G260" s="32">
        <v>214.03200000000001</v>
      </c>
      <c r="H260" s="33">
        <v>0</v>
      </c>
      <c r="I260" s="33">
        <f>ROUND(ROUND(H260,2)*ROUND(G260,3),2)</f>
        <v>0</v>
      </c>
      <c r="O260">
        <f>(I260*21)/100</f>
        <v>0</v>
      </c>
      <c r="P260" t="s">
        <v>35</v>
      </c>
    </row>
    <row r="261" spans="1:16" ht="51" x14ac:dyDescent="0.2">
      <c r="A261" s="34" t="s">
        <v>59</v>
      </c>
      <c r="E261" s="35" t="s">
        <v>2877</v>
      </c>
    </row>
    <row r="262" spans="1:16" x14ac:dyDescent="0.2">
      <c r="A262" s="36" t="s">
        <v>61</v>
      </c>
      <c r="E262" s="37" t="s">
        <v>2878</v>
      </c>
    </row>
    <row r="263" spans="1:16" ht="25.5" x14ac:dyDescent="0.2">
      <c r="A263" t="s">
        <v>63</v>
      </c>
      <c r="E263" s="35" t="s">
        <v>80</v>
      </c>
    </row>
    <row r="264" spans="1:16" x14ac:dyDescent="0.2">
      <c r="A264" s="24" t="s">
        <v>55</v>
      </c>
      <c r="B264" s="29" t="s">
        <v>402</v>
      </c>
      <c r="C264" s="29" t="s">
        <v>668</v>
      </c>
      <c r="D264" s="24" t="s">
        <v>69</v>
      </c>
      <c r="E264" s="30" t="s">
        <v>669</v>
      </c>
      <c r="F264" s="31" t="s">
        <v>71</v>
      </c>
      <c r="G264" s="32">
        <v>3.5630000000000002</v>
      </c>
      <c r="H264" s="33">
        <v>0</v>
      </c>
      <c r="I264" s="33">
        <f>ROUND(ROUND(H264,2)*ROUND(G264,3),2)</f>
        <v>0</v>
      </c>
      <c r="O264">
        <f>(I264*21)/100</f>
        <v>0</v>
      </c>
      <c r="P264" t="s">
        <v>35</v>
      </c>
    </row>
    <row r="265" spans="1:16" ht="51" x14ac:dyDescent="0.2">
      <c r="A265" s="34" t="s">
        <v>59</v>
      </c>
      <c r="E265" s="35" t="s">
        <v>2879</v>
      </c>
    </row>
    <row r="266" spans="1:16" x14ac:dyDescent="0.2">
      <c r="A266" s="36" t="s">
        <v>61</v>
      </c>
      <c r="E266" s="37" t="s">
        <v>2880</v>
      </c>
    </row>
    <row r="267" spans="1:16" ht="114.75" x14ac:dyDescent="0.2">
      <c r="A267" t="s">
        <v>63</v>
      </c>
      <c r="E267" s="35" t="s">
        <v>661</v>
      </c>
    </row>
    <row r="268" spans="1:16" x14ac:dyDescent="0.2">
      <c r="A268" s="24" t="s">
        <v>55</v>
      </c>
      <c r="B268" s="29" t="s">
        <v>407</v>
      </c>
      <c r="C268" s="29" t="s">
        <v>673</v>
      </c>
      <c r="D268" s="24" t="s">
        <v>69</v>
      </c>
      <c r="E268" s="30" t="s">
        <v>674</v>
      </c>
      <c r="F268" s="31" t="s">
        <v>77</v>
      </c>
      <c r="G268" s="32">
        <v>89</v>
      </c>
      <c r="H268" s="33">
        <v>0</v>
      </c>
      <c r="I268" s="33">
        <f>ROUND(ROUND(H268,2)*ROUND(G268,3),2)</f>
        <v>0</v>
      </c>
      <c r="O268">
        <f>(I268*21)/100</f>
        <v>0</v>
      </c>
      <c r="P268" t="s">
        <v>35</v>
      </c>
    </row>
    <row r="269" spans="1:16" ht="51" x14ac:dyDescent="0.2">
      <c r="A269" s="34" t="s">
        <v>59</v>
      </c>
      <c r="E269" s="35" t="s">
        <v>2881</v>
      </c>
    </row>
    <row r="270" spans="1:16" x14ac:dyDescent="0.2">
      <c r="A270" s="36" t="s">
        <v>61</v>
      </c>
      <c r="E270" s="37" t="s">
        <v>2882</v>
      </c>
    </row>
    <row r="271" spans="1:16" ht="25.5" x14ac:dyDescent="0.2">
      <c r="A271" t="s">
        <v>63</v>
      </c>
      <c r="E271" s="35" t="s">
        <v>80</v>
      </c>
    </row>
    <row r="272" spans="1:16" x14ac:dyDescent="0.2">
      <c r="A272" s="24" t="s">
        <v>55</v>
      </c>
      <c r="B272" s="29" t="s">
        <v>412</v>
      </c>
      <c r="C272" s="29" t="s">
        <v>840</v>
      </c>
      <c r="D272" s="24" t="s">
        <v>69</v>
      </c>
      <c r="E272" s="30" t="s">
        <v>841</v>
      </c>
      <c r="F272" s="31" t="s">
        <v>71</v>
      </c>
      <c r="G272" s="32">
        <v>251.07599999999999</v>
      </c>
      <c r="H272" s="33">
        <v>0</v>
      </c>
      <c r="I272" s="33">
        <f>ROUND(ROUND(H272,2)*ROUND(G272,3),2)</f>
        <v>0</v>
      </c>
      <c r="O272">
        <f>(I272*21)/100</f>
        <v>0</v>
      </c>
      <c r="P272" t="s">
        <v>35</v>
      </c>
    </row>
    <row r="273" spans="1:16" ht="38.25" x14ac:dyDescent="0.2">
      <c r="A273" s="34" t="s">
        <v>59</v>
      </c>
      <c r="E273" s="35" t="s">
        <v>2883</v>
      </c>
    </row>
    <row r="274" spans="1:16" x14ac:dyDescent="0.2">
      <c r="A274" s="36" t="s">
        <v>61</v>
      </c>
      <c r="E274" s="37" t="s">
        <v>2884</v>
      </c>
    </row>
    <row r="275" spans="1:16" ht="114.75" x14ac:dyDescent="0.2">
      <c r="A275" t="s">
        <v>63</v>
      </c>
      <c r="E275" s="35" t="s">
        <v>661</v>
      </c>
    </row>
    <row r="276" spans="1:16" x14ac:dyDescent="0.2">
      <c r="A276" s="24" t="s">
        <v>55</v>
      </c>
      <c r="B276" s="29" t="s">
        <v>417</v>
      </c>
      <c r="C276" s="29" t="s">
        <v>844</v>
      </c>
      <c r="D276" s="24" t="s">
        <v>69</v>
      </c>
      <c r="E276" s="30" t="s">
        <v>845</v>
      </c>
      <c r="F276" s="31" t="s">
        <v>77</v>
      </c>
      <c r="G276" s="32">
        <v>6276.9</v>
      </c>
      <c r="H276" s="33">
        <v>0</v>
      </c>
      <c r="I276" s="33">
        <f>ROUND(ROUND(H276,2)*ROUND(G276,3),2)</f>
        <v>0</v>
      </c>
      <c r="O276">
        <f>(I276*21)/100</f>
        <v>0</v>
      </c>
      <c r="P276" t="s">
        <v>35</v>
      </c>
    </row>
    <row r="277" spans="1:16" ht="51" x14ac:dyDescent="0.2">
      <c r="A277" s="34" t="s">
        <v>59</v>
      </c>
      <c r="E277" s="35" t="s">
        <v>2885</v>
      </c>
    </row>
    <row r="278" spans="1:16" x14ac:dyDescent="0.2">
      <c r="A278" s="36" t="s">
        <v>61</v>
      </c>
      <c r="E278" s="37" t="s">
        <v>2886</v>
      </c>
    </row>
    <row r="279" spans="1:16" ht="25.5" x14ac:dyDescent="0.2">
      <c r="A279" t="s">
        <v>63</v>
      </c>
      <c r="E279" s="35" t="s">
        <v>80</v>
      </c>
    </row>
    <row r="280" spans="1:16" x14ac:dyDescent="0.2">
      <c r="A280" s="24" t="s">
        <v>55</v>
      </c>
      <c r="B280" s="29" t="s">
        <v>423</v>
      </c>
      <c r="C280" s="29" t="s">
        <v>1831</v>
      </c>
      <c r="D280" s="24" t="s">
        <v>69</v>
      </c>
      <c r="E280" s="30" t="s">
        <v>1832</v>
      </c>
      <c r="F280" s="31" t="s">
        <v>71</v>
      </c>
      <c r="G280" s="32">
        <v>10.755000000000001</v>
      </c>
      <c r="H280" s="33">
        <v>0</v>
      </c>
      <c r="I280" s="33">
        <f>ROUND(ROUND(H280,2)*ROUND(G280,3),2)</f>
        <v>0</v>
      </c>
      <c r="O280">
        <f>(I280*21)/100</f>
        <v>0</v>
      </c>
      <c r="P280" t="s">
        <v>35</v>
      </c>
    </row>
    <row r="281" spans="1:16" ht="76.5" x14ac:dyDescent="0.2">
      <c r="A281" s="34" t="s">
        <v>59</v>
      </c>
      <c r="E281" s="35" t="s">
        <v>2887</v>
      </c>
    </row>
    <row r="282" spans="1:16" x14ac:dyDescent="0.2">
      <c r="A282" s="36" t="s">
        <v>61</v>
      </c>
      <c r="E282" s="37" t="s">
        <v>2888</v>
      </c>
    </row>
    <row r="283" spans="1:16" ht="114.75" x14ac:dyDescent="0.2">
      <c r="A283" t="s">
        <v>63</v>
      </c>
      <c r="E283" s="35" t="s">
        <v>661</v>
      </c>
    </row>
    <row r="284" spans="1:16" x14ac:dyDescent="0.2">
      <c r="A284" s="24" t="s">
        <v>55</v>
      </c>
      <c r="B284" s="29" t="s">
        <v>429</v>
      </c>
      <c r="C284" s="29" t="s">
        <v>2219</v>
      </c>
      <c r="D284" s="24" t="s">
        <v>69</v>
      </c>
      <c r="E284" s="30" t="s">
        <v>2220</v>
      </c>
      <c r="F284" s="31" t="s">
        <v>77</v>
      </c>
      <c r="G284" s="32">
        <v>64.56</v>
      </c>
      <c r="H284" s="33">
        <v>0</v>
      </c>
      <c r="I284" s="33">
        <f>ROUND(ROUND(H284,2)*ROUND(G284,3),2)</f>
        <v>0</v>
      </c>
      <c r="O284">
        <f>(I284*21)/100</f>
        <v>0</v>
      </c>
      <c r="P284" t="s">
        <v>35</v>
      </c>
    </row>
    <row r="285" spans="1:16" ht="89.25" x14ac:dyDescent="0.2">
      <c r="A285" s="34" t="s">
        <v>59</v>
      </c>
      <c r="E285" s="35" t="s">
        <v>2889</v>
      </c>
    </row>
    <row r="286" spans="1:16" x14ac:dyDescent="0.2">
      <c r="A286" s="36" t="s">
        <v>61</v>
      </c>
      <c r="E286" s="37" t="s">
        <v>2890</v>
      </c>
    </row>
    <row r="287" spans="1:16" ht="25.5" x14ac:dyDescent="0.2">
      <c r="A287" t="s">
        <v>63</v>
      </c>
      <c r="E287" s="35" t="s">
        <v>80</v>
      </c>
    </row>
    <row r="288" spans="1:16" x14ac:dyDescent="0.2">
      <c r="A288" s="24" t="s">
        <v>55</v>
      </c>
      <c r="B288" s="29" t="s">
        <v>434</v>
      </c>
      <c r="C288" s="29" t="s">
        <v>1836</v>
      </c>
      <c r="D288" s="24" t="s">
        <v>69</v>
      </c>
      <c r="E288" s="30" t="s">
        <v>1837</v>
      </c>
      <c r="F288" s="31" t="s">
        <v>58</v>
      </c>
      <c r="G288" s="32">
        <v>3.956</v>
      </c>
      <c r="H288" s="33">
        <v>0</v>
      </c>
      <c r="I288" s="33">
        <f>ROUND(ROUND(H288,2)*ROUND(G288,3),2)</f>
        <v>0</v>
      </c>
      <c r="O288">
        <f>(I288*21)/100</f>
        <v>0</v>
      </c>
      <c r="P288" t="s">
        <v>35</v>
      </c>
    </row>
    <row r="289" spans="1:16" ht="38.25" x14ac:dyDescent="0.2">
      <c r="A289" s="34" t="s">
        <v>59</v>
      </c>
      <c r="E289" s="35" t="s">
        <v>2891</v>
      </c>
    </row>
    <row r="290" spans="1:16" x14ac:dyDescent="0.2">
      <c r="A290" s="36" t="s">
        <v>61</v>
      </c>
      <c r="E290" s="37" t="s">
        <v>2892</v>
      </c>
    </row>
    <row r="291" spans="1:16" ht="114.75" x14ac:dyDescent="0.2">
      <c r="A291" t="s">
        <v>63</v>
      </c>
      <c r="E291" s="35" t="s">
        <v>682</v>
      </c>
    </row>
    <row r="292" spans="1:16" x14ac:dyDescent="0.2">
      <c r="A292" s="24" t="s">
        <v>55</v>
      </c>
      <c r="B292" s="29" t="s">
        <v>439</v>
      </c>
      <c r="C292" s="29" t="s">
        <v>2412</v>
      </c>
      <c r="D292" s="24" t="s">
        <v>69</v>
      </c>
      <c r="E292" s="30" t="s">
        <v>2413</v>
      </c>
      <c r="F292" s="31" t="s">
        <v>77</v>
      </c>
      <c r="G292" s="32">
        <v>39.56</v>
      </c>
      <c r="H292" s="33">
        <v>0</v>
      </c>
      <c r="I292" s="33">
        <f>ROUND(ROUND(H292,2)*ROUND(G292,3),2)</f>
        <v>0</v>
      </c>
      <c r="O292">
        <f>(I292*21)/100</f>
        <v>0</v>
      </c>
      <c r="P292" t="s">
        <v>35</v>
      </c>
    </row>
    <row r="293" spans="1:16" ht="38.25" x14ac:dyDescent="0.2">
      <c r="A293" s="34" t="s">
        <v>59</v>
      </c>
      <c r="E293" s="35" t="s">
        <v>2893</v>
      </c>
    </row>
    <row r="294" spans="1:16" x14ac:dyDescent="0.2">
      <c r="A294" s="36" t="s">
        <v>61</v>
      </c>
      <c r="E294" s="37" t="s">
        <v>2894</v>
      </c>
    </row>
    <row r="295" spans="1:16" ht="25.5" x14ac:dyDescent="0.2">
      <c r="A295" t="s">
        <v>63</v>
      </c>
      <c r="E295" s="35" t="s">
        <v>80</v>
      </c>
    </row>
    <row r="296" spans="1:16" x14ac:dyDescent="0.2">
      <c r="A296" s="24" t="s">
        <v>55</v>
      </c>
      <c r="B296" s="29" t="s">
        <v>444</v>
      </c>
      <c r="C296" s="29" t="s">
        <v>2223</v>
      </c>
      <c r="D296" s="24" t="s">
        <v>69</v>
      </c>
      <c r="E296" s="30" t="s">
        <v>2224</v>
      </c>
      <c r="F296" s="31" t="s">
        <v>71</v>
      </c>
      <c r="G296" s="32">
        <v>0.754</v>
      </c>
      <c r="H296" s="33">
        <v>0</v>
      </c>
      <c r="I296" s="33">
        <f>ROUND(ROUND(H296,2)*ROUND(G296,3),2)</f>
        <v>0</v>
      </c>
      <c r="O296">
        <f>(I296*21)/100</f>
        <v>0</v>
      </c>
      <c r="P296" t="s">
        <v>35</v>
      </c>
    </row>
    <row r="297" spans="1:16" ht="38.25" x14ac:dyDescent="0.2">
      <c r="A297" s="34" t="s">
        <v>59</v>
      </c>
      <c r="E297" s="35" t="s">
        <v>2895</v>
      </c>
    </row>
    <row r="298" spans="1:16" x14ac:dyDescent="0.2">
      <c r="A298" s="36" t="s">
        <v>61</v>
      </c>
      <c r="E298" s="37" t="s">
        <v>2896</v>
      </c>
    </row>
    <row r="299" spans="1:16" ht="89.25" x14ac:dyDescent="0.2">
      <c r="A299" t="s">
        <v>63</v>
      </c>
      <c r="E299" s="35" t="s">
        <v>694</v>
      </c>
    </row>
    <row r="300" spans="1:16" x14ac:dyDescent="0.2">
      <c r="A300" s="24" t="s">
        <v>55</v>
      </c>
      <c r="B300" s="29" t="s">
        <v>449</v>
      </c>
      <c r="C300" s="29" t="s">
        <v>2227</v>
      </c>
      <c r="D300" s="24" t="s">
        <v>69</v>
      </c>
      <c r="E300" s="30" t="s">
        <v>2228</v>
      </c>
      <c r="F300" s="31" t="s">
        <v>77</v>
      </c>
      <c r="G300" s="32">
        <v>18.75</v>
      </c>
      <c r="H300" s="33">
        <v>0</v>
      </c>
      <c r="I300" s="33">
        <f>ROUND(ROUND(H300,2)*ROUND(G300,3),2)</f>
        <v>0</v>
      </c>
      <c r="O300">
        <f>(I300*21)/100</f>
        <v>0</v>
      </c>
      <c r="P300" t="s">
        <v>35</v>
      </c>
    </row>
    <row r="301" spans="1:16" ht="38.25" x14ac:dyDescent="0.2">
      <c r="A301" s="34" t="s">
        <v>59</v>
      </c>
      <c r="E301" s="35" t="s">
        <v>2897</v>
      </c>
    </row>
    <row r="302" spans="1:16" x14ac:dyDescent="0.2">
      <c r="A302" s="36" t="s">
        <v>61</v>
      </c>
      <c r="E302" s="37" t="s">
        <v>2898</v>
      </c>
    </row>
    <row r="303" spans="1:16" ht="25.5" x14ac:dyDescent="0.2">
      <c r="A303" t="s">
        <v>63</v>
      </c>
      <c r="E303" s="35" t="s">
        <v>80</v>
      </c>
    </row>
    <row r="304" spans="1:16" x14ac:dyDescent="0.2">
      <c r="A304" s="24" t="s">
        <v>55</v>
      </c>
      <c r="B304" s="29" t="s">
        <v>454</v>
      </c>
      <c r="C304" s="29" t="s">
        <v>2231</v>
      </c>
      <c r="D304" s="24" t="s">
        <v>69</v>
      </c>
      <c r="E304" s="30" t="s">
        <v>2232</v>
      </c>
      <c r="F304" s="31" t="s">
        <v>58</v>
      </c>
      <c r="G304" s="32">
        <v>1.278</v>
      </c>
      <c r="H304" s="33">
        <v>0</v>
      </c>
      <c r="I304" s="33">
        <f>ROUND(ROUND(H304,2)*ROUND(G304,3),2)</f>
        <v>0</v>
      </c>
      <c r="O304">
        <f>(I304*21)/100</f>
        <v>0</v>
      </c>
      <c r="P304" t="s">
        <v>35</v>
      </c>
    </row>
    <row r="305" spans="1:16" ht="76.5" x14ac:dyDescent="0.2">
      <c r="A305" s="34" t="s">
        <v>59</v>
      </c>
      <c r="E305" s="35" t="s">
        <v>2899</v>
      </c>
    </row>
    <row r="306" spans="1:16" x14ac:dyDescent="0.2">
      <c r="A306" s="36" t="s">
        <v>61</v>
      </c>
      <c r="E306" s="37" t="s">
        <v>2900</v>
      </c>
    </row>
    <row r="307" spans="1:16" ht="89.25" x14ac:dyDescent="0.2">
      <c r="A307" t="s">
        <v>63</v>
      </c>
      <c r="E307" s="35" t="s">
        <v>694</v>
      </c>
    </row>
    <row r="308" spans="1:16" x14ac:dyDescent="0.2">
      <c r="A308" s="24" t="s">
        <v>55</v>
      </c>
      <c r="B308" s="29" t="s">
        <v>459</v>
      </c>
      <c r="C308" s="29" t="s">
        <v>2235</v>
      </c>
      <c r="D308" s="24" t="s">
        <v>69</v>
      </c>
      <c r="E308" s="30" t="s">
        <v>2236</v>
      </c>
      <c r="F308" s="31" t="s">
        <v>77</v>
      </c>
      <c r="G308" s="32">
        <v>12.775</v>
      </c>
      <c r="H308" s="33">
        <v>0</v>
      </c>
      <c r="I308" s="33">
        <f>ROUND(ROUND(H308,2)*ROUND(G308,3),2)</f>
        <v>0</v>
      </c>
      <c r="O308">
        <f>(I308*21)/100</f>
        <v>0</v>
      </c>
      <c r="P308" t="s">
        <v>35</v>
      </c>
    </row>
    <row r="309" spans="1:16" ht="76.5" x14ac:dyDescent="0.2">
      <c r="A309" s="34" t="s">
        <v>59</v>
      </c>
      <c r="E309" s="35" t="s">
        <v>2901</v>
      </c>
    </row>
    <row r="310" spans="1:16" ht="25.5" x14ac:dyDescent="0.2">
      <c r="A310" s="36" t="s">
        <v>61</v>
      </c>
      <c r="E310" s="37" t="s">
        <v>2902</v>
      </c>
    </row>
    <row r="311" spans="1:16" ht="25.5" x14ac:dyDescent="0.2">
      <c r="A311" t="s">
        <v>63</v>
      </c>
      <c r="E311" s="35" t="s">
        <v>80</v>
      </c>
    </row>
    <row r="312" spans="1:16" x14ac:dyDescent="0.2">
      <c r="A312" s="24" t="s">
        <v>55</v>
      </c>
      <c r="B312" s="29" t="s">
        <v>465</v>
      </c>
      <c r="C312" s="29" t="s">
        <v>1844</v>
      </c>
      <c r="D312" s="24" t="s">
        <v>69</v>
      </c>
      <c r="E312" s="30" t="s">
        <v>1845</v>
      </c>
      <c r="F312" s="31" t="s">
        <v>101</v>
      </c>
      <c r="G312" s="32">
        <v>90</v>
      </c>
      <c r="H312" s="33">
        <v>0</v>
      </c>
      <c r="I312" s="33">
        <f>ROUND(ROUND(H312,2)*ROUND(G312,3),2)</f>
        <v>0</v>
      </c>
      <c r="O312">
        <f>(I312*21)/100</f>
        <v>0</v>
      </c>
      <c r="P312" t="s">
        <v>35</v>
      </c>
    </row>
    <row r="313" spans="1:16" ht="38.25" x14ac:dyDescent="0.2">
      <c r="A313" s="34" t="s">
        <v>59</v>
      </c>
      <c r="E313" s="35" t="s">
        <v>2903</v>
      </c>
    </row>
    <row r="314" spans="1:16" x14ac:dyDescent="0.2">
      <c r="A314" s="36" t="s">
        <v>61</v>
      </c>
      <c r="E314" s="37" t="s">
        <v>2755</v>
      </c>
    </row>
    <row r="315" spans="1:16" ht="89.25" x14ac:dyDescent="0.2">
      <c r="A315" t="s">
        <v>63</v>
      </c>
      <c r="E315" s="35" t="s">
        <v>1847</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43"/>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0+O11+O20+O69+O98+O119+O152+O165+O194+O199</f>
        <v>0</v>
      </c>
      <c r="P2" t="s">
        <v>34</v>
      </c>
    </row>
    <row r="3" spans="1:18" ht="15" customHeight="1" x14ac:dyDescent="0.25">
      <c r="A3" t="s">
        <v>11</v>
      </c>
      <c r="B3" s="17" t="s">
        <v>13</v>
      </c>
      <c r="C3" s="4" t="s">
        <v>14</v>
      </c>
      <c r="D3" s="7"/>
      <c r="E3" s="18" t="s">
        <v>15</v>
      </c>
      <c r="F3" s="8"/>
      <c r="G3" s="15"/>
      <c r="H3" s="14" t="s">
        <v>2904</v>
      </c>
      <c r="I3" s="40">
        <f>0+I11+I20+I69+I98+I119+I152+I165+I194+I199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24</v>
      </c>
      <c r="D6" s="7"/>
      <c r="E6" s="18" t="s">
        <v>25</v>
      </c>
      <c r="F6" s="8"/>
      <c r="G6" s="8"/>
      <c r="H6" s="8"/>
      <c r="I6" s="8"/>
    </row>
    <row r="7" spans="1:18" ht="12.75" customHeight="1" x14ac:dyDescent="0.25">
      <c r="A7" t="s">
        <v>26</v>
      </c>
      <c r="B7" s="20" t="s">
        <v>30</v>
      </c>
      <c r="C7" s="3" t="s">
        <v>2904</v>
      </c>
      <c r="D7" s="2"/>
      <c r="E7" s="21" t="s">
        <v>2905</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f>
        <v>0</v>
      </c>
      <c r="R11">
        <f>0+O12+O16</f>
        <v>0</v>
      </c>
    </row>
    <row r="12" spans="1:18" x14ac:dyDescent="0.2">
      <c r="A12" s="24" t="s">
        <v>55</v>
      </c>
      <c r="B12" s="29" t="s">
        <v>18</v>
      </c>
      <c r="C12" s="29" t="s">
        <v>56</v>
      </c>
      <c r="D12" s="24" t="s">
        <v>120</v>
      </c>
      <c r="E12" s="30" t="s">
        <v>57</v>
      </c>
      <c r="F12" s="31" t="s">
        <v>58</v>
      </c>
      <c r="G12" s="32">
        <v>571</v>
      </c>
      <c r="H12" s="33">
        <v>0</v>
      </c>
      <c r="I12" s="33">
        <f>ROUND(ROUND(H12,2)*ROUND(G12,3),2)</f>
        <v>0</v>
      </c>
      <c r="O12">
        <f>(I12*21)/100</f>
        <v>0</v>
      </c>
      <c r="P12" t="s">
        <v>35</v>
      </c>
    </row>
    <row r="13" spans="1:18" ht="25.5" x14ac:dyDescent="0.2">
      <c r="A13" s="34" t="s">
        <v>59</v>
      </c>
      <c r="E13" s="35" t="s">
        <v>1553</v>
      </c>
    </row>
    <row r="14" spans="1:18" x14ac:dyDescent="0.2">
      <c r="A14" s="36" t="s">
        <v>61</v>
      </c>
      <c r="E14" s="37" t="s">
        <v>2906</v>
      </c>
    </row>
    <row r="15" spans="1:18" ht="25.5" x14ac:dyDescent="0.2">
      <c r="A15" t="s">
        <v>63</v>
      </c>
      <c r="E15" s="35" t="s">
        <v>64</v>
      </c>
    </row>
    <row r="16" spans="1:18" x14ac:dyDescent="0.2">
      <c r="A16" s="24" t="s">
        <v>55</v>
      </c>
      <c r="B16" s="29" t="s">
        <v>35</v>
      </c>
      <c r="C16" s="29" t="s">
        <v>56</v>
      </c>
      <c r="D16" s="24" t="s">
        <v>125</v>
      </c>
      <c r="E16" s="30" t="s">
        <v>57</v>
      </c>
      <c r="F16" s="31" t="s">
        <v>58</v>
      </c>
      <c r="G16" s="32">
        <v>1568.135</v>
      </c>
      <c r="H16" s="33">
        <v>0</v>
      </c>
      <c r="I16" s="33">
        <f>ROUND(ROUND(H16,2)*ROUND(G16,3),2)</f>
        <v>0</v>
      </c>
      <c r="O16">
        <f>(I16*21)/100</f>
        <v>0</v>
      </c>
      <c r="P16" t="s">
        <v>35</v>
      </c>
    </row>
    <row r="17" spans="1:18" ht="25.5" x14ac:dyDescent="0.2">
      <c r="A17" s="34" t="s">
        <v>59</v>
      </c>
      <c r="E17" s="35" t="s">
        <v>2907</v>
      </c>
    </row>
    <row r="18" spans="1:18" x14ac:dyDescent="0.2">
      <c r="A18" s="36" t="s">
        <v>61</v>
      </c>
      <c r="E18" s="37" t="s">
        <v>2908</v>
      </c>
    </row>
    <row r="19" spans="1:18" ht="25.5" x14ac:dyDescent="0.2">
      <c r="A19" t="s">
        <v>63</v>
      </c>
      <c r="E19" s="35" t="s">
        <v>64</v>
      </c>
    </row>
    <row r="20" spans="1:18" ht="12.75" customHeight="1" x14ac:dyDescent="0.2">
      <c r="A20" s="12" t="s">
        <v>53</v>
      </c>
      <c r="B20" s="12"/>
      <c r="C20" s="38" t="s">
        <v>18</v>
      </c>
      <c r="D20" s="12"/>
      <c r="E20" s="27" t="s">
        <v>67</v>
      </c>
      <c r="F20" s="12"/>
      <c r="G20" s="12"/>
      <c r="H20" s="12"/>
      <c r="I20" s="39">
        <f>0+Q20</f>
        <v>0</v>
      </c>
      <c r="O20">
        <f>0+R20</f>
        <v>0</v>
      </c>
      <c r="Q20">
        <f>0+I21+I25+I29+I33+I37+I41+I45+I49+I53+I57+I61+I65</f>
        <v>0</v>
      </c>
      <c r="R20">
        <f>0+O21+O25+O29+O33+O37+O41+O45+O49+O53+O57+O61+O65</f>
        <v>0</v>
      </c>
    </row>
    <row r="21" spans="1:18" x14ac:dyDescent="0.2">
      <c r="A21" s="24" t="s">
        <v>55</v>
      </c>
      <c r="B21" s="29" t="s">
        <v>34</v>
      </c>
      <c r="C21" s="29" t="s">
        <v>2909</v>
      </c>
      <c r="D21" s="24" t="s">
        <v>69</v>
      </c>
      <c r="E21" s="30" t="s">
        <v>2910</v>
      </c>
      <c r="F21" s="31" t="s">
        <v>204</v>
      </c>
      <c r="G21" s="32">
        <v>32.5</v>
      </c>
      <c r="H21" s="33">
        <v>0</v>
      </c>
      <c r="I21" s="33">
        <f>ROUND(ROUND(H21,2)*ROUND(G21,3),2)</f>
        <v>0</v>
      </c>
      <c r="O21">
        <f>(I21*21)/100</f>
        <v>0</v>
      </c>
      <c r="P21" t="s">
        <v>35</v>
      </c>
    </row>
    <row r="22" spans="1:18" ht="38.25" x14ac:dyDescent="0.2">
      <c r="A22" s="34" t="s">
        <v>59</v>
      </c>
      <c r="E22" s="35" t="s">
        <v>2911</v>
      </c>
    </row>
    <row r="23" spans="1:18" x14ac:dyDescent="0.2">
      <c r="A23" s="36" t="s">
        <v>61</v>
      </c>
      <c r="E23" s="37" t="s">
        <v>2912</v>
      </c>
    </row>
    <row r="24" spans="1:18" x14ac:dyDescent="0.2">
      <c r="A24" t="s">
        <v>63</v>
      </c>
      <c r="E24" s="35" t="s">
        <v>2913</v>
      </c>
    </row>
    <row r="25" spans="1:18" x14ac:dyDescent="0.2">
      <c r="A25" s="24" t="s">
        <v>55</v>
      </c>
      <c r="B25" s="29" t="s">
        <v>43</v>
      </c>
      <c r="C25" s="29" t="s">
        <v>2914</v>
      </c>
      <c r="D25" s="24" t="s">
        <v>69</v>
      </c>
      <c r="E25" s="30" t="s">
        <v>2915</v>
      </c>
      <c r="F25" s="31" t="s">
        <v>204</v>
      </c>
      <c r="G25" s="32">
        <v>32.5</v>
      </c>
      <c r="H25" s="33">
        <v>0</v>
      </c>
      <c r="I25" s="33">
        <f>ROUND(ROUND(H25,2)*ROUND(G25,3),2)</f>
        <v>0</v>
      </c>
      <c r="O25">
        <f>(I25*21)/100</f>
        <v>0</v>
      </c>
      <c r="P25" t="s">
        <v>35</v>
      </c>
    </row>
    <row r="26" spans="1:18" ht="51" x14ac:dyDescent="0.2">
      <c r="A26" s="34" t="s">
        <v>59</v>
      </c>
      <c r="E26" s="35" t="s">
        <v>2916</v>
      </c>
    </row>
    <row r="27" spans="1:18" x14ac:dyDescent="0.2">
      <c r="A27" s="36" t="s">
        <v>61</v>
      </c>
      <c r="E27" s="37" t="s">
        <v>2912</v>
      </c>
    </row>
    <row r="28" spans="1:18" x14ac:dyDescent="0.2">
      <c r="A28" t="s">
        <v>63</v>
      </c>
      <c r="E28" s="35" t="s">
        <v>2917</v>
      </c>
    </row>
    <row r="29" spans="1:18" x14ac:dyDescent="0.2">
      <c r="A29" s="24" t="s">
        <v>55</v>
      </c>
      <c r="B29" s="29" t="s">
        <v>45</v>
      </c>
      <c r="C29" s="29" t="s">
        <v>142</v>
      </c>
      <c r="D29" s="24" t="s">
        <v>69</v>
      </c>
      <c r="E29" s="30" t="s">
        <v>143</v>
      </c>
      <c r="F29" s="31" t="s">
        <v>71</v>
      </c>
      <c r="G29" s="32">
        <v>0.75</v>
      </c>
      <c r="H29" s="33">
        <v>0</v>
      </c>
      <c r="I29" s="33">
        <f>ROUND(ROUND(H29,2)*ROUND(G29,3),2)</f>
        <v>0</v>
      </c>
      <c r="O29">
        <f>(I29*21)/100</f>
        <v>0</v>
      </c>
      <c r="P29" t="s">
        <v>35</v>
      </c>
    </row>
    <row r="30" spans="1:18" ht="76.5" x14ac:dyDescent="0.2">
      <c r="A30" s="34" t="s">
        <v>59</v>
      </c>
      <c r="E30" s="35" t="s">
        <v>2918</v>
      </c>
    </row>
    <row r="31" spans="1:18" x14ac:dyDescent="0.2">
      <c r="A31" s="36" t="s">
        <v>61</v>
      </c>
      <c r="E31" s="37" t="s">
        <v>2919</v>
      </c>
    </row>
    <row r="32" spans="1:18" ht="38.25" x14ac:dyDescent="0.2">
      <c r="A32" t="s">
        <v>63</v>
      </c>
      <c r="E32" s="35" t="s">
        <v>146</v>
      </c>
    </row>
    <row r="33" spans="1:16" x14ac:dyDescent="0.2">
      <c r="A33" s="24" t="s">
        <v>55</v>
      </c>
      <c r="B33" s="29" t="s">
        <v>47</v>
      </c>
      <c r="C33" s="29" t="s">
        <v>166</v>
      </c>
      <c r="D33" s="24" t="s">
        <v>69</v>
      </c>
      <c r="E33" s="30" t="s">
        <v>167</v>
      </c>
      <c r="F33" s="31" t="s">
        <v>71</v>
      </c>
      <c r="G33" s="32">
        <v>285.5</v>
      </c>
      <c r="H33" s="33">
        <v>0</v>
      </c>
      <c r="I33" s="33">
        <f>ROUND(ROUND(H33,2)*ROUND(G33,3),2)</f>
        <v>0</v>
      </c>
      <c r="O33">
        <f>(I33*21)/100</f>
        <v>0</v>
      </c>
      <c r="P33" t="s">
        <v>35</v>
      </c>
    </row>
    <row r="34" spans="1:16" ht="127.5" x14ac:dyDescent="0.2">
      <c r="A34" s="34" t="s">
        <v>59</v>
      </c>
      <c r="E34" s="35" t="s">
        <v>2920</v>
      </c>
    </row>
    <row r="35" spans="1:16" ht="38.25" x14ac:dyDescent="0.2">
      <c r="A35" s="36" t="s">
        <v>61</v>
      </c>
      <c r="E35" s="37" t="s">
        <v>2921</v>
      </c>
    </row>
    <row r="36" spans="1:16" ht="318.75" x14ac:dyDescent="0.2">
      <c r="A36" t="s">
        <v>63</v>
      </c>
      <c r="E36" s="35" t="s">
        <v>170</v>
      </c>
    </row>
    <row r="37" spans="1:16" x14ac:dyDescent="0.2">
      <c r="A37" s="24" t="s">
        <v>55</v>
      </c>
      <c r="B37" s="29" t="s">
        <v>89</v>
      </c>
      <c r="C37" s="29" t="s">
        <v>172</v>
      </c>
      <c r="D37" s="24" t="s">
        <v>69</v>
      </c>
      <c r="E37" s="30" t="s">
        <v>173</v>
      </c>
      <c r="F37" s="31" t="s">
        <v>174</v>
      </c>
      <c r="G37" s="32">
        <v>2937</v>
      </c>
      <c r="H37" s="33">
        <v>0</v>
      </c>
      <c r="I37" s="33">
        <f>ROUND(ROUND(H37,2)*ROUND(G37,3),2)</f>
        <v>0</v>
      </c>
      <c r="O37">
        <f>(I37*21)/100</f>
        <v>0</v>
      </c>
      <c r="P37" t="s">
        <v>35</v>
      </c>
    </row>
    <row r="38" spans="1:16" ht="89.25" x14ac:dyDescent="0.2">
      <c r="A38" s="34" t="s">
        <v>59</v>
      </c>
      <c r="E38" s="35" t="s">
        <v>2922</v>
      </c>
    </row>
    <row r="39" spans="1:16" ht="38.25" x14ac:dyDescent="0.2">
      <c r="A39" s="36" t="s">
        <v>61</v>
      </c>
      <c r="E39" s="37" t="s">
        <v>2923</v>
      </c>
    </row>
    <row r="40" spans="1:16" ht="25.5" x14ac:dyDescent="0.2">
      <c r="A40" t="s">
        <v>63</v>
      </c>
      <c r="E40" s="35" t="s">
        <v>177</v>
      </c>
    </row>
    <row r="41" spans="1:16" x14ac:dyDescent="0.2">
      <c r="A41" s="24" t="s">
        <v>55</v>
      </c>
      <c r="B41" s="29" t="s">
        <v>94</v>
      </c>
      <c r="C41" s="29" t="s">
        <v>2924</v>
      </c>
      <c r="D41" s="24" t="s">
        <v>69</v>
      </c>
      <c r="E41" s="30" t="s">
        <v>2925</v>
      </c>
      <c r="F41" s="31" t="s">
        <v>71</v>
      </c>
      <c r="G41" s="32">
        <v>47.026000000000003</v>
      </c>
      <c r="H41" s="33">
        <v>0</v>
      </c>
      <c r="I41" s="33">
        <f>ROUND(ROUND(H41,2)*ROUND(G41,3),2)</f>
        <v>0</v>
      </c>
      <c r="O41">
        <f>(I41*21)/100</f>
        <v>0</v>
      </c>
      <c r="P41" t="s">
        <v>35</v>
      </c>
    </row>
    <row r="42" spans="1:16" ht="25.5" x14ac:dyDescent="0.2">
      <c r="A42" s="34" t="s">
        <v>59</v>
      </c>
      <c r="E42" s="35" t="s">
        <v>2926</v>
      </c>
    </row>
    <row r="43" spans="1:16" x14ac:dyDescent="0.2">
      <c r="A43" s="36" t="s">
        <v>61</v>
      </c>
      <c r="E43" s="37" t="s">
        <v>2927</v>
      </c>
    </row>
    <row r="44" spans="1:16" ht="229.5" x14ac:dyDescent="0.2">
      <c r="A44" t="s">
        <v>63</v>
      </c>
      <c r="E44" s="35" t="s">
        <v>2928</v>
      </c>
    </row>
    <row r="45" spans="1:16" x14ac:dyDescent="0.2">
      <c r="A45" s="24" t="s">
        <v>55</v>
      </c>
      <c r="B45" s="29" t="s">
        <v>50</v>
      </c>
      <c r="C45" s="29" t="s">
        <v>753</v>
      </c>
      <c r="D45" s="24" t="s">
        <v>69</v>
      </c>
      <c r="E45" s="30" t="s">
        <v>754</v>
      </c>
      <c r="F45" s="31" t="s">
        <v>71</v>
      </c>
      <c r="G45" s="32">
        <v>440.75</v>
      </c>
      <c r="H45" s="33">
        <v>0</v>
      </c>
      <c r="I45" s="33">
        <f>ROUND(ROUND(H45,2)*ROUND(G45,3),2)</f>
        <v>0</v>
      </c>
      <c r="O45">
        <f>(I45*21)/100</f>
        <v>0</v>
      </c>
      <c r="P45" t="s">
        <v>35</v>
      </c>
    </row>
    <row r="46" spans="1:16" ht="38.25" x14ac:dyDescent="0.2">
      <c r="A46" s="34" t="s">
        <v>59</v>
      </c>
      <c r="E46" s="35" t="s">
        <v>2929</v>
      </c>
    </row>
    <row r="47" spans="1:16" x14ac:dyDescent="0.2">
      <c r="A47" s="36" t="s">
        <v>61</v>
      </c>
      <c r="E47" s="37" t="s">
        <v>2930</v>
      </c>
    </row>
    <row r="48" spans="1:16" ht="293.25" x14ac:dyDescent="0.2">
      <c r="A48" t="s">
        <v>63</v>
      </c>
      <c r="E48" s="35" t="s">
        <v>757</v>
      </c>
    </row>
    <row r="49" spans="1:16" x14ac:dyDescent="0.2">
      <c r="A49" s="24" t="s">
        <v>55</v>
      </c>
      <c r="B49" s="29" t="s">
        <v>52</v>
      </c>
      <c r="C49" s="29" t="s">
        <v>202</v>
      </c>
      <c r="D49" s="24" t="s">
        <v>69</v>
      </c>
      <c r="E49" s="30" t="s">
        <v>203</v>
      </c>
      <c r="F49" s="31" t="s">
        <v>204</v>
      </c>
      <c r="G49" s="32">
        <v>21.61</v>
      </c>
      <c r="H49" s="33">
        <v>0</v>
      </c>
      <c r="I49" s="33">
        <f>ROUND(ROUND(H49,2)*ROUND(G49,3),2)</f>
        <v>0</v>
      </c>
      <c r="O49">
        <f>(I49*21)/100</f>
        <v>0</v>
      </c>
      <c r="P49" t="s">
        <v>35</v>
      </c>
    </row>
    <row r="50" spans="1:16" ht="25.5" x14ac:dyDescent="0.2">
      <c r="A50" s="34" t="s">
        <v>59</v>
      </c>
      <c r="E50" s="35" t="s">
        <v>2931</v>
      </c>
    </row>
    <row r="51" spans="1:16" x14ac:dyDescent="0.2">
      <c r="A51" s="36" t="s">
        <v>61</v>
      </c>
      <c r="E51" s="37" t="s">
        <v>2932</v>
      </c>
    </row>
    <row r="52" spans="1:16" ht="25.5" x14ac:dyDescent="0.2">
      <c r="A52" t="s">
        <v>63</v>
      </c>
      <c r="E52" s="35" t="s">
        <v>207</v>
      </c>
    </row>
    <row r="53" spans="1:16" x14ac:dyDescent="0.2">
      <c r="A53" s="24" t="s">
        <v>55</v>
      </c>
      <c r="B53" s="29" t="s">
        <v>108</v>
      </c>
      <c r="C53" s="29" t="s">
        <v>209</v>
      </c>
      <c r="D53" s="24" t="s">
        <v>69</v>
      </c>
      <c r="E53" s="30" t="s">
        <v>210</v>
      </c>
      <c r="F53" s="31" t="s">
        <v>204</v>
      </c>
      <c r="G53" s="32">
        <v>318.505</v>
      </c>
      <c r="H53" s="33">
        <v>0</v>
      </c>
      <c r="I53" s="33">
        <f>ROUND(ROUND(H53,2)*ROUND(G53,3),2)</f>
        <v>0</v>
      </c>
      <c r="O53">
        <f>(I53*21)/100</f>
        <v>0</v>
      </c>
      <c r="P53" t="s">
        <v>35</v>
      </c>
    </row>
    <row r="54" spans="1:16" ht="25.5" x14ac:dyDescent="0.2">
      <c r="A54" s="34" t="s">
        <v>59</v>
      </c>
      <c r="E54" s="35" t="s">
        <v>2933</v>
      </c>
    </row>
    <row r="55" spans="1:16" x14ac:dyDescent="0.2">
      <c r="A55" s="36" t="s">
        <v>61</v>
      </c>
      <c r="E55" s="37" t="s">
        <v>2934</v>
      </c>
    </row>
    <row r="56" spans="1:16" x14ac:dyDescent="0.2">
      <c r="A56" t="s">
        <v>63</v>
      </c>
      <c r="E56" s="35" t="s">
        <v>213</v>
      </c>
    </row>
    <row r="57" spans="1:16" x14ac:dyDescent="0.2">
      <c r="A57" s="24" t="s">
        <v>55</v>
      </c>
      <c r="B57" s="29" t="s">
        <v>113</v>
      </c>
      <c r="C57" s="29" t="s">
        <v>762</v>
      </c>
      <c r="D57" s="24" t="s">
        <v>69</v>
      </c>
      <c r="E57" s="30" t="s">
        <v>763</v>
      </c>
      <c r="F57" s="31" t="s">
        <v>204</v>
      </c>
      <c r="G57" s="32">
        <v>318.505</v>
      </c>
      <c r="H57" s="33">
        <v>0</v>
      </c>
      <c r="I57" s="33">
        <f>ROUND(ROUND(H57,2)*ROUND(G57,3),2)</f>
        <v>0</v>
      </c>
      <c r="O57">
        <f>(I57*21)/100</f>
        <v>0</v>
      </c>
      <c r="P57" t="s">
        <v>35</v>
      </c>
    </row>
    <row r="58" spans="1:16" ht="25.5" x14ac:dyDescent="0.2">
      <c r="A58" s="34" t="s">
        <v>59</v>
      </c>
      <c r="E58" s="35" t="s">
        <v>2935</v>
      </c>
    </row>
    <row r="59" spans="1:16" x14ac:dyDescent="0.2">
      <c r="A59" s="36" t="s">
        <v>61</v>
      </c>
      <c r="E59" s="37" t="s">
        <v>2934</v>
      </c>
    </row>
    <row r="60" spans="1:16" ht="38.25" x14ac:dyDescent="0.2">
      <c r="A60" t="s">
        <v>63</v>
      </c>
      <c r="E60" s="35" t="s">
        <v>765</v>
      </c>
    </row>
    <row r="61" spans="1:16" x14ac:dyDescent="0.2">
      <c r="A61" s="24" t="s">
        <v>55</v>
      </c>
      <c r="B61" s="29" t="s">
        <v>118</v>
      </c>
      <c r="C61" s="29" t="s">
        <v>221</v>
      </c>
      <c r="D61" s="24" t="s">
        <v>69</v>
      </c>
      <c r="E61" s="30" t="s">
        <v>222</v>
      </c>
      <c r="F61" s="31" t="s">
        <v>204</v>
      </c>
      <c r="G61" s="32">
        <v>318.505</v>
      </c>
      <c r="H61" s="33">
        <v>0</v>
      </c>
      <c r="I61" s="33">
        <f>ROUND(ROUND(H61,2)*ROUND(G61,3),2)</f>
        <v>0</v>
      </c>
      <c r="O61">
        <f>(I61*21)/100</f>
        <v>0</v>
      </c>
      <c r="P61" t="s">
        <v>35</v>
      </c>
    </row>
    <row r="62" spans="1:16" ht="25.5" x14ac:dyDescent="0.2">
      <c r="A62" s="34" t="s">
        <v>59</v>
      </c>
      <c r="E62" s="35" t="s">
        <v>2936</v>
      </c>
    </row>
    <row r="63" spans="1:16" x14ac:dyDescent="0.2">
      <c r="A63" s="36" t="s">
        <v>61</v>
      </c>
      <c r="E63" s="37" t="s">
        <v>2934</v>
      </c>
    </row>
    <row r="64" spans="1:16" ht="25.5" x14ac:dyDescent="0.2">
      <c r="A64" t="s">
        <v>63</v>
      </c>
      <c r="E64" s="35" t="s">
        <v>224</v>
      </c>
    </row>
    <row r="65" spans="1:18" x14ac:dyDescent="0.2">
      <c r="A65" s="24" t="s">
        <v>55</v>
      </c>
      <c r="B65" s="29" t="s">
        <v>124</v>
      </c>
      <c r="C65" s="29" t="s">
        <v>226</v>
      </c>
      <c r="D65" s="24" t="s">
        <v>69</v>
      </c>
      <c r="E65" s="30" t="s">
        <v>227</v>
      </c>
      <c r="F65" s="31" t="s">
        <v>204</v>
      </c>
      <c r="G65" s="32">
        <v>318.505</v>
      </c>
      <c r="H65" s="33">
        <v>0</v>
      </c>
      <c r="I65" s="33">
        <f>ROUND(ROUND(H65,2)*ROUND(G65,3),2)</f>
        <v>0</v>
      </c>
      <c r="O65">
        <f>(I65*21)/100</f>
        <v>0</v>
      </c>
      <c r="P65" t="s">
        <v>35</v>
      </c>
    </row>
    <row r="66" spans="1:18" ht="25.5" x14ac:dyDescent="0.2">
      <c r="A66" s="34" t="s">
        <v>59</v>
      </c>
      <c r="E66" s="35" t="s">
        <v>2937</v>
      </c>
    </row>
    <row r="67" spans="1:18" x14ac:dyDescent="0.2">
      <c r="A67" s="36" t="s">
        <v>61</v>
      </c>
      <c r="E67" s="37" t="s">
        <v>2934</v>
      </c>
    </row>
    <row r="68" spans="1:18" ht="38.25" x14ac:dyDescent="0.2">
      <c r="A68" t="s">
        <v>63</v>
      </c>
      <c r="E68" s="35" t="s">
        <v>229</v>
      </c>
    </row>
    <row r="69" spans="1:18" ht="12.75" customHeight="1" x14ac:dyDescent="0.2">
      <c r="A69" s="12" t="s">
        <v>53</v>
      </c>
      <c r="B69" s="12"/>
      <c r="C69" s="38" t="s">
        <v>35</v>
      </c>
      <c r="D69" s="12"/>
      <c r="E69" s="27" t="s">
        <v>242</v>
      </c>
      <c r="F69" s="12"/>
      <c r="G69" s="12"/>
      <c r="H69" s="12"/>
      <c r="I69" s="39">
        <f>0+Q69</f>
        <v>0</v>
      </c>
      <c r="O69">
        <f>0+R69</f>
        <v>0</v>
      </c>
      <c r="Q69">
        <f>0+I70+I74+I78+I82+I86+I90+I94</f>
        <v>0</v>
      </c>
      <c r="R69">
        <f>0+O70+O74+O78+O82+O86+O90+O94</f>
        <v>0</v>
      </c>
    </row>
    <row r="70" spans="1:18" x14ac:dyDescent="0.2">
      <c r="A70" s="24" t="s">
        <v>55</v>
      </c>
      <c r="B70" s="29" t="s">
        <v>128</v>
      </c>
      <c r="C70" s="29" t="s">
        <v>2087</v>
      </c>
      <c r="D70" s="24" t="s">
        <v>69</v>
      </c>
      <c r="E70" s="30" t="s">
        <v>2088</v>
      </c>
      <c r="F70" s="31" t="s">
        <v>101</v>
      </c>
      <c r="G70" s="32">
        <v>6</v>
      </c>
      <c r="H70" s="33">
        <v>0</v>
      </c>
      <c r="I70" s="33">
        <f>ROUND(ROUND(H70,2)*ROUND(G70,3),2)</f>
        <v>0</v>
      </c>
      <c r="O70">
        <f>(I70*21)/100</f>
        <v>0</v>
      </c>
      <c r="P70" t="s">
        <v>35</v>
      </c>
    </row>
    <row r="71" spans="1:18" ht="25.5" x14ac:dyDescent="0.2">
      <c r="A71" s="34" t="s">
        <v>59</v>
      </c>
      <c r="E71" s="35" t="s">
        <v>2938</v>
      </c>
    </row>
    <row r="72" spans="1:18" x14ac:dyDescent="0.2">
      <c r="A72" s="36" t="s">
        <v>61</v>
      </c>
      <c r="E72" s="37" t="s">
        <v>2939</v>
      </c>
    </row>
    <row r="73" spans="1:18" ht="63.75" x14ac:dyDescent="0.2">
      <c r="A73" t="s">
        <v>63</v>
      </c>
      <c r="E73" s="35" t="s">
        <v>2940</v>
      </c>
    </row>
    <row r="74" spans="1:18" x14ac:dyDescent="0.2">
      <c r="A74" s="24" t="s">
        <v>55</v>
      </c>
      <c r="B74" s="29" t="s">
        <v>134</v>
      </c>
      <c r="C74" s="29" t="s">
        <v>2489</v>
      </c>
      <c r="D74" s="24" t="s">
        <v>69</v>
      </c>
      <c r="E74" s="30" t="s">
        <v>2490</v>
      </c>
      <c r="F74" s="31" t="s">
        <v>71</v>
      </c>
      <c r="G74" s="32">
        <v>2.5739999999999998</v>
      </c>
      <c r="H74" s="33">
        <v>0</v>
      </c>
      <c r="I74" s="33">
        <f>ROUND(ROUND(H74,2)*ROUND(G74,3),2)</f>
        <v>0</v>
      </c>
      <c r="O74">
        <f>(I74*21)/100</f>
        <v>0</v>
      </c>
      <c r="P74" t="s">
        <v>35</v>
      </c>
    </row>
    <row r="75" spans="1:18" ht="38.25" x14ac:dyDescent="0.2">
      <c r="A75" s="34" t="s">
        <v>59</v>
      </c>
      <c r="E75" s="35" t="s">
        <v>2941</v>
      </c>
    </row>
    <row r="76" spans="1:18" x14ac:dyDescent="0.2">
      <c r="A76" s="36" t="s">
        <v>61</v>
      </c>
      <c r="E76" s="37" t="s">
        <v>2942</v>
      </c>
    </row>
    <row r="77" spans="1:18" ht="38.25" x14ac:dyDescent="0.2">
      <c r="A77" t="s">
        <v>63</v>
      </c>
      <c r="E77" s="35" t="s">
        <v>297</v>
      </c>
    </row>
    <row r="78" spans="1:18" x14ac:dyDescent="0.2">
      <c r="A78" s="24" t="s">
        <v>55</v>
      </c>
      <c r="B78" s="29" t="s">
        <v>141</v>
      </c>
      <c r="C78" s="29" t="s">
        <v>1744</v>
      </c>
      <c r="D78" s="24" t="s">
        <v>69</v>
      </c>
      <c r="E78" s="30" t="s">
        <v>1745</v>
      </c>
      <c r="F78" s="31" t="s">
        <v>71</v>
      </c>
      <c r="G78" s="32">
        <v>7</v>
      </c>
      <c r="H78" s="33">
        <v>0</v>
      </c>
      <c r="I78" s="33">
        <f>ROUND(ROUND(H78,2)*ROUND(G78,3),2)</f>
        <v>0</v>
      </c>
      <c r="O78">
        <f>(I78*21)/100</f>
        <v>0</v>
      </c>
      <c r="P78" t="s">
        <v>35</v>
      </c>
    </row>
    <row r="79" spans="1:18" ht="25.5" x14ac:dyDescent="0.2">
      <c r="A79" s="34" t="s">
        <v>59</v>
      </c>
      <c r="E79" s="35" t="s">
        <v>2943</v>
      </c>
    </row>
    <row r="80" spans="1:18" x14ac:dyDescent="0.2">
      <c r="A80" s="36" t="s">
        <v>61</v>
      </c>
      <c r="E80" s="37" t="s">
        <v>2944</v>
      </c>
    </row>
    <row r="81" spans="1:16" ht="369.75" x14ac:dyDescent="0.2">
      <c r="A81" t="s">
        <v>63</v>
      </c>
      <c r="E81" s="35" t="s">
        <v>2945</v>
      </c>
    </row>
    <row r="82" spans="1:16" x14ac:dyDescent="0.2">
      <c r="A82" s="24" t="s">
        <v>55</v>
      </c>
      <c r="B82" s="29" t="s">
        <v>147</v>
      </c>
      <c r="C82" s="29" t="s">
        <v>2946</v>
      </c>
      <c r="D82" s="24" t="s">
        <v>69</v>
      </c>
      <c r="E82" s="30" t="s">
        <v>2947</v>
      </c>
      <c r="F82" s="31" t="s">
        <v>71</v>
      </c>
      <c r="G82" s="32">
        <v>10.981</v>
      </c>
      <c r="H82" s="33">
        <v>0</v>
      </c>
      <c r="I82" s="33">
        <f>ROUND(ROUND(H82,2)*ROUND(G82,3),2)</f>
        <v>0</v>
      </c>
      <c r="O82">
        <f>(I82*21)/100</f>
        <v>0</v>
      </c>
      <c r="P82" t="s">
        <v>35</v>
      </c>
    </row>
    <row r="83" spans="1:16" ht="76.5" x14ac:dyDescent="0.2">
      <c r="A83" s="34" t="s">
        <v>59</v>
      </c>
      <c r="E83" s="35" t="s">
        <v>2948</v>
      </c>
    </row>
    <row r="84" spans="1:16" x14ac:dyDescent="0.2">
      <c r="A84" s="36" t="s">
        <v>61</v>
      </c>
      <c r="E84" s="37" t="s">
        <v>2949</v>
      </c>
    </row>
    <row r="85" spans="1:16" ht="369.75" x14ac:dyDescent="0.2">
      <c r="A85" t="s">
        <v>63</v>
      </c>
      <c r="E85" s="35" t="s">
        <v>1748</v>
      </c>
    </row>
    <row r="86" spans="1:16" x14ac:dyDescent="0.2">
      <c r="A86" s="24" t="s">
        <v>55</v>
      </c>
      <c r="B86" s="29" t="s">
        <v>153</v>
      </c>
      <c r="C86" s="29" t="s">
        <v>2950</v>
      </c>
      <c r="D86" s="24" t="s">
        <v>69</v>
      </c>
      <c r="E86" s="30" t="s">
        <v>2951</v>
      </c>
      <c r="F86" s="31" t="s">
        <v>71</v>
      </c>
      <c r="G86" s="32">
        <v>5.5</v>
      </c>
      <c r="H86" s="33">
        <v>0</v>
      </c>
      <c r="I86" s="33">
        <f>ROUND(ROUND(H86,2)*ROUND(G86,3),2)</f>
        <v>0</v>
      </c>
      <c r="O86">
        <f>(I86*21)/100</f>
        <v>0</v>
      </c>
      <c r="P86" t="s">
        <v>35</v>
      </c>
    </row>
    <row r="87" spans="1:16" ht="25.5" x14ac:dyDescent="0.2">
      <c r="A87" s="34" t="s">
        <v>59</v>
      </c>
      <c r="E87" s="35" t="s">
        <v>2952</v>
      </c>
    </row>
    <row r="88" spans="1:16" x14ac:dyDescent="0.2">
      <c r="A88" s="36" t="s">
        <v>61</v>
      </c>
      <c r="E88" s="37" t="s">
        <v>2953</v>
      </c>
    </row>
    <row r="89" spans="1:16" ht="369.75" x14ac:dyDescent="0.2">
      <c r="A89" t="s">
        <v>63</v>
      </c>
      <c r="E89" s="35" t="s">
        <v>2945</v>
      </c>
    </row>
    <row r="90" spans="1:16" x14ac:dyDescent="0.2">
      <c r="A90" s="24" t="s">
        <v>55</v>
      </c>
      <c r="B90" s="29" t="s">
        <v>159</v>
      </c>
      <c r="C90" s="29" t="s">
        <v>2808</v>
      </c>
      <c r="D90" s="24" t="s">
        <v>69</v>
      </c>
      <c r="E90" s="30" t="s">
        <v>2809</v>
      </c>
      <c r="F90" s="31" t="s">
        <v>58</v>
      </c>
      <c r="G90" s="32">
        <v>1.0369999999999999</v>
      </c>
      <c r="H90" s="33">
        <v>0</v>
      </c>
      <c r="I90" s="33">
        <f>ROUND(ROUND(H90,2)*ROUND(G90,3),2)</f>
        <v>0</v>
      </c>
      <c r="O90">
        <f>(I90*21)/100</f>
        <v>0</v>
      </c>
      <c r="P90" t="s">
        <v>35</v>
      </c>
    </row>
    <row r="91" spans="1:16" ht="63.75" x14ac:dyDescent="0.2">
      <c r="A91" s="34" t="s">
        <v>59</v>
      </c>
      <c r="E91" s="35" t="s">
        <v>2954</v>
      </c>
    </row>
    <row r="92" spans="1:16" ht="38.25" x14ac:dyDescent="0.2">
      <c r="A92" s="36" t="s">
        <v>61</v>
      </c>
      <c r="E92" s="37" t="s">
        <v>2955</v>
      </c>
    </row>
    <row r="93" spans="1:16" ht="267.75" x14ac:dyDescent="0.2">
      <c r="A93" t="s">
        <v>63</v>
      </c>
      <c r="E93" s="35" t="s">
        <v>2956</v>
      </c>
    </row>
    <row r="94" spans="1:16" ht="25.5" x14ac:dyDescent="0.2">
      <c r="A94" s="24" t="s">
        <v>55</v>
      </c>
      <c r="B94" s="29" t="s">
        <v>165</v>
      </c>
      <c r="C94" s="29" t="s">
        <v>2957</v>
      </c>
      <c r="D94" s="24" t="s">
        <v>69</v>
      </c>
      <c r="E94" s="30" t="s">
        <v>2958</v>
      </c>
      <c r="F94" s="31" t="s">
        <v>486</v>
      </c>
      <c r="G94" s="32">
        <v>27</v>
      </c>
      <c r="H94" s="33">
        <v>0</v>
      </c>
      <c r="I94" s="33">
        <f>ROUND(ROUND(H94,2)*ROUND(G94,3),2)</f>
        <v>0</v>
      </c>
      <c r="O94">
        <f>(I94*21)/100</f>
        <v>0</v>
      </c>
      <c r="P94" t="s">
        <v>35</v>
      </c>
    </row>
    <row r="95" spans="1:16" ht="25.5" x14ac:dyDescent="0.2">
      <c r="A95" s="34" t="s">
        <v>59</v>
      </c>
      <c r="E95" s="35" t="s">
        <v>2959</v>
      </c>
    </row>
    <row r="96" spans="1:16" x14ac:dyDescent="0.2">
      <c r="A96" s="36" t="s">
        <v>61</v>
      </c>
      <c r="E96" s="37" t="s">
        <v>2960</v>
      </c>
    </row>
    <row r="97" spans="1:18" ht="63.75" x14ac:dyDescent="0.2">
      <c r="A97" t="s">
        <v>63</v>
      </c>
      <c r="E97" s="35" t="s">
        <v>2961</v>
      </c>
    </row>
    <row r="98" spans="1:18" ht="12.75" customHeight="1" x14ac:dyDescent="0.2">
      <c r="A98" s="12" t="s">
        <v>53</v>
      </c>
      <c r="B98" s="12"/>
      <c r="C98" s="38" t="s">
        <v>34</v>
      </c>
      <c r="D98" s="12"/>
      <c r="E98" s="27" t="s">
        <v>261</v>
      </c>
      <c r="F98" s="12"/>
      <c r="G98" s="12"/>
      <c r="H98" s="12"/>
      <c r="I98" s="39">
        <f>0+Q98</f>
        <v>0</v>
      </c>
      <c r="O98">
        <f>0+R98</f>
        <v>0</v>
      </c>
      <c r="Q98">
        <f>0+I99+I103+I107+I111+I115</f>
        <v>0</v>
      </c>
      <c r="R98">
        <f>0+O99+O103+O107+O111+O115</f>
        <v>0</v>
      </c>
    </row>
    <row r="99" spans="1:18" x14ac:dyDescent="0.2">
      <c r="A99" s="24" t="s">
        <v>55</v>
      </c>
      <c r="B99" s="29" t="s">
        <v>171</v>
      </c>
      <c r="C99" s="29" t="s">
        <v>2962</v>
      </c>
      <c r="D99" s="24" t="s">
        <v>69</v>
      </c>
      <c r="E99" s="30" t="s">
        <v>2963</v>
      </c>
      <c r="F99" s="31" t="s">
        <v>58</v>
      </c>
      <c r="G99" s="32">
        <v>3.0000000000000001E-3</v>
      </c>
      <c r="H99" s="33">
        <v>0</v>
      </c>
      <c r="I99" s="33">
        <f>ROUND(ROUND(H99,2)*ROUND(G99,3),2)</f>
        <v>0</v>
      </c>
      <c r="O99">
        <f>(I99*21)/100</f>
        <v>0</v>
      </c>
      <c r="P99" t="s">
        <v>35</v>
      </c>
    </row>
    <row r="100" spans="1:18" ht="38.25" x14ac:dyDescent="0.2">
      <c r="A100" s="34" t="s">
        <v>59</v>
      </c>
      <c r="E100" s="35" t="s">
        <v>2964</v>
      </c>
    </row>
    <row r="101" spans="1:18" x14ac:dyDescent="0.2">
      <c r="A101" s="36" t="s">
        <v>61</v>
      </c>
      <c r="E101" s="37" t="s">
        <v>2965</v>
      </c>
    </row>
    <row r="102" spans="1:18" ht="255" x14ac:dyDescent="0.2">
      <c r="A102" t="s">
        <v>63</v>
      </c>
      <c r="E102" s="35" t="s">
        <v>2966</v>
      </c>
    </row>
    <row r="103" spans="1:18" x14ac:dyDescent="0.2">
      <c r="A103" s="24" t="s">
        <v>55</v>
      </c>
      <c r="B103" s="29" t="s">
        <v>178</v>
      </c>
      <c r="C103" s="29" t="s">
        <v>2967</v>
      </c>
      <c r="D103" s="24" t="s">
        <v>69</v>
      </c>
      <c r="E103" s="30" t="s">
        <v>2968</v>
      </c>
      <c r="F103" s="31" t="s">
        <v>71</v>
      </c>
      <c r="G103" s="32">
        <v>45.2</v>
      </c>
      <c r="H103" s="33">
        <v>0</v>
      </c>
      <c r="I103" s="33">
        <f>ROUND(ROUND(H103,2)*ROUND(G103,3),2)</f>
        <v>0</v>
      </c>
      <c r="O103">
        <f>(I103*21)/100</f>
        <v>0</v>
      </c>
      <c r="P103" t="s">
        <v>35</v>
      </c>
    </row>
    <row r="104" spans="1:18" ht="102" x14ac:dyDescent="0.2">
      <c r="A104" s="34" t="s">
        <v>59</v>
      </c>
      <c r="E104" s="35" t="s">
        <v>2969</v>
      </c>
    </row>
    <row r="105" spans="1:18" ht="38.25" x14ac:dyDescent="0.2">
      <c r="A105" s="36" t="s">
        <v>61</v>
      </c>
      <c r="E105" s="37" t="s">
        <v>2970</v>
      </c>
    </row>
    <row r="106" spans="1:18" ht="229.5" x14ac:dyDescent="0.2">
      <c r="A106" t="s">
        <v>63</v>
      </c>
      <c r="E106" s="35" t="s">
        <v>2971</v>
      </c>
    </row>
    <row r="107" spans="1:18" x14ac:dyDescent="0.2">
      <c r="A107" s="24" t="s">
        <v>55</v>
      </c>
      <c r="B107" s="29" t="s">
        <v>184</v>
      </c>
      <c r="C107" s="29" t="s">
        <v>2972</v>
      </c>
      <c r="D107" s="24" t="s">
        <v>69</v>
      </c>
      <c r="E107" s="30" t="s">
        <v>2973</v>
      </c>
      <c r="F107" s="31" t="s">
        <v>58</v>
      </c>
      <c r="G107" s="32">
        <v>0.02</v>
      </c>
      <c r="H107" s="33">
        <v>0</v>
      </c>
      <c r="I107" s="33">
        <f>ROUND(ROUND(H107,2)*ROUND(G107,3),2)</f>
        <v>0</v>
      </c>
      <c r="O107">
        <f>(I107*21)/100</f>
        <v>0</v>
      </c>
      <c r="P107" t="s">
        <v>35</v>
      </c>
    </row>
    <row r="108" spans="1:18" ht="25.5" x14ac:dyDescent="0.2">
      <c r="A108" s="34" t="s">
        <v>59</v>
      </c>
      <c r="E108" s="35" t="s">
        <v>2974</v>
      </c>
    </row>
    <row r="109" spans="1:18" x14ac:dyDescent="0.2">
      <c r="A109" s="36" t="s">
        <v>61</v>
      </c>
      <c r="E109" s="37" t="s">
        <v>2975</v>
      </c>
    </row>
    <row r="110" spans="1:18" ht="267.75" x14ac:dyDescent="0.2">
      <c r="A110" t="s">
        <v>63</v>
      </c>
      <c r="E110" s="35" t="s">
        <v>2956</v>
      </c>
    </row>
    <row r="111" spans="1:18" x14ac:dyDescent="0.2">
      <c r="A111" s="24" t="s">
        <v>55</v>
      </c>
      <c r="B111" s="29" t="s">
        <v>190</v>
      </c>
      <c r="C111" s="29" t="s">
        <v>2976</v>
      </c>
      <c r="D111" s="24" t="s">
        <v>69</v>
      </c>
      <c r="E111" s="30" t="s">
        <v>2977</v>
      </c>
      <c r="F111" s="31" t="s">
        <v>204</v>
      </c>
      <c r="G111" s="32">
        <v>24.5</v>
      </c>
      <c r="H111" s="33">
        <v>0</v>
      </c>
      <c r="I111" s="33">
        <f>ROUND(ROUND(H111,2)*ROUND(G111,3),2)</f>
        <v>0</v>
      </c>
      <c r="O111">
        <f>(I111*21)/100</f>
        <v>0</v>
      </c>
      <c r="P111" t="s">
        <v>35</v>
      </c>
    </row>
    <row r="112" spans="1:18" ht="63.75" x14ac:dyDescent="0.2">
      <c r="A112" s="34" t="s">
        <v>59</v>
      </c>
      <c r="E112" s="35" t="s">
        <v>2978</v>
      </c>
    </row>
    <row r="113" spans="1:18" ht="38.25" x14ac:dyDescent="0.2">
      <c r="A113" s="36" t="s">
        <v>61</v>
      </c>
      <c r="E113" s="37" t="s">
        <v>2979</v>
      </c>
    </row>
    <row r="114" spans="1:18" ht="102" x14ac:dyDescent="0.2">
      <c r="A114" t="s">
        <v>63</v>
      </c>
      <c r="E114" s="35" t="s">
        <v>2980</v>
      </c>
    </row>
    <row r="115" spans="1:18" x14ac:dyDescent="0.2">
      <c r="A115" s="24" t="s">
        <v>55</v>
      </c>
      <c r="B115" s="29" t="s">
        <v>196</v>
      </c>
      <c r="C115" s="29" t="s">
        <v>2981</v>
      </c>
      <c r="D115" s="24" t="s">
        <v>69</v>
      </c>
      <c r="E115" s="30" t="s">
        <v>2982</v>
      </c>
      <c r="F115" s="31" t="s">
        <v>204</v>
      </c>
      <c r="G115" s="32">
        <v>24.5</v>
      </c>
      <c r="H115" s="33">
        <v>0</v>
      </c>
      <c r="I115" s="33">
        <f>ROUND(ROUND(H115,2)*ROUND(G115,3),2)</f>
        <v>0</v>
      </c>
      <c r="O115">
        <f>(I115*21)/100</f>
        <v>0</v>
      </c>
      <c r="P115" t="s">
        <v>35</v>
      </c>
    </row>
    <row r="116" spans="1:18" ht="63.75" x14ac:dyDescent="0.2">
      <c r="A116" s="34" t="s">
        <v>59</v>
      </c>
      <c r="E116" s="35" t="s">
        <v>2983</v>
      </c>
    </row>
    <row r="117" spans="1:18" ht="38.25" x14ac:dyDescent="0.2">
      <c r="A117" s="36" t="s">
        <v>61</v>
      </c>
      <c r="E117" s="37" t="s">
        <v>2984</v>
      </c>
    </row>
    <row r="118" spans="1:18" ht="102" x14ac:dyDescent="0.2">
      <c r="A118" t="s">
        <v>63</v>
      </c>
      <c r="E118" s="35" t="s">
        <v>2980</v>
      </c>
    </row>
    <row r="119" spans="1:18" ht="12.75" customHeight="1" x14ac:dyDescent="0.2">
      <c r="A119" s="12" t="s">
        <v>53</v>
      </c>
      <c r="B119" s="12"/>
      <c r="C119" s="38" t="s">
        <v>43</v>
      </c>
      <c r="D119" s="12"/>
      <c r="E119" s="27" t="s">
        <v>281</v>
      </c>
      <c r="F119" s="12"/>
      <c r="G119" s="12"/>
      <c r="H119" s="12"/>
      <c r="I119" s="39">
        <f>0+Q119</f>
        <v>0</v>
      </c>
      <c r="O119">
        <f>0+R119</f>
        <v>0</v>
      </c>
      <c r="Q119">
        <f>0+I120+I124+I128+I132+I136+I140+I144+I148</f>
        <v>0</v>
      </c>
      <c r="R119">
        <f>0+O120+O124+O128+O132+O136+O140+O144+O148</f>
        <v>0</v>
      </c>
    </row>
    <row r="120" spans="1:18" x14ac:dyDescent="0.2">
      <c r="A120" s="24" t="s">
        <v>55</v>
      </c>
      <c r="B120" s="29" t="s">
        <v>201</v>
      </c>
      <c r="C120" s="29" t="s">
        <v>2985</v>
      </c>
      <c r="D120" s="24" t="s">
        <v>69</v>
      </c>
      <c r="E120" s="30" t="s">
        <v>2986</v>
      </c>
      <c r="F120" s="31" t="s">
        <v>71</v>
      </c>
      <c r="G120" s="32">
        <v>9.6000000000000002E-2</v>
      </c>
      <c r="H120" s="33">
        <v>0</v>
      </c>
      <c r="I120" s="33">
        <f>ROUND(ROUND(H120,2)*ROUND(G120,3),2)</f>
        <v>0</v>
      </c>
      <c r="O120">
        <f>(I120*21)/100</f>
        <v>0</v>
      </c>
      <c r="P120" t="s">
        <v>35</v>
      </c>
    </row>
    <row r="121" spans="1:18" ht="25.5" x14ac:dyDescent="0.2">
      <c r="A121" s="34" t="s">
        <v>59</v>
      </c>
      <c r="E121" s="35" t="s">
        <v>2987</v>
      </c>
    </row>
    <row r="122" spans="1:18" x14ac:dyDescent="0.2">
      <c r="A122" s="36" t="s">
        <v>61</v>
      </c>
      <c r="E122" s="37" t="s">
        <v>2988</v>
      </c>
    </row>
    <row r="123" spans="1:18" ht="280.5" x14ac:dyDescent="0.2">
      <c r="A123" t="s">
        <v>63</v>
      </c>
      <c r="E123" s="35" t="s">
        <v>2989</v>
      </c>
    </row>
    <row r="124" spans="1:18" x14ac:dyDescent="0.2">
      <c r="A124" s="24" t="s">
        <v>55</v>
      </c>
      <c r="B124" s="29" t="s">
        <v>208</v>
      </c>
      <c r="C124" s="29" t="s">
        <v>2990</v>
      </c>
      <c r="D124" s="24" t="s">
        <v>69</v>
      </c>
      <c r="E124" s="30" t="s">
        <v>2991</v>
      </c>
      <c r="F124" s="31" t="s">
        <v>58</v>
      </c>
      <c r="G124" s="32">
        <v>0.378</v>
      </c>
      <c r="H124" s="33">
        <v>0</v>
      </c>
      <c r="I124" s="33">
        <f>ROUND(ROUND(H124,2)*ROUND(G124,3),2)</f>
        <v>0</v>
      </c>
      <c r="O124">
        <f>(I124*21)/100</f>
        <v>0</v>
      </c>
      <c r="P124" t="s">
        <v>35</v>
      </c>
    </row>
    <row r="125" spans="1:18" ht="38.25" x14ac:dyDescent="0.2">
      <c r="A125" s="34" t="s">
        <v>59</v>
      </c>
      <c r="E125" s="35" t="s">
        <v>2992</v>
      </c>
    </row>
    <row r="126" spans="1:18" x14ac:dyDescent="0.2">
      <c r="A126" s="36" t="s">
        <v>61</v>
      </c>
      <c r="E126" s="37" t="s">
        <v>2993</v>
      </c>
    </row>
    <row r="127" spans="1:18" ht="409.5" x14ac:dyDescent="0.2">
      <c r="A127" t="s">
        <v>63</v>
      </c>
      <c r="E127" s="35" t="s">
        <v>2994</v>
      </c>
    </row>
    <row r="128" spans="1:18" x14ac:dyDescent="0.2">
      <c r="A128" s="24" t="s">
        <v>55</v>
      </c>
      <c r="B128" s="29" t="s">
        <v>214</v>
      </c>
      <c r="C128" s="29" t="s">
        <v>2995</v>
      </c>
      <c r="D128" s="24" t="s">
        <v>69</v>
      </c>
      <c r="E128" s="30" t="s">
        <v>2996</v>
      </c>
      <c r="F128" s="31" t="s">
        <v>71</v>
      </c>
      <c r="G128" s="32">
        <v>0.15</v>
      </c>
      <c r="H128" s="33">
        <v>0</v>
      </c>
      <c r="I128" s="33">
        <f>ROUND(ROUND(H128,2)*ROUND(G128,3),2)</f>
        <v>0</v>
      </c>
      <c r="O128">
        <f>(I128*21)/100</f>
        <v>0</v>
      </c>
      <c r="P128" t="s">
        <v>35</v>
      </c>
    </row>
    <row r="129" spans="1:16" ht="25.5" x14ac:dyDescent="0.2">
      <c r="A129" s="34" t="s">
        <v>59</v>
      </c>
      <c r="E129" s="35" t="s">
        <v>2997</v>
      </c>
    </row>
    <row r="130" spans="1:16" x14ac:dyDescent="0.2">
      <c r="A130" s="36" t="s">
        <v>61</v>
      </c>
      <c r="E130" s="37" t="s">
        <v>2998</v>
      </c>
    </row>
    <row r="131" spans="1:16" ht="229.5" x14ac:dyDescent="0.2">
      <c r="A131" t="s">
        <v>63</v>
      </c>
      <c r="E131" s="35" t="s">
        <v>2999</v>
      </c>
    </row>
    <row r="132" spans="1:16" x14ac:dyDescent="0.2">
      <c r="A132" s="24" t="s">
        <v>55</v>
      </c>
      <c r="B132" s="29" t="s">
        <v>220</v>
      </c>
      <c r="C132" s="29" t="s">
        <v>3000</v>
      </c>
      <c r="D132" s="24" t="s">
        <v>69</v>
      </c>
      <c r="E132" s="30" t="s">
        <v>3001</v>
      </c>
      <c r="F132" s="31" t="s">
        <v>71</v>
      </c>
      <c r="G132" s="32">
        <v>1.1000000000000001</v>
      </c>
      <c r="H132" s="33">
        <v>0</v>
      </c>
      <c r="I132" s="33">
        <f>ROUND(ROUND(H132,2)*ROUND(G132,3),2)</f>
        <v>0</v>
      </c>
      <c r="O132">
        <f>(I132*21)/100</f>
        <v>0</v>
      </c>
      <c r="P132" t="s">
        <v>35</v>
      </c>
    </row>
    <row r="133" spans="1:16" ht="25.5" x14ac:dyDescent="0.2">
      <c r="A133" s="34" t="s">
        <v>59</v>
      </c>
      <c r="E133" s="35" t="s">
        <v>3002</v>
      </c>
    </row>
    <row r="134" spans="1:16" x14ac:dyDescent="0.2">
      <c r="A134" s="36" t="s">
        <v>61</v>
      </c>
      <c r="E134" s="37" t="s">
        <v>3003</v>
      </c>
    </row>
    <row r="135" spans="1:16" ht="369.75" x14ac:dyDescent="0.2">
      <c r="A135" t="s">
        <v>63</v>
      </c>
      <c r="E135" s="35" t="s">
        <v>3004</v>
      </c>
    </row>
    <row r="136" spans="1:16" x14ac:dyDescent="0.2">
      <c r="A136" s="24" t="s">
        <v>55</v>
      </c>
      <c r="B136" s="29" t="s">
        <v>225</v>
      </c>
      <c r="C136" s="29" t="s">
        <v>3005</v>
      </c>
      <c r="D136" s="24" t="s">
        <v>69</v>
      </c>
      <c r="E136" s="30" t="s">
        <v>3006</v>
      </c>
      <c r="F136" s="31" t="s">
        <v>71</v>
      </c>
      <c r="G136" s="32">
        <v>9.6000000000000002E-2</v>
      </c>
      <c r="H136" s="33">
        <v>0</v>
      </c>
      <c r="I136" s="33">
        <f>ROUND(ROUND(H136,2)*ROUND(G136,3),2)</f>
        <v>0</v>
      </c>
      <c r="O136">
        <f>(I136*21)/100</f>
        <v>0</v>
      </c>
      <c r="P136" t="s">
        <v>35</v>
      </c>
    </row>
    <row r="137" spans="1:16" ht="25.5" x14ac:dyDescent="0.2">
      <c r="A137" s="34" t="s">
        <v>59</v>
      </c>
      <c r="E137" s="35" t="s">
        <v>3007</v>
      </c>
    </row>
    <row r="138" spans="1:16" x14ac:dyDescent="0.2">
      <c r="A138" s="36" t="s">
        <v>61</v>
      </c>
      <c r="E138" s="37" t="s">
        <v>2988</v>
      </c>
    </row>
    <row r="139" spans="1:16" ht="409.5" x14ac:dyDescent="0.2">
      <c r="A139" t="s">
        <v>63</v>
      </c>
      <c r="E139" s="35" t="s">
        <v>3008</v>
      </c>
    </row>
    <row r="140" spans="1:16" x14ac:dyDescent="0.2">
      <c r="A140" s="24" t="s">
        <v>55</v>
      </c>
      <c r="B140" s="29" t="s">
        <v>230</v>
      </c>
      <c r="C140" s="29" t="s">
        <v>3009</v>
      </c>
      <c r="D140" s="24" t="s">
        <v>69</v>
      </c>
      <c r="E140" s="30" t="s">
        <v>3010</v>
      </c>
      <c r="F140" s="31" t="s">
        <v>58</v>
      </c>
      <c r="G140" s="32">
        <v>4.4999999999999998E-2</v>
      </c>
      <c r="H140" s="33">
        <v>0</v>
      </c>
      <c r="I140" s="33">
        <f>ROUND(ROUND(H140,2)*ROUND(G140,3),2)</f>
        <v>0</v>
      </c>
      <c r="O140">
        <f>(I140*21)/100</f>
        <v>0</v>
      </c>
      <c r="P140" t="s">
        <v>35</v>
      </c>
    </row>
    <row r="141" spans="1:16" ht="38.25" x14ac:dyDescent="0.2">
      <c r="A141" s="34" t="s">
        <v>59</v>
      </c>
      <c r="E141" s="35" t="s">
        <v>3011</v>
      </c>
    </row>
    <row r="142" spans="1:16" x14ac:dyDescent="0.2">
      <c r="A142" s="36" t="s">
        <v>61</v>
      </c>
      <c r="E142" s="37" t="s">
        <v>3012</v>
      </c>
    </row>
    <row r="143" spans="1:16" ht="267.75" x14ac:dyDescent="0.2">
      <c r="A143" t="s">
        <v>63</v>
      </c>
      <c r="E143" s="35" t="s">
        <v>2956</v>
      </c>
    </row>
    <row r="144" spans="1:16" x14ac:dyDescent="0.2">
      <c r="A144" s="24" t="s">
        <v>55</v>
      </c>
      <c r="B144" s="29" t="s">
        <v>236</v>
      </c>
      <c r="C144" s="29" t="s">
        <v>3013</v>
      </c>
      <c r="D144" s="24" t="s">
        <v>69</v>
      </c>
      <c r="E144" s="30" t="s">
        <v>3014</v>
      </c>
      <c r="F144" s="31" t="s">
        <v>71</v>
      </c>
      <c r="G144" s="32">
        <v>15</v>
      </c>
      <c r="H144" s="33">
        <v>0</v>
      </c>
      <c r="I144" s="33">
        <f>ROUND(ROUND(H144,2)*ROUND(G144,3),2)</f>
        <v>0</v>
      </c>
      <c r="O144">
        <f>(I144*21)/100</f>
        <v>0</v>
      </c>
      <c r="P144" t="s">
        <v>35</v>
      </c>
    </row>
    <row r="145" spans="1:18" ht="25.5" x14ac:dyDescent="0.2">
      <c r="A145" s="34" t="s">
        <v>59</v>
      </c>
      <c r="E145" s="35" t="s">
        <v>3015</v>
      </c>
    </row>
    <row r="146" spans="1:18" x14ac:dyDescent="0.2">
      <c r="A146" s="36" t="s">
        <v>61</v>
      </c>
      <c r="E146" s="37" t="s">
        <v>3016</v>
      </c>
    </row>
    <row r="147" spans="1:18" ht="229.5" x14ac:dyDescent="0.2">
      <c r="A147" t="s">
        <v>63</v>
      </c>
      <c r="E147" s="35" t="s">
        <v>2999</v>
      </c>
    </row>
    <row r="148" spans="1:18" x14ac:dyDescent="0.2">
      <c r="A148" s="24" t="s">
        <v>55</v>
      </c>
      <c r="B148" s="29" t="s">
        <v>243</v>
      </c>
      <c r="C148" s="29" t="s">
        <v>775</v>
      </c>
      <c r="D148" s="24" t="s">
        <v>69</v>
      </c>
      <c r="E148" s="30" t="s">
        <v>776</v>
      </c>
      <c r="F148" s="31" t="s">
        <v>71</v>
      </c>
      <c r="G148" s="32">
        <v>7.4999999999999997E-2</v>
      </c>
      <c r="H148" s="33">
        <v>0</v>
      </c>
      <c r="I148" s="33">
        <f>ROUND(ROUND(H148,2)*ROUND(G148,3),2)</f>
        <v>0</v>
      </c>
      <c r="O148">
        <f>(I148*21)/100</f>
        <v>0</v>
      </c>
      <c r="P148" t="s">
        <v>35</v>
      </c>
    </row>
    <row r="149" spans="1:18" ht="76.5" x14ac:dyDescent="0.2">
      <c r="A149" s="34" t="s">
        <v>59</v>
      </c>
      <c r="E149" s="35" t="s">
        <v>3017</v>
      </c>
    </row>
    <row r="150" spans="1:18" x14ac:dyDescent="0.2">
      <c r="A150" s="36" t="s">
        <v>61</v>
      </c>
      <c r="E150" s="37" t="s">
        <v>3018</v>
      </c>
    </row>
    <row r="151" spans="1:18" ht="369.75" x14ac:dyDescent="0.2">
      <c r="A151" t="s">
        <v>63</v>
      </c>
      <c r="E151" s="35" t="s">
        <v>274</v>
      </c>
    </row>
    <row r="152" spans="1:18" ht="12.75" customHeight="1" x14ac:dyDescent="0.2">
      <c r="A152" s="12" t="s">
        <v>53</v>
      </c>
      <c r="B152" s="12"/>
      <c r="C152" s="38" t="s">
        <v>47</v>
      </c>
      <c r="D152" s="12"/>
      <c r="E152" s="27" t="s">
        <v>793</v>
      </c>
      <c r="F152" s="12"/>
      <c r="G152" s="12"/>
      <c r="H152" s="12"/>
      <c r="I152" s="39">
        <f>0+Q152</f>
        <v>0</v>
      </c>
      <c r="O152">
        <f>0+R152</f>
        <v>0</v>
      </c>
      <c r="Q152">
        <f>0+I153+I157+I161</f>
        <v>0</v>
      </c>
      <c r="R152">
        <f>0+O153+O157+O161</f>
        <v>0</v>
      </c>
    </row>
    <row r="153" spans="1:18" x14ac:dyDescent="0.2">
      <c r="A153" s="24" t="s">
        <v>55</v>
      </c>
      <c r="B153" s="29" t="s">
        <v>249</v>
      </c>
      <c r="C153" s="29" t="s">
        <v>3019</v>
      </c>
      <c r="D153" s="24" t="s">
        <v>69</v>
      </c>
      <c r="E153" s="30" t="s">
        <v>3020</v>
      </c>
      <c r="F153" s="31" t="s">
        <v>204</v>
      </c>
      <c r="G153" s="32">
        <v>25</v>
      </c>
      <c r="H153" s="33">
        <v>0</v>
      </c>
      <c r="I153" s="33">
        <f>ROUND(ROUND(H153,2)*ROUND(G153,3),2)</f>
        <v>0</v>
      </c>
      <c r="O153">
        <f>(I153*21)/100</f>
        <v>0</v>
      </c>
      <c r="P153" t="s">
        <v>35</v>
      </c>
    </row>
    <row r="154" spans="1:18" ht="76.5" x14ac:dyDescent="0.2">
      <c r="A154" s="34" t="s">
        <v>59</v>
      </c>
      <c r="E154" s="35" t="s">
        <v>3021</v>
      </c>
    </row>
    <row r="155" spans="1:18" x14ac:dyDescent="0.2">
      <c r="A155" s="36" t="s">
        <v>61</v>
      </c>
      <c r="E155" s="37" t="s">
        <v>926</v>
      </c>
    </row>
    <row r="156" spans="1:18" ht="76.5" x14ac:dyDescent="0.2">
      <c r="A156" t="s">
        <v>63</v>
      </c>
      <c r="E156" s="35" t="s">
        <v>3022</v>
      </c>
    </row>
    <row r="157" spans="1:18" x14ac:dyDescent="0.2">
      <c r="A157" s="24" t="s">
        <v>55</v>
      </c>
      <c r="B157" s="29" t="s">
        <v>255</v>
      </c>
      <c r="C157" s="29" t="s">
        <v>3023</v>
      </c>
      <c r="D157" s="24" t="s">
        <v>69</v>
      </c>
      <c r="E157" s="30" t="s">
        <v>3024</v>
      </c>
      <c r="F157" s="31" t="s">
        <v>204</v>
      </c>
      <c r="G157" s="32">
        <v>82</v>
      </c>
      <c r="H157" s="33">
        <v>0</v>
      </c>
      <c r="I157" s="33">
        <f>ROUND(ROUND(H157,2)*ROUND(G157,3),2)</f>
        <v>0</v>
      </c>
      <c r="O157">
        <f>(I157*21)/100</f>
        <v>0</v>
      </c>
      <c r="P157" t="s">
        <v>35</v>
      </c>
    </row>
    <row r="158" spans="1:18" ht="76.5" x14ac:dyDescent="0.2">
      <c r="A158" s="34" t="s">
        <v>59</v>
      </c>
      <c r="E158" s="35" t="s">
        <v>3025</v>
      </c>
    </row>
    <row r="159" spans="1:18" x14ac:dyDescent="0.2">
      <c r="A159" s="36" t="s">
        <v>61</v>
      </c>
      <c r="E159" s="37" t="s">
        <v>3026</v>
      </c>
    </row>
    <row r="160" spans="1:18" ht="76.5" x14ac:dyDescent="0.2">
      <c r="A160" t="s">
        <v>63</v>
      </c>
      <c r="E160" s="35" t="s">
        <v>3022</v>
      </c>
    </row>
    <row r="161" spans="1:18" x14ac:dyDescent="0.2">
      <c r="A161" s="24" t="s">
        <v>55</v>
      </c>
      <c r="B161" s="29" t="s">
        <v>262</v>
      </c>
      <c r="C161" s="29" t="s">
        <v>3027</v>
      </c>
      <c r="D161" s="24" t="s">
        <v>69</v>
      </c>
      <c r="E161" s="30" t="s">
        <v>3028</v>
      </c>
      <c r="F161" s="31" t="s">
        <v>3029</v>
      </c>
      <c r="G161" s="32">
        <v>2</v>
      </c>
      <c r="H161" s="33">
        <v>0</v>
      </c>
      <c r="I161" s="33">
        <f>ROUND(ROUND(H161,2)*ROUND(G161,3),2)</f>
        <v>0</v>
      </c>
      <c r="O161">
        <f>(I161*21)/100</f>
        <v>0</v>
      </c>
      <c r="P161" t="s">
        <v>35</v>
      </c>
    </row>
    <row r="162" spans="1:18" ht="63.75" x14ac:dyDescent="0.2">
      <c r="A162" s="34" t="s">
        <v>59</v>
      </c>
      <c r="E162" s="35" t="s">
        <v>3030</v>
      </c>
    </row>
    <row r="163" spans="1:18" ht="38.25" x14ac:dyDescent="0.2">
      <c r="A163" s="36" t="s">
        <v>61</v>
      </c>
      <c r="E163" s="37" t="s">
        <v>3031</v>
      </c>
    </row>
    <row r="164" spans="1:18" ht="89.25" x14ac:dyDescent="0.2">
      <c r="A164" t="s">
        <v>63</v>
      </c>
      <c r="E164" s="35" t="s">
        <v>3032</v>
      </c>
    </row>
    <row r="165" spans="1:18" ht="12.75" customHeight="1" x14ac:dyDescent="0.2">
      <c r="A165" s="12" t="s">
        <v>53</v>
      </c>
      <c r="B165" s="12"/>
      <c r="C165" s="38" t="s">
        <v>89</v>
      </c>
      <c r="D165" s="12"/>
      <c r="E165" s="27" t="s">
        <v>476</v>
      </c>
      <c r="F165" s="12"/>
      <c r="G165" s="12"/>
      <c r="H165" s="12"/>
      <c r="I165" s="39">
        <f>0+Q165</f>
        <v>0</v>
      </c>
      <c r="O165">
        <f>0+R165</f>
        <v>0</v>
      </c>
      <c r="Q165">
        <f>0+I166+I170+I174+I178+I182+I186+I190</f>
        <v>0</v>
      </c>
      <c r="R165">
        <f>0+O166+O170+O174+O178+O182+O186+O190</f>
        <v>0</v>
      </c>
    </row>
    <row r="166" spans="1:18" ht="38.25" x14ac:dyDescent="0.2">
      <c r="A166" s="24" t="s">
        <v>55</v>
      </c>
      <c r="B166" s="29" t="s">
        <v>269</v>
      </c>
      <c r="C166" s="29" t="s">
        <v>3033</v>
      </c>
      <c r="D166" s="24" t="s">
        <v>69</v>
      </c>
      <c r="E166" s="30" t="s">
        <v>3034</v>
      </c>
      <c r="F166" s="31" t="s">
        <v>265</v>
      </c>
      <c r="G166" s="32">
        <v>10</v>
      </c>
      <c r="H166" s="33">
        <v>0</v>
      </c>
      <c r="I166" s="33">
        <f>ROUND(ROUND(H166,2)*ROUND(G166,3),2)</f>
        <v>0</v>
      </c>
      <c r="O166">
        <f>(I166*21)/100</f>
        <v>0</v>
      </c>
      <c r="P166" t="s">
        <v>35</v>
      </c>
    </row>
    <row r="167" spans="1:18" ht="63.75" x14ac:dyDescent="0.2">
      <c r="A167" s="34" t="s">
        <v>59</v>
      </c>
      <c r="E167" s="35" t="s">
        <v>3035</v>
      </c>
    </row>
    <row r="168" spans="1:18" ht="38.25" x14ac:dyDescent="0.2">
      <c r="A168" s="36" t="s">
        <v>61</v>
      </c>
      <c r="E168" s="37" t="s">
        <v>3036</v>
      </c>
    </row>
    <row r="169" spans="1:18" ht="114.75" x14ac:dyDescent="0.2">
      <c r="A169" t="s">
        <v>63</v>
      </c>
      <c r="E169" s="35" t="s">
        <v>3037</v>
      </c>
    </row>
    <row r="170" spans="1:18" ht="25.5" x14ac:dyDescent="0.2">
      <c r="A170" s="24" t="s">
        <v>55</v>
      </c>
      <c r="B170" s="29" t="s">
        <v>275</v>
      </c>
      <c r="C170" s="29" t="s">
        <v>3038</v>
      </c>
      <c r="D170" s="24" t="s">
        <v>69</v>
      </c>
      <c r="E170" s="30" t="s">
        <v>3039</v>
      </c>
      <c r="F170" s="31" t="s">
        <v>265</v>
      </c>
      <c r="G170" s="32">
        <v>98.125</v>
      </c>
      <c r="H170" s="33">
        <v>0</v>
      </c>
      <c r="I170" s="33">
        <f>ROUND(ROUND(H170,2)*ROUND(G170,3),2)</f>
        <v>0</v>
      </c>
      <c r="O170">
        <f>(I170*21)/100</f>
        <v>0</v>
      </c>
      <c r="P170" t="s">
        <v>35</v>
      </c>
    </row>
    <row r="171" spans="1:18" ht="25.5" x14ac:dyDescent="0.2">
      <c r="A171" s="34" t="s">
        <v>59</v>
      </c>
      <c r="E171" s="35" t="s">
        <v>3040</v>
      </c>
    </row>
    <row r="172" spans="1:18" x14ac:dyDescent="0.2">
      <c r="A172" s="36" t="s">
        <v>61</v>
      </c>
      <c r="E172" s="37" t="s">
        <v>3041</v>
      </c>
    </row>
    <row r="173" spans="1:18" ht="114.75" x14ac:dyDescent="0.2">
      <c r="A173" t="s">
        <v>63</v>
      </c>
      <c r="E173" s="35" t="s">
        <v>3037</v>
      </c>
    </row>
    <row r="174" spans="1:18" x14ac:dyDescent="0.2">
      <c r="A174" s="24" t="s">
        <v>55</v>
      </c>
      <c r="B174" s="29" t="s">
        <v>282</v>
      </c>
      <c r="C174" s="29" t="s">
        <v>3042</v>
      </c>
      <c r="D174" s="24" t="s">
        <v>69</v>
      </c>
      <c r="E174" s="30" t="s">
        <v>3043</v>
      </c>
      <c r="F174" s="31" t="s">
        <v>204</v>
      </c>
      <c r="G174" s="32">
        <v>18.125</v>
      </c>
      <c r="H174" s="33">
        <v>0</v>
      </c>
      <c r="I174" s="33">
        <f>ROUND(ROUND(H174,2)*ROUND(G174,3),2)</f>
        <v>0</v>
      </c>
      <c r="O174">
        <f>(I174*21)/100</f>
        <v>0</v>
      </c>
      <c r="P174" t="s">
        <v>35</v>
      </c>
    </row>
    <row r="175" spans="1:18" ht="76.5" x14ac:dyDescent="0.2">
      <c r="A175" s="34" t="s">
        <v>59</v>
      </c>
      <c r="E175" s="35" t="s">
        <v>3044</v>
      </c>
    </row>
    <row r="176" spans="1:18" x14ac:dyDescent="0.2">
      <c r="A176" s="36" t="s">
        <v>61</v>
      </c>
      <c r="E176" s="37" t="s">
        <v>3045</v>
      </c>
    </row>
    <row r="177" spans="1:16" x14ac:dyDescent="0.2">
      <c r="A177" t="s">
        <v>63</v>
      </c>
      <c r="E177" s="35" t="s">
        <v>3046</v>
      </c>
    </row>
    <row r="178" spans="1:16" x14ac:dyDescent="0.2">
      <c r="A178" s="24" t="s">
        <v>55</v>
      </c>
      <c r="B178" s="29" t="s">
        <v>287</v>
      </c>
      <c r="C178" s="29" t="s">
        <v>3047</v>
      </c>
      <c r="D178" s="24" t="s">
        <v>69</v>
      </c>
      <c r="E178" s="30" t="s">
        <v>3048</v>
      </c>
      <c r="F178" s="31" t="s">
        <v>204</v>
      </c>
      <c r="G178" s="32">
        <v>8.5250000000000004</v>
      </c>
      <c r="H178" s="33">
        <v>0</v>
      </c>
      <c r="I178" s="33">
        <f>ROUND(ROUND(H178,2)*ROUND(G178,3),2)</f>
        <v>0</v>
      </c>
      <c r="O178">
        <f>(I178*21)/100</f>
        <v>0</v>
      </c>
      <c r="P178" t="s">
        <v>35</v>
      </c>
    </row>
    <row r="179" spans="1:16" ht="51" x14ac:dyDescent="0.2">
      <c r="A179" s="34" t="s">
        <v>59</v>
      </c>
      <c r="E179" s="35" t="s">
        <v>3049</v>
      </c>
    </row>
    <row r="180" spans="1:16" x14ac:dyDescent="0.2">
      <c r="A180" s="36" t="s">
        <v>61</v>
      </c>
      <c r="E180" s="37" t="s">
        <v>3050</v>
      </c>
    </row>
    <row r="181" spans="1:16" ht="51" x14ac:dyDescent="0.2">
      <c r="A181" t="s">
        <v>63</v>
      </c>
      <c r="E181" s="35" t="s">
        <v>3051</v>
      </c>
    </row>
    <row r="182" spans="1:16" x14ac:dyDescent="0.2">
      <c r="A182" s="24" t="s">
        <v>55</v>
      </c>
      <c r="B182" s="29" t="s">
        <v>292</v>
      </c>
      <c r="C182" s="29" t="s">
        <v>3052</v>
      </c>
      <c r="D182" s="24" t="s">
        <v>69</v>
      </c>
      <c r="E182" s="30" t="s">
        <v>3053</v>
      </c>
      <c r="F182" s="31" t="s">
        <v>204</v>
      </c>
      <c r="G182" s="32">
        <v>10</v>
      </c>
      <c r="H182" s="33">
        <v>0</v>
      </c>
      <c r="I182" s="33">
        <f>ROUND(ROUND(H182,2)*ROUND(G182,3),2)</f>
        <v>0</v>
      </c>
      <c r="O182">
        <f>(I182*21)/100</f>
        <v>0</v>
      </c>
      <c r="P182" t="s">
        <v>35</v>
      </c>
    </row>
    <row r="183" spans="1:16" x14ac:dyDescent="0.2">
      <c r="A183" s="34" t="s">
        <v>59</v>
      </c>
      <c r="E183" s="35" t="s">
        <v>69</v>
      </c>
    </row>
    <row r="184" spans="1:16" x14ac:dyDescent="0.2">
      <c r="A184" s="36" t="s">
        <v>61</v>
      </c>
      <c r="E184" s="37" t="s">
        <v>750</v>
      </c>
    </row>
    <row r="185" spans="1:16" ht="102" x14ac:dyDescent="0.2">
      <c r="A185" t="s">
        <v>63</v>
      </c>
      <c r="E185" s="35" t="s">
        <v>3054</v>
      </c>
    </row>
    <row r="186" spans="1:16" x14ac:dyDescent="0.2">
      <c r="A186" s="24" t="s">
        <v>55</v>
      </c>
      <c r="B186" s="29" t="s">
        <v>298</v>
      </c>
      <c r="C186" s="29" t="s">
        <v>1780</v>
      </c>
      <c r="D186" s="24" t="s">
        <v>69</v>
      </c>
      <c r="E186" s="30" t="s">
        <v>1781</v>
      </c>
      <c r="F186" s="31" t="s">
        <v>204</v>
      </c>
      <c r="G186" s="32">
        <v>49.292999999999999</v>
      </c>
      <c r="H186" s="33">
        <v>0</v>
      </c>
      <c r="I186" s="33">
        <f>ROUND(ROUND(H186,2)*ROUND(G186,3),2)</f>
        <v>0</v>
      </c>
      <c r="O186">
        <f>(I186*21)/100</f>
        <v>0</v>
      </c>
      <c r="P186" t="s">
        <v>35</v>
      </c>
    </row>
    <row r="187" spans="1:16" ht="153" x14ac:dyDescent="0.2">
      <c r="A187" s="34" t="s">
        <v>59</v>
      </c>
      <c r="E187" s="35" t="s">
        <v>3055</v>
      </c>
    </row>
    <row r="188" spans="1:16" x14ac:dyDescent="0.2">
      <c r="A188" s="36" t="s">
        <v>61</v>
      </c>
      <c r="E188" s="37" t="s">
        <v>3056</v>
      </c>
    </row>
    <row r="189" spans="1:16" ht="89.25" x14ac:dyDescent="0.2">
      <c r="A189" t="s">
        <v>63</v>
      </c>
      <c r="E189" s="35" t="s">
        <v>1784</v>
      </c>
    </row>
    <row r="190" spans="1:16" x14ac:dyDescent="0.2">
      <c r="A190" s="24" t="s">
        <v>55</v>
      </c>
      <c r="B190" s="29" t="s">
        <v>303</v>
      </c>
      <c r="C190" s="29" t="s">
        <v>3057</v>
      </c>
      <c r="D190" s="24" t="s">
        <v>69</v>
      </c>
      <c r="E190" s="30" t="s">
        <v>3058</v>
      </c>
      <c r="F190" s="31" t="s">
        <v>204</v>
      </c>
      <c r="G190" s="32">
        <v>9.7650000000000006</v>
      </c>
      <c r="H190" s="33">
        <v>0</v>
      </c>
      <c r="I190" s="33">
        <f>ROUND(ROUND(H190,2)*ROUND(G190,3),2)</f>
        <v>0</v>
      </c>
      <c r="O190">
        <f>(I190*21)/100</f>
        <v>0</v>
      </c>
      <c r="P190" t="s">
        <v>35</v>
      </c>
    </row>
    <row r="191" spans="1:16" ht="153" x14ac:dyDescent="0.2">
      <c r="A191" s="34" t="s">
        <v>59</v>
      </c>
      <c r="E191" s="35" t="s">
        <v>3059</v>
      </c>
    </row>
    <row r="192" spans="1:16" x14ac:dyDescent="0.2">
      <c r="A192" s="36" t="s">
        <v>61</v>
      </c>
      <c r="E192" s="37" t="s">
        <v>3060</v>
      </c>
    </row>
    <row r="193" spans="1:18" ht="89.25" x14ac:dyDescent="0.2">
      <c r="A193" t="s">
        <v>63</v>
      </c>
      <c r="E193" s="35" t="s">
        <v>3061</v>
      </c>
    </row>
    <row r="194" spans="1:18" ht="12.75" customHeight="1" x14ac:dyDescent="0.2">
      <c r="A194" s="12" t="s">
        <v>53</v>
      </c>
      <c r="B194" s="12"/>
      <c r="C194" s="38" t="s">
        <v>94</v>
      </c>
      <c r="D194" s="12"/>
      <c r="E194" s="27" t="s">
        <v>490</v>
      </c>
      <c r="F194" s="12"/>
      <c r="G194" s="12"/>
      <c r="H194" s="12"/>
      <c r="I194" s="39">
        <f>0+Q194</f>
        <v>0</v>
      </c>
      <c r="O194">
        <f>0+R194</f>
        <v>0</v>
      </c>
      <c r="Q194">
        <f>0+I195</f>
        <v>0</v>
      </c>
      <c r="R194">
        <f>0+O195</f>
        <v>0</v>
      </c>
    </row>
    <row r="195" spans="1:18" x14ac:dyDescent="0.2">
      <c r="A195" s="24" t="s">
        <v>55</v>
      </c>
      <c r="B195" s="29" t="s">
        <v>309</v>
      </c>
      <c r="C195" s="29" t="s">
        <v>3062</v>
      </c>
      <c r="D195" s="24" t="s">
        <v>69</v>
      </c>
      <c r="E195" s="30" t="s">
        <v>3063</v>
      </c>
      <c r="F195" s="31" t="s">
        <v>486</v>
      </c>
      <c r="G195" s="32">
        <v>4</v>
      </c>
      <c r="H195" s="33">
        <v>0</v>
      </c>
      <c r="I195" s="33">
        <f>ROUND(ROUND(H195,2)*ROUND(G195,3),2)</f>
        <v>0</v>
      </c>
      <c r="O195">
        <f>(I195*21)/100</f>
        <v>0</v>
      </c>
      <c r="P195" t="s">
        <v>35</v>
      </c>
    </row>
    <row r="196" spans="1:18" ht="114.75" x14ac:dyDescent="0.2">
      <c r="A196" s="34" t="s">
        <v>59</v>
      </c>
      <c r="E196" s="35" t="s">
        <v>3064</v>
      </c>
    </row>
    <row r="197" spans="1:18" ht="63.75" x14ac:dyDescent="0.2">
      <c r="A197" s="36" t="s">
        <v>61</v>
      </c>
      <c r="E197" s="37" t="s">
        <v>3065</v>
      </c>
    </row>
    <row r="198" spans="1:18" x14ac:dyDescent="0.2">
      <c r="A198" t="s">
        <v>63</v>
      </c>
      <c r="E198" s="35" t="s">
        <v>3066</v>
      </c>
    </row>
    <row r="199" spans="1:18" ht="12.75" customHeight="1" x14ac:dyDescent="0.2">
      <c r="A199" s="12" t="s">
        <v>53</v>
      </c>
      <c r="B199" s="12"/>
      <c r="C199" s="38" t="s">
        <v>50</v>
      </c>
      <c r="D199" s="12"/>
      <c r="E199" s="27" t="s">
        <v>542</v>
      </c>
      <c r="F199" s="12"/>
      <c r="G199" s="12"/>
      <c r="H199" s="12"/>
      <c r="I199" s="39">
        <f>0+Q199</f>
        <v>0</v>
      </c>
      <c r="O199">
        <f>0+R199</f>
        <v>0</v>
      </c>
      <c r="Q199">
        <f>0+I200+I204+I208+I212+I216+I220+I224+I228+I232+I236+I240</f>
        <v>0</v>
      </c>
      <c r="R199">
        <f>0+O200+O204+O208+O212+O216+O220+O224+O228+O232+O236+O240</f>
        <v>0</v>
      </c>
    </row>
    <row r="200" spans="1:18" x14ac:dyDescent="0.2">
      <c r="A200" s="24" t="s">
        <v>55</v>
      </c>
      <c r="B200" s="29" t="s">
        <v>316</v>
      </c>
      <c r="C200" s="29" t="s">
        <v>3067</v>
      </c>
      <c r="D200" s="24" t="s">
        <v>69</v>
      </c>
      <c r="E200" s="30" t="s">
        <v>3068</v>
      </c>
      <c r="F200" s="31" t="s">
        <v>204</v>
      </c>
      <c r="G200" s="32">
        <v>35</v>
      </c>
      <c r="H200" s="33">
        <v>0</v>
      </c>
      <c r="I200" s="33">
        <f>ROUND(ROUND(H200,2)*ROUND(G200,3),2)</f>
        <v>0</v>
      </c>
      <c r="O200">
        <f>(I200*21)/100</f>
        <v>0</v>
      </c>
      <c r="P200" t="s">
        <v>35</v>
      </c>
    </row>
    <row r="201" spans="1:18" ht="25.5" x14ac:dyDescent="0.2">
      <c r="A201" s="34" t="s">
        <v>59</v>
      </c>
      <c r="E201" s="35" t="s">
        <v>3069</v>
      </c>
    </row>
    <row r="202" spans="1:18" x14ac:dyDescent="0.2">
      <c r="A202" s="36" t="s">
        <v>61</v>
      </c>
      <c r="E202" s="37" t="s">
        <v>3070</v>
      </c>
    </row>
    <row r="203" spans="1:18" ht="38.25" x14ac:dyDescent="0.2">
      <c r="A203" t="s">
        <v>63</v>
      </c>
      <c r="E203" s="35" t="s">
        <v>3071</v>
      </c>
    </row>
    <row r="204" spans="1:18" x14ac:dyDescent="0.2">
      <c r="A204" s="24" t="s">
        <v>55</v>
      </c>
      <c r="B204" s="29" t="s">
        <v>322</v>
      </c>
      <c r="C204" s="29" t="s">
        <v>899</v>
      </c>
      <c r="D204" s="24" t="s">
        <v>69</v>
      </c>
      <c r="E204" s="30" t="s">
        <v>900</v>
      </c>
      <c r="F204" s="31" t="s">
        <v>71</v>
      </c>
      <c r="G204" s="32">
        <v>3</v>
      </c>
      <c r="H204" s="33">
        <v>0</v>
      </c>
      <c r="I204" s="33">
        <f>ROUND(ROUND(H204,2)*ROUND(G204,3),2)</f>
        <v>0</v>
      </c>
      <c r="O204">
        <f>(I204*21)/100</f>
        <v>0</v>
      </c>
      <c r="P204" t="s">
        <v>35</v>
      </c>
    </row>
    <row r="205" spans="1:18" ht="63.75" x14ac:dyDescent="0.2">
      <c r="A205" s="34" t="s">
        <v>59</v>
      </c>
      <c r="E205" s="35" t="s">
        <v>3072</v>
      </c>
    </row>
    <row r="206" spans="1:18" x14ac:dyDescent="0.2">
      <c r="A206" s="36" t="s">
        <v>61</v>
      </c>
      <c r="E206" s="37" t="s">
        <v>3073</v>
      </c>
    </row>
    <row r="207" spans="1:18" ht="114.75" x14ac:dyDescent="0.2">
      <c r="A207" t="s">
        <v>63</v>
      </c>
      <c r="E207" s="35" t="s">
        <v>661</v>
      </c>
    </row>
    <row r="208" spans="1:18" x14ac:dyDescent="0.2">
      <c r="A208" s="24" t="s">
        <v>55</v>
      </c>
      <c r="B208" s="29" t="s">
        <v>328</v>
      </c>
      <c r="C208" s="29" t="s">
        <v>903</v>
      </c>
      <c r="D208" s="24" t="s">
        <v>69</v>
      </c>
      <c r="E208" s="30" t="s">
        <v>904</v>
      </c>
      <c r="F208" s="31" t="s">
        <v>77</v>
      </c>
      <c r="G208" s="32">
        <v>78</v>
      </c>
      <c r="H208" s="33">
        <v>0</v>
      </c>
      <c r="I208" s="33">
        <f>ROUND(ROUND(H208,2)*ROUND(G208,3),2)</f>
        <v>0</v>
      </c>
      <c r="O208">
        <f>(I208*21)/100</f>
        <v>0</v>
      </c>
      <c r="P208" t="s">
        <v>35</v>
      </c>
    </row>
    <row r="209" spans="1:16" ht="38.25" x14ac:dyDescent="0.2">
      <c r="A209" s="34" t="s">
        <v>59</v>
      </c>
      <c r="E209" s="35" t="s">
        <v>3074</v>
      </c>
    </row>
    <row r="210" spans="1:16" x14ac:dyDescent="0.2">
      <c r="A210" s="36" t="s">
        <v>61</v>
      </c>
      <c r="E210" s="37" t="s">
        <v>3075</v>
      </c>
    </row>
    <row r="211" spans="1:16" ht="25.5" x14ac:dyDescent="0.2">
      <c r="A211" t="s">
        <v>63</v>
      </c>
      <c r="E211" s="35" t="s">
        <v>80</v>
      </c>
    </row>
    <row r="212" spans="1:16" x14ac:dyDescent="0.2">
      <c r="A212" s="24" t="s">
        <v>55</v>
      </c>
      <c r="B212" s="29" t="s">
        <v>333</v>
      </c>
      <c r="C212" s="29" t="s">
        <v>668</v>
      </c>
      <c r="D212" s="24" t="s">
        <v>69</v>
      </c>
      <c r="E212" s="30" t="s">
        <v>669</v>
      </c>
      <c r="F212" s="31" t="s">
        <v>71</v>
      </c>
      <c r="G212" s="32">
        <v>3.55</v>
      </c>
      <c r="H212" s="33">
        <v>0</v>
      </c>
      <c r="I212" s="33">
        <f>ROUND(ROUND(H212,2)*ROUND(G212,3),2)</f>
        <v>0</v>
      </c>
      <c r="O212">
        <f>(I212*21)/100</f>
        <v>0</v>
      </c>
      <c r="P212" t="s">
        <v>35</v>
      </c>
    </row>
    <row r="213" spans="1:16" ht="63.75" x14ac:dyDescent="0.2">
      <c r="A213" s="34" t="s">
        <v>59</v>
      </c>
      <c r="E213" s="35" t="s">
        <v>3076</v>
      </c>
    </row>
    <row r="214" spans="1:16" x14ac:dyDescent="0.2">
      <c r="A214" s="36" t="s">
        <v>61</v>
      </c>
      <c r="E214" s="37" t="s">
        <v>3077</v>
      </c>
    </row>
    <row r="215" spans="1:16" ht="114.75" x14ac:dyDescent="0.2">
      <c r="A215" t="s">
        <v>63</v>
      </c>
      <c r="E215" s="35" t="s">
        <v>661</v>
      </c>
    </row>
    <row r="216" spans="1:16" x14ac:dyDescent="0.2">
      <c r="A216" s="24" t="s">
        <v>55</v>
      </c>
      <c r="B216" s="29" t="s">
        <v>336</v>
      </c>
      <c r="C216" s="29" t="s">
        <v>673</v>
      </c>
      <c r="D216" s="24" t="s">
        <v>69</v>
      </c>
      <c r="E216" s="30" t="s">
        <v>674</v>
      </c>
      <c r="F216" s="31" t="s">
        <v>77</v>
      </c>
      <c r="G216" s="32">
        <v>81.650000000000006</v>
      </c>
      <c r="H216" s="33">
        <v>0</v>
      </c>
      <c r="I216" s="33">
        <f>ROUND(ROUND(H216,2)*ROUND(G216,3),2)</f>
        <v>0</v>
      </c>
      <c r="O216">
        <f>(I216*21)/100</f>
        <v>0</v>
      </c>
      <c r="P216" t="s">
        <v>35</v>
      </c>
    </row>
    <row r="217" spans="1:16" ht="38.25" x14ac:dyDescent="0.2">
      <c r="A217" s="34" t="s">
        <v>59</v>
      </c>
      <c r="E217" s="35" t="s">
        <v>1545</v>
      </c>
    </row>
    <row r="218" spans="1:16" x14ac:dyDescent="0.2">
      <c r="A218" s="36" t="s">
        <v>61</v>
      </c>
      <c r="E218" s="37" t="s">
        <v>3078</v>
      </c>
    </row>
    <row r="219" spans="1:16" ht="25.5" x14ac:dyDescent="0.2">
      <c r="A219" t="s">
        <v>63</v>
      </c>
      <c r="E219" s="35" t="s">
        <v>80</v>
      </c>
    </row>
    <row r="220" spans="1:16" x14ac:dyDescent="0.2">
      <c r="A220" s="24" t="s">
        <v>55</v>
      </c>
      <c r="B220" s="29" t="s">
        <v>341</v>
      </c>
      <c r="C220" s="29" t="s">
        <v>844</v>
      </c>
      <c r="D220" s="24" t="s">
        <v>69</v>
      </c>
      <c r="E220" s="30" t="s">
        <v>845</v>
      </c>
      <c r="F220" s="31" t="s">
        <v>77</v>
      </c>
      <c r="G220" s="32">
        <v>172.8</v>
      </c>
      <c r="H220" s="33">
        <v>0</v>
      </c>
      <c r="I220" s="33">
        <f>ROUND(ROUND(H220,2)*ROUND(G220,3),2)</f>
        <v>0</v>
      </c>
      <c r="O220">
        <f>(I220*21)/100</f>
        <v>0</v>
      </c>
      <c r="P220" t="s">
        <v>35</v>
      </c>
    </row>
    <row r="221" spans="1:16" ht="38.25" x14ac:dyDescent="0.2">
      <c r="A221" s="34" t="s">
        <v>59</v>
      </c>
      <c r="E221" s="35" t="s">
        <v>3079</v>
      </c>
    </row>
    <row r="222" spans="1:16" x14ac:dyDescent="0.2">
      <c r="A222" s="36" t="s">
        <v>61</v>
      </c>
      <c r="E222" s="37" t="s">
        <v>3080</v>
      </c>
    </row>
    <row r="223" spans="1:16" ht="25.5" x14ac:dyDescent="0.2">
      <c r="A223" t="s">
        <v>63</v>
      </c>
      <c r="E223" s="35" t="s">
        <v>80</v>
      </c>
    </row>
    <row r="224" spans="1:16" x14ac:dyDescent="0.2">
      <c r="A224" s="24" t="s">
        <v>55</v>
      </c>
      <c r="B224" s="29" t="s">
        <v>346</v>
      </c>
      <c r="C224" s="29" t="s">
        <v>848</v>
      </c>
      <c r="D224" s="24" t="s">
        <v>69</v>
      </c>
      <c r="E224" s="30" t="s">
        <v>849</v>
      </c>
      <c r="F224" s="31" t="s">
        <v>101</v>
      </c>
      <c r="G224" s="32">
        <v>18</v>
      </c>
      <c r="H224" s="33">
        <v>0</v>
      </c>
      <c r="I224" s="33">
        <f>ROUND(ROUND(H224,2)*ROUND(G224,3),2)</f>
        <v>0</v>
      </c>
      <c r="O224">
        <f>(I224*21)/100</f>
        <v>0</v>
      </c>
      <c r="P224" t="s">
        <v>35</v>
      </c>
    </row>
    <row r="225" spans="1:16" ht="63.75" x14ac:dyDescent="0.2">
      <c r="A225" s="34" t="s">
        <v>59</v>
      </c>
      <c r="E225" s="35" t="s">
        <v>3081</v>
      </c>
    </row>
    <row r="226" spans="1:16" x14ac:dyDescent="0.2">
      <c r="A226" s="36" t="s">
        <v>61</v>
      </c>
      <c r="E226" s="37" t="s">
        <v>529</v>
      </c>
    </row>
    <row r="227" spans="1:16" ht="127.5" x14ac:dyDescent="0.2">
      <c r="A227" t="s">
        <v>63</v>
      </c>
      <c r="E227" s="35" t="s">
        <v>852</v>
      </c>
    </row>
    <row r="228" spans="1:16" x14ac:dyDescent="0.2">
      <c r="A228" s="24" t="s">
        <v>55</v>
      </c>
      <c r="B228" s="29" t="s">
        <v>351</v>
      </c>
      <c r="C228" s="29" t="s">
        <v>3082</v>
      </c>
      <c r="D228" s="24" t="s">
        <v>69</v>
      </c>
      <c r="E228" s="30" t="s">
        <v>3083</v>
      </c>
      <c r="F228" s="31" t="s">
        <v>71</v>
      </c>
      <c r="G228" s="32">
        <v>0.45</v>
      </c>
      <c r="H228" s="33">
        <v>0</v>
      </c>
      <c r="I228" s="33">
        <f>ROUND(ROUND(H228,2)*ROUND(G228,3),2)</f>
        <v>0</v>
      </c>
      <c r="O228">
        <f>(I228*21)/100</f>
        <v>0</v>
      </c>
      <c r="P228" t="s">
        <v>35</v>
      </c>
    </row>
    <row r="229" spans="1:16" ht="38.25" x14ac:dyDescent="0.2">
      <c r="A229" s="34" t="s">
        <v>59</v>
      </c>
      <c r="E229" s="35" t="s">
        <v>3084</v>
      </c>
    </row>
    <row r="230" spans="1:16" x14ac:dyDescent="0.2">
      <c r="A230" s="36" t="s">
        <v>61</v>
      </c>
      <c r="E230" s="37" t="s">
        <v>3085</v>
      </c>
    </row>
    <row r="231" spans="1:16" ht="89.25" x14ac:dyDescent="0.2">
      <c r="A231" t="s">
        <v>63</v>
      </c>
      <c r="E231" s="35" t="s">
        <v>3086</v>
      </c>
    </row>
    <row r="232" spans="1:16" x14ac:dyDescent="0.2">
      <c r="A232" s="24" t="s">
        <v>55</v>
      </c>
      <c r="B232" s="29" t="s">
        <v>356</v>
      </c>
      <c r="C232" s="29" t="s">
        <v>3087</v>
      </c>
      <c r="D232" s="24" t="s">
        <v>69</v>
      </c>
      <c r="E232" s="30" t="s">
        <v>3088</v>
      </c>
      <c r="F232" s="31" t="s">
        <v>77</v>
      </c>
      <c r="G232" s="32">
        <v>3.645</v>
      </c>
      <c r="H232" s="33">
        <v>0</v>
      </c>
      <c r="I232" s="33">
        <f>ROUND(ROUND(H232,2)*ROUND(G232,3),2)</f>
        <v>0</v>
      </c>
      <c r="O232">
        <f>(I232*21)/100</f>
        <v>0</v>
      </c>
      <c r="P232" t="s">
        <v>35</v>
      </c>
    </row>
    <row r="233" spans="1:16" ht="38.25" x14ac:dyDescent="0.2">
      <c r="A233" s="34" t="s">
        <v>59</v>
      </c>
      <c r="E233" s="35" t="s">
        <v>3089</v>
      </c>
    </row>
    <row r="234" spans="1:16" x14ac:dyDescent="0.2">
      <c r="A234" s="36" t="s">
        <v>61</v>
      </c>
      <c r="E234" s="37" t="s">
        <v>3090</v>
      </c>
    </row>
    <row r="235" spans="1:16" ht="25.5" x14ac:dyDescent="0.2">
      <c r="A235" t="s">
        <v>63</v>
      </c>
      <c r="E235" s="35" t="s">
        <v>80</v>
      </c>
    </row>
    <row r="236" spans="1:16" x14ac:dyDescent="0.2">
      <c r="A236" s="24" t="s">
        <v>55</v>
      </c>
      <c r="B236" s="29" t="s">
        <v>362</v>
      </c>
      <c r="C236" s="29" t="s">
        <v>3091</v>
      </c>
      <c r="D236" s="24" t="s">
        <v>69</v>
      </c>
      <c r="E236" s="30" t="s">
        <v>3092</v>
      </c>
      <c r="F236" s="31" t="s">
        <v>2871</v>
      </c>
      <c r="G236" s="32">
        <v>2240</v>
      </c>
      <c r="H236" s="33">
        <v>0</v>
      </c>
      <c r="I236" s="33">
        <f>ROUND(ROUND(H236,2)*ROUND(G236,3),2)</f>
        <v>0</v>
      </c>
      <c r="O236">
        <f>(I236*21)/100</f>
        <v>0</v>
      </c>
      <c r="P236" t="s">
        <v>35</v>
      </c>
    </row>
    <row r="237" spans="1:16" ht="89.25" x14ac:dyDescent="0.2">
      <c r="A237" s="34" t="s">
        <v>59</v>
      </c>
      <c r="E237" s="35" t="s">
        <v>3093</v>
      </c>
    </row>
    <row r="238" spans="1:16" x14ac:dyDescent="0.2">
      <c r="A238" s="36" t="s">
        <v>61</v>
      </c>
      <c r="E238" s="37" t="s">
        <v>3094</v>
      </c>
    </row>
    <row r="239" spans="1:16" ht="229.5" x14ac:dyDescent="0.2">
      <c r="A239" t="s">
        <v>63</v>
      </c>
      <c r="E239" s="35" t="s">
        <v>3095</v>
      </c>
    </row>
    <row r="240" spans="1:16" ht="25.5" x14ac:dyDescent="0.2">
      <c r="A240" s="24" t="s">
        <v>55</v>
      </c>
      <c r="B240" s="29" t="s">
        <v>368</v>
      </c>
      <c r="C240" s="29" t="s">
        <v>3096</v>
      </c>
      <c r="D240" s="24" t="s">
        <v>69</v>
      </c>
      <c r="E240" s="30" t="s">
        <v>3097</v>
      </c>
      <c r="F240" s="31" t="s">
        <v>77</v>
      </c>
      <c r="G240" s="32">
        <v>15456</v>
      </c>
      <c r="H240" s="33">
        <v>0</v>
      </c>
      <c r="I240" s="33">
        <f>ROUND(ROUND(H240,2)*ROUND(G240,3),2)</f>
        <v>0</v>
      </c>
      <c r="O240">
        <f>(I240*21)/100</f>
        <v>0</v>
      </c>
      <c r="P240" t="s">
        <v>35</v>
      </c>
    </row>
    <row r="241" spans="1:5" ht="63.75" x14ac:dyDescent="0.2">
      <c r="A241" s="34" t="s">
        <v>59</v>
      </c>
      <c r="E241" s="35" t="s">
        <v>3098</v>
      </c>
    </row>
    <row r="242" spans="1:5" x14ac:dyDescent="0.2">
      <c r="A242" s="36" t="s">
        <v>61</v>
      </c>
      <c r="E242" s="37" t="s">
        <v>3099</v>
      </c>
    </row>
    <row r="243" spans="1:5" ht="25.5" x14ac:dyDescent="0.2">
      <c r="A243" t="s">
        <v>63</v>
      </c>
      <c r="E243" s="35" t="s">
        <v>80</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3110</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3107</v>
      </c>
      <c r="D9" s="7"/>
      <c r="E9" s="18" t="s">
        <v>3108</v>
      </c>
      <c r="F9" s="8"/>
      <c r="G9" s="8"/>
      <c r="H9" s="8"/>
      <c r="I9" s="8"/>
    </row>
    <row r="10" spans="1:18" ht="12.75" customHeight="1" x14ac:dyDescent="0.25">
      <c r="A10" t="s">
        <v>3109</v>
      </c>
      <c r="B10" s="20" t="s">
        <v>30</v>
      </c>
      <c r="C10" s="3" t="s">
        <v>3110</v>
      </c>
      <c r="D10" s="2"/>
      <c r="E10" s="21" t="s">
        <v>3111</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0+I15+I19+I23+I27+I31+I35+I39+I43+I47+I51+I55+I59+I63+I67+I71+I75+I79+I83+I87+I91+I95+I99+I103+I107+I111+I115</f>
        <v>0</v>
      </c>
      <c r="R14">
        <f>0+O15+O19+O23+O27+O31+O35+O39+O43+O47+O51+O55+O59+O63+O67+O71+O75+O79+O83+O87+O91+O95+O99+O103+O107+O111+O115</f>
        <v>0</v>
      </c>
    </row>
    <row r="15" spans="1:18" ht="25.5" x14ac:dyDescent="0.2">
      <c r="A15" s="24" t="s">
        <v>55</v>
      </c>
      <c r="B15" s="29" t="s">
        <v>18</v>
      </c>
      <c r="C15" s="29" t="s">
        <v>3112</v>
      </c>
      <c r="D15" s="24" t="s">
        <v>69</v>
      </c>
      <c r="E15" s="30" t="s">
        <v>3113</v>
      </c>
      <c r="F15" s="31" t="s">
        <v>486</v>
      </c>
      <c r="G15" s="32">
        <v>56</v>
      </c>
      <c r="H15" s="33">
        <v>0</v>
      </c>
      <c r="I15" s="33">
        <f>ROUND(ROUND(H15,2)*ROUND(G15,3),2)</f>
        <v>0</v>
      </c>
      <c r="O15">
        <f>(I15*21)/100</f>
        <v>0</v>
      </c>
      <c r="P15" t="s">
        <v>35</v>
      </c>
    </row>
    <row r="16" spans="1:18" ht="153" x14ac:dyDescent="0.2">
      <c r="A16" s="34" t="s">
        <v>59</v>
      </c>
      <c r="E16" s="35" t="s">
        <v>3114</v>
      </c>
    </row>
    <row r="17" spans="1:16" x14ac:dyDescent="0.2">
      <c r="A17" s="36" t="s">
        <v>61</v>
      </c>
      <c r="E17" s="37" t="s">
        <v>3115</v>
      </c>
    </row>
    <row r="18" spans="1:16" ht="63.75" x14ac:dyDescent="0.2">
      <c r="A18" t="s">
        <v>63</v>
      </c>
      <c r="E18" s="35" t="s">
        <v>3116</v>
      </c>
    </row>
    <row r="19" spans="1:16" ht="25.5" x14ac:dyDescent="0.2">
      <c r="A19" s="24" t="s">
        <v>55</v>
      </c>
      <c r="B19" s="29" t="s">
        <v>35</v>
      </c>
      <c r="C19" s="29" t="s">
        <v>568</v>
      </c>
      <c r="D19" s="24" t="s">
        <v>69</v>
      </c>
      <c r="E19" s="30" t="s">
        <v>569</v>
      </c>
      <c r="F19" s="31" t="s">
        <v>486</v>
      </c>
      <c r="G19" s="32">
        <v>56</v>
      </c>
      <c r="H19" s="33">
        <v>0</v>
      </c>
      <c r="I19" s="33">
        <f>ROUND(ROUND(H19,2)*ROUND(G19,3),2)</f>
        <v>0</v>
      </c>
      <c r="O19">
        <f>(I19*21)/100</f>
        <v>0</v>
      </c>
      <c r="P19" t="s">
        <v>35</v>
      </c>
    </row>
    <row r="20" spans="1:16" ht="140.25" x14ac:dyDescent="0.2">
      <c r="A20" s="34" t="s">
        <v>59</v>
      </c>
      <c r="E20" s="35" t="s">
        <v>3117</v>
      </c>
    </row>
    <row r="21" spans="1:16" x14ac:dyDescent="0.2">
      <c r="A21" s="36" t="s">
        <v>61</v>
      </c>
      <c r="E21" s="37" t="s">
        <v>3115</v>
      </c>
    </row>
    <row r="22" spans="1:16" ht="25.5" x14ac:dyDescent="0.2">
      <c r="A22" t="s">
        <v>63</v>
      </c>
      <c r="E22" s="35" t="s">
        <v>572</v>
      </c>
    </row>
    <row r="23" spans="1:16" x14ac:dyDescent="0.2">
      <c r="A23" s="24" t="s">
        <v>55</v>
      </c>
      <c r="B23" s="29" t="s">
        <v>34</v>
      </c>
      <c r="C23" s="29" t="s">
        <v>3118</v>
      </c>
      <c r="D23" s="24" t="s">
        <v>69</v>
      </c>
      <c r="E23" s="30" t="s">
        <v>3119</v>
      </c>
      <c r="F23" s="31" t="s">
        <v>3120</v>
      </c>
      <c r="G23" s="32">
        <v>5992</v>
      </c>
      <c r="H23" s="33">
        <v>0</v>
      </c>
      <c r="I23" s="33">
        <f>ROUND(ROUND(H23,2)*ROUND(G23,3),2)</f>
        <v>0</v>
      </c>
      <c r="O23">
        <f>(I23*21)/100</f>
        <v>0</v>
      </c>
      <c r="P23" t="s">
        <v>35</v>
      </c>
    </row>
    <row r="24" spans="1:16" ht="178.5" x14ac:dyDescent="0.2">
      <c r="A24" s="34" t="s">
        <v>59</v>
      </c>
      <c r="E24" s="35" t="s">
        <v>3121</v>
      </c>
    </row>
    <row r="25" spans="1:16" x14ac:dyDescent="0.2">
      <c r="A25" s="36" t="s">
        <v>61</v>
      </c>
      <c r="E25" s="37" t="s">
        <v>3122</v>
      </c>
    </row>
    <row r="26" spans="1:16" ht="25.5" x14ac:dyDescent="0.2">
      <c r="A26" t="s">
        <v>63</v>
      </c>
      <c r="E26" s="35" t="s">
        <v>3123</v>
      </c>
    </row>
    <row r="27" spans="1:16" x14ac:dyDescent="0.2">
      <c r="A27" s="24" t="s">
        <v>55</v>
      </c>
      <c r="B27" s="29" t="s">
        <v>43</v>
      </c>
      <c r="C27" s="29" t="s">
        <v>3124</v>
      </c>
      <c r="D27" s="24" t="s">
        <v>69</v>
      </c>
      <c r="E27" s="30" t="s">
        <v>3125</v>
      </c>
      <c r="F27" s="31" t="s">
        <v>486</v>
      </c>
      <c r="G27" s="32">
        <v>2</v>
      </c>
      <c r="H27" s="33">
        <v>0</v>
      </c>
      <c r="I27" s="33">
        <f>ROUND(ROUND(H27,2)*ROUND(G27,3),2)</f>
        <v>0</v>
      </c>
      <c r="O27">
        <f>(I27*21)/100</f>
        <v>0</v>
      </c>
      <c r="P27" t="s">
        <v>35</v>
      </c>
    </row>
    <row r="28" spans="1:16" ht="76.5" x14ac:dyDescent="0.2">
      <c r="A28" s="34" t="s">
        <v>59</v>
      </c>
      <c r="E28" s="35" t="s">
        <v>3126</v>
      </c>
    </row>
    <row r="29" spans="1:16" x14ac:dyDescent="0.2">
      <c r="A29" s="36" t="s">
        <v>61</v>
      </c>
      <c r="E29" s="37" t="s">
        <v>488</v>
      </c>
    </row>
    <row r="30" spans="1:16" ht="76.5" x14ac:dyDescent="0.2">
      <c r="A30" t="s">
        <v>63</v>
      </c>
      <c r="E30" s="35" t="s">
        <v>3127</v>
      </c>
    </row>
    <row r="31" spans="1:16" x14ac:dyDescent="0.2">
      <c r="A31" s="24" t="s">
        <v>55</v>
      </c>
      <c r="B31" s="29" t="s">
        <v>45</v>
      </c>
      <c r="C31" s="29" t="s">
        <v>3128</v>
      </c>
      <c r="D31" s="24" t="s">
        <v>69</v>
      </c>
      <c r="E31" s="30" t="s">
        <v>3129</v>
      </c>
      <c r="F31" s="31" t="s">
        <v>486</v>
      </c>
      <c r="G31" s="32">
        <v>2</v>
      </c>
      <c r="H31" s="33">
        <v>0</v>
      </c>
      <c r="I31" s="33">
        <f>ROUND(ROUND(H31,2)*ROUND(G31,3),2)</f>
        <v>0</v>
      </c>
      <c r="O31">
        <f>(I31*21)/100</f>
        <v>0</v>
      </c>
      <c r="P31" t="s">
        <v>35</v>
      </c>
    </row>
    <row r="32" spans="1:16" ht="63.75" x14ac:dyDescent="0.2">
      <c r="A32" s="34" t="s">
        <v>59</v>
      </c>
      <c r="E32" s="35" t="s">
        <v>3130</v>
      </c>
    </row>
    <row r="33" spans="1:16" x14ac:dyDescent="0.2">
      <c r="A33" s="36" t="s">
        <v>61</v>
      </c>
      <c r="E33" s="37" t="s">
        <v>488</v>
      </c>
    </row>
    <row r="34" spans="1:16" ht="25.5" x14ac:dyDescent="0.2">
      <c r="A34" t="s">
        <v>63</v>
      </c>
      <c r="E34" s="35" t="s">
        <v>572</v>
      </c>
    </row>
    <row r="35" spans="1:16" x14ac:dyDescent="0.2">
      <c r="A35" s="24" t="s">
        <v>55</v>
      </c>
      <c r="B35" s="29" t="s">
        <v>47</v>
      </c>
      <c r="C35" s="29" t="s">
        <v>3131</v>
      </c>
      <c r="D35" s="24" t="s">
        <v>69</v>
      </c>
      <c r="E35" s="30" t="s">
        <v>3132</v>
      </c>
      <c r="F35" s="31" t="s">
        <v>3120</v>
      </c>
      <c r="G35" s="32">
        <v>214</v>
      </c>
      <c r="H35" s="33">
        <v>0</v>
      </c>
      <c r="I35" s="33">
        <f>ROUND(ROUND(H35,2)*ROUND(G35,3),2)</f>
        <v>0</v>
      </c>
      <c r="O35">
        <f>(I35*21)/100</f>
        <v>0</v>
      </c>
      <c r="P35" t="s">
        <v>35</v>
      </c>
    </row>
    <row r="36" spans="1:16" ht="63.75" x14ac:dyDescent="0.2">
      <c r="A36" s="34" t="s">
        <v>59</v>
      </c>
      <c r="E36" s="35" t="s">
        <v>3133</v>
      </c>
    </row>
    <row r="37" spans="1:16" x14ac:dyDescent="0.2">
      <c r="A37" s="36" t="s">
        <v>61</v>
      </c>
      <c r="E37" s="37" t="s">
        <v>3134</v>
      </c>
    </row>
    <row r="38" spans="1:16" ht="25.5" x14ac:dyDescent="0.2">
      <c r="A38" t="s">
        <v>63</v>
      </c>
      <c r="E38" s="35" t="s">
        <v>3123</v>
      </c>
    </row>
    <row r="39" spans="1:16" x14ac:dyDescent="0.2">
      <c r="A39" s="24" t="s">
        <v>55</v>
      </c>
      <c r="B39" s="29" t="s">
        <v>89</v>
      </c>
      <c r="C39" s="29" t="s">
        <v>3135</v>
      </c>
      <c r="D39" s="24" t="s">
        <v>69</v>
      </c>
      <c r="E39" s="30" t="s">
        <v>3136</v>
      </c>
      <c r="F39" s="31" t="s">
        <v>204</v>
      </c>
      <c r="G39" s="32">
        <v>3</v>
      </c>
      <c r="H39" s="33">
        <v>0</v>
      </c>
      <c r="I39" s="33">
        <f>ROUND(ROUND(H39,2)*ROUND(G39,3),2)</f>
        <v>0</v>
      </c>
      <c r="O39">
        <f>(I39*21)/100</f>
        <v>0</v>
      </c>
      <c r="P39" t="s">
        <v>35</v>
      </c>
    </row>
    <row r="40" spans="1:16" ht="38.25" x14ac:dyDescent="0.2">
      <c r="A40" s="34" t="s">
        <v>59</v>
      </c>
      <c r="E40" s="35" t="s">
        <v>3137</v>
      </c>
    </row>
    <row r="41" spans="1:16" x14ac:dyDescent="0.2">
      <c r="A41" s="36" t="s">
        <v>61</v>
      </c>
      <c r="E41" s="37" t="s">
        <v>3138</v>
      </c>
    </row>
    <row r="42" spans="1:16" ht="38.25" x14ac:dyDescent="0.2">
      <c r="A42" t="s">
        <v>63</v>
      </c>
      <c r="E42" s="35" t="s">
        <v>3139</v>
      </c>
    </row>
    <row r="43" spans="1:16" x14ac:dyDescent="0.2">
      <c r="A43" s="24" t="s">
        <v>55</v>
      </c>
      <c r="B43" s="29" t="s">
        <v>94</v>
      </c>
      <c r="C43" s="29" t="s">
        <v>3140</v>
      </c>
      <c r="D43" s="24" t="s">
        <v>69</v>
      </c>
      <c r="E43" s="30" t="s">
        <v>3141</v>
      </c>
      <c r="F43" s="31" t="s">
        <v>204</v>
      </c>
      <c r="G43" s="32">
        <v>3</v>
      </c>
      <c r="H43" s="33">
        <v>0</v>
      </c>
      <c r="I43" s="33">
        <f>ROUND(ROUND(H43,2)*ROUND(G43,3),2)</f>
        <v>0</v>
      </c>
      <c r="O43">
        <f>(I43*21)/100</f>
        <v>0</v>
      </c>
      <c r="P43" t="s">
        <v>35</v>
      </c>
    </row>
    <row r="44" spans="1:16" ht="25.5" x14ac:dyDescent="0.2">
      <c r="A44" s="34" t="s">
        <v>59</v>
      </c>
      <c r="E44" s="35" t="s">
        <v>3142</v>
      </c>
    </row>
    <row r="45" spans="1:16" x14ac:dyDescent="0.2">
      <c r="A45" s="36" t="s">
        <v>61</v>
      </c>
      <c r="E45" s="37" t="s">
        <v>3138</v>
      </c>
    </row>
    <row r="46" spans="1:16" ht="25.5" x14ac:dyDescent="0.2">
      <c r="A46" t="s">
        <v>63</v>
      </c>
      <c r="E46" s="35" t="s">
        <v>3143</v>
      </c>
    </row>
    <row r="47" spans="1:16" x14ac:dyDescent="0.2">
      <c r="A47" s="24" t="s">
        <v>55</v>
      </c>
      <c r="B47" s="29" t="s">
        <v>50</v>
      </c>
      <c r="C47" s="29" t="s">
        <v>3144</v>
      </c>
      <c r="D47" s="24" t="s">
        <v>69</v>
      </c>
      <c r="E47" s="30" t="s">
        <v>3145</v>
      </c>
      <c r="F47" s="31" t="s">
        <v>486</v>
      </c>
      <c r="G47" s="32">
        <v>14</v>
      </c>
      <c r="H47" s="33">
        <v>0</v>
      </c>
      <c r="I47" s="33">
        <f>ROUND(ROUND(H47,2)*ROUND(G47,3),2)</f>
        <v>0</v>
      </c>
      <c r="O47">
        <f>(I47*21)/100</f>
        <v>0</v>
      </c>
      <c r="P47" t="s">
        <v>35</v>
      </c>
    </row>
    <row r="48" spans="1:16" ht="63.75" x14ac:dyDescent="0.2">
      <c r="A48" s="34" t="s">
        <v>59</v>
      </c>
      <c r="E48" s="35" t="s">
        <v>3146</v>
      </c>
    </row>
    <row r="49" spans="1:16" x14ac:dyDescent="0.2">
      <c r="A49" s="36" t="s">
        <v>61</v>
      </c>
      <c r="E49" s="37" t="s">
        <v>1015</v>
      </c>
    </row>
    <row r="50" spans="1:16" ht="76.5" x14ac:dyDescent="0.2">
      <c r="A50" t="s">
        <v>63</v>
      </c>
      <c r="E50" s="35" t="s">
        <v>3147</v>
      </c>
    </row>
    <row r="51" spans="1:16" x14ac:dyDescent="0.2">
      <c r="A51" s="24" t="s">
        <v>55</v>
      </c>
      <c r="B51" s="29" t="s">
        <v>52</v>
      </c>
      <c r="C51" s="29" t="s">
        <v>3148</v>
      </c>
      <c r="D51" s="24" t="s">
        <v>69</v>
      </c>
      <c r="E51" s="30" t="s">
        <v>3149</v>
      </c>
      <c r="F51" s="31" t="s">
        <v>486</v>
      </c>
      <c r="G51" s="32">
        <v>14</v>
      </c>
      <c r="H51" s="33">
        <v>0</v>
      </c>
      <c r="I51" s="33">
        <f>ROUND(ROUND(H51,2)*ROUND(G51,3),2)</f>
        <v>0</v>
      </c>
      <c r="O51">
        <f>(I51*21)/100</f>
        <v>0</v>
      </c>
      <c r="P51" t="s">
        <v>35</v>
      </c>
    </row>
    <row r="52" spans="1:16" ht="51" x14ac:dyDescent="0.2">
      <c r="A52" s="34" t="s">
        <v>59</v>
      </c>
      <c r="E52" s="35" t="s">
        <v>3150</v>
      </c>
    </row>
    <row r="53" spans="1:16" x14ac:dyDescent="0.2">
      <c r="A53" s="36" t="s">
        <v>61</v>
      </c>
      <c r="E53" s="37" t="s">
        <v>1015</v>
      </c>
    </row>
    <row r="54" spans="1:16" ht="25.5" x14ac:dyDescent="0.2">
      <c r="A54" t="s">
        <v>63</v>
      </c>
      <c r="E54" s="35" t="s">
        <v>3151</v>
      </c>
    </row>
    <row r="55" spans="1:16" x14ac:dyDescent="0.2">
      <c r="A55" s="24" t="s">
        <v>55</v>
      </c>
      <c r="B55" s="29" t="s">
        <v>108</v>
      </c>
      <c r="C55" s="29" t="s">
        <v>3152</v>
      </c>
      <c r="D55" s="24" t="s">
        <v>69</v>
      </c>
      <c r="E55" s="30" t="s">
        <v>3153</v>
      </c>
      <c r="F55" s="31" t="s">
        <v>3120</v>
      </c>
      <c r="G55" s="32">
        <v>1498</v>
      </c>
      <c r="H55" s="33">
        <v>0</v>
      </c>
      <c r="I55" s="33">
        <f>ROUND(ROUND(H55,2)*ROUND(G55,3),2)</f>
        <v>0</v>
      </c>
      <c r="O55">
        <f>(I55*21)/100</f>
        <v>0</v>
      </c>
      <c r="P55" t="s">
        <v>35</v>
      </c>
    </row>
    <row r="56" spans="1:16" ht="51" x14ac:dyDescent="0.2">
      <c r="A56" s="34" t="s">
        <v>59</v>
      </c>
      <c r="E56" s="35" t="s">
        <v>3154</v>
      </c>
    </row>
    <row r="57" spans="1:16" x14ac:dyDescent="0.2">
      <c r="A57" s="36" t="s">
        <v>61</v>
      </c>
      <c r="E57" s="37" t="s">
        <v>3155</v>
      </c>
    </row>
    <row r="58" spans="1:16" ht="25.5" x14ac:dyDescent="0.2">
      <c r="A58" t="s">
        <v>63</v>
      </c>
      <c r="E58" s="35" t="s">
        <v>3156</v>
      </c>
    </row>
    <row r="59" spans="1:16" x14ac:dyDescent="0.2">
      <c r="A59" s="24" t="s">
        <v>55</v>
      </c>
      <c r="B59" s="29" t="s">
        <v>113</v>
      </c>
      <c r="C59" s="29" t="s">
        <v>3157</v>
      </c>
      <c r="D59" s="24" t="s">
        <v>69</v>
      </c>
      <c r="E59" s="30" t="s">
        <v>3158</v>
      </c>
      <c r="F59" s="31" t="s">
        <v>486</v>
      </c>
      <c r="G59" s="32">
        <v>1</v>
      </c>
      <c r="H59" s="33">
        <v>0</v>
      </c>
      <c r="I59" s="33">
        <f>ROUND(ROUND(H59,2)*ROUND(G59,3),2)</f>
        <v>0</v>
      </c>
      <c r="O59">
        <f>(I59*21)/100</f>
        <v>0</v>
      </c>
      <c r="P59" t="s">
        <v>35</v>
      </c>
    </row>
    <row r="60" spans="1:16" ht="63.75" x14ac:dyDescent="0.2">
      <c r="A60" s="34" t="s">
        <v>59</v>
      </c>
      <c r="E60" s="35" t="s">
        <v>3159</v>
      </c>
    </row>
    <row r="61" spans="1:16" x14ac:dyDescent="0.2">
      <c r="A61" s="36" t="s">
        <v>61</v>
      </c>
      <c r="E61" s="37" t="s">
        <v>815</v>
      </c>
    </row>
    <row r="62" spans="1:16" ht="76.5" x14ac:dyDescent="0.2">
      <c r="A62" t="s">
        <v>63</v>
      </c>
      <c r="E62" s="35" t="s">
        <v>3147</v>
      </c>
    </row>
    <row r="63" spans="1:16" x14ac:dyDescent="0.2">
      <c r="A63" s="24" t="s">
        <v>55</v>
      </c>
      <c r="B63" s="29" t="s">
        <v>118</v>
      </c>
      <c r="C63" s="29" t="s">
        <v>3160</v>
      </c>
      <c r="D63" s="24" t="s">
        <v>69</v>
      </c>
      <c r="E63" s="30" t="s">
        <v>3161</v>
      </c>
      <c r="F63" s="31" t="s">
        <v>486</v>
      </c>
      <c r="G63" s="32">
        <v>1</v>
      </c>
      <c r="H63" s="33">
        <v>0</v>
      </c>
      <c r="I63" s="33">
        <f>ROUND(ROUND(H63,2)*ROUND(G63,3),2)</f>
        <v>0</v>
      </c>
      <c r="O63">
        <f>(I63*21)/100</f>
        <v>0</v>
      </c>
      <c r="P63" t="s">
        <v>35</v>
      </c>
    </row>
    <row r="64" spans="1:16" ht="63.75" x14ac:dyDescent="0.2">
      <c r="A64" s="34" t="s">
        <v>59</v>
      </c>
      <c r="E64" s="35" t="s">
        <v>3162</v>
      </c>
    </row>
    <row r="65" spans="1:16" x14ac:dyDescent="0.2">
      <c r="A65" s="36" t="s">
        <v>61</v>
      </c>
      <c r="E65" s="37" t="s">
        <v>815</v>
      </c>
    </row>
    <row r="66" spans="1:16" ht="25.5" x14ac:dyDescent="0.2">
      <c r="A66" t="s">
        <v>63</v>
      </c>
      <c r="E66" s="35" t="s">
        <v>3151</v>
      </c>
    </row>
    <row r="67" spans="1:16" x14ac:dyDescent="0.2">
      <c r="A67" s="24" t="s">
        <v>55</v>
      </c>
      <c r="B67" s="29" t="s">
        <v>124</v>
      </c>
      <c r="C67" s="29" t="s">
        <v>3163</v>
      </c>
      <c r="D67" s="24" t="s">
        <v>69</v>
      </c>
      <c r="E67" s="30" t="s">
        <v>3164</v>
      </c>
      <c r="F67" s="31" t="s">
        <v>3120</v>
      </c>
      <c r="G67" s="32">
        <v>107</v>
      </c>
      <c r="H67" s="33">
        <v>0</v>
      </c>
      <c r="I67" s="33">
        <f>ROUND(ROUND(H67,2)*ROUND(G67,3),2)</f>
        <v>0</v>
      </c>
      <c r="O67">
        <f>(I67*21)/100</f>
        <v>0</v>
      </c>
      <c r="P67" t="s">
        <v>35</v>
      </c>
    </row>
    <row r="68" spans="1:16" ht="63.75" x14ac:dyDescent="0.2">
      <c r="A68" s="34" t="s">
        <v>59</v>
      </c>
      <c r="E68" s="35" t="s">
        <v>3165</v>
      </c>
    </row>
    <row r="69" spans="1:16" x14ac:dyDescent="0.2">
      <c r="A69" s="36" t="s">
        <v>61</v>
      </c>
      <c r="E69" s="37" t="s">
        <v>3166</v>
      </c>
    </row>
    <row r="70" spans="1:16" ht="25.5" x14ac:dyDescent="0.2">
      <c r="A70" t="s">
        <v>63</v>
      </c>
      <c r="E70" s="35" t="s">
        <v>3156</v>
      </c>
    </row>
    <row r="71" spans="1:16" x14ac:dyDescent="0.2">
      <c r="A71" s="24" t="s">
        <v>55</v>
      </c>
      <c r="B71" s="29" t="s">
        <v>128</v>
      </c>
      <c r="C71" s="29" t="s">
        <v>3167</v>
      </c>
      <c r="D71" s="24" t="s">
        <v>69</v>
      </c>
      <c r="E71" s="30" t="s">
        <v>3168</v>
      </c>
      <c r="F71" s="31" t="s">
        <v>486</v>
      </c>
      <c r="G71" s="32">
        <v>12</v>
      </c>
      <c r="H71" s="33">
        <v>0</v>
      </c>
      <c r="I71" s="33">
        <f>ROUND(ROUND(H71,2)*ROUND(G71,3),2)</f>
        <v>0</v>
      </c>
      <c r="O71">
        <f>(I71*21)/100</f>
        <v>0</v>
      </c>
      <c r="P71" t="s">
        <v>35</v>
      </c>
    </row>
    <row r="72" spans="1:16" ht="63.75" x14ac:dyDescent="0.2">
      <c r="A72" s="34" t="s">
        <v>59</v>
      </c>
      <c r="E72" s="35" t="s">
        <v>3169</v>
      </c>
    </row>
    <row r="73" spans="1:16" x14ac:dyDescent="0.2">
      <c r="A73" s="36" t="s">
        <v>61</v>
      </c>
      <c r="E73" s="37" t="s">
        <v>1324</v>
      </c>
    </row>
    <row r="74" spans="1:16" ht="76.5" x14ac:dyDescent="0.2">
      <c r="A74" t="s">
        <v>63</v>
      </c>
      <c r="E74" s="35" t="s">
        <v>3147</v>
      </c>
    </row>
    <row r="75" spans="1:16" x14ac:dyDescent="0.2">
      <c r="A75" s="24" t="s">
        <v>55</v>
      </c>
      <c r="B75" s="29" t="s">
        <v>134</v>
      </c>
      <c r="C75" s="29" t="s">
        <v>3170</v>
      </c>
      <c r="D75" s="24" t="s">
        <v>69</v>
      </c>
      <c r="E75" s="30" t="s">
        <v>3171</v>
      </c>
      <c r="F75" s="31" t="s">
        <v>486</v>
      </c>
      <c r="G75" s="32">
        <v>12</v>
      </c>
      <c r="H75" s="33">
        <v>0</v>
      </c>
      <c r="I75" s="33">
        <f>ROUND(ROUND(H75,2)*ROUND(G75,3),2)</f>
        <v>0</v>
      </c>
      <c r="O75">
        <f>(I75*21)/100</f>
        <v>0</v>
      </c>
      <c r="P75" t="s">
        <v>35</v>
      </c>
    </row>
    <row r="76" spans="1:16" ht="63.75" x14ac:dyDescent="0.2">
      <c r="A76" s="34" t="s">
        <v>59</v>
      </c>
      <c r="E76" s="35" t="s">
        <v>3172</v>
      </c>
    </row>
    <row r="77" spans="1:16" x14ac:dyDescent="0.2">
      <c r="A77" s="36" t="s">
        <v>61</v>
      </c>
      <c r="E77" s="37" t="s">
        <v>1324</v>
      </c>
    </row>
    <row r="78" spans="1:16" ht="25.5" x14ac:dyDescent="0.2">
      <c r="A78" t="s">
        <v>63</v>
      </c>
      <c r="E78" s="35" t="s">
        <v>3151</v>
      </c>
    </row>
    <row r="79" spans="1:16" x14ac:dyDescent="0.2">
      <c r="A79" s="24" t="s">
        <v>55</v>
      </c>
      <c r="B79" s="29" t="s">
        <v>141</v>
      </c>
      <c r="C79" s="29" t="s">
        <v>3173</v>
      </c>
      <c r="D79" s="24" t="s">
        <v>69</v>
      </c>
      <c r="E79" s="30" t="s">
        <v>3174</v>
      </c>
      <c r="F79" s="31" t="s">
        <v>3120</v>
      </c>
      <c r="G79" s="32">
        <v>1284</v>
      </c>
      <c r="H79" s="33">
        <v>0</v>
      </c>
      <c r="I79" s="33">
        <f>ROUND(ROUND(H79,2)*ROUND(G79,3),2)</f>
        <v>0</v>
      </c>
      <c r="O79">
        <f>(I79*21)/100</f>
        <v>0</v>
      </c>
      <c r="P79" t="s">
        <v>35</v>
      </c>
    </row>
    <row r="80" spans="1:16" ht="63.75" x14ac:dyDescent="0.2">
      <c r="A80" s="34" t="s">
        <v>59</v>
      </c>
      <c r="E80" s="35" t="s">
        <v>3175</v>
      </c>
    </row>
    <row r="81" spans="1:16" x14ac:dyDescent="0.2">
      <c r="A81" s="36" t="s">
        <v>61</v>
      </c>
      <c r="E81" s="37" t="s">
        <v>3176</v>
      </c>
    </row>
    <row r="82" spans="1:16" ht="25.5" x14ac:dyDescent="0.2">
      <c r="A82" t="s">
        <v>63</v>
      </c>
      <c r="E82" s="35" t="s">
        <v>3156</v>
      </c>
    </row>
    <row r="83" spans="1:16" x14ac:dyDescent="0.2">
      <c r="A83" s="24" t="s">
        <v>55</v>
      </c>
      <c r="B83" s="29" t="s">
        <v>147</v>
      </c>
      <c r="C83" s="29" t="s">
        <v>3177</v>
      </c>
      <c r="D83" s="24" t="s">
        <v>69</v>
      </c>
      <c r="E83" s="30" t="s">
        <v>3178</v>
      </c>
      <c r="F83" s="31" t="s">
        <v>486</v>
      </c>
      <c r="G83" s="32">
        <v>2</v>
      </c>
      <c r="H83" s="33">
        <v>0</v>
      </c>
      <c r="I83" s="33">
        <f>ROUND(ROUND(H83,2)*ROUND(G83,3),2)</f>
        <v>0</v>
      </c>
      <c r="O83">
        <f>(I83*21)/100</f>
        <v>0</v>
      </c>
      <c r="P83" t="s">
        <v>35</v>
      </c>
    </row>
    <row r="84" spans="1:16" ht="63.75" x14ac:dyDescent="0.2">
      <c r="A84" s="34" t="s">
        <v>59</v>
      </c>
      <c r="E84" s="35" t="s">
        <v>3179</v>
      </c>
    </row>
    <row r="85" spans="1:16" x14ac:dyDescent="0.2">
      <c r="A85" s="36" t="s">
        <v>61</v>
      </c>
      <c r="E85" s="37" t="s">
        <v>488</v>
      </c>
    </row>
    <row r="86" spans="1:16" ht="76.5" x14ac:dyDescent="0.2">
      <c r="A86" t="s">
        <v>63</v>
      </c>
      <c r="E86" s="35" t="s">
        <v>3147</v>
      </c>
    </row>
    <row r="87" spans="1:16" x14ac:dyDescent="0.2">
      <c r="A87" s="24" t="s">
        <v>55</v>
      </c>
      <c r="B87" s="29" t="s">
        <v>153</v>
      </c>
      <c r="C87" s="29" t="s">
        <v>3180</v>
      </c>
      <c r="D87" s="24" t="s">
        <v>69</v>
      </c>
      <c r="E87" s="30" t="s">
        <v>3181</v>
      </c>
      <c r="F87" s="31" t="s">
        <v>486</v>
      </c>
      <c r="G87" s="32">
        <v>2</v>
      </c>
      <c r="H87" s="33">
        <v>0</v>
      </c>
      <c r="I87" s="33">
        <f>ROUND(ROUND(H87,2)*ROUND(G87,3),2)</f>
        <v>0</v>
      </c>
      <c r="O87">
        <f>(I87*21)/100</f>
        <v>0</v>
      </c>
      <c r="P87" t="s">
        <v>35</v>
      </c>
    </row>
    <row r="88" spans="1:16" ht="51" x14ac:dyDescent="0.2">
      <c r="A88" s="34" t="s">
        <v>59</v>
      </c>
      <c r="E88" s="35" t="s">
        <v>3182</v>
      </c>
    </row>
    <row r="89" spans="1:16" x14ac:dyDescent="0.2">
      <c r="A89" s="36" t="s">
        <v>61</v>
      </c>
      <c r="E89" s="37" t="s">
        <v>488</v>
      </c>
    </row>
    <row r="90" spans="1:16" ht="25.5" x14ac:dyDescent="0.2">
      <c r="A90" t="s">
        <v>63</v>
      </c>
      <c r="E90" s="35" t="s">
        <v>3151</v>
      </c>
    </row>
    <row r="91" spans="1:16" x14ac:dyDescent="0.2">
      <c r="A91" s="24" t="s">
        <v>55</v>
      </c>
      <c r="B91" s="29" t="s">
        <v>159</v>
      </c>
      <c r="C91" s="29" t="s">
        <v>3183</v>
      </c>
      <c r="D91" s="24" t="s">
        <v>69</v>
      </c>
      <c r="E91" s="30" t="s">
        <v>3184</v>
      </c>
      <c r="F91" s="31" t="s">
        <v>3120</v>
      </c>
      <c r="G91" s="32">
        <v>214</v>
      </c>
      <c r="H91" s="33">
        <v>0</v>
      </c>
      <c r="I91" s="33">
        <f>ROUND(ROUND(H91,2)*ROUND(G91,3),2)</f>
        <v>0</v>
      </c>
      <c r="O91">
        <f>(I91*21)/100</f>
        <v>0</v>
      </c>
      <c r="P91" t="s">
        <v>35</v>
      </c>
    </row>
    <row r="92" spans="1:16" ht="51" x14ac:dyDescent="0.2">
      <c r="A92" s="34" t="s">
        <v>59</v>
      </c>
      <c r="E92" s="35" t="s">
        <v>3185</v>
      </c>
    </row>
    <row r="93" spans="1:16" x14ac:dyDescent="0.2">
      <c r="A93" s="36" t="s">
        <v>61</v>
      </c>
      <c r="E93" s="37" t="s">
        <v>3134</v>
      </c>
    </row>
    <row r="94" spans="1:16" ht="25.5" x14ac:dyDescent="0.2">
      <c r="A94" t="s">
        <v>63</v>
      </c>
      <c r="E94" s="35" t="s">
        <v>3156</v>
      </c>
    </row>
    <row r="95" spans="1:16" x14ac:dyDescent="0.2">
      <c r="A95" s="24" t="s">
        <v>55</v>
      </c>
      <c r="B95" s="29" t="s">
        <v>165</v>
      </c>
      <c r="C95" s="29" t="s">
        <v>3186</v>
      </c>
      <c r="D95" s="24" t="s">
        <v>69</v>
      </c>
      <c r="E95" s="30" t="s">
        <v>3187</v>
      </c>
      <c r="F95" s="31" t="s">
        <v>486</v>
      </c>
      <c r="G95" s="32">
        <v>25</v>
      </c>
      <c r="H95" s="33">
        <v>0</v>
      </c>
      <c r="I95" s="33">
        <f>ROUND(ROUND(H95,2)*ROUND(G95,3),2)</f>
        <v>0</v>
      </c>
      <c r="O95">
        <f>(I95*21)/100</f>
        <v>0</v>
      </c>
      <c r="P95" t="s">
        <v>35</v>
      </c>
    </row>
    <row r="96" spans="1:16" ht="76.5" x14ac:dyDescent="0.2">
      <c r="A96" s="34" t="s">
        <v>59</v>
      </c>
      <c r="E96" s="35" t="s">
        <v>3188</v>
      </c>
    </row>
    <row r="97" spans="1:16" x14ac:dyDescent="0.2">
      <c r="A97" s="36" t="s">
        <v>61</v>
      </c>
      <c r="E97" s="37" t="s">
        <v>926</v>
      </c>
    </row>
    <row r="98" spans="1:16" ht="63.75" x14ac:dyDescent="0.2">
      <c r="A98" t="s">
        <v>63</v>
      </c>
      <c r="E98" s="35" t="s">
        <v>3189</v>
      </c>
    </row>
    <row r="99" spans="1:16" x14ac:dyDescent="0.2">
      <c r="A99" s="24" t="s">
        <v>55</v>
      </c>
      <c r="B99" s="29" t="s">
        <v>171</v>
      </c>
      <c r="C99" s="29" t="s">
        <v>3190</v>
      </c>
      <c r="D99" s="24" t="s">
        <v>69</v>
      </c>
      <c r="E99" s="30" t="s">
        <v>3191</v>
      </c>
      <c r="F99" s="31" t="s">
        <v>486</v>
      </c>
      <c r="G99" s="32">
        <v>25</v>
      </c>
      <c r="H99" s="33">
        <v>0</v>
      </c>
      <c r="I99" s="33">
        <f>ROUND(ROUND(H99,2)*ROUND(G99,3),2)</f>
        <v>0</v>
      </c>
      <c r="O99">
        <f>(I99*21)/100</f>
        <v>0</v>
      </c>
      <c r="P99" t="s">
        <v>35</v>
      </c>
    </row>
    <row r="100" spans="1:16" ht="63.75" x14ac:dyDescent="0.2">
      <c r="A100" s="34" t="s">
        <v>59</v>
      </c>
      <c r="E100" s="35" t="s">
        <v>3192</v>
      </c>
    </row>
    <row r="101" spans="1:16" x14ac:dyDescent="0.2">
      <c r="A101" s="36" t="s">
        <v>61</v>
      </c>
      <c r="E101" s="37" t="s">
        <v>926</v>
      </c>
    </row>
    <row r="102" spans="1:16" ht="25.5" x14ac:dyDescent="0.2">
      <c r="A102" t="s">
        <v>63</v>
      </c>
      <c r="E102" s="35" t="s">
        <v>3151</v>
      </c>
    </row>
    <row r="103" spans="1:16" x14ac:dyDescent="0.2">
      <c r="A103" s="24" t="s">
        <v>55</v>
      </c>
      <c r="B103" s="29" t="s">
        <v>178</v>
      </c>
      <c r="C103" s="29" t="s">
        <v>3193</v>
      </c>
      <c r="D103" s="24" t="s">
        <v>69</v>
      </c>
      <c r="E103" s="30" t="s">
        <v>3194</v>
      </c>
      <c r="F103" s="31" t="s">
        <v>3120</v>
      </c>
      <c r="G103" s="32">
        <v>2675</v>
      </c>
      <c r="H103" s="33">
        <v>0</v>
      </c>
      <c r="I103" s="33">
        <f>ROUND(ROUND(H103,2)*ROUND(G103,3),2)</f>
        <v>0</v>
      </c>
      <c r="O103">
        <f>(I103*21)/100</f>
        <v>0</v>
      </c>
      <c r="P103" t="s">
        <v>35</v>
      </c>
    </row>
    <row r="104" spans="1:16" ht="63.75" x14ac:dyDescent="0.2">
      <c r="A104" s="34" t="s">
        <v>59</v>
      </c>
      <c r="E104" s="35" t="s">
        <v>3195</v>
      </c>
    </row>
    <row r="105" spans="1:16" x14ac:dyDescent="0.2">
      <c r="A105" s="36" t="s">
        <v>61</v>
      </c>
      <c r="E105" s="37" t="s">
        <v>3196</v>
      </c>
    </row>
    <row r="106" spans="1:16" ht="25.5" x14ac:dyDescent="0.2">
      <c r="A106" t="s">
        <v>63</v>
      </c>
      <c r="E106" s="35" t="s">
        <v>3156</v>
      </c>
    </row>
    <row r="107" spans="1:16" x14ac:dyDescent="0.2">
      <c r="A107" s="24" t="s">
        <v>55</v>
      </c>
      <c r="B107" s="29" t="s">
        <v>184</v>
      </c>
      <c r="C107" s="29" t="s">
        <v>3197</v>
      </c>
      <c r="D107" s="24" t="s">
        <v>69</v>
      </c>
      <c r="E107" s="30" t="s">
        <v>3198</v>
      </c>
      <c r="F107" s="31" t="s">
        <v>486</v>
      </c>
      <c r="G107" s="32">
        <v>20</v>
      </c>
      <c r="H107" s="33">
        <v>0</v>
      </c>
      <c r="I107" s="33">
        <f>ROUND(ROUND(H107,2)*ROUND(G107,3),2)</f>
        <v>0</v>
      </c>
      <c r="O107">
        <f>(I107*21)/100</f>
        <v>0</v>
      </c>
      <c r="P107" t="s">
        <v>35</v>
      </c>
    </row>
    <row r="108" spans="1:16" ht="76.5" x14ac:dyDescent="0.2">
      <c r="A108" s="34" t="s">
        <v>59</v>
      </c>
      <c r="E108" s="35" t="s">
        <v>3199</v>
      </c>
    </row>
    <row r="109" spans="1:16" x14ac:dyDescent="0.2">
      <c r="A109" s="36" t="s">
        <v>61</v>
      </c>
      <c r="E109" s="37" t="s">
        <v>743</v>
      </c>
    </row>
    <row r="110" spans="1:16" ht="63.75" x14ac:dyDescent="0.2">
      <c r="A110" t="s">
        <v>63</v>
      </c>
      <c r="E110" s="35" t="s">
        <v>3189</v>
      </c>
    </row>
    <row r="111" spans="1:16" x14ac:dyDescent="0.2">
      <c r="A111" s="24" t="s">
        <v>55</v>
      </c>
      <c r="B111" s="29" t="s">
        <v>190</v>
      </c>
      <c r="C111" s="29" t="s">
        <v>3200</v>
      </c>
      <c r="D111" s="24" t="s">
        <v>69</v>
      </c>
      <c r="E111" s="30" t="s">
        <v>3201</v>
      </c>
      <c r="F111" s="31" t="s">
        <v>486</v>
      </c>
      <c r="G111" s="32">
        <v>20</v>
      </c>
      <c r="H111" s="33">
        <v>0</v>
      </c>
      <c r="I111" s="33">
        <f>ROUND(ROUND(H111,2)*ROUND(G111,3),2)</f>
        <v>0</v>
      </c>
      <c r="O111">
        <f>(I111*21)/100</f>
        <v>0</v>
      </c>
      <c r="P111" t="s">
        <v>35</v>
      </c>
    </row>
    <row r="112" spans="1:16" ht="63.75" x14ac:dyDescent="0.2">
      <c r="A112" s="34" t="s">
        <v>59</v>
      </c>
      <c r="E112" s="35" t="s">
        <v>3202</v>
      </c>
    </row>
    <row r="113" spans="1:16" x14ac:dyDescent="0.2">
      <c r="A113" s="36" t="s">
        <v>61</v>
      </c>
      <c r="E113" s="37" t="s">
        <v>743</v>
      </c>
    </row>
    <row r="114" spans="1:16" ht="25.5" x14ac:dyDescent="0.2">
      <c r="A114" t="s">
        <v>63</v>
      </c>
      <c r="E114" s="35" t="s">
        <v>3151</v>
      </c>
    </row>
    <row r="115" spans="1:16" x14ac:dyDescent="0.2">
      <c r="A115" s="24" t="s">
        <v>55</v>
      </c>
      <c r="B115" s="29" t="s">
        <v>196</v>
      </c>
      <c r="C115" s="29" t="s">
        <v>3203</v>
      </c>
      <c r="D115" s="24" t="s">
        <v>69</v>
      </c>
      <c r="E115" s="30" t="s">
        <v>3204</v>
      </c>
      <c r="F115" s="31" t="s">
        <v>3120</v>
      </c>
      <c r="G115" s="32">
        <v>2140</v>
      </c>
      <c r="H115" s="33">
        <v>0</v>
      </c>
      <c r="I115" s="33">
        <f>ROUND(ROUND(H115,2)*ROUND(G115,3),2)</f>
        <v>0</v>
      </c>
      <c r="O115">
        <f>(I115*21)/100</f>
        <v>0</v>
      </c>
      <c r="P115" t="s">
        <v>35</v>
      </c>
    </row>
    <row r="116" spans="1:16" ht="63.75" x14ac:dyDescent="0.2">
      <c r="A116" s="34" t="s">
        <v>59</v>
      </c>
      <c r="E116" s="35" t="s">
        <v>3205</v>
      </c>
    </row>
    <row r="117" spans="1:16" x14ac:dyDescent="0.2">
      <c r="A117" s="36" t="s">
        <v>61</v>
      </c>
      <c r="E117" s="37" t="s">
        <v>3206</v>
      </c>
    </row>
    <row r="118" spans="1:16" ht="25.5" x14ac:dyDescent="0.2">
      <c r="A118" t="s">
        <v>63</v>
      </c>
      <c r="E118"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8"/>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3207</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3107</v>
      </c>
      <c r="D9" s="7"/>
      <c r="E9" s="18" t="s">
        <v>3108</v>
      </c>
      <c r="F9" s="8"/>
      <c r="G9" s="8"/>
      <c r="H9" s="8"/>
      <c r="I9" s="8"/>
    </row>
    <row r="10" spans="1:18" ht="12.75" customHeight="1" x14ac:dyDescent="0.25">
      <c r="A10" t="s">
        <v>3109</v>
      </c>
      <c r="B10" s="20" t="s">
        <v>30</v>
      </c>
      <c r="C10" s="3" t="s">
        <v>3207</v>
      </c>
      <c r="D10" s="2"/>
      <c r="E10" s="21" t="s">
        <v>3208</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0+I15+I19+I23+I27+I31+I35+I39+I43+I47+I51+I55+I59+I63+I67+I71+I75+I79+I83+I87+I91+I95+I99+I103+I107+I111+I115</f>
        <v>0</v>
      </c>
      <c r="R14">
        <f>0+O15+O19+O23+O27+O31+O35+O39+O43+O47+O51+O55+O59+O63+O67+O71+O75+O79+O83+O87+O91+O95+O99+O103+O107+O111+O115</f>
        <v>0</v>
      </c>
    </row>
    <row r="15" spans="1:18" ht="25.5" x14ac:dyDescent="0.2">
      <c r="A15" s="24" t="s">
        <v>55</v>
      </c>
      <c r="B15" s="29" t="s">
        <v>18</v>
      </c>
      <c r="C15" s="29" t="s">
        <v>3112</v>
      </c>
      <c r="D15" s="24" t="s">
        <v>69</v>
      </c>
      <c r="E15" s="30" t="s">
        <v>3113</v>
      </c>
      <c r="F15" s="31" t="s">
        <v>486</v>
      </c>
      <c r="G15" s="32">
        <v>65</v>
      </c>
      <c r="H15" s="33">
        <v>0</v>
      </c>
      <c r="I15" s="33">
        <f>ROUND(ROUND(H15,2)*ROUND(G15,3),2)</f>
        <v>0</v>
      </c>
      <c r="O15">
        <f>(I15*21)/100</f>
        <v>0</v>
      </c>
      <c r="P15" t="s">
        <v>35</v>
      </c>
    </row>
    <row r="16" spans="1:18" ht="153" x14ac:dyDescent="0.2">
      <c r="A16" s="34" t="s">
        <v>59</v>
      </c>
      <c r="E16" s="35" t="s">
        <v>3209</v>
      </c>
    </row>
    <row r="17" spans="1:16" x14ac:dyDescent="0.2">
      <c r="A17" s="36" t="s">
        <v>61</v>
      </c>
      <c r="E17" s="37" t="s">
        <v>3210</v>
      </c>
    </row>
    <row r="18" spans="1:16" ht="63.75" x14ac:dyDescent="0.2">
      <c r="A18" t="s">
        <v>63</v>
      </c>
      <c r="E18" s="35" t="s">
        <v>3116</v>
      </c>
    </row>
    <row r="19" spans="1:16" ht="25.5" x14ac:dyDescent="0.2">
      <c r="A19" s="24" t="s">
        <v>55</v>
      </c>
      <c r="B19" s="29" t="s">
        <v>35</v>
      </c>
      <c r="C19" s="29" t="s">
        <v>568</v>
      </c>
      <c r="D19" s="24" t="s">
        <v>69</v>
      </c>
      <c r="E19" s="30" t="s">
        <v>569</v>
      </c>
      <c r="F19" s="31" t="s">
        <v>486</v>
      </c>
      <c r="G19" s="32">
        <v>65</v>
      </c>
      <c r="H19" s="33">
        <v>0</v>
      </c>
      <c r="I19" s="33">
        <f>ROUND(ROUND(H19,2)*ROUND(G19,3),2)</f>
        <v>0</v>
      </c>
      <c r="O19">
        <f>(I19*21)/100</f>
        <v>0</v>
      </c>
      <c r="P19" t="s">
        <v>35</v>
      </c>
    </row>
    <row r="20" spans="1:16" ht="140.25" x14ac:dyDescent="0.2">
      <c r="A20" s="34" t="s">
        <v>59</v>
      </c>
      <c r="E20" s="35" t="s">
        <v>3211</v>
      </c>
    </row>
    <row r="21" spans="1:16" x14ac:dyDescent="0.2">
      <c r="A21" s="36" t="s">
        <v>61</v>
      </c>
      <c r="E21" s="37" t="s">
        <v>3210</v>
      </c>
    </row>
    <row r="22" spans="1:16" ht="25.5" x14ac:dyDescent="0.2">
      <c r="A22" t="s">
        <v>63</v>
      </c>
      <c r="E22" s="35" t="s">
        <v>572</v>
      </c>
    </row>
    <row r="23" spans="1:16" x14ac:dyDescent="0.2">
      <c r="A23" s="24" t="s">
        <v>55</v>
      </c>
      <c r="B23" s="29" t="s">
        <v>34</v>
      </c>
      <c r="C23" s="29" t="s">
        <v>3118</v>
      </c>
      <c r="D23" s="24" t="s">
        <v>69</v>
      </c>
      <c r="E23" s="30" t="s">
        <v>3119</v>
      </c>
      <c r="F23" s="31" t="s">
        <v>3120</v>
      </c>
      <c r="G23" s="32">
        <v>6955</v>
      </c>
      <c r="H23" s="33">
        <v>0</v>
      </c>
      <c r="I23" s="33">
        <f>ROUND(ROUND(H23,2)*ROUND(G23,3),2)</f>
        <v>0</v>
      </c>
      <c r="O23">
        <f>(I23*21)/100</f>
        <v>0</v>
      </c>
      <c r="P23" t="s">
        <v>35</v>
      </c>
    </row>
    <row r="24" spans="1:16" ht="178.5" x14ac:dyDescent="0.2">
      <c r="A24" s="34" t="s">
        <v>59</v>
      </c>
      <c r="E24" s="35" t="s">
        <v>3212</v>
      </c>
    </row>
    <row r="25" spans="1:16" x14ac:dyDescent="0.2">
      <c r="A25" s="36" t="s">
        <v>61</v>
      </c>
      <c r="E25" s="37" t="s">
        <v>3213</v>
      </c>
    </row>
    <row r="26" spans="1:16" ht="25.5" x14ac:dyDescent="0.2">
      <c r="A26" t="s">
        <v>63</v>
      </c>
      <c r="E26" s="35" t="s">
        <v>3123</v>
      </c>
    </row>
    <row r="27" spans="1:16" x14ac:dyDescent="0.2">
      <c r="A27" s="24" t="s">
        <v>55</v>
      </c>
      <c r="B27" s="29" t="s">
        <v>43</v>
      </c>
      <c r="C27" s="29" t="s">
        <v>3124</v>
      </c>
      <c r="D27" s="24" t="s">
        <v>69</v>
      </c>
      <c r="E27" s="30" t="s">
        <v>3125</v>
      </c>
      <c r="F27" s="31" t="s">
        <v>486</v>
      </c>
      <c r="G27" s="32">
        <v>2</v>
      </c>
      <c r="H27" s="33">
        <v>0</v>
      </c>
      <c r="I27" s="33">
        <f>ROUND(ROUND(H27,2)*ROUND(G27,3),2)</f>
        <v>0</v>
      </c>
      <c r="O27">
        <f>(I27*21)/100</f>
        <v>0</v>
      </c>
      <c r="P27" t="s">
        <v>35</v>
      </c>
    </row>
    <row r="28" spans="1:16" ht="76.5" x14ac:dyDescent="0.2">
      <c r="A28" s="34" t="s">
        <v>59</v>
      </c>
      <c r="E28" s="35" t="s">
        <v>3126</v>
      </c>
    </row>
    <row r="29" spans="1:16" x14ac:dyDescent="0.2">
      <c r="A29" s="36" t="s">
        <v>61</v>
      </c>
      <c r="E29" s="37" t="s">
        <v>488</v>
      </c>
    </row>
    <row r="30" spans="1:16" ht="76.5" x14ac:dyDescent="0.2">
      <c r="A30" t="s">
        <v>63</v>
      </c>
      <c r="E30" s="35" t="s">
        <v>3127</v>
      </c>
    </row>
    <row r="31" spans="1:16" x14ac:dyDescent="0.2">
      <c r="A31" s="24" t="s">
        <v>55</v>
      </c>
      <c r="B31" s="29" t="s">
        <v>45</v>
      </c>
      <c r="C31" s="29" t="s">
        <v>3128</v>
      </c>
      <c r="D31" s="24" t="s">
        <v>69</v>
      </c>
      <c r="E31" s="30" t="s">
        <v>3129</v>
      </c>
      <c r="F31" s="31" t="s">
        <v>486</v>
      </c>
      <c r="G31" s="32">
        <v>2</v>
      </c>
      <c r="H31" s="33">
        <v>0</v>
      </c>
      <c r="I31" s="33">
        <f>ROUND(ROUND(H31,2)*ROUND(G31,3),2)</f>
        <v>0</v>
      </c>
      <c r="O31">
        <f>(I31*21)/100</f>
        <v>0</v>
      </c>
      <c r="P31" t="s">
        <v>35</v>
      </c>
    </row>
    <row r="32" spans="1:16" ht="63.75" x14ac:dyDescent="0.2">
      <c r="A32" s="34" t="s">
        <v>59</v>
      </c>
      <c r="E32" s="35" t="s">
        <v>3130</v>
      </c>
    </row>
    <row r="33" spans="1:16" x14ac:dyDescent="0.2">
      <c r="A33" s="36" t="s">
        <v>61</v>
      </c>
      <c r="E33" s="37" t="s">
        <v>488</v>
      </c>
    </row>
    <row r="34" spans="1:16" ht="25.5" x14ac:dyDescent="0.2">
      <c r="A34" t="s">
        <v>63</v>
      </c>
      <c r="E34" s="35" t="s">
        <v>572</v>
      </c>
    </row>
    <row r="35" spans="1:16" x14ac:dyDescent="0.2">
      <c r="A35" s="24" t="s">
        <v>55</v>
      </c>
      <c r="B35" s="29" t="s">
        <v>47</v>
      </c>
      <c r="C35" s="29" t="s">
        <v>3131</v>
      </c>
      <c r="D35" s="24" t="s">
        <v>69</v>
      </c>
      <c r="E35" s="30" t="s">
        <v>3132</v>
      </c>
      <c r="F35" s="31" t="s">
        <v>3120</v>
      </c>
      <c r="G35" s="32">
        <v>214</v>
      </c>
      <c r="H35" s="33">
        <v>0</v>
      </c>
      <c r="I35" s="33">
        <f>ROUND(ROUND(H35,2)*ROUND(G35,3),2)</f>
        <v>0</v>
      </c>
      <c r="O35">
        <f>(I35*21)/100</f>
        <v>0</v>
      </c>
      <c r="P35" t="s">
        <v>35</v>
      </c>
    </row>
    <row r="36" spans="1:16" ht="63.75" x14ac:dyDescent="0.2">
      <c r="A36" s="34" t="s">
        <v>59</v>
      </c>
      <c r="E36" s="35" t="s">
        <v>3133</v>
      </c>
    </row>
    <row r="37" spans="1:16" x14ac:dyDescent="0.2">
      <c r="A37" s="36" t="s">
        <v>61</v>
      </c>
      <c r="E37" s="37" t="s">
        <v>3134</v>
      </c>
    </row>
    <row r="38" spans="1:16" ht="25.5" x14ac:dyDescent="0.2">
      <c r="A38" t="s">
        <v>63</v>
      </c>
      <c r="E38" s="35" t="s">
        <v>3123</v>
      </c>
    </row>
    <row r="39" spans="1:16" x14ac:dyDescent="0.2">
      <c r="A39" s="24" t="s">
        <v>55</v>
      </c>
      <c r="B39" s="29" t="s">
        <v>89</v>
      </c>
      <c r="C39" s="29" t="s">
        <v>3135</v>
      </c>
      <c r="D39" s="24" t="s">
        <v>69</v>
      </c>
      <c r="E39" s="30" t="s">
        <v>3136</v>
      </c>
      <c r="F39" s="31" t="s">
        <v>204</v>
      </c>
      <c r="G39" s="32">
        <v>4.5</v>
      </c>
      <c r="H39" s="33">
        <v>0</v>
      </c>
      <c r="I39" s="33">
        <f>ROUND(ROUND(H39,2)*ROUND(G39,3),2)</f>
        <v>0</v>
      </c>
      <c r="O39">
        <f>(I39*21)/100</f>
        <v>0</v>
      </c>
      <c r="P39" t="s">
        <v>35</v>
      </c>
    </row>
    <row r="40" spans="1:16" ht="38.25" x14ac:dyDescent="0.2">
      <c r="A40" s="34" t="s">
        <v>59</v>
      </c>
      <c r="E40" s="35" t="s">
        <v>3137</v>
      </c>
    </row>
    <row r="41" spans="1:16" x14ac:dyDescent="0.2">
      <c r="A41" s="36" t="s">
        <v>61</v>
      </c>
      <c r="E41" s="37" t="s">
        <v>3214</v>
      </c>
    </row>
    <row r="42" spans="1:16" ht="38.25" x14ac:dyDescent="0.2">
      <c r="A42" t="s">
        <v>63</v>
      </c>
      <c r="E42" s="35" t="s">
        <v>3139</v>
      </c>
    </row>
    <row r="43" spans="1:16" x14ac:dyDescent="0.2">
      <c r="A43" s="24" t="s">
        <v>55</v>
      </c>
      <c r="B43" s="29" t="s">
        <v>94</v>
      </c>
      <c r="C43" s="29" t="s">
        <v>3140</v>
      </c>
      <c r="D43" s="24" t="s">
        <v>69</v>
      </c>
      <c r="E43" s="30" t="s">
        <v>3141</v>
      </c>
      <c r="F43" s="31" t="s">
        <v>204</v>
      </c>
      <c r="G43" s="32">
        <v>4.5</v>
      </c>
      <c r="H43" s="33">
        <v>0</v>
      </c>
      <c r="I43" s="33">
        <f>ROUND(ROUND(H43,2)*ROUND(G43,3),2)</f>
        <v>0</v>
      </c>
      <c r="O43">
        <f>(I43*21)/100</f>
        <v>0</v>
      </c>
      <c r="P43" t="s">
        <v>35</v>
      </c>
    </row>
    <row r="44" spans="1:16" ht="25.5" x14ac:dyDescent="0.2">
      <c r="A44" s="34" t="s">
        <v>59</v>
      </c>
      <c r="E44" s="35" t="s">
        <v>3142</v>
      </c>
    </row>
    <row r="45" spans="1:16" x14ac:dyDescent="0.2">
      <c r="A45" s="36" t="s">
        <v>61</v>
      </c>
      <c r="E45" s="37" t="s">
        <v>3214</v>
      </c>
    </row>
    <row r="46" spans="1:16" ht="25.5" x14ac:dyDescent="0.2">
      <c r="A46" t="s">
        <v>63</v>
      </c>
      <c r="E46" s="35" t="s">
        <v>3143</v>
      </c>
    </row>
    <row r="47" spans="1:16" x14ac:dyDescent="0.2">
      <c r="A47" s="24" t="s">
        <v>55</v>
      </c>
      <c r="B47" s="29" t="s">
        <v>50</v>
      </c>
      <c r="C47" s="29" t="s">
        <v>3144</v>
      </c>
      <c r="D47" s="24" t="s">
        <v>69</v>
      </c>
      <c r="E47" s="30" t="s">
        <v>3145</v>
      </c>
      <c r="F47" s="31" t="s">
        <v>486</v>
      </c>
      <c r="G47" s="32">
        <v>16</v>
      </c>
      <c r="H47" s="33">
        <v>0</v>
      </c>
      <c r="I47" s="33">
        <f>ROUND(ROUND(H47,2)*ROUND(G47,3),2)</f>
        <v>0</v>
      </c>
      <c r="O47">
        <f>(I47*21)/100</f>
        <v>0</v>
      </c>
      <c r="P47" t="s">
        <v>35</v>
      </c>
    </row>
    <row r="48" spans="1:16" ht="63.75" x14ac:dyDescent="0.2">
      <c r="A48" s="34" t="s">
        <v>59</v>
      </c>
      <c r="E48" s="35" t="s">
        <v>3146</v>
      </c>
    </row>
    <row r="49" spans="1:16" x14ac:dyDescent="0.2">
      <c r="A49" s="36" t="s">
        <v>61</v>
      </c>
      <c r="E49" s="37" t="s">
        <v>3215</v>
      </c>
    </row>
    <row r="50" spans="1:16" ht="76.5" x14ac:dyDescent="0.2">
      <c r="A50" t="s">
        <v>63</v>
      </c>
      <c r="E50" s="35" t="s">
        <v>3147</v>
      </c>
    </row>
    <row r="51" spans="1:16" x14ac:dyDescent="0.2">
      <c r="A51" s="24" t="s">
        <v>55</v>
      </c>
      <c r="B51" s="29" t="s">
        <v>52</v>
      </c>
      <c r="C51" s="29" t="s">
        <v>3148</v>
      </c>
      <c r="D51" s="24" t="s">
        <v>69</v>
      </c>
      <c r="E51" s="30" t="s">
        <v>3149</v>
      </c>
      <c r="F51" s="31" t="s">
        <v>486</v>
      </c>
      <c r="G51" s="32">
        <v>16</v>
      </c>
      <c r="H51" s="33">
        <v>0</v>
      </c>
      <c r="I51" s="33">
        <f>ROUND(ROUND(H51,2)*ROUND(G51,3),2)</f>
        <v>0</v>
      </c>
      <c r="O51">
        <f>(I51*21)/100</f>
        <v>0</v>
      </c>
      <c r="P51" t="s">
        <v>35</v>
      </c>
    </row>
    <row r="52" spans="1:16" ht="51" x14ac:dyDescent="0.2">
      <c r="A52" s="34" t="s">
        <v>59</v>
      </c>
      <c r="E52" s="35" t="s">
        <v>3150</v>
      </c>
    </row>
    <row r="53" spans="1:16" x14ac:dyDescent="0.2">
      <c r="A53" s="36" t="s">
        <v>61</v>
      </c>
      <c r="E53" s="37" t="s">
        <v>3215</v>
      </c>
    </row>
    <row r="54" spans="1:16" ht="25.5" x14ac:dyDescent="0.2">
      <c r="A54" t="s">
        <v>63</v>
      </c>
      <c r="E54" s="35" t="s">
        <v>3151</v>
      </c>
    </row>
    <row r="55" spans="1:16" x14ac:dyDescent="0.2">
      <c r="A55" s="24" t="s">
        <v>55</v>
      </c>
      <c r="B55" s="29" t="s">
        <v>108</v>
      </c>
      <c r="C55" s="29" t="s">
        <v>3152</v>
      </c>
      <c r="D55" s="24" t="s">
        <v>69</v>
      </c>
      <c r="E55" s="30" t="s">
        <v>3153</v>
      </c>
      <c r="F55" s="31" t="s">
        <v>3120</v>
      </c>
      <c r="G55" s="32">
        <v>1712</v>
      </c>
      <c r="H55" s="33">
        <v>0</v>
      </c>
      <c r="I55" s="33">
        <f>ROUND(ROUND(H55,2)*ROUND(G55,3),2)</f>
        <v>0</v>
      </c>
      <c r="O55">
        <f>(I55*21)/100</f>
        <v>0</v>
      </c>
      <c r="P55" t="s">
        <v>35</v>
      </c>
    </row>
    <row r="56" spans="1:16" ht="51" x14ac:dyDescent="0.2">
      <c r="A56" s="34" t="s">
        <v>59</v>
      </c>
      <c r="E56" s="35" t="s">
        <v>3154</v>
      </c>
    </row>
    <row r="57" spans="1:16" x14ac:dyDescent="0.2">
      <c r="A57" s="36" t="s">
        <v>61</v>
      </c>
      <c r="E57" s="37" t="s">
        <v>3216</v>
      </c>
    </row>
    <row r="58" spans="1:16" ht="25.5" x14ac:dyDescent="0.2">
      <c r="A58" t="s">
        <v>63</v>
      </c>
      <c r="E58" s="35" t="s">
        <v>3156</v>
      </c>
    </row>
    <row r="59" spans="1:16" x14ac:dyDescent="0.2">
      <c r="A59" s="24" t="s">
        <v>55</v>
      </c>
      <c r="B59" s="29" t="s">
        <v>113</v>
      </c>
      <c r="C59" s="29" t="s">
        <v>3157</v>
      </c>
      <c r="D59" s="24" t="s">
        <v>69</v>
      </c>
      <c r="E59" s="30" t="s">
        <v>3158</v>
      </c>
      <c r="F59" s="31" t="s">
        <v>486</v>
      </c>
      <c r="G59" s="32">
        <v>3</v>
      </c>
      <c r="H59" s="33">
        <v>0</v>
      </c>
      <c r="I59" s="33">
        <f>ROUND(ROUND(H59,2)*ROUND(G59,3),2)</f>
        <v>0</v>
      </c>
      <c r="O59">
        <f>(I59*21)/100</f>
        <v>0</v>
      </c>
      <c r="P59" t="s">
        <v>35</v>
      </c>
    </row>
    <row r="60" spans="1:16" ht="63.75" x14ac:dyDescent="0.2">
      <c r="A60" s="34" t="s">
        <v>59</v>
      </c>
      <c r="E60" s="35" t="s">
        <v>3159</v>
      </c>
    </row>
    <row r="61" spans="1:16" x14ac:dyDescent="0.2">
      <c r="A61" s="36" t="s">
        <v>61</v>
      </c>
      <c r="E61" s="37" t="s">
        <v>448</v>
      </c>
    </row>
    <row r="62" spans="1:16" ht="76.5" x14ac:dyDescent="0.2">
      <c r="A62" t="s">
        <v>63</v>
      </c>
      <c r="E62" s="35" t="s">
        <v>3147</v>
      </c>
    </row>
    <row r="63" spans="1:16" x14ac:dyDescent="0.2">
      <c r="A63" s="24" t="s">
        <v>55</v>
      </c>
      <c r="B63" s="29" t="s">
        <v>118</v>
      </c>
      <c r="C63" s="29" t="s">
        <v>3160</v>
      </c>
      <c r="D63" s="24" t="s">
        <v>69</v>
      </c>
      <c r="E63" s="30" t="s">
        <v>3161</v>
      </c>
      <c r="F63" s="31" t="s">
        <v>486</v>
      </c>
      <c r="G63" s="32">
        <v>3</v>
      </c>
      <c r="H63" s="33">
        <v>0</v>
      </c>
      <c r="I63" s="33">
        <f>ROUND(ROUND(H63,2)*ROUND(G63,3),2)</f>
        <v>0</v>
      </c>
      <c r="O63">
        <f>(I63*21)/100</f>
        <v>0</v>
      </c>
      <c r="P63" t="s">
        <v>35</v>
      </c>
    </row>
    <row r="64" spans="1:16" ht="63.75" x14ac:dyDescent="0.2">
      <c r="A64" s="34" t="s">
        <v>59</v>
      </c>
      <c r="E64" s="35" t="s">
        <v>3162</v>
      </c>
    </row>
    <row r="65" spans="1:16" x14ac:dyDescent="0.2">
      <c r="A65" s="36" t="s">
        <v>61</v>
      </c>
      <c r="E65" s="37" t="s">
        <v>448</v>
      </c>
    </row>
    <row r="66" spans="1:16" ht="25.5" x14ac:dyDescent="0.2">
      <c r="A66" t="s">
        <v>63</v>
      </c>
      <c r="E66" s="35" t="s">
        <v>3151</v>
      </c>
    </row>
    <row r="67" spans="1:16" x14ac:dyDescent="0.2">
      <c r="A67" s="24" t="s">
        <v>55</v>
      </c>
      <c r="B67" s="29" t="s">
        <v>124</v>
      </c>
      <c r="C67" s="29" t="s">
        <v>3163</v>
      </c>
      <c r="D67" s="24" t="s">
        <v>69</v>
      </c>
      <c r="E67" s="30" t="s">
        <v>3164</v>
      </c>
      <c r="F67" s="31" t="s">
        <v>3120</v>
      </c>
      <c r="G67" s="32">
        <v>321</v>
      </c>
      <c r="H67" s="33">
        <v>0</v>
      </c>
      <c r="I67" s="33">
        <f>ROUND(ROUND(H67,2)*ROUND(G67,3),2)</f>
        <v>0</v>
      </c>
      <c r="O67">
        <f>(I67*21)/100</f>
        <v>0</v>
      </c>
      <c r="P67" t="s">
        <v>35</v>
      </c>
    </row>
    <row r="68" spans="1:16" ht="63.75" x14ac:dyDescent="0.2">
      <c r="A68" s="34" t="s">
        <v>59</v>
      </c>
      <c r="E68" s="35" t="s">
        <v>3165</v>
      </c>
    </row>
    <row r="69" spans="1:16" x14ac:dyDescent="0.2">
      <c r="A69" s="36" t="s">
        <v>61</v>
      </c>
      <c r="E69" s="37" t="s">
        <v>3217</v>
      </c>
    </row>
    <row r="70" spans="1:16" ht="25.5" x14ac:dyDescent="0.2">
      <c r="A70" t="s">
        <v>63</v>
      </c>
      <c r="E70" s="35" t="s">
        <v>3156</v>
      </c>
    </row>
    <row r="71" spans="1:16" x14ac:dyDescent="0.2">
      <c r="A71" s="24" t="s">
        <v>55</v>
      </c>
      <c r="B71" s="29" t="s">
        <v>128</v>
      </c>
      <c r="C71" s="29" t="s">
        <v>3167</v>
      </c>
      <c r="D71" s="24" t="s">
        <v>69</v>
      </c>
      <c r="E71" s="30" t="s">
        <v>3168</v>
      </c>
      <c r="F71" s="31" t="s">
        <v>486</v>
      </c>
      <c r="G71" s="32">
        <v>13</v>
      </c>
      <c r="H71" s="33">
        <v>0</v>
      </c>
      <c r="I71" s="33">
        <f>ROUND(ROUND(H71,2)*ROUND(G71,3),2)</f>
        <v>0</v>
      </c>
      <c r="O71">
        <f>(I71*21)/100</f>
        <v>0</v>
      </c>
      <c r="P71" t="s">
        <v>35</v>
      </c>
    </row>
    <row r="72" spans="1:16" ht="63.75" x14ac:dyDescent="0.2">
      <c r="A72" s="34" t="s">
        <v>59</v>
      </c>
      <c r="E72" s="35" t="s">
        <v>3169</v>
      </c>
    </row>
    <row r="73" spans="1:16" x14ac:dyDescent="0.2">
      <c r="A73" s="36" t="s">
        <v>61</v>
      </c>
      <c r="E73" s="37" t="s">
        <v>3218</v>
      </c>
    </row>
    <row r="74" spans="1:16" ht="76.5" x14ac:dyDescent="0.2">
      <c r="A74" t="s">
        <v>63</v>
      </c>
      <c r="E74" s="35" t="s">
        <v>3147</v>
      </c>
    </row>
    <row r="75" spans="1:16" x14ac:dyDescent="0.2">
      <c r="A75" s="24" t="s">
        <v>55</v>
      </c>
      <c r="B75" s="29" t="s">
        <v>134</v>
      </c>
      <c r="C75" s="29" t="s">
        <v>3170</v>
      </c>
      <c r="D75" s="24" t="s">
        <v>69</v>
      </c>
      <c r="E75" s="30" t="s">
        <v>3171</v>
      </c>
      <c r="F75" s="31" t="s">
        <v>486</v>
      </c>
      <c r="G75" s="32">
        <v>13</v>
      </c>
      <c r="H75" s="33">
        <v>0</v>
      </c>
      <c r="I75" s="33">
        <f>ROUND(ROUND(H75,2)*ROUND(G75,3),2)</f>
        <v>0</v>
      </c>
      <c r="O75">
        <f>(I75*21)/100</f>
        <v>0</v>
      </c>
      <c r="P75" t="s">
        <v>35</v>
      </c>
    </row>
    <row r="76" spans="1:16" ht="63.75" x14ac:dyDescent="0.2">
      <c r="A76" s="34" t="s">
        <v>59</v>
      </c>
      <c r="E76" s="35" t="s">
        <v>3172</v>
      </c>
    </row>
    <row r="77" spans="1:16" x14ac:dyDescent="0.2">
      <c r="A77" s="36" t="s">
        <v>61</v>
      </c>
      <c r="E77" s="37" t="s">
        <v>3218</v>
      </c>
    </row>
    <row r="78" spans="1:16" ht="25.5" x14ac:dyDescent="0.2">
      <c r="A78" t="s">
        <v>63</v>
      </c>
      <c r="E78" s="35" t="s">
        <v>3151</v>
      </c>
    </row>
    <row r="79" spans="1:16" x14ac:dyDescent="0.2">
      <c r="A79" s="24" t="s">
        <v>55</v>
      </c>
      <c r="B79" s="29" t="s">
        <v>141</v>
      </c>
      <c r="C79" s="29" t="s">
        <v>3173</v>
      </c>
      <c r="D79" s="24" t="s">
        <v>69</v>
      </c>
      <c r="E79" s="30" t="s">
        <v>3174</v>
      </c>
      <c r="F79" s="31" t="s">
        <v>3120</v>
      </c>
      <c r="G79" s="32">
        <v>1391</v>
      </c>
      <c r="H79" s="33">
        <v>0</v>
      </c>
      <c r="I79" s="33">
        <f>ROUND(ROUND(H79,2)*ROUND(G79,3),2)</f>
        <v>0</v>
      </c>
      <c r="O79">
        <f>(I79*21)/100</f>
        <v>0</v>
      </c>
      <c r="P79" t="s">
        <v>35</v>
      </c>
    </row>
    <row r="80" spans="1:16" ht="63.75" x14ac:dyDescent="0.2">
      <c r="A80" s="34" t="s">
        <v>59</v>
      </c>
      <c r="E80" s="35" t="s">
        <v>3175</v>
      </c>
    </row>
    <row r="81" spans="1:16" x14ac:dyDescent="0.2">
      <c r="A81" s="36" t="s">
        <v>61</v>
      </c>
      <c r="E81" s="37" t="s">
        <v>3219</v>
      </c>
    </row>
    <row r="82" spans="1:16" ht="25.5" x14ac:dyDescent="0.2">
      <c r="A82" t="s">
        <v>63</v>
      </c>
      <c r="E82" s="35" t="s">
        <v>3156</v>
      </c>
    </row>
    <row r="83" spans="1:16" x14ac:dyDescent="0.2">
      <c r="A83" s="24" t="s">
        <v>55</v>
      </c>
      <c r="B83" s="29" t="s">
        <v>147</v>
      </c>
      <c r="C83" s="29" t="s">
        <v>3177</v>
      </c>
      <c r="D83" s="24" t="s">
        <v>69</v>
      </c>
      <c r="E83" s="30" t="s">
        <v>3178</v>
      </c>
      <c r="F83" s="31" t="s">
        <v>486</v>
      </c>
      <c r="G83" s="32">
        <v>3</v>
      </c>
      <c r="H83" s="33">
        <v>0</v>
      </c>
      <c r="I83" s="33">
        <f>ROUND(ROUND(H83,2)*ROUND(G83,3),2)</f>
        <v>0</v>
      </c>
      <c r="O83">
        <f>(I83*21)/100</f>
        <v>0</v>
      </c>
      <c r="P83" t="s">
        <v>35</v>
      </c>
    </row>
    <row r="84" spans="1:16" ht="63.75" x14ac:dyDescent="0.2">
      <c r="A84" s="34" t="s">
        <v>59</v>
      </c>
      <c r="E84" s="35" t="s">
        <v>3179</v>
      </c>
    </row>
    <row r="85" spans="1:16" x14ac:dyDescent="0.2">
      <c r="A85" s="36" t="s">
        <v>61</v>
      </c>
      <c r="E85" s="37" t="s">
        <v>448</v>
      </c>
    </row>
    <row r="86" spans="1:16" ht="76.5" x14ac:dyDescent="0.2">
      <c r="A86" t="s">
        <v>63</v>
      </c>
      <c r="E86" s="35" t="s">
        <v>3147</v>
      </c>
    </row>
    <row r="87" spans="1:16" x14ac:dyDescent="0.2">
      <c r="A87" s="24" t="s">
        <v>55</v>
      </c>
      <c r="B87" s="29" t="s">
        <v>153</v>
      </c>
      <c r="C87" s="29" t="s">
        <v>3180</v>
      </c>
      <c r="D87" s="24" t="s">
        <v>69</v>
      </c>
      <c r="E87" s="30" t="s">
        <v>3181</v>
      </c>
      <c r="F87" s="31" t="s">
        <v>486</v>
      </c>
      <c r="G87" s="32">
        <v>3</v>
      </c>
      <c r="H87" s="33">
        <v>0</v>
      </c>
      <c r="I87" s="33">
        <f>ROUND(ROUND(H87,2)*ROUND(G87,3),2)</f>
        <v>0</v>
      </c>
      <c r="O87">
        <f>(I87*21)/100</f>
        <v>0</v>
      </c>
      <c r="P87" t="s">
        <v>35</v>
      </c>
    </row>
    <row r="88" spans="1:16" ht="51" x14ac:dyDescent="0.2">
      <c r="A88" s="34" t="s">
        <v>59</v>
      </c>
      <c r="E88" s="35" t="s">
        <v>3182</v>
      </c>
    </row>
    <row r="89" spans="1:16" x14ac:dyDescent="0.2">
      <c r="A89" s="36" t="s">
        <v>61</v>
      </c>
      <c r="E89" s="37" t="s">
        <v>448</v>
      </c>
    </row>
    <row r="90" spans="1:16" ht="25.5" x14ac:dyDescent="0.2">
      <c r="A90" t="s">
        <v>63</v>
      </c>
      <c r="E90" s="35" t="s">
        <v>3151</v>
      </c>
    </row>
    <row r="91" spans="1:16" x14ac:dyDescent="0.2">
      <c r="A91" s="24" t="s">
        <v>55</v>
      </c>
      <c r="B91" s="29" t="s">
        <v>159</v>
      </c>
      <c r="C91" s="29" t="s">
        <v>3183</v>
      </c>
      <c r="D91" s="24" t="s">
        <v>69</v>
      </c>
      <c r="E91" s="30" t="s">
        <v>3184</v>
      </c>
      <c r="F91" s="31" t="s">
        <v>3120</v>
      </c>
      <c r="G91" s="32">
        <v>321</v>
      </c>
      <c r="H91" s="33">
        <v>0</v>
      </c>
      <c r="I91" s="33">
        <f>ROUND(ROUND(H91,2)*ROUND(G91,3),2)</f>
        <v>0</v>
      </c>
      <c r="O91">
        <f>(I91*21)/100</f>
        <v>0</v>
      </c>
      <c r="P91" t="s">
        <v>35</v>
      </c>
    </row>
    <row r="92" spans="1:16" ht="51" x14ac:dyDescent="0.2">
      <c r="A92" s="34" t="s">
        <v>59</v>
      </c>
      <c r="E92" s="35" t="s">
        <v>3185</v>
      </c>
    </row>
    <row r="93" spans="1:16" x14ac:dyDescent="0.2">
      <c r="A93" s="36" t="s">
        <v>61</v>
      </c>
      <c r="E93" s="37" t="s">
        <v>3217</v>
      </c>
    </row>
    <row r="94" spans="1:16" ht="25.5" x14ac:dyDescent="0.2">
      <c r="A94" t="s">
        <v>63</v>
      </c>
      <c r="E94" s="35" t="s">
        <v>3156</v>
      </c>
    </row>
    <row r="95" spans="1:16" x14ac:dyDescent="0.2">
      <c r="A95" s="24" t="s">
        <v>55</v>
      </c>
      <c r="B95" s="29" t="s">
        <v>165</v>
      </c>
      <c r="C95" s="29" t="s">
        <v>3186</v>
      </c>
      <c r="D95" s="24" t="s">
        <v>69</v>
      </c>
      <c r="E95" s="30" t="s">
        <v>3187</v>
      </c>
      <c r="F95" s="31" t="s">
        <v>486</v>
      </c>
      <c r="G95" s="32">
        <v>29</v>
      </c>
      <c r="H95" s="33">
        <v>0</v>
      </c>
      <c r="I95" s="33">
        <f>ROUND(ROUND(H95,2)*ROUND(G95,3),2)</f>
        <v>0</v>
      </c>
      <c r="O95">
        <f>(I95*21)/100</f>
        <v>0</v>
      </c>
      <c r="P95" t="s">
        <v>35</v>
      </c>
    </row>
    <row r="96" spans="1:16" ht="76.5" x14ac:dyDescent="0.2">
      <c r="A96" s="34" t="s">
        <v>59</v>
      </c>
      <c r="E96" s="35" t="s">
        <v>3220</v>
      </c>
    </row>
    <row r="97" spans="1:16" x14ac:dyDescent="0.2">
      <c r="A97" s="36" t="s">
        <v>61</v>
      </c>
      <c r="E97" s="37" t="s">
        <v>3221</v>
      </c>
    </row>
    <row r="98" spans="1:16" ht="63.75" x14ac:dyDescent="0.2">
      <c r="A98" t="s">
        <v>63</v>
      </c>
      <c r="E98" s="35" t="s">
        <v>3189</v>
      </c>
    </row>
    <row r="99" spans="1:16" x14ac:dyDescent="0.2">
      <c r="A99" s="24" t="s">
        <v>55</v>
      </c>
      <c r="B99" s="29" t="s">
        <v>171</v>
      </c>
      <c r="C99" s="29" t="s">
        <v>3190</v>
      </c>
      <c r="D99" s="24" t="s">
        <v>69</v>
      </c>
      <c r="E99" s="30" t="s">
        <v>3191</v>
      </c>
      <c r="F99" s="31" t="s">
        <v>486</v>
      </c>
      <c r="G99" s="32">
        <v>29</v>
      </c>
      <c r="H99" s="33">
        <v>0</v>
      </c>
      <c r="I99" s="33">
        <f>ROUND(ROUND(H99,2)*ROUND(G99,3),2)</f>
        <v>0</v>
      </c>
      <c r="O99">
        <f>(I99*21)/100</f>
        <v>0</v>
      </c>
      <c r="P99" t="s">
        <v>35</v>
      </c>
    </row>
    <row r="100" spans="1:16" ht="63.75" x14ac:dyDescent="0.2">
      <c r="A100" s="34" t="s">
        <v>59</v>
      </c>
      <c r="E100" s="35" t="s">
        <v>3222</v>
      </c>
    </row>
    <row r="101" spans="1:16" x14ac:dyDescent="0.2">
      <c r="A101" s="36" t="s">
        <v>61</v>
      </c>
      <c r="E101" s="37" t="s">
        <v>3221</v>
      </c>
    </row>
    <row r="102" spans="1:16" ht="25.5" x14ac:dyDescent="0.2">
      <c r="A102" t="s">
        <v>63</v>
      </c>
      <c r="E102" s="35" t="s">
        <v>3151</v>
      </c>
    </row>
    <row r="103" spans="1:16" x14ac:dyDescent="0.2">
      <c r="A103" s="24" t="s">
        <v>55</v>
      </c>
      <c r="B103" s="29" t="s">
        <v>178</v>
      </c>
      <c r="C103" s="29" t="s">
        <v>3193</v>
      </c>
      <c r="D103" s="24" t="s">
        <v>69</v>
      </c>
      <c r="E103" s="30" t="s">
        <v>3194</v>
      </c>
      <c r="F103" s="31" t="s">
        <v>3120</v>
      </c>
      <c r="G103" s="32">
        <v>3103</v>
      </c>
      <c r="H103" s="33">
        <v>0</v>
      </c>
      <c r="I103" s="33">
        <f>ROUND(ROUND(H103,2)*ROUND(G103,3),2)</f>
        <v>0</v>
      </c>
      <c r="O103">
        <f>(I103*21)/100</f>
        <v>0</v>
      </c>
      <c r="P103" t="s">
        <v>35</v>
      </c>
    </row>
    <row r="104" spans="1:16" ht="63.75" x14ac:dyDescent="0.2">
      <c r="A104" s="34" t="s">
        <v>59</v>
      </c>
      <c r="E104" s="35" t="s">
        <v>3223</v>
      </c>
    </row>
    <row r="105" spans="1:16" x14ac:dyDescent="0.2">
      <c r="A105" s="36" t="s">
        <v>61</v>
      </c>
      <c r="E105" s="37" t="s">
        <v>3224</v>
      </c>
    </row>
    <row r="106" spans="1:16" ht="25.5" x14ac:dyDescent="0.2">
      <c r="A106" t="s">
        <v>63</v>
      </c>
      <c r="E106" s="35" t="s">
        <v>3156</v>
      </c>
    </row>
    <row r="107" spans="1:16" x14ac:dyDescent="0.2">
      <c r="A107" s="24" t="s">
        <v>55</v>
      </c>
      <c r="B107" s="29" t="s">
        <v>184</v>
      </c>
      <c r="C107" s="29" t="s">
        <v>3197</v>
      </c>
      <c r="D107" s="24" t="s">
        <v>69</v>
      </c>
      <c r="E107" s="30" t="s">
        <v>3198</v>
      </c>
      <c r="F107" s="31" t="s">
        <v>486</v>
      </c>
      <c r="G107" s="32">
        <v>20</v>
      </c>
      <c r="H107" s="33">
        <v>0</v>
      </c>
      <c r="I107" s="33">
        <f>ROUND(ROUND(H107,2)*ROUND(G107,3),2)</f>
        <v>0</v>
      </c>
      <c r="O107">
        <f>(I107*21)/100</f>
        <v>0</v>
      </c>
      <c r="P107" t="s">
        <v>35</v>
      </c>
    </row>
    <row r="108" spans="1:16" ht="76.5" x14ac:dyDescent="0.2">
      <c r="A108" s="34" t="s">
        <v>59</v>
      </c>
      <c r="E108" s="35" t="s">
        <v>3199</v>
      </c>
    </row>
    <row r="109" spans="1:16" x14ac:dyDescent="0.2">
      <c r="A109" s="36" t="s">
        <v>61</v>
      </c>
      <c r="E109" s="37" t="s">
        <v>743</v>
      </c>
    </row>
    <row r="110" spans="1:16" ht="63.75" x14ac:dyDescent="0.2">
      <c r="A110" t="s">
        <v>63</v>
      </c>
      <c r="E110" s="35" t="s">
        <v>3189</v>
      </c>
    </row>
    <row r="111" spans="1:16" x14ac:dyDescent="0.2">
      <c r="A111" s="24" t="s">
        <v>55</v>
      </c>
      <c r="B111" s="29" t="s">
        <v>190</v>
      </c>
      <c r="C111" s="29" t="s">
        <v>3200</v>
      </c>
      <c r="D111" s="24" t="s">
        <v>69</v>
      </c>
      <c r="E111" s="30" t="s">
        <v>3201</v>
      </c>
      <c r="F111" s="31" t="s">
        <v>486</v>
      </c>
      <c r="G111" s="32">
        <v>20</v>
      </c>
      <c r="H111" s="33">
        <v>0</v>
      </c>
      <c r="I111" s="33">
        <f>ROUND(ROUND(H111,2)*ROUND(G111,3),2)</f>
        <v>0</v>
      </c>
      <c r="O111">
        <f>(I111*21)/100</f>
        <v>0</v>
      </c>
      <c r="P111" t="s">
        <v>35</v>
      </c>
    </row>
    <row r="112" spans="1:16" ht="63.75" x14ac:dyDescent="0.2">
      <c r="A112" s="34" t="s">
        <v>59</v>
      </c>
      <c r="E112" s="35" t="s">
        <v>3202</v>
      </c>
    </row>
    <row r="113" spans="1:16" x14ac:dyDescent="0.2">
      <c r="A113" s="36" t="s">
        <v>61</v>
      </c>
      <c r="E113" s="37" t="s">
        <v>743</v>
      </c>
    </row>
    <row r="114" spans="1:16" ht="25.5" x14ac:dyDescent="0.2">
      <c r="A114" t="s">
        <v>63</v>
      </c>
      <c r="E114" s="35" t="s">
        <v>3151</v>
      </c>
    </row>
    <row r="115" spans="1:16" x14ac:dyDescent="0.2">
      <c r="A115" s="24" t="s">
        <v>55</v>
      </c>
      <c r="B115" s="29" t="s">
        <v>196</v>
      </c>
      <c r="C115" s="29" t="s">
        <v>3203</v>
      </c>
      <c r="D115" s="24" t="s">
        <v>69</v>
      </c>
      <c r="E115" s="30" t="s">
        <v>3204</v>
      </c>
      <c r="F115" s="31" t="s">
        <v>3120</v>
      </c>
      <c r="G115" s="32">
        <v>2140</v>
      </c>
      <c r="H115" s="33">
        <v>0</v>
      </c>
      <c r="I115" s="33">
        <f>ROUND(ROUND(H115,2)*ROUND(G115,3),2)</f>
        <v>0</v>
      </c>
      <c r="O115">
        <f>(I115*21)/100</f>
        <v>0</v>
      </c>
      <c r="P115" t="s">
        <v>35</v>
      </c>
    </row>
    <row r="116" spans="1:16" ht="63.75" x14ac:dyDescent="0.2">
      <c r="A116" s="34" t="s">
        <v>59</v>
      </c>
      <c r="E116" s="35" t="s">
        <v>3205</v>
      </c>
    </row>
    <row r="117" spans="1:16" x14ac:dyDescent="0.2">
      <c r="A117" s="36" t="s">
        <v>61</v>
      </c>
      <c r="E117" s="37" t="s">
        <v>3206</v>
      </c>
    </row>
    <row r="118" spans="1:16" ht="25.5" x14ac:dyDescent="0.2">
      <c r="A118" t="s">
        <v>63</v>
      </c>
      <c r="E118"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3225</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3107</v>
      </c>
      <c r="D9" s="7"/>
      <c r="E9" s="18" t="s">
        <v>3108</v>
      </c>
      <c r="F9" s="8"/>
      <c r="G9" s="8"/>
      <c r="H9" s="8"/>
      <c r="I9" s="8"/>
    </row>
    <row r="10" spans="1:18" ht="12.75" customHeight="1" x14ac:dyDescent="0.25">
      <c r="A10" t="s">
        <v>3109</v>
      </c>
      <c r="B10" s="20" t="s">
        <v>30</v>
      </c>
      <c r="C10" s="3" t="s">
        <v>3225</v>
      </c>
      <c r="D10" s="2"/>
      <c r="E10" s="21" t="s">
        <v>3226</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f>
        <v>0</v>
      </c>
      <c r="R14">
        <f>0+O15+O19+O23+O27+O31+O35+O39+O43+O47+O51+O55+O59</f>
        <v>0</v>
      </c>
    </row>
    <row r="15" spans="1:18" ht="25.5" x14ac:dyDescent="0.2">
      <c r="A15" s="24" t="s">
        <v>55</v>
      </c>
      <c r="B15" s="29" t="s">
        <v>18</v>
      </c>
      <c r="C15" s="29" t="s">
        <v>3112</v>
      </c>
      <c r="D15" s="24" t="s">
        <v>69</v>
      </c>
      <c r="E15" s="30" t="s">
        <v>3113</v>
      </c>
      <c r="F15" s="31" t="s">
        <v>486</v>
      </c>
      <c r="G15" s="32">
        <v>16</v>
      </c>
      <c r="H15" s="33">
        <v>0</v>
      </c>
      <c r="I15" s="33">
        <f>ROUND(ROUND(H15,2)*ROUND(G15,3),2)</f>
        <v>0</v>
      </c>
      <c r="O15">
        <f>(I15*21)/100</f>
        <v>0</v>
      </c>
      <c r="P15" t="s">
        <v>35</v>
      </c>
    </row>
    <row r="16" spans="1:18" ht="114.75" x14ac:dyDescent="0.2">
      <c r="A16" s="34" t="s">
        <v>59</v>
      </c>
      <c r="E16" s="35" t="s">
        <v>3227</v>
      </c>
    </row>
    <row r="17" spans="1:16" x14ac:dyDescent="0.2">
      <c r="A17" s="36" t="s">
        <v>61</v>
      </c>
      <c r="E17" s="37" t="s">
        <v>3228</v>
      </c>
    </row>
    <row r="18" spans="1:16" ht="63.75" x14ac:dyDescent="0.2">
      <c r="A18" t="s">
        <v>63</v>
      </c>
      <c r="E18" s="35" t="s">
        <v>3116</v>
      </c>
    </row>
    <row r="19" spans="1:16" ht="25.5" x14ac:dyDescent="0.2">
      <c r="A19" s="24" t="s">
        <v>55</v>
      </c>
      <c r="B19" s="29" t="s">
        <v>35</v>
      </c>
      <c r="C19" s="29" t="s">
        <v>568</v>
      </c>
      <c r="D19" s="24" t="s">
        <v>69</v>
      </c>
      <c r="E19" s="30" t="s">
        <v>569</v>
      </c>
      <c r="F19" s="31" t="s">
        <v>486</v>
      </c>
      <c r="G19" s="32">
        <v>16</v>
      </c>
      <c r="H19" s="33">
        <v>0</v>
      </c>
      <c r="I19" s="33">
        <f>ROUND(ROUND(H19,2)*ROUND(G19,3),2)</f>
        <v>0</v>
      </c>
      <c r="O19">
        <f>(I19*21)/100</f>
        <v>0</v>
      </c>
      <c r="P19" t="s">
        <v>35</v>
      </c>
    </row>
    <row r="20" spans="1:16" ht="102" x14ac:dyDescent="0.2">
      <c r="A20" s="34" t="s">
        <v>59</v>
      </c>
      <c r="E20" s="35" t="s">
        <v>3229</v>
      </c>
    </row>
    <row r="21" spans="1:16" x14ac:dyDescent="0.2">
      <c r="A21" s="36" t="s">
        <v>61</v>
      </c>
      <c r="E21" s="37" t="s">
        <v>3228</v>
      </c>
    </row>
    <row r="22" spans="1:16" ht="25.5" x14ac:dyDescent="0.2">
      <c r="A22" t="s">
        <v>63</v>
      </c>
      <c r="E22" s="35" t="s">
        <v>572</v>
      </c>
    </row>
    <row r="23" spans="1:16" x14ac:dyDescent="0.2">
      <c r="A23" s="24" t="s">
        <v>55</v>
      </c>
      <c r="B23" s="29" t="s">
        <v>34</v>
      </c>
      <c r="C23" s="29" t="s">
        <v>3118</v>
      </c>
      <c r="D23" s="24" t="s">
        <v>69</v>
      </c>
      <c r="E23" s="30" t="s">
        <v>3119</v>
      </c>
      <c r="F23" s="31" t="s">
        <v>3120</v>
      </c>
      <c r="G23" s="32">
        <v>496</v>
      </c>
      <c r="H23" s="33">
        <v>0</v>
      </c>
      <c r="I23" s="33">
        <f>ROUND(ROUND(H23,2)*ROUND(G23,3),2)</f>
        <v>0</v>
      </c>
      <c r="O23">
        <f>(I23*21)/100</f>
        <v>0</v>
      </c>
      <c r="P23" t="s">
        <v>35</v>
      </c>
    </row>
    <row r="24" spans="1:16" ht="140.25" x14ac:dyDescent="0.2">
      <c r="A24" s="34" t="s">
        <v>59</v>
      </c>
      <c r="E24" s="35" t="s">
        <v>3230</v>
      </c>
    </row>
    <row r="25" spans="1:16" x14ac:dyDescent="0.2">
      <c r="A25" s="36" t="s">
        <v>61</v>
      </c>
      <c r="E25" s="37" t="s">
        <v>3231</v>
      </c>
    </row>
    <row r="26" spans="1:16" ht="25.5" x14ac:dyDescent="0.2">
      <c r="A26" t="s">
        <v>63</v>
      </c>
      <c r="E26" s="35" t="s">
        <v>3123</v>
      </c>
    </row>
    <row r="27" spans="1:16" x14ac:dyDescent="0.2">
      <c r="A27" s="24" t="s">
        <v>55</v>
      </c>
      <c r="B27" s="29" t="s">
        <v>43</v>
      </c>
      <c r="C27" s="29" t="s">
        <v>3144</v>
      </c>
      <c r="D27" s="24" t="s">
        <v>69</v>
      </c>
      <c r="E27" s="30" t="s">
        <v>3145</v>
      </c>
      <c r="F27" s="31" t="s">
        <v>486</v>
      </c>
      <c r="G27" s="32">
        <v>4</v>
      </c>
      <c r="H27" s="33">
        <v>0</v>
      </c>
      <c r="I27" s="33">
        <f>ROUND(ROUND(H27,2)*ROUND(G27,3),2)</f>
        <v>0</v>
      </c>
      <c r="O27">
        <f>(I27*21)/100</f>
        <v>0</v>
      </c>
      <c r="P27" t="s">
        <v>35</v>
      </c>
    </row>
    <row r="28" spans="1:16" ht="63.75" x14ac:dyDescent="0.2">
      <c r="A28" s="34" t="s">
        <v>59</v>
      </c>
      <c r="E28" s="35" t="s">
        <v>3146</v>
      </c>
    </row>
    <row r="29" spans="1:16" x14ac:dyDescent="0.2">
      <c r="A29" s="36" t="s">
        <v>61</v>
      </c>
      <c r="E29" s="37" t="s">
        <v>588</v>
      </c>
    </row>
    <row r="30" spans="1:16" ht="76.5" x14ac:dyDescent="0.2">
      <c r="A30" t="s">
        <v>63</v>
      </c>
      <c r="E30" s="35" t="s">
        <v>3147</v>
      </c>
    </row>
    <row r="31" spans="1:16" x14ac:dyDescent="0.2">
      <c r="A31" s="24" t="s">
        <v>55</v>
      </c>
      <c r="B31" s="29" t="s">
        <v>45</v>
      </c>
      <c r="C31" s="29" t="s">
        <v>3148</v>
      </c>
      <c r="D31" s="24" t="s">
        <v>69</v>
      </c>
      <c r="E31" s="30" t="s">
        <v>3149</v>
      </c>
      <c r="F31" s="31" t="s">
        <v>486</v>
      </c>
      <c r="G31" s="32">
        <v>4</v>
      </c>
      <c r="H31" s="33">
        <v>0</v>
      </c>
      <c r="I31" s="33">
        <f>ROUND(ROUND(H31,2)*ROUND(G31,3),2)</f>
        <v>0</v>
      </c>
      <c r="O31">
        <f>(I31*21)/100</f>
        <v>0</v>
      </c>
      <c r="P31" t="s">
        <v>35</v>
      </c>
    </row>
    <row r="32" spans="1:16" ht="51" x14ac:dyDescent="0.2">
      <c r="A32" s="34" t="s">
        <v>59</v>
      </c>
      <c r="E32" s="35" t="s">
        <v>3150</v>
      </c>
    </row>
    <row r="33" spans="1:16" x14ac:dyDescent="0.2">
      <c r="A33" s="36" t="s">
        <v>61</v>
      </c>
      <c r="E33" s="37" t="s">
        <v>588</v>
      </c>
    </row>
    <row r="34" spans="1:16" ht="25.5" x14ac:dyDescent="0.2">
      <c r="A34" t="s">
        <v>63</v>
      </c>
      <c r="E34" s="35" t="s">
        <v>3151</v>
      </c>
    </row>
    <row r="35" spans="1:16" x14ac:dyDescent="0.2">
      <c r="A35" s="24" t="s">
        <v>55</v>
      </c>
      <c r="B35" s="29" t="s">
        <v>47</v>
      </c>
      <c r="C35" s="29" t="s">
        <v>3152</v>
      </c>
      <c r="D35" s="24" t="s">
        <v>69</v>
      </c>
      <c r="E35" s="30" t="s">
        <v>3153</v>
      </c>
      <c r="F35" s="31" t="s">
        <v>3120</v>
      </c>
      <c r="G35" s="32">
        <v>124</v>
      </c>
      <c r="H35" s="33">
        <v>0</v>
      </c>
      <c r="I35" s="33">
        <f>ROUND(ROUND(H35,2)*ROUND(G35,3),2)</f>
        <v>0</v>
      </c>
      <c r="O35">
        <f>(I35*21)/100</f>
        <v>0</v>
      </c>
      <c r="P35" t="s">
        <v>35</v>
      </c>
    </row>
    <row r="36" spans="1:16" ht="51" x14ac:dyDescent="0.2">
      <c r="A36" s="34" t="s">
        <v>59</v>
      </c>
      <c r="E36" s="35" t="s">
        <v>3154</v>
      </c>
    </row>
    <row r="37" spans="1:16" x14ac:dyDescent="0.2">
      <c r="A37" s="36" t="s">
        <v>61</v>
      </c>
      <c r="E37" s="37" t="s">
        <v>3232</v>
      </c>
    </row>
    <row r="38" spans="1:16" ht="25.5" x14ac:dyDescent="0.2">
      <c r="A38" t="s">
        <v>63</v>
      </c>
      <c r="E38" s="35" t="s">
        <v>3156</v>
      </c>
    </row>
    <row r="39" spans="1:16" x14ac:dyDescent="0.2">
      <c r="A39" s="24" t="s">
        <v>55</v>
      </c>
      <c r="B39" s="29" t="s">
        <v>89</v>
      </c>
      <c r="C39" s="29" t="s">
        <v>3167</v>
      </c>
      <c r="D39" s="24" t="s">
        <v>69</v>
      </c>
      <c r="E39" s="30" t="s">
        <v>3168</v>
      </c>
      <c r="F39" s="31" t="s">
        <v>486</v>
      </c>
      <c r="G39" s="32">
        <v>4</v>
      </c>
      <c r="H39" s="33">
        <v>0</v>
      </c>
      <c r="I39" s="33">
        <f>ROUND(ROUND(H39,2)*ROUND(G39,3),2)</f>
        <v>0</v>
      </c>
      <c r="O39">
        <f>(I39*21)/100</f>
        <v>0</v>
      </c>
      <c r="P39" t="s">
        <v>35</v>
      </c>
    </row>
    <row r="40" spans="1:16" ht="63.75" x14ac:dyDescent="0.2">
      <c r="A40" s="34" t="s">
        <v>59</v>
      </c>
      <c r="E40" s="35" t="s">
        <v>3169</v>
      </c>
    </row>
    <row r="41" spans="1:16" x14ac:dyDescent="0.2">
      <c r="A41" s="36" t="s">
        <v>61</v>
      </c>
      <c r="E41" s="37" t="s">
        <v>588</v>
      </c>
    </row>
    <row r="42" spans="1:16" ht="76.5" x14ac:dyDescent="0.2">
      <c r="A42" t="s">
        <v>63</v>
      </c>
      <c r="E42" s="35" t="s">
        <v>3147</v>
      </c>
    </row>
    <row r="43" spans="1:16" x14ac:dyDescent="0.2">
      <c r="A43" s="24" t="s">
        <v>55</v>
      </c>
      <c r="B43" s="29" t="s">
        <v>94</v>
      </c>
      <c r="C43" s="29" t="s">
        <v>3170</v>
      </c>
      <c r="D43" s="24" t="s">
        <v>69</v>
      </c>
      <c r="E43" s="30" t="s">
        <v>3171</v>
      </c>
      <c r="F43" s="31" t="s">
        <v>486</v>
      </c>
      <c r="G43" s="32">
        <v>4</v>
      </c>
      <c r="H43" s="33">
        <v>0</v>
      </c>
      <c r="I43" s="33">
        <f>ROUND(ROUND(H43,2)*ROUND(G43,3),2)</f>
        <v>0</v>
      </c>
      <c r="O43">
        <f>(I43*21)/100</f>
        <v>0</v>
      </c>
      <c r="P43" t="s">
        <v>35</v>
      </c>
    </row>
    <row r="44" spans="1:16" ht="63.75" x14ac:dyDescent="0.2">
      <c r="A44" s="34" t="s">
        <v>59</v>
      </c>
      <c r="E44" s="35" t="s">
        <v>3172</v>
      </c>
    </row>
    <row r="45" spans="1:16" x14ac:dyDescent="0.2">
      <c r="A45" s="36" t="s">
        <v>61</v>
      </c>
      <c r="E45" s="37" t="s">
        <v>588</v>
      </c>
    </row>
    <row r="46" spans="1:16" ht="25.5" x14ac:dyDescent="0.2">
      <c r="A46" t="s">
        <v>63</v>
      </c>
      <c r="E46" s="35" t="s">
        <v>3151</v>
      </c>
    </row>
    <row r="47" spans="1:16" x14ac:dyDescent="0.2">
      <c r="A47" s="24" t="s">
        <v>55</v>
      </c>
      <c r="B47" s="29" t="s">
        <v>50</v>
      </c>
      <c r="C47" s="29" t="s">
        <v>3173</v>
      </c>
      <c r="D47" s="24" t="s">
        <v>69</v>
      </c>
      <c r="E47" s="30" t="s">
        <v>3174</v>
      </c>
      <c r="F47" s="31" t="s">
        <v>3120</v>
      </c>
      <c r="G47" s="32">
        <v>124</v>
      </c>
      <c r="H47" s="33">
        <v>0</v>
      </c>
      <c r="I47" s="33">
        <f>ROUND(ROUND(H47,2)*ROUND(G47,3),2)</f>
        <v>0</v>
      </c>
      <c r="O47">
        <f>(I47*21)/100</f>
        <v>0</v>
      </c>
      <c r="P47" t="s">
        <v>35</v>
      </c>
    </row>
    <row r="48" spans="1:16" ht="63.75" x14ac:dyDescent="0.2">
      <c r="A48" s="34" t="s">
        <v>59</v>
      </c>
      <c r="E48" s="35" t="s">
        <v>3175</v>
      </c>
    </row>
    <row r="49" spans="1:16" x14ac:dyDescent="0.2">
      <c r="A49" s="36" t="s">
        <v>61</v>
      </c>
      <c r="E49" s="37" t="s">
        <v>3232</v>
      </c>
    </row>
    <row r="50" spans="1:16" ht="25.5" x14ac:dyDescent="0.2">
      <c r="A50" t="s">
        <v>63</v>
      </c>
      <c r="E50" s="35" t="s">
        <v>3156</v>
      </c>
    </row>
    <row r="51" spans="1:16" x14ac:dyDescent="0.2">
      <c r="A51" s="24" t="s">
        <v>55</v>
      </c>
      <c r="B51" s="29" t="s">
        <v>52</v>
      </c>
      <c r="C51" s="29" t="s">
        <v>3186</v>
      </c>
      <c r="D51" s="24" t="s">
        <v>69</v>
      </c>
      <c r="E51" s="30" t="s">
        <v>3187</v>
      </c>
      <c r="F51" s="31" t="s">
        <v>486</v>
      </c>
      <c r="G51" s="32">
        <v>8</v>
      </c>
      <c r="H51" s="33">
        <v>0</v>
      </c>
      <c r="I51" s="33">
        <f>ROUND(ROUND(H51,2)*ROUND(G51,3),2)</f>
        <v>0</v>
      </c>
      <c r="O51">
        <f>(I51*21)/100</f>
        <v>0</v>
      </c>
      <c r="P51" t="s">
        <v>35</v>
      </c>
    </row>
    <row r="52" spans="1:16" ht="76.5" x14ac:dyDescent="0.2">
      <c r="A52" s="34" t="s">
        <v>59</v>
      </c>
      <c r="E52" s="35" t="s">
        <v>3233</v>
      </c>
    </row>
    <row r="53" spans="1:16" x14ac:dyDescent="0.2">
      <c r="A53" s="36" t="s">
        <v>61</v>
      </c>
      <c r="E53" s="37" t="s">
        <v>2746</v>
      </c>
    </row>
    <row r="54" spans="1:16" ht="63.75" x14ac:dyDescent="0.2">
      <c r="A54" t="s">
        <v>63</v>
      </c>
      <c r="E54" s="35" t="s">
        <v>3189</v>
      </c>
    </row>
    <row r="55" spans="1:16" x14ac:dyDescent="0.2">
      <c r="A55" s="24" t="s">
        <v>55</v>
      </c>
      <c r="B55" s="29" t="s">
        <v>108</v>
      </c>
      <c r="C55" s="29" t="s">
        <v>3190</v>
      </c>
      <c r="D55" s="24" t="s">
        <v>69</v>
      </c>
      <c r="E55" s="30" t="s">
        <v>3191</v>
      </c>
      <c r="F55" s="31" t="s">
        <v>486</v>
      </c>
      <c r="G55" s="32">
        <v>8</v>
      </c>
      <c r="H55" s="33">
        <v>0</v>
      </c>
      <c r="I55" s="33">
        <f>ROUND(ROUND(H55,2)*ROUND(G55,3),2)</f>
        <v>0</v>
      </c>
      <c r="O55">
        <f>(I55*21)/100</f>
        <v>0</v>
      </c>
      <c r="P55" t="s">
        <v>35</v>
      </c>
    </row>
    <row r="56" spans="1:16" ht="63.75" x14ac:dyDescent="0.2">
      <c r="A56" s="34" t="s">
        <v>59</v>
      </c>
      <c r="E56" s="35" t="s">
        <v>3234</v>
      </c>
    </row>
    <row r="57" spans="1:16" x14ac:dyDescent="0.2">
      <c r="A57" s="36" t="s">
        <v>61</v>
      </c>
      <c r="E57" s="37" t="s">
        <v>2746</v>
      </c>
    </row>
    <row r="58" spans="1:16" ht="25.5" x14ac:dyDescent="0.2">
      <c r="A58" t="s">
        <v>63</v>
      </c>
      <c r="E58" s="35" t="s">
        <v>3151</v>
      </c>
    </row>
    <row r="59" spans="1:16" x14ac:dyDescent="0.2">
      <c r="A59" s="24" t="s">
        <v>55</v>
      </c>
      <c r="B59" s="29" t="s">
        <v>113</v>
      </c>
      <c r="C59" s="29" t="s">
        <v>3193</v>
      </c>
      <c r="D59" s="24" t="s">
        <v>69</v>
      </c>
      <c r="E59" s="30" t="s">
        <v>3194</v>
      </c>
      <c r="F59" s="31" t="s">
        <v>3120</v>
      </c>
      <c r="G59" s="32">
        <v>248</v>
      </c>
      <c r="H59" s="33">
        <v>0</v>
      </c>
      <c r="I59" s="33">
        <f>ROUND(ROUND(H59,2)*ROUND(G59,3),2)</f>
        <v>0</v>
      </c>
      <c r="O59">
        <f>(I59*21)/100</f>
        <v>0</v>
      </c>
      <c r="P59" t="s">
        <v>35</v>
      </c>
    </row>
    <row r="60" spans="1:16" ht="63.75" x14ac:dyDescent="0.2">
      <c r="A60" s="34" t="s">
        <v>59</v>
      </c>
      <c r="E60" s="35" t="s">
        <v>3235</v>
      </c>
    </row>
    <row r="61" spans="1:16" x14ac:dyDescent="0.2">
      <c r="A61" s="36" t="s">
        <v>61</v>
      </c>
      <c r="E61" s="37" t="s">
        <v>3236</v>
      </c>
    </row>
    <row r="62" spans="1:16" ht="25.5" x14ac:dyDescent="0.2">
      <c r="A62" t="s">
        <v>63</v>
      </c>
      <c r="E62"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3237</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3107</v>
      </c>
      <c r="D9" s="7"/>
      <c r="E9" s="18" t="s">
        <v>3108</v>
      </c>
      <c r="F9" s="8"/>
      <c r="G9" s="8"/>
      <c r="H9" s="8"/>
      <c r="I9" s="8"/>
    </row>
    <row r="10" spans="1:18" ht="12.75" customHeight="1" x14ac:dyDescent="0.25">
      <c r="A10" t="s">
        <v>3109</v>
      </c>
      <c r="B10" s="20" t="s">
        <v>30</v>
      </c>
      <c r="C10" s="3" t="s">
        <v>3237</v>
      </c>
      <c r="D10" s="2"/>
      <c r="E10" s="21" t="s">
        <v>3238</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f>
        <v>0</v>
      </c>
      <c r="R14">
        <f>0+O15+O19+O23+O27+O31+O35+O39+O43+O47+O51+O55+O59</f>
        <v>0</v>
      </c>
    </row>
    <row r="15" spans="1:18" ht="25.5" x14ac:dyDescent="0.2">
      <c r="A15" s="24" t="s">
        <v>55</v>
      </c>
      <c r="B15" s="29" t="s">
        <v>18</v>
      </c>
      <c r="C15" s="29" t="s">
        <v>3112</v>
      </c>
      <c r="D15" s="24" t="s">
        <v>69</v>
      </c>
      <c r="E15" s="30" t="s">
        <v>3113</v>
      </c>
      <c r="F15" s="31" t="s">
        <v>486</v>
      </c>
      <c r="G15" s="32">
        <v>14</v>
      </c>
      <c r="H15" s="33">
        <v>0</v>
      </c>
      <c r="I15" s="33">
        <f>ROUND(ROUND(H15,2)*ROUND(G15,3),2)</f>
        <v>0</v>
      </c>
      <c r="O15">
        <f>(I15*21)/100</f>
        <v>0</v>
      </c>
      <c r="P15" t="s">
        <v>35</v>
      </c>
    </row>
    <row r="16" spans="1:18" ht="140.25" x14ac:dyDescent="0.2">
      <c r="A16" s="34" t="s">
        <v>59</v>
      </c>
      <c r="E16" s="35" t="s">
        <v>3239</v>
      </c>
    </row>
    <row r="17" spans="1:16" x14ac:dyDescent="0.2">
      <c r="A17" s="36" t="s">
        <v>61</v>
      </c>
      <c r="E17" s="37" t="s">
        <v>3240</v>
      </c>
    </row>
    <row r="18" spans="1:16" ht="63.75" x14ac:dyDescent="0.2">
      <c r="A18" t="s">
        <v>63</v>
      </c>
      <c r="E18" s="35" t="s">
        <v>3116</v>
      </c>
    </row>
    <row r="19" spans="1:16" ht="25.5" x14ac:dyDescent="0.2">
      <c r="A19" s="24" t="s">
        <v>55</v>
      </c>
      <c r="B19" s="29" t="s">
        <v>35</v>
      </c>
      <c r="C19" s="29" t="s">
        <v>568</v>
      </c>
      <c r="D19" s="24" t="s">
        <v>69</v>
      </c>
      <c r="E19" s="30" t="s">
        <v>569</v>
      </c>
      <c r="F19" s="31" t="s">
        <v>486</v>
      </c>
      <c r="G19" s="32">
        <v>14</v>
      </c>
      <c r="H19" s="33">
        <v>0</v>
      </c>
      <c r="I19" s="33">
        <f>ROUND(ROUND(H19,2)*ROUND(G19,3),2)</f>
        <v>0</v>
      </c>
      <c r="O19">
        <f>(I19*21)/100</f>
        <v>0</v>
      </c>
      <c r="P19" t="s">
        <v>35</v>
      </c>
    </row>
    <row r="20" spans="1:16" ht="127.5" x14ac:dyDescent="0.2">
      <c r="A20" s="34" t="s">
        <v>59</v>
      </c>
      <c r="E20" s="35" t="s">
        <v>3241</v>
      </c>
    </row>
    <row r="21" spans="1:16" x14ac:dyDescent="0.2">
      <c r="A21" s="36" t="s">
        <v>61</v>
      </c>
      <c r="E21" s="37" t="s">
        <v>3240</v>
      </c>
    </row>
    <row r="22" spans="1:16" ht="25.5" x14ac:dyDescent="0.2">
      <c r="A22" t="s">
        <v>63</v>
      </c>
      <c r="E22" s="35" t="s">
        <v>572</v>
      </c>
    </row>
    <row r="23" spans="1:16" x14ac:dyDescent="0.2">
      <c r="A23" s="24" t="s">
        <v>55</v>
      </c>
      <c r="B23" s="29" t="s">
        <v>34</v>
      </c>
      <c r="C23" s="29" t="s">
        <v>3118</v>
      </c>
      <c r="D23" s="24" t="s">
        <v>69</v>
      </c>
      <c r="E23" s="30" t="s">
        <v>3119</v>
      </c>
      <c r="F23" s="31" t="s">
        <v>3120</v>
      </c>
      <c r="G23" s="32">
        <v>1722</v>
      </c>
      <c r="H23" s="33">
        <v>0</v>
      </c>
      <c r="I23" s="33">
        <f>ROUND(ROUND(H23,2)*ROUND(G23,3),2)</f>
        <v>0</v>
      </c>
      <c r="O23">
        <f>(I23*21)/100</f>
        <v>0</v>
      </c>
      <c r="P23" t="s">
        <v>35</v>
      </c>
    </row>
    <row r="24" spans="1:16" ht="165.75" x14ac:dyDescent="0.2">
      <c r="A24" s="34" t="s">
        <v>59</v>
      </c>
      <c r="E24" s="35" t="s">
        <v>3242</v>
      </c>
    </row>
    <row r="25" spans="1:16" x14ac:dyDescent="0.2">
      <c r="A25" s="36" t="s">
        <v>61</v>
      </c>
      <c r="E25" s="37" t="s">
        <v>3243</v>
      </c>
    </row>
    <row r="26" spans="1:16" ht="25.5" x14ac:dyDescent="0.2">
      <c r="A26" t="s">
        <v>63</v>
      </c>
      <c r="E26" s="35" t="s">
        <v>3123</v>
      </c>
    </row>
    <row r="27" spans="1:16" x14ac:dyDescent="0.2">
      <c r="A27" s="24" t="s">
        <v>55</v>
      </c>
      <c r="B27" s="29" t="s">
        <v>43</v>
      </c>
      <c r="C27" s="29" t="s">
        <v>3144</v>
      </c>
      <c r="D27" s="24" t="s">
        <v>69</v>
      </c>
      <c r="E27" s="30" t="s">
        <v>3145</v>
      </c>
      <c r="F27" s="31" t="s">
        <v>486</v>
      </c>
      <c r="G27" s="32">
        <v>3</v>
      </c>
      <c r="H27" s="33">
        <v>0</v>
      </c>
      <c r="I27" s="33">
        <f>ROUND(ROUND(H27,2)*ROUND(G27,3),2)</f>
        <v>0</v>
      </c>
      <c r="O27">
        <f>(I27*21)/100</f>
        <v>0</v>
      </c>
      <c r="P27" t="s">
        <v>35</v>
      </c>
    </row>
    <row r="28" spans="1:16" ht="63.75" x14ac:dyDescent="0.2">
      <c r="A28" s="34" t="s">
        <v>59</v>
      </c>
      <c r="E28" s="35" t="s">
        <v>3146</v>
      </c>
    </row>
    <row r="29" spans="1:16" x14ac:dyDescent="0.2">
      <c r="A29" s="36" t="s">
        <v>61</v>
      </c>
      <c r="E29" s="37" t="s">
        <v>448</v>
      </c>
    </row>
    <row r="30" spans="1:16" ht="76.5" x14ac:dyDescent="0.2">
      <c r="A30" t="s">
        <v>63</v>
      </c>
      <c r="E30" s="35" t="s">
        <v>3147</v>
      </c>
    </row>
    <row r="31" spans="1:16" x14ac:dyDescent="0.2">
      <c r="A31" s="24" t="s">
        <v>55</v>
      </c>
      <c r="B31" s="29" t="s">
        <v>45</v>
      </c>
      <c r="C31" s="29" t="s">
        <v>3148</v>
      </c>
      <c r="D31" s="24" t="s">
        <v>69</v>
      </c>
      <c r="E31" s="30" t="s">
        <v>3149</v>
      </c>
      <c r="F31" s="31" t="s">
        <v>486</v>
      </c>
      <c r="G31" s="32">
        <v>3</v>
      </c>
      <c r="H31" s="33">
        <v>0</v>
      </c>
      <c r="I31" s="33">
        <f>ROUND(ROUND(H31,2)*ROUND(G31,3),2)</f>
        <v>0</v>
      </c>
      <c r="O31">
        <f>(I31*21)/100</f>
        <v>0</v>
      </c>
      <c r="P31" t="s">
        <v>35</v>
      </c>
    </row>
    <row r="32" spans="1:16" ht="51" x14ac:dyDescent="0.2">
      <c r="A32" s="34" t="s">
        <v>59</v>
      </c>
      <c r="E32" s="35" t="s">
        <v>3150</v>
      </c>
    </row>
    <row r="33" spans="1:16" x14ac:dyDescent="0.2">
      <c r="A33" s="36" t="s">
        <v>61</v>
      </c>
      <c r="E33" s="37" t="s">
        <v>448</v>
      </c>
    </row>
    <row r="34" spans="1:16" ht="25.5" x14ac:dyDescent="0.2">
      <c r="A34" t="s">
        <v>63</v>
      </c>
      <c r="E34" s="35" t="s">
        <v>3151</v>
      </c>
    </row>
    <row r="35" spans="1:16" x14ac:dyDescent="0.2">
      <c r="A35" s="24" t="s">
        <v>55</v>
      </c>
      <c r="B35" s="29" t="s">
        <v>47</v>
      </c>
      <c r="C35" s="29" t="s">
        <v>3152</v>
      </c>
      <c r="D35" s="24" t="s">
        <v>69</v>
      </c>
      <c r="E35" s="30" t="s">
        <v>3153</v>
      </c>
      <c r="F35" s="31" t="s">
        <v>3120</v>
      </c>
      <c r="G35" s="32">
        <v>369</v>
      </c>
      <c r="H35" s="33">
        <v>0</v>
      </c>
      <c r="I35" s="33">
        <f>ROUND(ROUND(H35,2)*ROUND(G35,3),2)</f>
        <v>0</v>
      </c>
      <c r="O35">
        <f>(I35*21)/100</f>
        <v>0</v>
      </c>
      <c r="P35" t="s">
        <v>35</v>
      </c>
    </row>
    <row r="36" spans="1:16" ht="51" x14ac:dyDescent="0.2">
      <c r="A36" s="34" t="s">
        <v>59</v>
      </c>
      <c r="E36" s="35" t="s">
        <v>3154</v>
      </c>
    </row>
    <row r="37" spans="1:16" x14ac:dyDescent="0.2">
      <c r="A37" s="36" t="s">
        <v>61</v>
      </c>
      <c r="E37" s="37" t="s">
        <v>3244</v>
      </c>
    </row>
    <row r="38" spans="1:16" ht="25.5" x14ac:dyDescent="0.2">
      <c r="A38" t="s">
        <v>63</v>
      </c>
      <c r="E38" s="35" t="s">
        <v>3156</v>
      </c>
    </row>
    <row r="39" spans="1:16" x14ac:dyDescent="0.2">
      <c r="A39" s="24" t="s">
        <v>55</v>
      </c>
      <c r="B39" s="29" t="s">
        <v>89</v>
      </c>
      <c r="C39" s="29" t="s">
        <v>3167</v>
      </c>
      <c r="D39" s="24" t="s">
        <v>69</v>
      </c>
      <c r="E39" s="30" t="s">
        <v>3168</v>
      </c>
      <c r="F39" s="31" t="s">
        <v>486</v>
      </c>
      <c r="G39" s="32">
        <v>3</v>
      </c>
      <c r="H39" s="33">
        <v>0</v>
      </c>
      <c r="I39" s="33">
        <f>ROUND(ROUND(H39,2)*ROUND(G39,3),2)</f>
        <v>0</v>
      </c>
      <c r="O39">
        <f>(I39*21)/100</f>
        <v>0</v>
      </c>
      <c r="P39" t="s">
        <v>35</v>
      </c>
    </row>
    <row r="40" spans="1:16" ht="63.75" x14ac:dyDescent="0.2">
      <c r="A40" s="34" t="s">
        <v>59</v>
      </c>
      <c r="E40" s="35" t="s">
        <v>3169</v>
      </c>
    </row>
    <row r="41" spans="1:16" x14ac:dyDescent="0.2">
      <c r="A41" s="36" t="s">
        <v>61</v>
      </c>
      <c r="E41" s="37" t="s">
        <v>448</v>
      </c>
    </row>
    <row r="42" spans="1:16" ht="76.5" x14ac:dyDescent="0.2">
      <c r="A42" t="s">
        <v>63</v>
      </c>
      <c r="E42" s="35" t="s">
        <v>3147</v>
      </c>
    </row>
    <row r="43" spans="1:16" x14ac:dyDescent="0.2">
      <c r="A43" s="24" t="s">
        <v>55</v>
      </c>
      <c r="B43" s="29" t="s">
        <v>94</v>
      </c>
      <c r="C43" s="29" t="s">
        <v>3170</v>
      </c>
      <c r="D43" s="24" t="s">
        <v>69</v>
      </c>
      <c r="E43" s="30" t="s">
        <v>3171</v>
      </c>
      <c r="F43" s="31" t="s">
        <v>486</v>
      </c>
      <c r="G43" s="32">
        <v>3</v>
      </c>
      <c r="H43" s="33">
        <v>0</v>
      </c>
      <c r="I43" s="33">
        <f>ROUND(ROUND(H43,2)*ROUND(G43,3),2)</f>
        <v>0</v>
      </c>
      <c r="O43">
        <f>(I43*21)/100</f>
        <v>0</v>
      </c>
      <c r="P43" t="s">
        <v>35</v>
      </c>
    </row>
    <row r="44" spans="1:16" ht="63.75" x14ac:dyDescent="0.2">
      <c r="A44" s="34" t="s">
        <v>59</v>
      </c>
      <c r="E44" s="35" t="s">
        <v>3172</v>
      </c>
    </row>
    <row r="45" spans="1:16" x14ac:dyDescent="0.2">
      <c r="A45" s="36" t="s">
        <v>61</v>
      </c>
      <c r="E45" s="37" t="s">
        <v>448</v>
      </c>
    </row>
    <row r="46" spans="1:16" ht="25.5" x14ac:dyDescent="0.2">
      <c r="A46" t="s">
        <v>63</v>
      </c>
      <c r="E46" s="35" t="s">
        <v>3151</v>
      </c>
    </row>
    <row r="47" spans="1:16" x14ac:dyDescent="0.2">
      <c r="A47" s="24" t="s">
        <v>55</v>
      </c>
      <c r="B47" s="29" t="s">
        <v>50</v>
      </c>
      <c r="C47" s="29" t="s">
        <v>3173</v>
      </c>
      <c r="D47" s="24" t="s">
        <v>69</v>
      </c>
      <c r="E47" s="30" t="s">
        <v>3174</v>
      </c>
      <c r="F47" s="31" t="s">
        <v>3120</v>
      </c>
      <c r="G47" s="32">
        <v>369</v>
      </c>
      <c r="H47" s="33">
        <v>0</v>
      </c>
      <c r="I47" s="33">
        <f>ROUND(ROUND(H47,2)*ROUND(G47,3),2)</f>
        <v>0</v>
      </c>
      <c r="O47">
        <f>(I47*21)/100</f>
        <v>0</v>
      </c>
      <c r="P47" t="s">
        <v>35</v>
      </c>
    </row>
    <row r="48" spans="1:16" ht="63.75" x14ac:dyDescent="0.2">
      <c r="A48" s="34" t="s">
        <v>59</v>
      </c>
      <c r="E48" s="35" t="s">
        <v>3175</v>
      </c>
    </row>
    <row r="49" spans="1:16" x14ac:dyDescent="0.2">
      <c r="A49" s="36" t="s">
        <v>61</v>
      </c>
      <c r="E49" s="37" t="s">
        <v>3244</v>
      </c>
    </row>
    <row r="50" spans="1:16" ht="25.5" x14ac:dyDescent="0.2">
      <c r="A50" t="s">
        <v>63</v>
      </c>
      <c r="E50" s="35" t="s">
        <v>3156</v>
      </c>
    </row>
    <row r="51" spans="1:16" x14ac:dyDescent="0.2">
      <c r="A51" s="24" t="s">
        <v>55</v>
      </c>
      <c r="B51" s="29" t="s">
        <v>52</v>
      </c>
      <c r="C51" s="29" t="s">
        <v>3186</v>
      </c>
      <c r="D51" s="24" t="s">
        <v>69</v>
      </c>
      <c r="E51" s="30" t="s">
        <v>3187</v>
      </c>
      <c r="F51" s="31" t="s">
        <v>486</v>
      </c>
      <c r="G51" s="32">
        <v>6</v>
      </c>
      <c r="H51" s="33">
        <v>0</v>
      </c>
      <c r="I51" s="33">
        <f>ROUND(ROUND(H51,2)*ROUND(G51,3),2)</f>
        <v>0</v>
      </c>
      <c r="O51">
        <f>(I51*21)/100</f>
        <v>0</v>
      </c>
      <c r="P51" t="s">
        <v>35</v>
      </c>
    </row>
    <row r="52" spans="1:16" ht="76.5" x14ac:dyDescent="0.2">
      <c r="A52" s="34" t="s">
        <v>59</v>
      </c>
      <c r="E52" s="35" t="s">
        <v>3245</v>
      </c>
    </row>
    <row r="53" spans="1:16" x14ac:dyDescent="0.2">
      <c r="A53" s="36" t="s">
        <v>61</v>
      </c>
      <c r="E53" s="37" t="s">
        <v>934</v>
      </c>
    </row>
    <row r="54" spans="1:16" ht="63.75" x14ac:dyDescent="0.2">
      <c r="A54" t="s">
        <v>63</v>
      </c>
      <c r="E54" s="35" t="s">
        <v>3189</v>
      </c>
    </row>
    <row r="55" spans="1:16" x14ac:dyDescent="0.2">
      <c r="A55" s="24" t="s">
        <v>55</v>
      </c>
      <c r="B55" s="29" t="s">
        <v>108</v>
      </c>
      <c r="C55" s="29" t="s">
        <v>3190</v>
      </c>
      <c r="D55" s="24" t="s">
        <v>69</v>
      </c>
      <c r="E55" s="30" t="s">
        <v>3191</v>
      </c>
      <c r="F55" s="31" t="s">
        <v>486</v>
      </c>
      <c r="G55" s="32">
        <v>6</v>
      </c>
      <c r="H55" s="33">
        <v>0</v>
      </c>
      <c r="I55" s="33">
        <f>ROUND(ROUND(H55,2)*ROUND(G55,3),2)</f>
        <v>0</v>
      </c>
      <c r="O55">
        <f>(I55*21)/100</f>
        <v>0</v>
      </c>
      <c r="P55" t="s">
        <v>35</v>
      </c>
    </row>
    <row r="56" spans="1:16" ht="63.75" x14ac:dyDescent="0.2">
      <c r="A56" s="34" t="s">
        <v>59</v>
      </c>
      <c r="E56" s="35" t="s">
        <v>3246</v>
      </c>
    </row>
    <row r="57" spans="1:16" x14ac:dyDescent="0.2">
      <c r="A57" s="36" t="s">
        <v>61</v>
      </c>
      <c r="E57" s="37" t="s">
        <v>934</v>
      </c>
    </row>
    <row r="58" spans="1:16" ht="25.5" x14ac:dyDescent="0.2">
      <c r="A58" t="s">
        <v>63</v>
      </c>
      <c r="E58" s="35" t="s">
        <v>3151</v>
      </c>
    </row>
    <row r="59" spans="1:16" x14ac:dyDescent="0.2">
      <c r="A59" s="24" t="s">
        <v>55</v>
      </c>
      <c r="B59" s="29" t="s">
        <v>113</v>
      </c>
      <c r="C59" s="29" t="s">
        <v>3193</v>
      </c>
      <c r="D59" s="24" t="s">
        <v>69</v>
      </c>
      <c r="E59" s="30" t="s">
        <v>3194</v>
      </c>
      <c r="F59" s="31" t="s">
        <v>3120</v>
      </c>
      <c r="G59" s="32">
        <v>738</v>
      </c>
      <c r="H59" s="33">
        <v>0</v>
      </c>
      <c r="I59" s="33">
        <f>ROUND(ROUND(H59,2)*ROUND(G59,3),2)</f>
        <v>0</v>
      </c>
      <c r="O59">
        <f>(I59*21)/100</f>
        <v>0</v>
      </c>
      <c r="P59" t="s">
        <v>35</v>
      </c>
    </row>
    <row r="60" spans="1:16" ht="63.75" x14ac:dyDescent="0.2">
      <c r="A60" s="34" t="s">
        <v>59</v>
      </c>
      <c r="E60" s="35" t="s">
        <v>3247</v>
      </c>
    </row>
    <row r="61" spans="1:16" x14ac:dyDescent="0.2">
      <c r="A61" s="36" t="s">
        <v>61</v>
      </c>
      <c r="E61" s="37" t="s">
        <v>3248</v>
      </c>
    </row>
    <row r="62" spans="1:16" ht="25.5" x14ac:dyDescent="0.2">
      <c r="A62" t="s">
        <v>63</v>
      </c>
      <c r="E62"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3249</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3107</v>
      </c>
      <c r="D9" s="7"/>
      <c r="E9" s="18" t="s">
        <v>3108</v>
      </c>
      <c r="F9" s="8"/>
      <c r="G9" s="8"/>
      <c r="H9" s="8"/>
      <c r="I9" s="8"/>
    </row>
    <row r="10" spans="1:18" ht="12.75" customHeight="1" x14ac:dyDescent="0.25">
      <c r="A10" t="s">
        <v>3109</v>
      </c>
      <c r="B10" s="20" t="s">
        <v>30</v>
      </c>
      <c r="C10" s="3" t="s">
        <v>3249</v>
      </c>
      <c r="D10" s="2"/>
      <c r="E10" s="21" t="s">
        <v>3250</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f>
        <v>0</v>
      </c>
      <c r="R14">
        <f>0+O15+O19+O23+O27+O31+O35</f>
        <v>0</v>
      </c>
    </row>
    <row r="15" spans="1:18" ht="25.5" x14ac:dyDescent="0.2">
      <c r="A15" s="24" t="s">
        <v>55</v>
      </c>
      <c r="B15" s="29" t="s">
        <v>18</v>
      </c>
      <c r="C15" s="29" t="s">
        <v>3112</v>
      </c>
      <c r="D15" s="24" t="s">
        <v>69</v>
      </c>
      <c r="E15" s="30" t="s">
        <v>3113</v>
      </c>
      <c r="F15" s="31" t="s">
        <v>486</v>
      </c>
      <c r="G15" s="32">
        <v>58</v>
      </c>
      <c r="H15" s="33">
        <v>0</v>
      </c>
      <c r="I15" s="33">
        <f>ROUND(ROUND(H15,2)*ROUND(G15,3),2)</f>
        <v>0</v>
      </c>
      <c r="O15">
        <f>(I15*21)/100</f>
        <v>0</v>
      </c>
      <c r="P15" t="s">
        <v>35</v>
      </c>
    </row>
    <row r="16" spans="1:18" ht="178.5" x14ac:dyDescent="0.2">
      <c r="A16" s="34" t="s">
        <v>59</v>
      </c>
      <c r="E16" s="35" t="s">
        <v>3251</v>
      </c>
    </row>
    <row r="17" spans="1:16" x14ac:dyDescent="0.2">
      <c r="A17" s="36" t="s">
        <v>61</v>
      </c>
      <c r="E17" s="37" t="s">
        <v>3252</v>
      </c>
    </row>
    <row r="18" spans="1:16" ht="63.75" x14ac:dyDescent="0.2">
      <c r="A18" t="s">
        <v>63</v>
      </c>
      <c r="E18" s="35" t="s">
        <v>3116</v>
      </c>
    </row>
    <row r="19" spans="1:16" ht="25.5" x14ac:dyDescent="0.2">
      <c r="A19" s="24" t="s">
        <v>55</v>
      </c>
      <c r="B19" s="29" t="s">
        <v>35</v>
      </c>
      <c r="C19" s="29" t="s">
        <v>568</v>
      </c>
      <c r="D19" s="24" t="s">
        <v>69</v>
      </c>
      <c r="E19" s="30" t="s">
        <v>569</v>
      </c>
      <c r="F19" s="31" t="s">
        <v>486</v>
      </c>
      <c r="G19" s="32">
        <v>58</v>
      </c>
      <c r="H19" s="33">
        <v>0</v>
      </c>
      <c r="I19" s="33">
        <f>ROUND(ROUND(H19,2)*ROUND(G19,3),2)</f>
        <v>0</v>
      </c>
      <c r="O19">
        <f>(I19*21)/100</f>
        <v>0</v>
      </c>
      <c r="P19" t="s">
        <v>35</v>
      </c>
    </row>
    <row r="20" spans="1:16" ht="165.75" x14ac:dyDescent="0.2">
      <c r="A20" s="34" t="s">
        <v>59</v>
      </c>
      <c r="E20" s="35" t="s">
        <v>3253</v>
      </c>
    </row>
    <row r="21" spans="1:16" x14ac:dyDescent="0.2">
      <c r="A21" s="36" t="s">
        <v>61</v>
      </c>
      <c r="E21" s="37" t="s">
        <v>3252</v>
      </c>
    </row>
    <row r="22" spans="1:16" ht="25.5" x14ac:dyDescent="0.2">
      <c r="A22" t="s">
        <v>63</v>
      </c>
      <c r="E22" s="35" t="s">
        <v>572</v>
      </c>
    </row>
    <row r="23" spans="1:16" x14ac:dyDescent="0.2">
      <c r="A23" s="24" t="s">
        <v>55</v>
      </c>
      <c r="B23" s="29" t="s">
        <v>34</v>
      </c>
      <c r="C23" s="29" t="s">
        <v>3118</v>
      </c>
      <c r="D23" s="24" t="s">
        <v>69</v>
      </c>
      <c r="E23" s="30" t="s">
        <v>3119</v>
      </c>
      <c r="F23" s="31" t="s">
        <v>3120</v>
      </c>
      <c r="G23" s="32">
        <v>14210</v>
      </c>
      <c r="H23" s="33">
        <v>0</v>
      </c>
      <c r="I23" s="33">
        <f>ROUND(ROUND(H23,2)*ROUND(G23,3),2)</f>
        <v>0</v>
      </c>
      <c r="O23">
        <f>(I23*21)/100</f>
        <v>0</v>
      </c>
      <c r="P23" t="s">
        <v>35</v>
      </c>
    </row>
    <row r="24" spans="1:16" ht="204" x14ac:dyDescent="0.2">
      <c r="A24" s="34" t="s">
        <v>59</v>
      </c>
      <c r="E24" s="35" t="s">
        <v>3254</v>
      </c>
    </row>
    <row r="25" spans="1:16" x14ac:dyDescent="0.2">
      <c r="A25" s="36" t="s">
        <v>61</v>
      </c>
      <c r="E25" s="37" t="s">
        <v>3255</v>
      </c>
    </row>
    <row r="26" spans="1:16" ht="25.5" x14ac:dyDescent="0.2">
      <c r="A26" t="s">
        <v>63</v>
      </c>
      <c r="E26" s="35" t="s">
        <v>3123</v>
      </c>
    </row>
    <row r="27" spans="1:16" x14ac:dyDescent="0.2">
      <c r="A27" s="24" t="s">
        <v>55</v>
      </c>
      <c r="B27" s="29" t="s">
        <v>43</v>
      </c>
      <c r="C27" s="29" t="s">
        <v>3124</v>
      </c>
      <c r="D27" s="24" t="s">
        <v>69</v>
      </c>
      <c r="E27" s="30" t="s">
        <v>3125</v>
      </c>
      <c r="F27" s="31" t="s">
        <v>486</v>
      </c>
      <c r="G27" s="32">
        <v>9</v>
      </c>
      <c r="H27" s="33">
        <v>0</v>
      </c>
      <c r="I27" s="33">
        <f>ROUND(ROUND(H27,2)*ROUND(G27,3),2)</f>
        <v>0</v>
      </c>
      <c r="O27">
        <f>(I27*21)/100</f>
        <v>0</v>
      </c>
      <c r="P27" t="s">
        <v>35</v>
      </c>
    </row>
    <row r="28" spans="1:16" ht="89.25" x14ac:dyDescent="0.2">
      <c r="A28" s="34" t="s">
        <v>59</v>
      </c>
      <c r="E28" s="35" t="s">
        <v>3256</v>
      </c>
    </row>
    <row r="29" spans="1:16" x14ac:dyDescent="0.2">
      <c r="A29" s="36" t="s">
        <v>61</v>
      </c>
      <c r="E29" s="37" t="s">
        <v>3257</v>
      </c>
    </row>
    <row r="30" spans="1:16" ht="76.5" x14ac:dyDescent="0.2">
      <c r="A30" t="s">
        <v>63</v>
      </c>
      <c r="E30" s="35" t="s">
        <v>3127</v>
      </c>
    </row>
    <row r="31" spans="1:16" x14ac:dyDescent="0.2">
      <c r="A31" s="24" t="s">
        <v>55</v>
      </c>
      <c r="B31" s="29" t="s">
        <v>45</v>
      </c>
      <c r="C31" s="29" t="s">
        <v>3128</v>
      </c>
      <c r="D31" s="24" t="s">
        <v>69</v>
      </c>
      <c r="E31" s="30" t="s">
        <v>3129</v>
      </c>
      <c r="F31" s="31" t="s">
        <v>486</v>
      </c>
      <c r="G31" s="32">
        <v>9</v>
      </c>
      <c r="H31" s="33">
        <v>0</v>
      </c>
      <c r="I31" s="33">
        <f>ROUND(ROUND(H31,2)*ROUND(G31,3),2)</f>
        <v>0</v>
      </c>
      <c r="O31">
        <f>(I31*21)/100</f>
        <v>0</v>
      </c>
      <c r="P31" t="s">
        <v>35</v>
      </c>
    </row>
    <row r="32" spans="1:16" ht="76.5" x14ac:dyDescent="0.2">
      <c r="A32" s="34" t="s">
        <v>59</v>
      </c>
      <c r="E32" s="35" t="s">
        <v>3258</v>
      </c>
    </row>
    <row r="33" spans="1:16" x14ac:dyDescent="0.2">
      <c r="A33" s="36" t="s">
        <v>61</v>
      </c>
      <c r="E33" s="37" t="s">
        <v>3257</v>
      </c>
    </row>
    <row r="34" spans="1:16" ht="25.5" x14ac:dyDescent="0.2">
      <c r="A34" t="s">
        <v>63</v>
      </c>
      <c r="E34" s="35" t="s">
        <v>572</v>
      </c>
    </row>
    <row r="35" spans="1:16" x14ac:dyDescent="0.2">
      <c r="A35" s="24" t="s">
        <v>55</v>
      </c>
      <c r="B35" s="29" t="s">
        <v>47</v>
      </c>
      <c r="C35" s="29" t="s">
        <v>3131</v>
      </c>
      <c r="D35" s="24" t="s">
        <v>69</v>
      </c>
      <c r="E35" s="30" t="s">
        <v>3132</v>
      </c>
      <c r="F35" s="31" t="s">
        <v>3120</v>
      </c>
      <c r="G35" s="32">
        <v>2205</v>
      </c>
      <c r="H35" s="33">
        <v>0</v>
      </c>
      <c r="I35" s="33">
        <f>ROUND(ROUND(H35,2)*ROUND(G35,3),2)</f>
        <v>0</v>
      </c>
      <c r="O35">
        <f>(I35*21)/100</f>
        <v>0</v>
      </c>
      <c r="P35" t="s">
        <v>35</v>
      </c>
    </row>
    <row r="36" spans="1:16" ht="76.5" x14ac:dyDescent="0.2">
      <c r="A36" s="34" t="s">
        <v>59</v>
      </c>
      <c r="E36" s="35" t="s">
        <v>3259</v>
      </c>
    </row>
    <row r="37" spans="1:16" x14ac:dyDescent="0.2">
      <c r="A37" s="36" t="s">
        <v>61</v>
      </c>
      <c r="E37" s="37" t="s">
        <v>3260</v>
      </c>
    </row>
    <row r="38" spans="1:16" ht="25.5" x14ac:dyDescent="0.2">
      <c r="A38" t="s">
        <v>63</v>
      </c>
      <c r="E38" s="35" t="s">
        <v>3123</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3263</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3261</v>
      </c>
      <c r="D9" s="7"/>
      <c r="E9" s="18" t="s">
        <v>3262</v>
      </c>
      <c r="F9" s="8"/>
      <c r="G9" s="8"/>
      <c r="H9" s="8"/>
      <c r="I9" s="8"/>
    </row>
    <row r="10" spans="1:18" ht="12.75" customHeight="1" x14ac:dyDescent="0.25">
      <c r="A10" t="s">
        <v>3109</v>
      </c>
      <c r="B10" s="20" t="s">
        <v>30</v>
      </c>
      <c r="C10" s="3" t="s">
        <v>3263</v>
      </c>
      <c r="D10" s="2"/>
      <c r="E10" s="21" t="s">
        <v>3264</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f>
        <v>0</v>
      </c>
      <c r="R14">
        <f>0+O15+O19+O23+O27+O31+O35+O39+O43+O47+O51+O55+O59</f>
        <v>0</v>
      </c>
    </row>
    <row r="15" spans="1:18" ht="25.5" x14ac:dyDescent="0.2">
      <c r="A15" s="24" t="s">
        <v>55</v>
      </c>
      <c r="B15" s="29" t="s">
        <v>18</v>
      </c>
      <c r="C15" s="29" t="s">
        <v>3112</v>
      </c>
      <c r="D15" s="24" t="s">
        <v>69</v>
      </c>
      <c r="E15" s="30" t="s">
        <v>3113</v>
      </c>
      <c r="F15" s="31" t="s">
        <v>486</v>
      </c>
      <c r="G15" s="32">
        <v>10</v>
      </c>
      <c r="H15" s="33">
        <v>0</v>
      </c>
      <c r="I15" s="33">
        <f>ROUND(ROUND(H15,2)*ROUND(G15,3),2)</f>
        <v>0</v>
      </c>
      <c r="O15">
        <f>(I15*21)/100</f>
        <v>0</v>
      </c>
      <c r="P15" t="s">
        <v>35</v>
      </c>
    </row>
    <row r="16" spans="1:18" ht="140.25" x14ac:dyDescent="0.2">
      <c r="A16" s="34" t="s">
        <v>59</v>
      </c>
      <c r="E16" s="35" t="s">
        <v>3265</v>
      </c>
    </row>
    <row r="17" spans="1:16" x14ac:dyDescent="0.2">
      <c r="A17" s="36" t="s">
        <v>61</v>
      </c>
      <c r="E17" s="37" t="s">
        <v>3266</v>
      </c>
    </row>
    <row r="18" spans="1:16" ht="63.75" x14ac:dyDescent="0.2">
      <c r="A18" t="s">
        <v>63</v>
      </c>
      <c r="E18" s="35" t="s">
        <v>3116</v>
      </c>
    </row>
    <row r="19" spans="1:16" ht="25.5" x14ac:dyDescent="0.2">
      <c r="A19" s="24" t="s">
        <v>55</v>
      </c>
      <c r="B19" s="29" t="s">
        <v>35</v>
      </c>
      <c r="C19" s="29" t="s">
        <v>568</v>
      </c>
      <c r="D19" s="24" t="s">
        <v>69</v>
      </c>
      <c r="E19" s="30" t="s">
        <v>569</v>
      </c>
      <c r="F19" s="31" t="s">
        <v>486</v>
      </c>
      <c r="G19" s="32">
        <v>10</v>
      </c>
      <c r="H19" s="33">
        <v>0</v>
      </c>
      <c r="I19" s="33">
        <f>ROUND(ROUND(H19,2)*ROUND(G19,3),2)</f>
        <v>0</v>
      </c>
      <c r="O19">
        <f>(I19*21)/100</f>
        <v>0</v>
      </c>
      <c r="P19" t="s">
        <v>35</v>
      </c>
    </row>
    <row r="20" spans="1:16" ht="127.5" x14ac:dyDescent="0.2">
      <c r="A20" s="34" t="s">
        <v>59</v>
      </c>
      <c r="E20" s="35" t="s">
        <v>3267</v>
      </c>
    </row>
    <row r="21" spans="1:16" x14ac:dyDescent="0.2">
      <c r="A21" s="36" t="s">
        <v>61</v>
      </c>
      <c r="E21" s="37" t="s">
        <v>3266</v>
      </c>
    </row>
    <row r="22" spans="1:16" ht="25.5" x14ac:dyDescent="0.2">
      <c r="A22" t="s">
        <v>63</v>
      </c>
      <c r="E22" s="35" t="s">
        <v>572</v>
      </c>
    </row>
    <row r="23" spans="1:16" x14ac:dyDescent="0.2">
      <c r="A23" s="24" t="s">
        <v>55</v>
      </c>
      <c r="B23" s="29" t="s">
        <v>34</v>
      </c>
      <c r="C23" s="29" t="s">
        <v>3118</v>
      </c>
      <c r="D23" s="24" t="s">
        <v>69</v>
      </c>
      <c r="E23" s="30" t="s">
        <v>3119</v>
      </c>
      <c r="F23" s="31" t="s">
        <v>3120</v>
      </c>
      <c r="G23" s="32">
        <v>1220</v>
      </c>
      <c r="H23" s="33">
        <v>0</v>
      </c>
      <c r="I23" s="33">
        <f>ROUND(ROUND(H23,2)*ROUND(G23,3),2)</f>
        <v>0</v>
      </c>
      <c r="O23">
        <f>(I23*21)/100</f>
        <v>0</v>
      </c>
      <c r="P23" t="s">
        <v>35</v>
      </c>
    </row>
    <row r="24" spans="1:16" ht="165.75" x14ac:dyDescent="0.2">
      <c r="A24" s="34" t="s">
        <v>59</v>
      </c>
      <c r="E24" s="35" t="s">
        <v>3268</v>
      </c>
    </row>
    <row r="25" spans="1:16" x14ac:dyDescent="0.2">
      <c r="A25" s="36" t="s">
        <v>61</v>
      </c>
      <c r="E25" s="37" t="s">
        <v>3269</v>
      </c>
    </row>
    <row r="26" spans="1:16" ht="25.5" x14ac:dyDescent="0.2">
      <c r="A26" t="s">
        <v>63</v>
      </c>
      <c r="E26" s="35" t="s">
        <v>3123</v>
      </c>
    </row>
    <row r="27" spans="1:16" x14ac:dyDescent="0.2">
      <c r="A27" s="24" t="s">
        <v>55</v>
      </c>
      <c r="B27" s="29" t="s">
        <v>43</v>
      </c>
      <c r="C27" s="29" t="s">
        <v>3144</v>
      </c>
      <c r="D27" s="24" t="s">
        <v>69</v>
      </c>
      <c r="E27" s="30" t="s">
        <v>3145</v>
      </c>
      <c r="F27" s="31" t="s">
        <v>486</v>
      </c>
      <c r="G27" s="32">
        <v>2</v>
      </c>
      <c r="H27" s="33">
        <v>0</v>
      </c>
      <c r="I27" s="33">
        <f>ROUND(ROUND(H27,2)*ROUND(G27,3),2)</f>
        <v>0</v>
      </c>
      <c r="O27">
        <f>(I27*21)/100</f>
        <v>0</v>
      </c>
      <c r="P27" t="s">
        <v>35</v>
      </c>
    </row>
    <row r="28" spans="1:16" ht="63.75" x14ac:dyDescent="0.2">
      <c r="A28" s="34" t="s">
        <v>59</v>
      </c>
      <c r="E28" s="35" t="s">
        <v>3146</v>
      </c>
    </row>
    <row r="29" spans="1:16" x14ac:dyDescent="0.2">
      <c r="A29" s="36" t="s">
        <v>61</v>
      </c>
      <c r="E29" s="37" t="s">
        <v>488</v>
      </c>
    </row>
    <row r="30" spans="1:16" ht="76.5" x14ac:dyDescent="0.2">
      <c r="A30" t="s">
        <v>63</v>
      </c>
      <c r="E30" s="35" t="s">
        <v>3147</v>
      </c>
    </row>
    <row r="31" spans="1:16" x14ac:dyDescent="0.2">
      <c r="A31" s="24" t="s">
        <v>55</v>
      </c>
      <c r="B31" s="29" t="s">
        <v>45</v>
      </c>
      <c r="C31" s="29" t="s">
        <v>3148</v>
      </c>
      <c r="D31" s="24" t="s">
        <v>69</v>
      </c>
      <c r="E31" s="30" t="s">
        <v>3149</v>
      </c>
      <c r="F31" s="31" t="s">
        <v>486</v>
      </c>
      <c r="G31" s="32">
        <v>2</v>
      </c>
      <c r="H31" s="33">
        <v>0</v>
      </c>
      <c r="I31" s="33">
        <f>ROUND(ROUND(H31,2)*ROUND(G31,3),2)</f>
        <v>0</v>
      </c>
      <c r="O31">
        <f>(I31*21)/100</f>
        <v>0</v>
      </c>
      <c r="P31" t="s">
        <v>35</v>
      </c>
    </row>
    <row r="32" spans="1:16" ht="51" x14ac:dyDescent="0.2">
      <c r="A32" s="34" t="s">
        <v>59</v>
      </c>
      <c r="E32" s="35" t="s">
        <v>3150</v>
      </c>
    </row>
    <row r="33" spans="1:16" x14ac:dyDescent="0.2">
      <c r="A33" s="36" t="s">
        <v>61</v>
      </c>
      <c r="E33" s="37" t="s">
        <v>488</v>
      </c>
    </row>
    <row r="34" spans="1:16" ht="25.5" x14ac:dyDescent="0.2">
      <c r="A34" t="s">
        <v>63</v>
      </c>
      <c r="E34" s="35" t="s">
        <v>3151</v>
      </c>
    </row>
    <row r="35" spans="1:16" x14ac:dyDescent="0.2">
      <c r="A35" s="24" t="s">
        <v>55</v>
      </c>
      <c r="B35" s="29" t="s">
        <v>47</v>
      </c>
      <c r="C35" s="29" t="s">
        <v>3152</v>
      </c>
      <c r="D35" s="24" t="s">
        <v>69</v>
      </c>
      <c r="E35" s="30" t="s">
        <v>3153</v>
      </c>
      <c r="F35" s="31" t="s">
        <v>3120</v>
      </c>
      <c r="G35" s="32">
        <v>244</v>
      </c>
      <c r="H35" s="33">
        <v>0</v>
      </c>
      <c r="I35" s="33">
        <f>ROUND(ROUND(H35,2)*ROUND(G35,3),2)</f>
        <v>0</v>
      </c>
      <c r="O35">
        <f>(I35*21)/100</f>
        <v>0</v>
      </c>
      <c r="P35" t="s">
        <v>35</v>
      </c>
    </row>
    <row r="36" spans="1:16" ht="51" x14ac:dyDescent="0.2">
      <c r="A36" s="34" t="s">
        <v>59</v>
      </c>
      <c r="E36" s="35" t="s">
        <v>3154</v>
      </c>
    </row>
    <row r="37" spans="1:16" x14ac:dyDescent="0.2">
      <c r="A37" s="36" t="s">
        <v>61</v>
      </c>
      <c r="E37" s="37" t="s">
        <v>3270</v>
      </c>
    </row>
    <row r="38" spans="1:16" ht="25.5" x14ac:dyDescent="0.2">
      <c r="A38" t="s">
        <v>63</v>
      </c>
      <c r="E38" s="35" t="s">
        <v>3156</v>
      </c>
    </row>
    <row r="39" spans="1:16" x14ac:dyDescent="0.2">
      <c r="A39" s="24" t="s">
        <v>55</v>
      </c>
      <c r="B39" s="29" t="s">
        <v>89</v>
      </c>
      <c r="C39" s="29" t="s">
        <v>3167</v>
      </c>
      <c r="D39" s="24" t="s">
        <v>69</v>
      </c>
      <c r="E39" s="30" t="s">
        <v>3168</v>
      </c>
      <c r="F39" s="31" t="s">
        <v>486</v>
      </c>
      <c r="G39" s="32">
        <v>2</v>
      </c>
      <c r="H39" s="33">
        <v>0</v>
      </c>
      <c r="I39" s="33">
        <f>ROUND(ROUND(H39,2)*ROUND(G39,3),2)</f>
        <v>0</v>
      </c>
      <c r="O39">
        <f>(I39*21)/100</f>
        <v>0</v>
      </c>
      <c r="P39" t="s">
        <v>35</v>
      </c>
    </row>
    <row r="40" spans="1:16" ht="63.75" x14ac:dyDescent="0.2">
      <c r="A40" s="34" t="s">
        <v>59</v>
      </c>
      <c r="E40" s="35" t="s">
        <v>3169</v>
      </c>
    </row>
    <row r="41" spans="1:16" x14ac:dyDescent="0.2">
      <c r="A41" s="36" t="s">
        <v>61</v>
      </c>
      <c r="E41" s="37" t="s">
        <v>488</v>
      </c>
    </row>
    <row r="42" spans="1:16" ht="76.5" x14ac:dyDescent="0.2">
      <c r="A42" t="s">
        <v>63</v>
      </c>
      <c r="E42" s="35" t="s">
        <v>3147</v>
      </c>
    </row>
    <row r="43" spans="1:16" x14ac:dyDescent="0.2">
      <c r="A43" s="24" t="s">
        <v>55</v>
      </c>
      <c r="B43" s="29" t="s">
        <v>94</v>
      </c>
      <c r="C43" s="29" t="s">
        <v>3170</v>
      </c>
      <c r="D43" s="24" t="s">
        <v>69</v>
      </c>
      <c r="E43" s="30" t="s">
        <v>3171</v>
      </c>
      <c r="F43" s="31" t="s">
        <v>486</v>
      </c>
      <c r="G43" s="32">
        <v>2</v>
      </c>
      <c r="H43" s="33">
        <v>0</v>
      </c>
      <c r="I43" s="33">
        <f>ROUND(ROUND(H43,2)*ROUND(G43,3),2)</f>
        <v>0</v>
      </c>
      <c r="O43">
        <f>(I43*21)/100</f>
        <v>0</v>
      </c>
      <c r="P43" t="s">
        <v>35</v>
      </c>
    </row>
    <row r="44" spans="1:16" ht="63.75" x14ac:dyDescent="0.2">
      <c r="A44" s="34" t="s">
        <v>59</v>
      </c>
      <c r="E44" s="35" t="s">
        <v>3172</v>
      </c>
    </row>
    <row r="45" spans="1:16" x14ac:dyDescent="0.2">
      <c r="A45" s="36" t="s">
        <v>61</v>
      </c>
      <c r="E45" s="37" t="s">
        <v>488</v>
      </c>
    </row>
    <row r="46" spans="1:16" ht="25.5" x14ac:dyDescent="0.2">
      <c r="A46" t="s">
        <v>63</v>
      </c>
      <c r="E46" s="35" t="s">
        <v>3151</v>
      </c>
    </row>
    <row r="47" spans="1:16" x14ac:dyDescent="0.2">
      <c r="A47" s="24" t="s">
        <v>55</v>
      </c>
      <c r="B47" s="29" t="s">
        <v>50</v>
      </c>
      <c r="C47" s="29" t="s">
        <v>3173</v>
      </c>
      <c r="D47" s="24" t="s">
        <v>69</v>
      </c>
      <c r="E47" s="30" t="s">
        <v>3174</v>
      </c>
      <c r="F47" s="31" t="s">
        <v>3120</v>
      </c>
      <c r="G47" s="32">
        <v>244</v>
      </c>
      <c r="H47" s="33">
        <v>0</v>
      </c>
      <c r="I47" s="33">
        <f>ROUND(ROUND(H47,2)*ROUND(G47,3),2)</f>
        <v>0</v>
      </c>
      <c r="O47">
        <f>(I47*21)/100</f>
        <v>0</v>
      </c>
      <c r="P47" t="s">
        <v>35</v>
      </c>
    </row>
    <row r="48" spans="1:16" ht="63.75" x14ac:dyDescent="0.2">
      <c r="A48" s="34" t="s">
        <v>59</v>
      </c>
      <c r="E48" s="35" t="s">
        <v>3175</v>
      </c>
    </row>
    <row r="49" spans="1:16" x14ac:dyDescent="0.2">
      <c r="A49" s="36" t="s">
        <v>61</v>
      </c>
      <c r="E49" s="37" t="s">
        <v>3270</v>
      </c>
    </row>
    <row r="50" spans="1:16" ht="25.5" x14ac:dyDescent="0.2">
      <c r="A50" t="s">
        <v>63</v>
      </c>
      <c r="E50" s="35" t="s">
        <v>3156</v>
      </c>
    </row>
    <row r="51" spans="1:16" x14ac:dyDescent="0.2">
      <c r="A51" s="24" t="s">
        <v>55</v>
      </c>
      <c r="B51" s="29" t="s">
        <v>52</v>
      </c>
      <c r="C51" s="29" t="s">
        <v>3186</v>
      </c>
      <c r="D51" s="24" t="s">
        <v>69</v>
      </c>
      <c r="E51" s="30" t="s">
        <v>3187</v>
      </c>
      <c r="F51" s="31" t="s">
        <v>486</v>
      </c>
      <c r="G51" s="32">
        <v>4</v>
      </c>
      <c r="H51" s="33">
        <v>0</v>
      </c>
      <c r="I51" s="33">
        <f>ROUND(ROUND(H51,2)*ROUND(G51,3),2)</f>
        <v>0</v>
      </c>
      <c r="O51">
        <f>(I51*21)/100</f>
        <v>0</v>
      </c>
      <c r="P51" t="s">
        <v>35</v>
      </c>
    </row>
    <row r="52" spans="1:16" ht="76.5" x14ac:dyDescent="0.2">
      <c r="A52" s="34" t="s">
        <v>59</v>
      </c>
      <c r="E52" s="35" t="s">
        <v>3271</v>
      </c>
    </row>
    <row r="53" spans="1:16" x14ac:dyDescent="0.2">
      <c r="A53" s="36" t="s">
        <v>61</v>
      </c>
      <c r="E53" s="37" t="s">
        <v>588</v>
      </c>
    </row>
    <row r="54" spans="1:16" ht="63.75" x14ac:dyDescent="0.2">
      <c r="A54" t="s">
        <v>63</v>
      </c>
      <c r="E54" s="35" t="s">
        <v>3189</v>
      </c>
    </row>
    <row r="55" spans="1:16" x14ac:dyDescent="0.2">
      <c r="A55" s="24" t="s">
        <v>55</v>
      </c>
      <c r="B55" s="29" t="s">
        <v>108</v>
      </c>
      <c r="C55" s="29" t="s">
        <v>3190</v>
      </c>
      <c r="D55" s="24" t="s">
        <v>69</v>
      </c>
      <c r="E55" s="30" t="s">
        <v>3191</v>
      </c>
      <c r="F55" s="31" t="s">
        <v>486</v>
      </c>
      <c r="G55" s="32">
        <v>4</v>
      </c>
      <c r="H55" s="33">
        <v>0</v>
      </c>
      <c r="I55" s="33">
        <f>ROUND(ROUND(H55,2)*ROUND(G55,3),2)</f>
        <v>0</v>
      </c>
      <c r="O55">
        <f>(I55*21)/100</f>
        <v>0</v>
      </c>
      <c r="P55" t="s">
        <v>35</v>
      </c>
    </row>
    <row r="56" spans="1:16" ht="63.75" x14ac:dyDescent="0.2">
      <c r="A56" s="34" t="s">
        <v>59</v>
      </c>
      <c r="E56" s="35" t="s">
        <v>3272</v>
      </c>
    </row>
    <row r="57" spans="1:16" x14ac:dyDescent="0.2">
      <c r="A57" s="36" t="s">
        <v>61</v>
      </c>
      <c r="E57" s="37" t="s">
        <v>588</v>
      </c>
    </row>
    <row r="58" spans="1:16" ht="25.5" x14ac:dyDescent="0.2">
      <c r="A58" t="s">
        <v>63</v>
      </c>
      <c r="E58" s="35" t="s">
        <v>3151</v>
      </c>
    </row>
    <row r="59" spans="1:16" x14ac:dyDescent="0.2">
      <c r="A59" s="24" t="s">
        <v>55</v>
      </c>
      <c r="B59" s="29" t="s">
        <v>113</v>
      </c>
      <c r="C59" s="29" t="s">
        <v>3193</v>
      </c>
      <c r="D59" s="24" t="s">
        <v>69</v>
      </c>
      <c r="E59" s="30" t="s">
        <v>3194</v>
      </c>
      <c r="F59" s="31" t="s">
        <v>3120</v>
      </c>
      <c r="G59" s="32">
        <v>488</v>
      </c>
      <c r="H59" s="33">
        <v>0</v>
      </c>
      <c r="I59" s="33">
        <f>ROUND(ROUND(H59,2)*ROUND(G59,3),2)</f>
        <v>0</v>
      </c>
      <c r="O59">
        <f>(I59*21)/100</f>
        <v>0</v>
      </c>
      <c r="P59" t="s">
        <v>35</v>
      </c>
    </row>
    <row r="60" spans="1:16" ht="63.75" x14ac:dyDescent="0.2">
      <c r="A60" s="34" t="s">
        <v>59</v>
      </c>
      <c r="E60" s="35" t="s">
        <v>3273</v>
      </c>
    </row>
    <row r="61" spans="1:16" x14ac:dyDescent="0.2">
      <c r="A61" s="36" t="s">
        <v>61</v>
      </c>
      <c r="E61" s="37" t="s">
        <v>3274</v>
      </c>
    </row>
    <row r="62" spans="1:16" ht="25.5" x14ac:dyDescent="0.2">
      <c r="A62" t="s">
        <v>63</v>
      </c>
      <c r="E62"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3275</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3261</v>
      </c>
      <c r="D9" s="7"/>
      <c r="E9" s="18" t="s">
        <v>3262</v>
      </c>
      <c r="F9" s="8"/>
      <c r="G9" s="8"/>
      <c r="H9" s="8"/>
      <c r="I9" s="8"/>
    </row>
    <row r="10" spans="1:18" ht="12.75" customHeight="1" x14ac:dyDescent="0.25">
      <c r="A10" t="s">
        <v>3109</v>
      </c>
      <c r="B10" s="20" t="s">
        <v>30</v>
      </c>
      <c r="C10" s="3" t="s">
        <v>3275</v>
      </c>
      <c r="D10" s="2"/>
      <c r="E10" s="21" t="s">
        <v>3276</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0+I15+I19+I23+I27+I31+I35+I39+I43+I47+I51+I55+I59+I63+I67+I71</f>
        <v>0</v>
      </c>
      <c r="R14">
        <f>0+O15+O19+O23+O27+O31+O35+O39+O43+O47+O51+O55+O59+O63+O67+O71</f>
        <v>0</v>
      </c>
    </row>
    <row r="15" spans="1:18" ht="25.5" x14ac:dyDescent="0.2">
      <c r="A15" s="24" t="s">
        <v>55</v>
      </c>
      <c r="B15" s="29" t="s">
        <v>18</v>
      </c>
      <c r="C15" s="29" t="s">
        <v>3112</v>
      </c>
      <c r="D15" s="24" t="s">
        <v>69</v>
      </c>
      <c r="E15" s="30" t="s">
        <v>3113</v>
      </c>
      <c r="F15" s="31" t="s">
        <v>486</v>
      </c>
      <c r="G15" s="32">
        <v>34</v>
      </c>
      <c r="H15" s="33">
        <v>0</v>
      </c>
      <c r="I15" s="33">
        <f>ROUND(ROUND(H15,2)*ROUND(G15,3),2)</f>
        <v>0</v>
      </c>
      <c r="O15">
        <f>(I15*21)/100</f>
        <v>0</v>
      </c>
      <c r="P15" t="s">
        <v>35</v>
      </c>
    </row>
    <row r="16" spans="1:18" ht="114.75" x14ac:dyDescent="0.2">
      <c r="A16" s="34" t="s">
        <v>59</v>
      </c>
      <c r="E16" s="35" t="s">
        <v>3277</v>
      </c>
    </row>
    <row r="17" spans="1:16" x14ac:dyDescent="0.2">
      <c r="A17" s="36" t="s">
        <v>61</v>
      </c>
      <c r="E17" s="37" t="s">
        <v>3278</v>
      </c>
    </row>
    <row r="18" spans="1:16" ht="63.75" x14ac:dyDescent="0.2">
      <c r="A18" t="s">
        <v>63</v>
      </c>
      <c r="E18" s="35" t="s">
        <v>3116</v>
      </c>
    </row>
    <row r="19" spans="1:16" ht="25.5" x14ac:dyDescent="0.2">
      <c r="A19" s="24" t="s">
        <v>55</v>
      </c>
      <c r="B19" s="29" t="s">
        <v>35</v>
      </c>
      <c r="C19" s="29" t="s">
        <v>568</v>
      </c>
      <c r="D19" s="24" t="s">
        <v>69</v>
      </c>
      <c r="E19" s="30" t="s">
        <v>569</v>
      </c>
      <c r="F19" s="31" t="s">
        <v>486</v>
      </c>
      <c r="G19" s="32">
        <v>34</v>
      </c>
      <c r="H19" s="33">
        <v>0</v>
      </c>
      <c r="I19" s="33">
        <f>ROUND(ROUND(H19,2)*ROUND(G19,3),2)</f>
        <v>0</v>
      </c>
      <c r="O19">
        <f>(I19*21)/100</f>
        <v>0</v>
      </c>
      <c r="P19" t="s">
        <v>35</v>
      </c>
    </row>
    <row r="20" spans="1:16" ht="102" x14ac:dyDescent="0.2">
      <c r="A20" s="34" t="s">
        <v>59</v>
      </c>
      <c r="E20" s="35" t="s">
        <v>3279</v>
      </c>
    </row>
    <row r="21" spans="1:16" x14ac:dyDescent="0.2">
      <c r="A21" s="36" t="s">
        <v>61</v>
      </c>
      <c r="E21" s="37" t="s">
        <v>3278</v>
      </c>
    </row>
    <row r="22" spans="1:16" ht="25.5" x14ac:dyDescent="0.2">
      <c r="A22" t="s">
        <v>63</v>
      </c>
      <c r="E22" s="35" t="s">
        <v>572</v>
      </c>
    </row>
    <row r="23" spans="1:16" x14ac:dyDescent="0.2">
      <c r="A23" s="24" t="s">
        <v>55</v>
      </c>
      <c r="B23" s="29" t="s">
        <v>34</v>
      </c>
      <c r="C23" s="29" t="s">
        <v>3118</v>
      </c>
      <c r="D23" s="24" t="s">
        <v>69</v>
      </c>
      <c r="E23" s="30" t="s">
        <v>3119</v>
      </c>
      <c r="F23" s="31" t="s">
        <v>3120</v>
      </c>
      <c r="G23" s="32">
        <v>3638</v>
      </c>
      <c r="H23" s="33">
        <v>0</v>
      </c>
      <c r="I23" s="33">
        <f>ROUND(ROUND(H23,2)*ROUND(G23,3),2)</f>
        <v>0</v>
      </c>
      <c r="O23">
        <f>(I23*21)/100</f>
        <v>0</v>
      </c>
      <c r="P23" t="s">
        <v>35</v>
      </c>
    </row>
    <row r="24" spans="1:16" ht="140.25" x14ac:dyDescent="0.2">
      <c r="A24" s="34" t="s">
        <v>59</v>
      </c>
      <c r="E24" s="35" t="s">
        <v>3280</v>
      </c>
    </row>
    <row r="25" spans="1:16" x14ac:dyDescent="0.2">
      <c r="A25" s="36" t="s">
        <v>61</v>
      </c>
      <c r="E25" s="37" t="s">
        <v>3281</v>
      </c>
    </row>
    <row r="26" spans="1:16" ht="25.5" x14ac:dyDescent="0.2">
      <c r="A26" t="s">
        <v>63</v>
      </c>
      <c r="E26" s="35" t="s">
        <v>3123</v>
      </c>
    </row>
    <row r="27" spans="1:16" x14ac:dyDescent="0.2">
      <c r="A27" s="24" t="s">
        <v>55</v>
      </c>
      <c r="B27" s="29" t="s">
        <v>43</v>
      </c>
      <c r="C27" s="29" t="s">
        <v>3144</v>
      </c>
      <c r="D27" s="24" t="s">
        <v>69</v>
      </c>
      <c r="E27" s="30" t="s">
        <v>3145</v>
      </c>
      <c r="F27" s="31" t="s">
        <v>486</v>
      </c>
      <c r="G27" s="32">
        <v>8</v>
      </c>
      <c r="H27" s="33">
        <v>0</v>
      </c>
      <c r="I27" s="33">
        <f>ROUND(ROUND(H27,2)*ROUND(G27,3),2)</f>
        <v>0</v>
      </c>
      <c r="O27">
        <f>(I27*21)/100</f>
        <v>0</v>
      </c>
      <c r="P27" t="s">
        <v>35</v>
      </c>
    </row>
    <row r="28" spans="1:16" ht="63.75" x14ac:dyDescent="0.2">
      <c r="A28" s="34" t="s">
        <v>59</v>
      </c>
      <c r="E28" s="35" t="s">
        <v>3146</v>
      </c>
    </row>
    <row r="29" spans="1:16" x14ac:dyDescent="0.2">
      <c r="A29" s="36" t="s">
        <v>61</v>
      </c>
      <c r="E29" s="37" t="s">
        <v>2746</v>
      </c>
    </row>
    <row r="30" spans="1:16" ht="76.5" x14ac:dyDescent="0.2">
      <c r="A30" t="s">
        <v>63</v>
      </c>
      <c r="E30" s="35" t="s">
        <v>3147</v>
      </c>
    </row>
    <row r="31" spans="1:16" x14ac:dyDescent="0.2">
      <c r="A31" s="24" t="s">
        <v>55</v>
      </c>
      <c r="B31" s="29" t="s">
        <v>45</v>
      </c>
      <c r="C31" s="29" t="s">
        <v>3148</v>
      </c>
      <c r="D31" s="24" t="s">
        <v>69</v>
      </c>
      <c r="E31" s="30" t="s">
        <v>3149</v>
      </c>
      <c r="F31" s="31" t="s">
        <v>486</v>
      </c>
      <c r="G31" s="32">
        <v>8</v>
      </c>
      <c r="H31" s="33">
        <v>0</v>
      </c>
      <c r="I31" s="33">
        <f>ROUND(ROUND(H31,2)*ROUND(G31,3),2)</f>
        <v>0</v>
      </c>
      <c r="O31">
        <f>(I31*21)/100</f>
        <v>0</v>
      </c>
      <c r="P31" t="s">
        <v>35</v>
      </c>
    </row>
    <row r="32" spans="1:16" ht="51" x14ac:dyDescent="0.2">
      <c r="A32" s="34" t="s">
        <v>59</v>
      </c>
      <c r="E32" s="35" t="s">
        <v>3150</v>
      </c>
    </row>
    <row r="33" spans="1:16" x14ac:dyDescent="0.2">
      <c r="A33" s="36" t="s">
        <v>61</v>
      </c>
      <c r="E33" s="37" t="s">
        <v>2746</v>
      </c>
    </row>
    <row r="34" spans="1:16" ht="25.5" x14ac:dyDescent="0.2">
      <c r="A34" t="s">
        <v>63</v>
      </c>
      <c r="E34" s="35" t="s">
        <v>3151</v>
      </c>
    </row>
    <row r="35" spans="1:16" x14ac:dyDescent="0.2">
      <c r="A35" s="24" t="s">
        <v>55</v>
      </c>
      <c r="B35" s="29" t="s">
        <v>47</v>
      </c>
      <c r="C35" s="29" t="s">
        <v>3152</v>
      </c>
      <c r="D35" s="24" t="s">
        <v>69</v>
      </c>
      <c r="E35" s="30" t="s">
        <v>3153</v>
      </c>
      <c r="F35" s="31" t="s">
        <v>3120</v>
      </c>
      <c r="G35" s="32">
        <v>856</v>
      </c>
      <c r="H35" s="33">
        <v>0</v>
      </c>
      <c r="I35" s="33">
        <f>ROUND(ROUND(H35,2)*ROUND(G35,3),2)</f>
        <v>0</v>
      </c>
      <c r="O35">
        <f>(I35*21)/100</f>
        <v>0</v>
      </c>
      <c r="P35" t="s">
        <v>35</v>
      </c>
    </row>
    <row r="36" spans="1:16" ht="51" x14ac:dyDescent="0.2">
      <c r="A36" s="34" t="s">
        <v>59</v>
      </c>
      <c r="E36" s="35" t="s">
        <v>3154</v>
      </c>
    </row>
    <row r="37" spans="1:16" x14ac:dyDescent="0.2">
      <c r="A37" s="36" t="s">
        <v>61</v>
      </c>
      <c r="E37" s="37" t="s">
        <v>3282</v>
      </c>
    </row>
    <row r="38" spans="1:16" ht="25.5" x14ac:dyDescent="0.2">
      <c r="A38" t="s">
        <v>63</v>
      </c>
      <c r="E38" s="35" t="s">
        <v>3156</v>
      </c>
    </row>
    <row r="39" spans="1:16" x14ac:dyDescent="0.2">
      <c r="A39" s="24" t="s">
        <v>55</v>
      </c>
      <c r="B39" s="29" t="s">
        <v>89</v>
      </c>
      <c r="C39" s="29" t="s">
        <v>3157</v>
      </c>
      <c r="D39" s="24" t="s">
        <v>69</v>
      </c>
      <c r="E39" s="30" t="s">
        <v>3158</v>
      </c>
      <c r="F39" s="31" t="s">
        <v>486</v>
      </c>
      <c r="G39" s="32">
        <v>1</v>
      </c>
      <c r="H39" s="33">
        <v>0</v>
      </c>
      <c r="I39" s="33">
        <f>ROUND(ROUND(H39,2)*ROUND(G39,3),2)</f>
        <v>0</v>
      </c>
      <c r="O39">
        <f>(I39*21)/100</f>
        <v>0</v>
      </c>
      <c r="P39" t="s">
        <v>35</v>
      </c>
    </row>
    <row r="40" spans="1:16" ht="63.75" x14ac:dyDescent="0.2">
      <c r="A40" s="34" t="s">
        <v>59</v>
      </c>
      <c r="E40" s="35" t="s">
        <v>3159</v>
      </c>
    </row>
    <row r="41" spans="1:16" x14ac:dyDescent="0.2">
      <c r="A41" s="36" t="s">
        <v>61</v>
      </c>
      <c r="E41" s="37" t="s">
        <v>815</v>
      </c>
    </row>
    <row r="42" spans="1:16" ht="76.5" x14ac:dyDescent="0.2">
      <c r="A42" t="s">
        <v>63</v>
      </c>
      <c r="E42" s="35" t="s">
        <v>3147</v>
      </c>
    </row>
    <row r="43" spans="1:16" x14ac:dyDescent="0.2">
      <c r="A43" s="24" t="s">
        <v>55</v>
      </c>
      <c r="B43" s="29" t="s">
        <v>94</v>
      </c>
      <c r="C43" s="29" t="s">
        <v>3160</v>
      </c>
      <c r="D43" s="24" t="s">
        <v>69</v>
      </c>
      <c r="E43" s="30" t="s">
        <v>3161</v>
      </c>
      <c r="F43" s="31" t="s">
        <v>486</v>
      </c>
      <c r="G43" s="32">
        <v>1</v>
      </c>
      <c r="H43" s="33">
        <v>0</v>
      </c>
      <c r="I43" s="33">
        <f>ROUND(ROUND(H43,2)*ROUND(G43,3),2)</f>
        <v>0</v>
      </c>
      <c r="O43">
        <f>(I43*21)/100</f>
        <v>0</v>
      </c>
      <c r="P43" t="s">
        <v>35</v>
      </c>
    </row>
    <row r="44" spans="1:16" ht="63.75" x14ac:dyDescent="0.2">
      <c r="A44" s="34" t="s">
        <v>59</v>
      </c>
      <c r="E44" s="35" t="s">
        <v>3162</v>
      </c>
    </row>
    <row r="45" spans="1:16" x14ac:dyDescent="0.2">
      <c r="A45" s="36" t="s">
        <v>61</v>
      </c>
      <c r="E45" s="37" t="s">
        <v>815</v>
      </c>
    </row>
    <row r="46" spans="1:16" ht="25.5" x14ac:dyDescent="0.2">
      <c r="A46" t="s">
        <v>63</v>
      </c>
      <c r="E46" s="35" t="s">
        <v>3151</v>
      </c>
    </row>
    <row r="47" spans="1:16" x14ac:dyDescent="0.2">
      <c r="A47" s="24" t="s">
        <v>55</v>
      </c>
      <c r="B47" s="29" t="s">
        <v>50</v>
      </c>
      <c r="C47" s="29" t="s">
        <v>3163</v>
      </c>
      <c r="D47" s="24" t="s">
        <v>69</v>
      </c>
      <c r="E47" s="30" t="s">
        <v>3164</v>
      </c>
      <c r="F47" s="31" t="s">
        <v>3120</v>
      </c>
      <c r="G47" s="32">
        <v>107</v>
      </c>
      <c r="H47" s="33">
        <v>0</v>
      </c>
      <c r="I47" s="33">
        <f>ROUND(ROUND(H47,2)*ROUND(G47,3),2)</f>
        <v>0</v>
      </c>
      <c r="O47">
        <f>(I47*21)/100</f>
        <v>0</v>
      </c>
      <c r="P47" t="s">
        <v>35</v>
      </c>
    </row>
    <row r="48" spans="1:16" ht="63.75" x14ac:dyDescent="0.2">
      <c r="A48" s="34" t="s">
        <v>59</v>
      </c>
      <c r="E48" s="35" t="s">
        <v>3165</v>
      </c>
    </row>
    <row r="49" spans="1:16" x14ac:dyDescent="0.2">
      <c r="A49" s="36" t="s">
        <v>61</v>
      </c>
      <c r="E49" s="37" t="s">
        <v>3166</v>
      </c>
    </row>
    <row r="50" spans="1:16" ht="25.5" x14ac:dyDescent="0.2">
      <c r="A50" t="s">
        <v>63</v>
      </c>
      <c r="E50" s="35" t="s">
        <v>3156</v>
      </c>
    </row>
    <row r="51" spans="1:16" x14ac:dyDescent="0.2">
      <c r="A51" s="24" t="s">
        <v>55</v>
      </c>
      <c r="B51" s="29" t="s">
        <v>52</v>
      </c>
      <c r="C51" s="29" t="s">
        <v>3167</v>
      </c>
      <c r="D51" s="24" t="s">
        <v>69</v>
      </c>
      <c r="E51" s="30" t="s">
        <v>3168</v>
      </c>
      <c r="F51" s="31" t="s">
        <v>486</v>
      </c>
      <c r="G51" s="32">
        <v>8</v>
      </c>
      <c r="H51" s="33">
        <v>0</v>
      </c>
      <c r="I51" s="33">
        <f>ROUND(ROUND(H51,2)*ROUND(G51,3),2)</f>
        <v>0</v>
      </c>
      <c r="O51">
        <f>(I51*21)/100</f>
        <v>0</v>
      </c>
      <c r="P51" t="s">
        <v>35</v>
      </c>
    </row>
    <row r="52" spans="1:16" ht="63.75" x14ac:dyDescent="0.2">
      <c r="A52" s="34" t="s">
        <v>59</v>
      </c>
      <c r="E52" s="35" t="s">
        <v>3169</v>
      </c>
    </row>
    <row r="53" spans="1:16" x14ac:dyDescent="0.2">
      <c r="A53" s="36" t="s">
        <v>61</v>
      </c>
      <c r="E53" s="37" t="s">
        <v>2746</v>
      </c>
    </row>
    <row r="54" spans="1:16" ht="76.5" x14ac:dyDescent="0.2">
      <c r="A54" t="s">
        <v>63</v>
      </c>
      <c r="E54" s="35" t="s">
        <v>3147</v>
      </c>
    </row>
    <row r="55" spans="1:16" x14ac:dyDescent="0.2">
      <c r="A55" s="24" t="s">
        <v>55</v>
      </c>
      <c r="B55" s="29" t="s">
        <v>108</v>
      </c>
      <c r="C55" s="29" t="s">
        <v>3170</v>
      </c>
      <c r="D55" s="24" t="s">
        <v>69</v>
      </c>
      <c r="E55" s="30" t="s">
        <v>3171</v>
      </c>
      <c r="F55" s="31" t="s">
        <v>486</v>
      </c>
      <c r="G55" s="32">
        <v>8</v>
      </c>
      <c r="H55" s="33">
        <v>0</v>
      </c>
      <c r="I55" s="33">
        <f>ROUND(ROUND(H55,2)*ROUND(G55,3),2)</f>
        <v>0</v>
      </c>
      <c r="O55">
        <f>(I55*21)/100</f>
        <v>0</v>
      </c>
      <c r="P55" t="s">
        <v>35</v>
      </c>
    </row>
    <row r="56" spans="1:16" ht="63.75" x14ac:dyDescent="0.2">
      <c r="A56" s="34" t="s">
        <v>59</v>
      </c>
      <c r="E56" s="35" t="s">
        <v>3172</v>
      </c>
    </row>
    <row r="57" spans="1:16" x14ac:dyDescent="0.2">
      <c r="A57" s="36" t="s">
        <v>61</v>
      </c>
      <c r="E57" s="37" t="s">
        <v>2746</v>
      </c>
    </row>
    <row r="58" spans="1:16" ht="25.5" x14ac:dyDescent="0.2">
      <c r="A58" t="s">
        <v>63</v>
      </c>
      <c r="E58" s="35" t="s">
        <v>3151</v>
      </c>
    </row>
    <row r="59" spans="1:16" x14ac:dyDescent="0.2">
      <c r="A59" s="24" t="s">
        <v>55</v>
      </c>
      <c r="B59" s="29" t="s">
        <v>113</v>
      </c>
      <c r="C59" s="29" t="s">
        <v>3173</v>
      </c>
      <c r="D59" s="24" t="s">
        <v>69</v>
      </c>
      <c r="E59" s="30" t="s">
        <v>3174</v>
      </c>
      <c r="F59" s="31" t="s">
        <v>3120</v>
      </c>
      <c r="G59" s="32">
        <v>856</v>
      </c>
      <c r="H59" s="33">
        <v>0</v>
      </c>
      <c r="I59" s="33">
        <f>ROUND(ROUND(H59,2)*ROUND(G59,3),2)</f>
        <v>0</v>
      </c>
      <c r="O59">
        <f>(I59*21)/100</f>
        <v>0</v>
      </c>
      <c r="P59" t="s">
        <v>35</v>
      </c>
    </row>
    <row r="60" spans="1:16" ht="63.75" x14ac:dyDescent="0.2">
      <c r="A60" s="34" t="s">
        <v>59</v>
      </c>
      <c r="E60" s="35" t="s">
        <v>3175</v>
      </c>
    </row>
    <row r="61" spans="1:16" x14ac:dyDescent="0.2">
      <c r="A61" s="36" t="s">
        <v>61</v>
      </c>
      <c r="E61" s="37" t="s">
        <v>3282</v>
      </c>
    </row>
    <row r="62" spans="1:16" ht="25.5" x14ac:dyDescent="0.2">
      <c r="A62" t="s">
        <v>63</v>
      </c>
      <c r="E62" s="35" t="s">
        <v>3156</v>
      </c>
    </row>
    <row r="63" spans="1:16" x14ac:dyDescent="0.2">
      <c r="A63" s="24" t="s">
        <v>55</v>
      </c>
      <c r="B63" s="29" t="s">
        <v>118</v>
      </c>
      <c r="C63" s="29" t="s">
        <v>3186</v>
      </c>
      <c r="D63" s="24" t="s">
        <v>69</v>
      </c>
      <c r="E63" s="30" t="s">
        <v>3187</v>
      </c>
      <c r="F63" s="31" t="s">
        <v>486</v>
      </c>
      <c r="G63" s="32">
        <v>17</v>
      </c>
      <c r="H63" s="33">
        <v>0</v>
      </c>
      <c r="I63" s="33">
        <f>ROUND(ROUND(H63,2)*ROUND(G63,3),2)</f>
        <v>0</v>
      </c>
      <c r="O63">
        <f>(I63*21)/100</f>
        <v>0</v>
      </c>
      <c r="P63" t="s">
        <v>35</v>
      </c>
    </row>
    <row r="64" spans="1:16" ht="76.5" x14ac:dyDescent="0.2">
      <c r="A64" s="34" t="s">
        <v>59</v>
      </c>
      <c r="E64" s="35" t="s">
        <v>3283</v>
      </c>
    </row>
    <row r="65" spans="1:16" x14ac:dyDescent="0.2">
      <c r="A65" s="36" t="s">
        <v>61</v>
      </c>
      <c r="E65" s="37" t="s">
        <v>3284</v>
      </c>
    </row>
    <row r="66" spans="1:16" ht="63.75" x14ac:dyDescent="0.2">
      <c r="A66" t="s">
        <v>63</v>
      </c>
      <c r="E66" s="35" t="s">
        <v>3189</v>
      </c>
    </row>
    <row r="67" spans="1:16" x14ac:dyDescent="0.2">
      <c r="A67" s="24" t="s">
        <v>55</v>
      </c>
      <c r="B67" s="29" t="s">
        <v>124</v>
      </c>
      <c r="C67" s="29" t="s">
        <v>3190</v>
      </c>
      <c r="D67" s="24" t="s">
        <v>69</v>
      </c>
      <c r="E67" s="30" t="s">
        <v>3191</v>
      </c>
      <c r="F67" s="31" t="s">
        <v>486</v>
      </c>
      <c r="G67" s="32">
        <v>17</v>
      </c>
      <c r="H67" s="33">
        <v>0</v>
      </c>
      <c r="I67" s="33">
        <f>ROUND(ROUND(H67,2)*ROUND(G67,3),2)</f>
        <v>0</v>
      </c>
      <c r="O67">
        <f>(I67*21)/100</f>
        <v>0</v>
      </c>
      <c r="P67" t="s">
        <v>35</v>
      </c>
    </row>
    <row r="68" spans="1:16" ht="63.75" x14ac:dyDescent="0.2">
      <c r="A68" s="34" t="s">
        <v>59</v>
      </c>
      <c r="E68" s="35" t="s">
        <v>3285</v>
      </c>
    </row>
    <row r="69" spans="1:16" x14ac:dyDescent="0.2">
      <c r="A69" s="36" t="s">
        <v>61</v>
      </c>
      <c r="E69" s="37" t="s">
        <v>3284</v>
      </c>
    </row>
    <row r="70" spans="1:16" ht="25.5" x14ac:dyDescent="0.2">
      <c r="A70" t="s">
        <v>63</v>
      </c>
      <c r="E70" s="35" t="s">
        <v>3151</v>
      </c>
    </row>
    <row r="71" spans="1:16" x14ac:dyDescent="0.2">
      <c r="A71" s="24" t="s">
        <v>55</v>
      </c>
      <c r="B71" s="29" t="s">
        <v>128</v>
      </c>
      <c r="C71" s="29" t="s">
        <v>3193</v>
      </c>
      <c r="D71" s="24" t="s">
        <v>69</v>
      </c>
      <c r="E71" s="30" t="s">
        <v>3194</v>
      </c>
      <c r="F71" s="31" t="s">
        <v>3120</v>
      </c>
      <c r="G71" s="32">
        <v>1819</v>
      </c>
      <c r="H71" s="33">
        <v>0</v>
      </c>
      <c r="I71" s="33">
        <f>ROUND(ROUND(H71,2)*ROUND(G71,3),2)</f>
        <v>0</v>
      </c>
      <c r="O71">
        <f>(I71*21)/100</f>
        <v>0</v>
      </c>
      <c r="P71" t="s">
        <v>35</v>
      </c>
    </row>
    <row r="72" spans="1:16" ht="63.75" x14ac:dyDescent="0.2">
      <c r="A72" s="34" t="s">
        <v>59</v>
      </c>
      <c r="E72" s="35" t="s">
        <v>3286</v>
      </c>
    </row>
    <row r="73" spans="1:16" x14ac:dyDescent="0.2">
      <c r="A73" s="36" t="s">
        <v>61</v>
      </c>
      <c r="E73" s="37" t="s">
        <v>3287</v>
      </c>
    </row>
    <row r="74" spans="1:16" ht="25.5" x14ac:dyDescent="0.2">
      <c r="A74" t="s">
        <v>63</v>
      </c>
      <c r="E74"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4"/>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3288</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3261</v>
      </c>
      <c r="D9" s="7"/>
      <c r="E9" s="18" t="s">
        <v>3262</v>
      </c>
      <c r="F9" s="8"/>
      <c r="G9" s="8"/>
      <c r="H9" s="8"/>
      <c r="I9" s="8"/>
    </row>
    <row r="10" spans="1:18" ht="12.75" customHeight="1" x14ac:dyDescent="0.25">
      <c r="A10" t="s">
        <v>3109</v>
      </c>
      <c r="B10" s="20" t="s">
        <v>30</v>
      </c>
      <c r="C10" s="3" t="s">
        <v>3288</v>
      </c>
      <c r="D10" s="2"/>
      <c r="E10" s="21" t="s">
        <v>3289</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0+I15+I19+I23+I27+I31+I35+I39+I43+I47+I51+I55+I59+I63+I67+I71</f>
        <v>0</v>
      </c>
      <c r="R14">
        <f>0+O15+O19+O23+O27+O31+O35+O39+O43+O47+O51+O55+O59+O63+O67+O71</f>
        <v>0</v>
      </c>
    </row>
    <row r="15" spans="1:18" ht="25.5" x14ac:dyDescent="0.2">
      <c r="A15" s="24" t="s">
        <v>55</v>
      </c>
      <c r="B15" s="29" t="s">
        <v>18</v>
      </c>
      <c r="C15" s="29" t="s">
        <v>3112</v>
      </c>
      <c r="D15" s="24" t="s">
        <v>69</v>
      </c>
      <c r="E15" s="30" t="s">
        <v>3113</v>
      </c>
      <c r="F15" s="31" t="s">
        <v>486</v>
      </c>
      <c r="G15" s="32">
        <v>38</v>
      </c>
      <c r="H15" s="33">
        <v>0</v>
      </c>
      <c r="I15" s="33">
        <f>ROUND(ROUND(H15,2)*ROUND(G15,3),2)</f>
        <v>0</v>
      </c>
      <c r="O15">
        <f>(I15*21)/100</f>
        <v>0</v>
      </c>
      <c r="P15" t="s">
        <v>35</v>
      </c>
    </row>
    <row r="16" spans="1:18" ht="114.75" x14ac:dyDescent="0.2">
      <c r="A16" s="34" t="s">
        <v>59</v>
      </c>
      <c r="E16" s="35" t="s">
        <v>3290</v>
      </c>
    </row>
    <row r="17" spans="1:16" x14ac:dyDescent="0.2">
      <c r="A17" s="36" t="s">
        <v>61</v>
      </c>
      <c r="E17" s="37" t="s">
        <v>3291</v>
      </c>
    </row>
    <row r="18" spans="1:16" ht="63.75" x14ac:dyDescent="0.2">
      <c r="A18" t="s">
        <v>63</v>
      </c>
      <c r="E18" s="35" t="s">
        <v>3116</v>
      </c>
    </row>
    <row r="19" spans="1:16" ht="25.5" x14ac:dyDescent="0.2">
      <c r="A19" s="24" t="s">
        <v>55</v>
      </c>
      <c r="B19" s="29" t="s">
        <v>35</v>
      </c>
      <c r="C19" s="29" t="s">
        <v>568</v>
      </c>
      <c r="D19" s="24" t="s">
        <v>69</v>
      </c>
      <c r="E19" s="30" t="s">
        <v>569</v>
      </c>
      <c r="F19" s="31" t="s">
        <v>486</v>
      </c>
      <c r="G19" s="32">
        <v>38</v>
      </c>
      <c r="H19" s="33">
        <v>0</v>
      </c>
      <c r="I19" s="33">
        <f>ROUND(ROUND(H19,2)*ROUND(G19,3),2)</f>
        <v>0</v>
      </c>
      <c r="O19">
        <f>(I19*21)/100</f>
        <v>0</v>
      </c>
      <c r="P19" t="s">
        <v>35</v>
      </c>
    </row>
    <row r="20" spans="1:16" ht="102" x14ac:dyDescent="0.2">
      <c r="A20" s="34" t="s">
        <v>59</v>
      </c>
      <c r="E20" s="35" t="s">
        <v>3292</v>
      </c>
    </row>
    <row r="21" spans="1:16" x14ac:dyDescent="0.2">
      <c r="A21" s="36" t="s">
        <v>61</v>
      </c>
      <c r="E21" s="37" t="s">
        <v>3291</v>
      </c>
    </row>
    <row r="22" spans="1:16" ht="25.5" x14ac:dyDescent="0.2">
      <c r="A22" t="s">
        <v>63</v>
      </c>
      <c r="E22" s="35" t="s">
        <v>572</v>
      </c>
    </row>
    <row r="23" spans="1:16" x14ac:dyDescent="0.2">
      <c r="A23" s="24" t="s">
        <v>55</v>
      </c>
      <c r="B23" s="29" t="s">
        <v>34</v>
      </c>
      <c r="C23" s="29" t="s">
        <v>3118</v>
      </c>
      <c r="D23" s="24" t="s">
        <v>69</v>
      </c>
      <c r="E23" s="30" t="s">
        <v>3119</v>
      </c>
      <c r="F23" s="31" t="s">
        <v>3120</v>
      </c>
      <c r="G23" s="32">
        <v>4066</v>
      </c>
      <c r="H23" s="33">
        <v>0</v>
      </c>
      <c r="I23" s="33">
        <f>ROUND(ROUND(H23,2)*ROUND(G23,3),2)</f>
        <v>0</v>
      </c>
      <c r="O23">
        <f>(I23*21)/100</f>
        <v>0</v>
      </c>
      <c r="P23" t="s">
        <v>35</v>
      </c>
    </row>
    <row r="24" spans="1:16" ht="140.25" x14ac:dyDescent="0.2">
      <c r="A24" s="34" t="s">
        <v>59</v>
      </c>
      <c r="E24" s="35" t="s">
        <v>3293</v>
      </c>
    </row>
    <row r="25" spans="1:16" x14ac:dyDescent="0.2">
      <c r="A25" s="36" t="s">
        <v>61</v>
      </c>
      <c r="E25" s="37" t="s">
        <v>3294</v>
      </c>
    </row>
    <row r="26" spans="1:16" ht="25.5" x14ac:dyDescent="0.2">
      <c r="A26" t="s">
        <v>63</v>
      </c>
      <c r="E26" s="35" t="s">
        <v>3123</v>
      </c>
    </row>
    <row r="27" spans="1:16" x14ac:dyDescent="0.2">
      <c r="A27" s="24" t="s">
        <v>55</v>
      </c>
      <c r="B27" s="29" t="s">
        <v>43</v>
      </c>
      <c r="C27" s="29" t="s">
        <v>3144</v>
      </c>
      <c r="D27" s="24" t="s">
        <v>69</v>
      </c>
      <c r="E27" s="30" t="s">
        <v>3145</v>
      </c>
      <c r="F27" s="31" t="s">
        <v>486</v>
      </c>
      <c r="G27" s="32">
        <v>9</v>
      </c>
      <c r="H27" s="33">
        <v>0</v>
      </c>
      <c r="I27" s="33">
        <f>ROUND(ROUND(H27,2)*ROUND(G27,3),2)</f>
        <v>0</v>
      </c>
      <c r="O27">
        <f>(I27*21)/100</f>
        <v>0</v>
      </c>
      <c r="P27" t="s">
        <v>35</v>
      </c>
    </row>
    <row r="28" spans="1:16" ht="63.75" x14ac:dyDescent="0.2">
      <c r="A28" s="34" t="s">
        <v>59</v>
      </c>
      <c r="E28" s="35" t="s">
        <v>3146</v>
      </c>
    </row>
    <row r="29" spans="1:16" x14ac:dyDescent="0.2">
      <c r="A29" s="36" t="s">
        <v>61</v>
      </c>
      <c r="E29" s="37" t="s">
        <v>3295</v>
      </c>
    </row>
    <row r="30" spans="1:16" ht="76.5" x14ac:dyDescent="0.2">
      <c r="A30" t="s">
        <v>63</v>
      </c>
      <c r="E30" s="35" t="s">
        <v>3147</v>
      </c>
    </row>
    <row r="31" spans="1:16" x14ac:dyDescent="0.2">
      <c r="A31" s="24" t="s">
        <v>55</v>
      </c>
      <c r="B31" s="29" t="s">
        <v>45</v>
      </c>
      <c r="C31" s="29" t="s">
        <v>3148</v>
      </c>
      <c r="D31" s="24" t="s">
        <v>69</v>
      </c>
      <c r="E31" s="30" t="s">
        <v>3149</v>
      </c>
      <c r="F31" s="31" t="s">
        <v>486</v>
      </c>
      <c r="G31" s="32">
        <v>9</v>
      </c>
      <c r="H31" s="33">
        <v>0</v>
      </c>
      <c r="I31" s="33">
        <f>ROUND(ROUND(H31,2)*ROUND(G31,3),2)</f>
        <v>0</v>
      </c>
      <c r="O31">
        <f>(I31*21)/100</f>
        <v>0</v>
      </c>
      <c r="P31" t="s">
        <v>35</v>
      </c>
    </row>
    <row r="32" spans="1:16" ht="51" x14ac:dyDescent="0.2">
      <c r="A32" s="34" t="s">
        <v>59</v>
      </c>
      <c r="E32" s="35" t="s">
        <v>3150</v>
      </c>
    </row>
    <row r="33" spans="1:16" x14ac:dyDescent="0.2">
      <c r="A33" s="36" t="s">
        <v>61</v>
      </c>
      <c r="E33" s="37" t="s">
        <v>3295</v>
      </c>
    </row>
    <row r="34" spans="1:16" ht="25.5" x14ac:dyDescent="0.2">
      <c r="A34" t="s">
        <v>63</v>
      </c>
      <c r="E34" s="35" t="s">
        <v>3151</v>
      </c>
    </row>
    <row r="35" spans="1:16" x14ac:dyDescent="0.2">
      <c r="A35" s="24" t="s">
        <v>55</v>
      </c>
      <c r="B35" s="29" t="s">
        <v>47</v>
      </c>
      <c r="C35" s="29" t="s">
        <v>3152</v>
      </c>
      <c r="D35" s="24" t="s">
        <v>69</v>
      </c>
      <c r="E35" s="30" t="s">
        <v>3153</v>
      </c>
      <c r="F35" s="31" t="s">
        <v>3120</v>
      </c>
      <c r="G35" s="32">
        <v>963</v>
      </c>
      <c r="H35" s="33">
        <v>0</v>
      </c>
      <c r="I35" s="33">
        <f>ROUND(ROUND(H35,2)*ROUND(G35,3),2)</f>
        <v>0</v>
      </c>
      <c r="O35">
        <f>(I35*21)/100</f>
        <v>0</v>
      </c>
      <c r="P35" t="s">
        <v>35</v>
      </c>
    </row>
    <row r="36" spans="1:16" ht="51" x14ac:dyDescent="0.2">
      <c r="A36" s="34" t="s">
        <v>59</v>
      </c>
      <c r="E36" s="35" t="s">
        <v>3154</v>
      </c>
    </row>
    <row r="37" spans="1:16" x14ac:dyDescent="0.2">
      <c r="A37" s="36" t="s">
        <v>61</v>
      </c>
      <c r="E37" s="37" t="s">
        <v>3296</v>
      </c>
    </row>
    <row r="38" spans="1:16" ht="25.5" x14ac:dyDescent="0.2">
      <c r="A38" t="s">
        <v>63</v>
      </c>
      <c r="E38" s="35" t="s">
        <v>3156</v>
      </c>
    </row>
    <row r="39" spans="1:16" x14ac:dyDescent="0.2">
      <c r="A39" s="24" t="s">
        <v>55</v>
      </c>
      <c r="B39" s="29" t="s">
        <v>89</v>
      </c>
      <c r="C39" s="29" t="s">
        <v>3157</v>
      </c>
      <c r="D39" s="24" t="s">
        <v>69</v>
      </c>
      <c r="E39" s="30" t="s">
        <v>3158</v>
      </c>
      <c r="F39" s="31" t="s">
        <v>486</v>
      </c>
      <c r="G39" s="32">
        <v>1</v>
      </c>
      <c r="H39" s="33">
        <v>0</v>
      </c>
      <c r="I39" s="33">
        <f>ROUND(ROUND(H39,2)*ROUND(G39,3),2)</f>
        <v>0</v>
      </c>
      <c r="O39">
        <f>(I39*21)/100</f>
        <v>0</v>
      </c>
      <c r="P39" t="s">
        <v>35</v>
      </c>
    </row>
    <row r="40" spans="1:16" ht="63.75" x14ac:dyDescent="0.2">
      <c r="A40" s="34" t="s">
        <v>59</v>
      </c>
      <c r="E40" s="35" t="s">
        <v>3159</v>
      </c>
    </row>
    <row r="41" spans="1:16" x14ac:dyDescent="0.2">
      <c r="A41" s="36" t="s">
        <v>61</v>
      </c>
      <c r="E41" s="37" t="s">
        <v>815</v>
      </c>
    </row>
    <row r="42" spans="1:16" ht="76.5" x14ac:dyDescent="0.2">
      <c r="A42" t="s">
        <v>63</v>
      </c>
      <c r="E42" s="35" t="s">
        <v>3147</v>
      </c>
    </row>
    <row r="43" spans="1:16" x14ac:dyDescent="0.2">
      <c r="A43" s="24" t="s">
        <v>55</v>
      </c>
      <c r="B43" s="29" t="s">
        <v>94</v>
      </c>
      <c r="C43" s="29" t="s">
        <v>3160</v>
      </c>
      <c r="D43" s="24" t="s">
        <v>69</v>
      </c>
      <c r="E43" s="30" t="s">
        <v>3161</v>
      </c>
      <c r="F43" s="31" t="s">
        <v>486</v>
      </c>
      <c r="G43" s="32">
        <v>1</v>
      </c>
      <c r="H43" s="33">
        <v>0</v>
      </c>
      <c r="I43" s="33">
        <f>ROUND(ROUND(H43,2)*ROUND(G43,3),2)</f>
        <v>0</v>
      </c>
      <c r="O43">
        <f>(I43*21)/100</f>
        <v>0</v>
      </c>
      <c r="P43" t="s">
        <v>35</v>
      </c>
    </row>
    <row r="44" spans="1:16" ht="63.75" x14ac:dyDescent="0.2">
      <c r="A44" s="34" t="s">
        <v>59</v>
      </c>
      <c r="E44" s="35" t="s">
        <v>3162</v>
      </c>
    </row>
    <row r="45" spans="1:16" x14ac:dyDescent="0.2">
      <c r="A45" s="36" t="s">
        <v>61</v>
      </c>
      <c r="E45" s="37" t="s">
        <v>815</v>
      </c>
    </row>
    <row r="46" spans="1:16" ht="25.5" x14ac:dyDescent="0.2">
      <c r="A46" t="s">
        <v>63</v>
      </c>
      <c r="E46" s="35" t="s">
        <v>3151</v>
      </c>
    </row>
    <row r="47" spans="1:16" x14ac:dyDescent="0.2">
      <c r="A47" s="24" t="s">
        <v>55</v>
      </c>
      <c r="B47" s="29" t="s">
        <v>50</v>
      </c>
      <c r="C47" s="29" t="s">
        <v>3163</v>
      </c>
      <c r="D47" s="24" t="s">
        <v>69</v>
      </c>
      <c r="E47" s="30" t="s">
        <v>3164</v>
      </c>
      <c r="F47" s="31" t="s">
        <v>3120</v>
      </c>
      <c r="G47" s="32">
        <v>107</v>
      </c>
      <c r="H47" s="33">
        <v>0</v>
      </c>
      <c r="I47" s="33">
        <f>ROUND(ROUND(H47,2)*ROUND(G47,3),2)</f>
        <v>0</v>
      </c>
      <c r="O47">
        <f>(I47*21)/100</f>
        <v>0</v>
      </c>
      <c r="P47" t="s">
        <v>35</v>
      </c>
    </row>
    <row r="48" spans="1:16" ht="63.75" x14ac:dyDescent="0.2">
      <c r="A48" s="34" t="s">
        <v>59</v>
      </c>
      <c r="E48" s="35" t="s">
        <v>3165</v>
      </c>
    </row>
    <row r="49" spans="1:16" x14ac:dyDescent="0.2">
      <c r="A49" s="36" t="s">
        <v>61</v>
      </c>
      <c r="E49" s="37" t="s">
        <v>3166</v>
      </c>
    </row>
    <row r="50" spans="1:16" ht="25.5" x14ac:dyDescent="0.2">
      <c r="A50" t="s">
        <v>63</v>
      </c>
      <c r="E50" s="35" t="s">
        <v>3156</v>
      </c>
    </row>
    <row r="51" spans="1:16" x14ac:dyDescent="0.2">
      <c r="A51" s="24" t="s">
        <v>55</v>
      </c>
      <c r="B51" s="29" t="s">
        <v>52</v>
      </c>
      <c r="C51" s="29" t="s">
        <v>3167</v>
      </c>
      <c r="D51" s="24" t="s">
        <v>69</v>
      </c>
      <c r="E51" s="30" t="s">
        <v>3168</v>
      </c>
      <c r="F51" s="31" t="s">
        <v>486</v>
      </c>
      <c r="G51" s="32">
        <v>9</v>
      </c>
      <c r="H51" s="33">
        <v>0</v>
      </c>
      <c r="I51" s="33">
        <f>ROUND(ROUND(H51,2)*ROUND(G51,3),2)</f>
        <v>0</v>
      </c>
      <c r="O51">
        <f>(I51*21)/100</f>
        <v>0</v>
      </c>
      <c r="P51" t="s">
        <v>35</v>
      </c>
    </row>
    <row r="52" spans="1:16" ht="63.75" x14ac:dyDescent="0.2">
      <c r="A52" s="34" t="s">
        <v>59</v>
      </c>
      <c r="E52" s="35" t="s">
        <v>3169</v>
      </c>
    </row>
    <row r="53" spans="1:16" x14ac:dyDescent="0.2">
      <c r="A53" s="36" t="s">
        <v>61</v>
      </c>
      <c r="E53" s="37" t="s">
        <v>3295</v>
      </c>
    </row>
    <row r="54" spans="1:16" ht="76.5" x14ac:dyDescent="0.2">
      <c r="A54" t="s">
        <v>63</v>
      </c>
      <c r="E54" s="35" t="s">
        <v>3147</v>
      </c>
    </row>
    <row r="55" spans="1:16" x14ac:dyDescent="0.2">
      <c r="A55" s="24" t="s">
        <v>55</v>
      </c>
      <c r="B55" s="29" t="s">
        <v>108</v>
      </c>
      <c r="C55" s="29" t="s">
        <v>3170</v>
      </c>
      <c r="D55" s="24" t="s">
        <v>69</v>
      </c>
      <c r="E55" s="30" t="s">
        <v>3171</v>
      </c>
      <c r="F55" s="31" t="s">
        <v>486</v>
      </c>
      <c r="G55" s="32">
        <v>9</v>
      </c>
      <c r="H55" s="33">
        <v>0</v>
      </c>
      <c r="I55" s="33">
        <f>ROUND(ROUND(H55,2)*ROUND(G55,3),2)</f>
        <v>0</v>
      </c>
      <c r="O55">
        <f>(I55*21)/100</f>
        <v>0</v>
      </c>
      <c r="P55" t="s">
        <v>35</v>
      </c>
    </row>
    <row r="56" spans="1:16" ht="63.75" x14ac:dyDescent="0.2">
      <c r="A56" s="34" t="s">
        <v>59</v>
      </c>
      <c r="E56" s="35" t="s">
        <v>3172</v>
      </c>
    </row>
    <row r="57" spans="1:16" x14ac:dyDescent="0.2">
      <c r="A57" s="36" t="s">
        <v>61</v>
      </c>
      <c r="E57" s="37" t="s">
        <v>3295</v>
      </c>
    </row>
    <row r="58" spans="1:16" ht="25.5" x14ac:dyDescent="0.2">
      <c r="A58" t="s">
        <v>63</v>
      </c>
      <c r="E58" s="35" t="s">
        <v>3151</v>
      </c>
    </row>
    <row r="59" spans="1:16" x14ac:dyDescent="0.2">
      <c r="A59" s="24" t="s">
        <v>55</v>
      </c>
      <c r="B59" s="29" t="s">
        <v>113</v>
      </c>
      <c r="C59" s="29" t="s">
        <v>3173</v>
      </c>
      <c r="D59" s="24" t="s">
        <v>69</v>
      </c>
      <c r="E59" s="30" t="s">
        <v>3174</v>
      </c>
      <c r="F59" s="31" t="s">
        <v>3120</v>
      </c>
      <c r="G59" s="32">
        <v>963</v>
      </c>
      <c r="H59" s="33">
        <v>0</v>
      </c>
      <c r="I59" s="33">
        <f>ROUND(ROUND(H59,2)*ROUND(G59,3),2)</f>
        <v>0</v>
      </c>
      <c r="O59">
        <f>(I59*21)/100</f>
        <v>0</v>
      </c>
      <c r="P59" t="s">
        <v>35</v>
      </c>
    </row>
    <row r="60" spans="1:16" ht="63.75" x14ac:dyDescent="0.2">
      <c r="A60" s="34" t="s">
        <v>59</v>
      </c>
      <c r="E60" s="35" t="s">
        <v>3175</v>
      </c>
    </row>
    <row r="61" spans="1:16" x14ac:dyDescent="0.2">
      <c r="A61" s="36" t="s">
        <v>61</v>
      </c>
      <c r="E61" s="37" t="s">
        <v>3296</v>
      </c>
    </row>
    <row r="62" spans="1:16" ht="25.5" x14ac:dyDescent="0.2">
      <c r="A62" t="s">
        <v>63</v>
      </c>
      <c r="E62" s="35" t="s">
        <v>3156</v>
      </c>
    </row>
    <row r="63" spans="1:16" x14ac:dyDescent="0.2">
      <c r="A63" s="24" t="s">
        <v>55</v>
      </c>
      <c r="B63" s="29" t="s">
        <v>118</v>
      </c>
      <c r="C63" s="29" t="s">
        <v>3186</v>
      </c>
      <c r="D63" s="24" t="s">
        <v>69</v>
      </c>
      <c r="E63" s="30" t="s">
        <v>3187</v>
      </c>
      <c r="F63" s="31" t="s">
        <v>486</v>
      </c>
      <c r="G63" s="32">
        <v>19</v>
      </c>
      <c r="H63" s="33">
        <v>0</v>
      </c>
      <c r="I63" s="33">
        <f>ROUND(ROUND(H63,2)*ROUND(G63,3),2)</f>
        <v>0</v>
      </c>
      <c r="O63">
        <f>(I63*21)/100</f>
        <v>0</v>
      </c>
      <c r="P63" t="s">
        <v>35</v>
      </c>
    </row>
    <row r="64" spans="1:16" ht="76.5" x14ac:dyDescent="0.2">
      <c r="A64" s="34" t="s">
        <v>59</v>
      </c>
      <c r="E64" s="35" t="s">
        <v>3297</v>
      </c>
    </row>
    <row r="65" spans="1:16" x14ac:dyDescent="0.2">
      <c r="A65" s="36" t="s">
        <v>61</v>
      </c>
      <c r="E65" s="37" t="s">
        <v>495</v>
      </c>
    </row>
    <row r="66" spans="1:16" ht="63.75" x14ac:dyDescent="0.2">
      <c r="A66" t="s">
        <v>63</v>
      </c>
      <c r="E66" s="35" t="s">
        <v>3189</v>
      </c>
    </row>
    <row r="67" spans="1:16" x14ac:dyDescent="0.2">
      <c r="A67" s="24" t="s">
        <v>55</v>
      </c>
      <c r="B67" s="29" t="s">
        <v>124</v>
      </c>
      <c r="C67" s="29" t="s">
        <v>3190</v>
      </c>
      <c r="D67" s="24" t="s">
        <v>69</v>
      </c>
      <c r="E67" s="30" t="s">
        <v>3191</v>
      </c>
      <c r="F67" s="31" t="s">
        <v>486</v>
      </c>
      <c r="G67" s="32">
        <v>19</v>
      </c>
      <c r="H67" s="33">
        <v>0</v>
      </c>
      <c r="I67" s="33">
        <f>ROUND(ROUND(H67,2)*ROUND(G67,3),2)</f>
        <v>0</v>
      </c>
      <c r="O67">
        <f>(I67*21)/100</f>
        <v>0</v>
      </c>
      <c r="P67" t="s">
        <v>35</v>
      </c>
    </row>
    <row r="68" spans="1:16" ht="63.75" x14ac:dyDescent="0.2">
      <c r="A68" s="34" t="s">
        <v>59</v>
      </c>
      <c r="E68" s="35" t="s">
        <v>3298</v>
      </c>
    </row>
    <row r="69" spans="1:16" x14ac:dyDescent="0.2">
      <c r="A69" s="36" t="s">
        <v>61</v>
      </c>
      <c r="E69" s="37" t="s">
        <v>495</v>
      </c>
    </row>
    <row r="70" spans="1:16" ht="25.5" x14ac:dyDescent="0.2">
      <c r="A70" t="s">
        <v>63</v>
      </c>
      <c r="E70" s="35" t="s">
        <v>3151</v>
      </c>
    </row>
    <row r="71" spans="1:16" x14ac:dyDescent="0.2">
      <c r="A71" s="24" t="s">
        <v>55</v>
      </c>
      <c r="B71" s="29" t="s">
        <v>128</v>
      </c>
      <c r="C71" s="29" t="s">
        <v>3193</v>
      </c>
      <c r="D71" s="24" t="s">
        <v>69</v>
      </c>
      <c r="E71" s="30" t="s">
        <v>3194</v>
      </c>
      <c r="F71" s="31" t="s">
        <v>3120</v>
      </c>
      <c r="G71" s="32">
        <v>2033</v>
      </c>
      <c r="H71" s="33">
        <v>0</v>
      </c>
      <c r="I71" s="33">
        <f>ROUND(ROUND(H71,2)*ROUND(G71,3),2)</f>
        <v>0</v>
      </c>
      <c r="O71">
        <f>(I71*21)/100</f>
        <v>0</v>
      </c>
      <c r="P71" t="s">
        <v>35</v>
      </c>
    </row>
    <row r="72" spans="1:16" ht="63.75" x14ac:dyDescent="0.2">
      <c r="A72" s="34" t="s">
        <v>59</v>
      </c>
      <c r="E72" s="35" t="s">
        <v>3299</v>
      </c>
    </row>
    <row r="73" spans="1:16" x14ac:dyDescent="0.2">
      <c r="A73" s="36" t="s">
        <v>61</v>
      </c>
      <c r="E73" s="37" t="s">
        <v>3300</v>
      </c>
    </row>
    <row r="74" spans="1:16" ht="25.5" x14ac:dyDescent="0.2">
      <c r="A74" t="s">
        <v>63</v>
      </c>
      <c r="E74"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3301</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3261</v>
      </c>
      <c r="D9" s="7"/>
      <c r="E9" s="18" t="s">
        <v>3262</v>
      </c>
      <c r="F9" s="8"/>
      <c r="G9" s="8"/>
      <c r="H9" s="8"/>
      <c r="I9" s="8"/>
    </row>
    <row r="10" spans="1:18" ht="12.75" customHeight="1" x14ac:dyDescent="0.25">
      <c r="A10" t="s">
        <v>3109</v>
      </c>
      <c r="B10" s="20" t="s">
        <v>30</v>
      </c>
      <c r="C10" s="3" t="s">
        <v>3301</v>
      </c>
      <c r="D10" s="2"/>
      <c r="E10" s="21" t="s">
        <v>3302</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f>
        <v>0</v>
      </c>
      <c r="R14">
        <f>0+O15+O19+O23+O27+O31+O35+O39+O43+O47+O51+O55+O59</f>
        <v>0</v>
      </c>
    </row>
    <row r="15" spans="1:18" ht="25.5" x14ac:dyDescent="0.2">
      <c r="A15" s="24" t="s">
        <v>55</v>
      </c>
      <c r="B15" s="29" t="s">
        <v>18</v>
      </c>
      <c r="C15" s="29" t="s">
        <v>3112</v>
      </c>
      <c r="D15" s="24" t="s">
        <v>69</v>
      </c>
      <c r="E15" s="30" t="s">
        <v>3113</v>
      </c>
      <c r="F15" s="31" t="s">
        <v>486</v>
      </c>
      <c r="G15" s="32">
        <v>16</v>
      </c>
      <c r="H15" s="33">
        <v>0</v>
      </c>
      <c r="I15" s="33">
        <f>ROUND(ROUND(H15,2)*ROUND(G15,3),2)</f>
        <v>0</v>
      </c>
      <c r="O15">
        <f>(I15*21)/100</f>
        <v>0</v>
      </c>
      <c r="P15" t="s">
        <v>35</v>
      </c>
    </row>
    <row r="16" spans="1:18" ht="114.75" x14ac:dyDescent="0.2">
      <c r="A16" s="34" t="s">
        <v>59</v>
      </c>
      <c r="E16" s="35" t="s">
        <v>3227</v>
      </c>
    </row>
    <row r="17" spans="1:16" x14ac:dyDescent="0.2">
      <c r="A17" s="36" t="s">
        <v>61</v>
      </c>
      <c r="E17" s="37" t="s">
        <v>3228</v>
      </c>
    </row>
    <row r="18" spans="1:16" ht="63.75" x14ac:dyDescent="0.2">
      <c r="A18" t="s">
        <v>63</v>
      </c>
      <c r="E18" s="35" t="s">
        <v>3116</v>
      </c>
    </row>
    <row r="19" spans="1:16" ht="25.5" x14ac:dyDescent="0.2">
      <c r="A19" s="24" t="s">
        <v>55</v>
      </c>
      <c r="B19" s="29" t="s">
        <v>35</v>
      </c>
      <c r="C19" s="29" t="s">
        <v>568</v>
      </c>
      <c r="D19" s="24" t="s">
        <v>69</v>
      </c>
      <c r="E19" s="30" t="s">
        <v>569</v>
      </c>
      <c r="F19" s="31" t="s">
        <v>486</v>
      </c>
      <c r="G19" s="32">
        <v>16</v>
      </c>
      <c r="H19" s="33">
        <v>0</v>
      </c>
      <c r="I19" s="33">
        <f>ROUND(ROUND(H19,2)*ROUND(G19,3),2)</f>
        <v>0</v>
      </c>
      <c r="O19">
        <f>(I19*21)/100</f>
        <v>0</v>
      </c>
      <c r="P19" t="s">
        <v>35</v>
      </c>
    </row>
    <row r="20" spans="1:16" ht="102" x14ac:dyDescent="0.2">
      <c r="A20" s="34" t="s">
        <v>59</v>
      </c>
      <c r="E20" s="35" t="s">
        <v>3229</v>
      </c>
    </row>
    <row r="21" spans="1:16" x14ac:dyDescent="0.2">
      <c r="A21" s="36" t="s">
        <v>61</v>
      </c>
      <c r="E21" s="37" t="s">
        <v>3228</v>
      </c>
    </row>
    <row r="22" spans="1:16" ht="25.5" x14ac:dyDescent="0.2">
      <c r="A22" t="s">
        <v>63</v>
      </c>
      <c r="E22" s="35" t="s">
        <v>572</v>
      </c>
    </row>
    <row r="23" spans="1:16" x14ac:dyDescent="0.2">
      <c r="A23" s="24" t="s">
        <v>55</v>
      </c>
      <c r="B23" s="29" t="s">
        <v>34</v>
      </c>
      <c r="C23" s="29" t="s">
        <v>3118</v>
      </c>
      <c r="D23" s="24" t="s">
        <v>69</v>
      </c>
      <c r="E23" s="30" t="s">
        <v>3119</v>
      </c>
      <c r="F23" s="31" t="s">
        <v>3120</v>
      </c>
      <c r="G23" s="32">
        <v>496</v>
      </c>
      <c r="H23" s="33">
        <v>0</v>
      </c>
      <c r="I23" s="33">
        <f>ROUND(ROUND(H23,2)*ROUND(G23,3),2)</f>
        <v>0</v>
      </c>
      <c r="O23">
        <f>(I23*21)/100</f>
        <v>0</v>
      </c>
      <c r="P23" t="s">
        <v>35</v>
      </c>
    </row>
    <row r="24" spans="1:16" ht="140.25" x14ac:dyDescent="0.2">
      <c r="A24" s="34" t="s">
        <v>59</v>
      </c>
      <c r="E24" s="35" t="s">
        <v>3230</v>
      </c>
    </row>
    <row r="25" spans="1:16" x14ac:dyDescent="0.2">
      <c r="A25" s="36" t="s">
        <v>61</v>
      </c>
      <c r="E25" s="37" t="s">
        <v>3231</v>
      </c>
    </row>
    <row r="26" spans="1:16" ht="25.5" x14ac:dyDescent="0.2">
      <c r="A26" t="s">
        <v>63</v>
      </c>
      <c r="E26" s="35" t="s">
        <v>3123</v>
      </c>
    </row>
    <row r="27" spans="1:16" x14ac:dyDescent="0.2">
      <c r="A27" s="24" t="s">
        <v>55</v>
      </c>
      <c r="B27" s="29" t="s">
        <v>43</v>
      </c>
      <c r="C27" s="29" t="s">
        <v>3144</v>
      </c>
      <c r="D27" s="24" t="s">
        <v>69</v>
      </c>
      <c r="E27" s="30" t="s">
        <v>3145</v>
      </c>
      <c r="F27" s="31" t="s">
        <v>486</v>
      </c>
      <c r="G27" s="32">
        <v>4</v>
      </c>
      <c r="H27" s="33">
        <v>0</v>
      </c>
      <c r="I27" s="33">
        <f>ROUND(ROUND(H27,2)*ROUND(G27,3),2)</f>
        <v>0</v>
      </c>
      <c r="O27">
        <f>(I27*21)/100</f>
        <v>0</v>
      </c>
      <c r="P27" t="s">
        <v>35</v>
      </c>
    </row>
    <row r="28" spans="1:16" ht="63.75" x14ac:dyDescent="0.2">
      <c r="A28" s="34" t="s">
        <v>59</v>
      </c>
      <c r="E28" s="35" t="s">
        <v>3146</v>
      </c>
    </row>
    <row r="29" spans="1:16" x14ac:dyDescent="0.2">
      <c r="A29" s="36" t="s">
        <v>61</v>
      </c>
      <c r="E29" s="37" t="s">
        <v>588</v>
      </c>
    </row>
    <row r="30" spans="1:16" ht="76.5" x14ac:dyDescent="0.2">
      <c r="A30" t="s">
        <v>63</v>
      </c>
      <c r="E30" s="35" t="s">
        <v>3147</v>
      </c>
    </row>
    <row r="31" spans="1:16" x14ac:dyDescent="0.2">
      <c r="A31" s="24" t="s">
        <v>55</v>
      </c>
      <c r="B31" s="29" t="s">
        <v>45</v>
      </c>
      <c r="C31" s="29" t="s">
        <v>3148</v>
      </c>
      <c r="D31" s="24" t="s">
        <v>69</v>
      </c>
      <c r="E31" s="30" t="s">
        <v>3149</v>
      </c>
      <c r="F31" s="31" t="s">
        <v>486</v>
      </c>
      <c r="G31" s="32">
        <v>4</v>
      </c>
      <c r="H31" s="33">
        <v>0</v>
      </c>
      <c r="I31" s="33">
        <f>ROUND(ROUND(H31,2)*ROUND(G31,3),2)</f>
        <v>0</v>
      </c>
      <c r="O31">
        <f>(I31*21)/100</f>
        <v>0</v>
      </c>
      <c r="P31" t="s">
        <v>35</v>
      </c>
    </row>
    <row r="32" spans="1:16" ht="51" x14ac:dyDescent="0.2">
      <c r="A32" s="34" t="s">
        <v>59</v>
      </c>
      <c r="E32" s="35" t="s">
        <v>3150</v>
      </c>
    </row>
    <row r="33" spans="1:16" x14ac:dyDescent="0.2">
      <c r="A33" s="36" t="s">
        <v>61</v>
      </c>
      <c r="E33" s="37" t="s">
        <v>588</v>
      </c>
    </row>
    <row r="34" spans="1:16" ht="25.5" x14ac:dyDescent="0.2">
      <c r="A34" t="s">
        <v>63</v>
      </c>
      <c r="E34" s="35" t="s">
        <v>3151</v>
      </c>
    </row>
    <row r="35" spans="1:16" x14ac:dyDescent="0.2">
      <c r="A35" s="24" t="s">
        <v>55</v>
      </c>
      <c r="B35" s="29" t="s">
        <v>47</v>
      </c>
      <c r="C35" s="29" t="s">
        <v>3152</v>
      </c>
      <c r="D35" s="24" t="s">
        <v>69</v>
      </c>
      <c r="E35" s="30" t="s">
        <v>3153</v>
      </c>
      <c r="F35" s="31" t="s">
        <v>3120</v>
      </c>
      <c r="G35" s="32">
        <v>124</v>
      </c>
      <c r="H35" s="33">
        <v>0</v>
      </c>
      <c r="I35" s="33">
        <f>ROUND(ROUND(H35,2)*ROUND(G35,3),2)</f>
        <v>0</v>
      </c>
      <c r="O35">
        <f>(I35*21)/100</f>
        <v>0</v>
      </c>
      <c r="P35" t="s">
        <v>35</v>
      </c>
    </row>
    <row r="36" spans="1:16" ht="51" x14ac:dyDescent="0.2">
      <c r="A36" s="34" t="s">
        <v>59</v>
      </c>
      <c r="E36" s="35" t="s">
        <v>3154</v>
      </c>
    </row>
    <row r="37" spans="1:16" x14ac:dyDescent="0.2">
      <c r="A37" s="36" t="s">
        <v>61</v>
      </c>
      <c r="E37" s="37" t="s">
        <v>3232</v>
      </c>
    </row>
    <row r="38" spans="1:16" ht="25.5" x14ac:dyDescent="0.2">
      <c r="A38" t="s">
        <v>63</v>
      </c>
      <c r="E38" s="35" t="s">
        <v>3156</v>
      </c>
    </row>
    <row r="39" spans="1:16" x14ac:dyDescent="0.2">
      <c r="A39" s="24" t="s">
        <v>55</v>
      </c>
      <c r="B39" s="29" t="s">
        <v>89</v>
      </c>
      <c r="C39" s="29" t="s">
        <v>3167</v>
      </c>
      <c r="D39" s="24" t="s">
        <v>69</v>
      </c>
      <c r="E39" s="30" t="s">
        <v>3168</v>
      </c>
      <c r="F39" s="31" t="s">
        <v>486</v>
      </c>
      <c r="G39" s="32">
        <v>4</v>
      </c>
      <c r="H39" s="33">
        <v>0</v>
      </c>
      <c r="I39" s="33">
        <f>ROUND(ROUND(H39,2)*ROUND(G39,3),2)</f>
        <v>0</v>
      </c>
      <c r="O39">
        <f>(I39*21)/100</f>
        <v>0</v>
      </c>
      <c r="P39" t="s">
        <v>35</v>
      </c>
    </row>
    <row r="40" spans="1:16" ht="63.75" x14ac:dyDescent="0.2">
      <c r="A40" s="34" t="s">
        <v>59</v>
      </c>
      <c r="E40" s="35" t="s">
        <v>3169</v>
      </c>
    </row>
    <row r="41" spans="1:16" x14ac:dyDescent="0.2">
      <c r="A41" s="36" t="s">
        <v>61</v>
      </c>
      <c r="E41" s="37" t="s">
        <v>588</v>
      </c>
    </row>
    <row r="42" spans="1:16" ht="76.5" x14ac:dyDescent="0.2">
      <c r="A42" t="s">
        <v>63</v>
      </c>
      <c r="E42" s="35" t="s">
        <v>3147</v>
      </c>
    </row>
    <row r="43" spans="1:16" x14ac:dyDescent="0.2">
      <c r="A43" s="24" t="s">
        <v>55</v>
      </c>
      <c r="B43" s="29" t="s">
        <v>94</v>
      </c>
      <c r="C43" s="29" t="s">
        <v>3170</v>
      </c>
      <c r="D43" s="24" t="s">
        <v>69</v>
      </c>
      <c r="E43" s="30" t="s">
        <v>3171</v>
      </c>
      <c r="F43" s="31" t="s">
        <v>486</v>
      </c>
      <c r="G43" s="32">
        <v>4</v>
      </c>
      <c r="H43" s="33">
        <v>0</v>
      </c>
      <c r="I43" s="33">
        <f>ROUND(ROUND(H43,2)*ROUND(G43,3),2)</f>
        <v>0</v>
      </c>
      <c r="O43">
        <f>(I43*21)/100</f>
        <v>0</v>
      </c>
      <c r="P43" t="s">
        <v>35</v>
      </c>
    </row>
    <row r="44" spans="1:16" ht="63.75" x14ac:dyDescent="0.2">
      <c r="A44" s="34" t="s">
        <v>59</v>
      </c>
      <c r="E44" s="35" t="s">
        <v>3172</v>
      </c>
    </row>
    <row r="45" spans="1:16" x14ac:dyDescent="0.2">
      <c r="A45" s="36" t="s">
        <v>61</v>
      </c>
      <c r="E45" s="37" t="s">
        <v>588</v>
      </c>
    </row>
    <row r="46" spans="1:16" ht="25.5" x14ac:dyDescent="0.2">
      <c r="A46" t="s">
        <v>63</v>
      </c>
      <c r="E46" s="35" t="s">
        <v>3151</v>
      </c>
    </row>
    <row r="47" spans="1:16" x14ac:dyDescent="0.2">
      <c r="A47" s="24" t="s">
        <v>55</v>
      </c>
      <c r="B47" s="29" t="s">
        <v>50</v>
      </c>
      <c r="C47" s="29" t="s">
        <v>3173</v>
      </c>
      <c r="D47" s="24" t="s">
        <v>69</v>
      </c>
      <c r="E47" s="30" t="s">
        <v>3174</v>
      </c>
      <c r="F47" s="31" t="s">
        <v>3120</v>
      </c>
      <c r="G47" s="32">
        <v>124</v>
      </c>
      <c r="H47" s="33">
        <v>0</v>
      </c>
      <c r="I47" s="33">
        <f>ROUND(ROUND(H47,2)*ROUND(G47,3),2)</f>
        <v>0</v>
      </c>
      <c r="O47">
        <f>(I47*21)/100</f>
        <v>0</v>
      </c>
      <c r="P47" t="s">
        <v>35</v>
      </c>
    </row>
    <row r="48" spans="1:16" ht="63.75" x14ac:dyDescent="0.2">
      <c r="A48" s="34" t="s">
        <v>59</v>
      </c>
      <c r="E48" s="35" t="s">
        <v>3175</v>
      </c>
    </row>
    <row r="49" spans="1:16" x14ac:dyDescent="0.2">
      <c r="A49" s="36" t="s">
        <v>61</v>
      </c>
      <c r="E49" s="37" t="s">
        <v>3232</v>
      </c>
    </row>
    <row r="50" spans="1:16" ht="25.5" x14ac:dyDescent="0.2">
      <c r="A50" t="s">
        <v>63</v>
      </c>
      <c r="E50" s="35" t="s">
        <v>3156</v>
      </c>
    </row>
    <row r="51" spans="1:16" x14ac:dyDescent="0.2">
      <c r="A51" s="24" t="s">
        <v>55</v>
      </c>
      <c r="B51" s="29" t="s">
        <v>52</v>
      </c>
      <c r="C51" s="29" t="s">
        <v>3186</v>
      </c>
      <c r="D51" s="24" t="s">
        <v>69</v>
      </c>
      <c r="E51" s="30" t="s">
        <v>3187</v>
      </c>
      <c r="F51" s="31" t="s">
        <v>486</v>
      </c>
      <c r="G51" s="32">
        <v>8</v>
      </c>
      <c r="H51" s="33">
        <v>0</v>
      </c>
      <c r="I51" s="33">
        <f>ROUND(ROUND(H51,2)*ROUND(G51,3),2)</f>
        <v>0</v>
      </c>
      <c r="O51">
        <f>(I51*21)/100</f>
        <v>0</v>
      </c>
      <c r="P51" t="s">
        <v>35</v>
      </c>
    </row>
    <row r="52" spans="1:16" ht="76.5" x14ac:dyDescent="0.2">
      <c r="A52" s="34" t="s">
        <v>59</v>
      </c>
      <c r="E52" s="35" t="s">
        <v>3233</v>
      </c>
    </row>
    <row r="53" spans="1:16" x14ac:dyDescent="0.2">
      <c r="A53" s="36" t="s">
        <v>61</v>
      </c>
      <c r="E53" s="37" t="s">
        <v>2746</v>
      </c>
    </row>
    <row r="54" spans="1:16" ht="63.75" x14ac:dyDescent="0.2">
      <c r="A54" t="s">
        <v>63</v>
      </c>
      <c r="E54" s="35" t="s">
        <v>3189</v>
      </c>
    </row>
    <row r="55" spans="1:16" x14ac:dyDescent="0.2">
      <c r="A55" s="24" t="s">
        <v>55</v>
      </c>
      <c r="B55" s="29" t="s">
        <v>108</v>
      </c>
      <c r="C55" s="29" t="s">
        <v>3190</v>
      </c>
      <c r="D55" s="24" t="s">
        <v>69</v>
      </c>
      <c r="E55" s="30" t="s">
        <v>3191</v>
      </c>
      <c r="F55" s="31" t="s">
        <v>486</v>
      </c>
      <c r="G55" s="32">
        <v>8</v>
      </c>
      <c r="H55" s="33">
        <v>0</v>
      </c>
      <c r="I55" s="33">
        <f>ROUND(ROUND(H55,2)*ROUND(G55,3),2)</f>
        <v>0</v>
      </c>
      <c r="O55">
        <f>(I55*21)/100</f>
        <v>0</v>
      </c>
      <c r="P55" t="s">
        <v>35</v>
      </c>
    </row>
    <row r="56" spans="1:16" ht="63.75" x14ac:dyDescent="0.2">
      <c r="A56" s="34" t="s">
        <v>59</v>
      </c>
      <c r="E56" s="35" t="s">
        <v>3234</v>
      </c>
    </row>
    <row r="57" spans="1:16" x14ac:dyDescent="0.2">
      <c r="A57" s="36" t="s">
        <v>61</v>
      </c>
      <c r="E57" s="37" t="s">
        <v>2746</v>
      </c>
    </row>
    <row r="58" spans="1:16" ht="25.5" x14ac:dyDescent="0.2">
      <c r="A58" t="s">
        <v>63</v>
      </c>
      <c r="E58" s="35" t="s">
        <v>3151</v>
      </c>
    </row>
    <row r="59" spans="1:16" x14ac:dyDescent="0.2">
      <c r="A59" s="24" t="s">
        <v>55</v>
      </c>
      <c r="B59" s="29" t="s">
        <v>113</v>
      </c>
      <c r="C59" s="29" t="s">
        <v>3193</v>
      </c>
      <c r="D59" s="24" t="s">
        <v>69</v>
      </c>
      <c r="E59" s="30" t="s">
        <v>3194</v>
      </c>
      <c r="F59" s="31" t="s">
        <v>3120</v>
      </c>
      <c r="G59" s="32">
        <v>248</v>
      </c>
      <c r="H59" s="33">
        <v>0</v>
      </c>
      <c r="I59" s="33">
        <f>ROUND(ROUND(H59,2)*ROUND(G59,3),2)</f>
        <v>0</v>
      </c>
      <c r="O59">
        <f>(I59*21)/100</f>
        <v>0</v>
      </c>
      <c r="P59" t="s">
        <v>35</v>
      </c>
    </row>
    <row r="60" spans="1:16" ht="63.75" x14ac:dyDescent="0.2">
      <c r="A60" s="34" t="s">
        <v>59</v>
      </c>
      <c r="E60" s="35" t="s">
        <v>3235</v>
      </c>
    </row>
    <row r="61" spans="1:16" x14ac:dyDescent="0.2">
      <c r="A61" s="36" t="s">
        <v>61</v>
      </c>
      <c r="E61" s="37" t="s">
        <v>3236</v>
      </c>
    </row>
    <row r="62" spans="1:16" ht="25.5" x14ac:dyDescent="0.2">
      <c r="A62" t="s">
        <v>63</v>
      </c>
      <c r="E62"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2"/>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3303</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3261</v>
      </c>
      <c r="D9" s="7"/>
      <c r="E9" s="18" t="s">
        <v>3262</v>
      </c>
      <c r="F9" s="8"/>
      <c r="G9" s="8"/>
      <c r="H9" s="8"/>
      <c r="I9" s="8"/>
    </row>
    <row r="10" spans="1:18" ht="12.75" customHeight="1" x14ac:dyDescent="0.25">
      <c r="A10" t="s">
        <v>3109</v>
      </c>
      <c r="B10" s="20" t="s">
        <v>30</v>
      </c>
      <c r="C10" s="3" t="s">
        <v>3303</v>
      </c>
      <c r="D10" s="2"/>
      <c r="E10" s="21" t="s">
        <v>3304</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0+I15+I19+I23+I27+I31+I35+I39+I43+I47+I51+I55+I59</f>
        <v>0</v>
      </c>
      <c r="R14">
        <f>0+O15+O19+O23+O27+O31+O35+O39+O43+O47+O51+O55+O59</f>
        <v>0</v>
      </c>
    </row>
    <row r="15" spans="1:18" ht="25.5" x14ac:dyDescent="0.2">
      <c r="A15" s="24" t="s">
        <v>55</v>
      </c>
      <c r="B15" s="29" t="s">
        <v>18</v>
      </c>
      <c r="C15" s="29" t="s">
        <v>3112</v>
      </c>
      <c r="D15" s="24" t="s">
        <v>69</v>
      </c>
      <c r="E15" s="30" t="s">
        <v>3113</v>
      </c>
      <c r="F15" s="31" t="s">
        <v>486</v>
      </c>
      <c r="G15" s="32">
        <v>16</v>
      </c>
      <c r="H15" s="33">
        <v>0</v>
      </c>
      <c r="I15" s="33">
        <f>ROUND(ROUND(H15,2)*ROUND(G15,3),2)</f>
        <v>0</v>
      </c>
      <c r="O15">
        <f>(I15*21)/100</f>
        <v>0</v>
      </c>
      <c r="P15" t="s">
        <v>35</v>
      </c>
    </row>
    <row r="16" spans="1:18" ht="140.25" x14ac:dyDescent="0.2">
      <c r="A16" s="34" t="s">
        <v>59</v>
      </c>
      <c r="E16" s="35" t="s">
        <v>3305</v>
      </c>
    </row>
    <row r="17" spans="1:16" x14ac:dyDescent="0.2">
      <c r="A17" s="36" t="s">
        <v>61</v>
      </c>
      <c r="E17" s="37" t="s">
        <v>3306</v>
      </c>
    </row>
    <row r="18" spans="1:16" ht="63.75" x14ac:dyDescent="0.2">
      <c r="A18" t="s">
        <v>63</v>
      </c>
      <c r="E18" s="35" t="s">
        <v>3116</v>
      </c>
    </row>
    <row r="19" spans="1:16" ht="25.5" x14ac:dyDescent="0.2">
      <c r="A19" s="24" t="s">
        <v>55</v>
      </c>
      <c r="B19" s="29" t="s">
        <v>35</v>
      </c>
      <c r="C19" s="29" t="s">
        <v>568</v>
      </c>
      <c r="D19" s="24" t="s">
        <v>69</v>
      </c>
      <c r="E19" s="30" t="s">
        <v>569</v>
      </c>
      <c r="F19" s="31" t="s">
        <v>486</v>
      </c>
      <c r="G19" s="32">
        <v>16</v>
      </c>
      <c r="H19" s="33">
        <v>0</v>
      </c>
      <c r="I19" s="33">
        <f>ROUND(ROUND(H19,2)*ROUND(G19,3),2)</f>
        <v>0</v>
      </c>
      <c r="O19">
        <f>(I19*21)/100</f>
        <v>0</v>
      </c>
      <c r="P19" t="s">
        <v>35</v>
      </c>
    </row>
    <row r="20" spans="1:16" ht="127.5" x14ac:dyDescent="0.2">
      <c r="A20" s="34" t="s">
        <v>59</v>
      </c>
      <c r="E20" s="35" t="s">
        <v>3307</v>
      </c>
    </row>
    <row r="21" spans="1:16" x14ac:dyDescent="0.2">
      <c r="A21" s="36" t="s">
        <v>61</v>
      </c>
      <c r="E21" s="37" t="s">
        <v>3306</v>
      </c>
    </row>
    <row r="22" spans="1:16" ht="25.5" x14ac:dyDescent="0.2">
      <c r="A22" t="s">
        <v>63</v>
      </c>
      <c r="E22" s="35" t="s">
        <v>572</v>
      </c>
    </row>
    <row r="23" spans="1:16" x14ac:dyDescent="0.2">
      <c r="A23" s="24" t="s">
        <v>55</v>
      </c>
      <c r="B23" s="29" t="s">
        <v>34</v>
      </c>
      <c r="C23" s="29" t="s">
        <v>3118</v>
      </c>
      <c r="D23" s="24" t="s">
        <v>69</v>
      </c>
      <c r="E23" s="30" t="s">
        <v>3119</v>
      </c>
      <c r="F23" s="31" t="s">
        <v>3120</v>
      </c>
      <c r="G23" s="32">
        <v>1968</v>
      </c>
      <c r="H23" s="33">
        <v>0</v>
      </c>
      <c r="I23" s="33">
        <f>ROUND(ROUND(H23,2)*ROUND(G23,3),2)</f>
        <v>0</v>
      </c>
      <c r="O23">
        <f>(I23*21)/100</f>
        <v>0</v>
      </c>
      <c r="P23" t="s">
        <v>35</v>
      </c>
    </row>
    <row r="24" spans="1:16" ht="165.75" x14ac:dyDescent="0.2">
      <c r="A24" s="34" t="s">
        <v>59</v>
      </c>
      <c r="E24" s="35" t="s">
        <v>3308</v>
      </c>
    </row>
    <row r="25" spans="1:16" x14ac:dyDescent="0.2">
      <c r="A25" s="36" t="s">
        <v>61</v>
      </c>
      <c r="E25" s="37" t="s">
        <v>3309</v>
      </c>
    </row>
    <row r="26" spans="1:16" ht="25.5" x14ac:dyDescent="0.2">
      <c r="A26" t="s">
        <v>63</v>
      </c>
      <c r="E26" s="35" t="s">
        <v>3123</v>
      </c>
    </row>
    <row r="27" spans="1:16" x14ac:dyDescent="0.2">
      <c r="A27" s="24" t="s">
        <v>55</v>
      </c>
      <c r="B27" s="29" t="s">
        <v>43</v>
      </c>
      <c r="C27" s="29" t="s">
        <v>3144</v>
      </c>
      <c r="D27" s="24" t="s">
        <v>69</v>
      </c>
      <c r="E27" s="30" t="s">
        <v>3145</v>
      </c>
      <c r="F27" s="31" t="s">
        <v>486</v>
      </c>
      <c r="G27" s="32">
        <v>3</v>
      </c>
      <c r="H27" s="33">
        <v>0</v>
      </c>
      <c r="I27" s="33">
        <f>ROUND(ROUND(H27,2)*ROUND(G27,3),2)</f>
        <v>0</v>
      </c>
      <c r="O27">
        <f>(I27*21)/100</f>
        <v>0</v>
      </c>
      <c r="P27" t="s">
        <v>35</v>
      </c>
    </row>
    <row r="28" spans="1:16" ht="63.75" x14ac:dyDescent="0.2">
      <c r="A28" s="34" t="s">
        <v>59</v>
      </c>
      <c r="E28" s="35" t="s">
        <v>3146</v>
      </c>
    </row>
    <row r="29" spans="1:16" x14ac:dyDescent="0.2">
      <c r="A29" s="36" t="s">
        <v>61</v>
      </c>
      <c r="E29" s="37" t="s">
        <v>448</v>
      </c>
    </row>
    <row r="30" spans="1:16" ht="76.5" x14ac:dyDescent="0.2">
      <c r="A30" t="s">
        <v>63</v>
      </c>
      <c r="E30" s="35" t="s">
        <v>3147</v>
      </c>
    </row>
    <row r="31" spans="1:16" x14ac:dyDescent="0.2">
      <c r="A31" s="24" t="s">
        <v>55</v>
      </c>
      <c r="B31" s="29" t="s">
        <v>45</v>
      </c>
      <c r="C31" s="29" t="s">
        <v>3148</v>
      </c>
      <c r="D31" s="24" t="s">
        <v>69</v>
      </c>
      <c r="E31" s="30" t="s">
        <v>3149</v>
      </c>
      <c r="F31" s="31" t="s">
        <v>486</v>
      </c>
      <c r="G31" s="32">
        <v>3</v>
      </c>
      <c r="H31" s="33">
        <v>0</v>
      </c>
      <c r="I31" s="33">
        <f>ROUND(ROUND(H31,2)*ROUND(G31,3),2)</f>
        <v>0</v>
      </c>
      <c r="O31">
        <f>(I31*21)/100</f>
        <v>0</v>
      </c>
      <c r="P31" t="s">
        <v>35</v>
      </c>
    </row>
    <row r="32" spans="1:16" ht="51" x14ac:dyDescent="0.2">
      <c r="A32" s="34" t="s">
        <v>59</v>
      </c>
      <c r="E32" s="35" t="s">
        <v>3150</v>
      </c>
    </row>
    <row r="33" spans="1:16" x14ac:dyDescent="0.2">
      <c r="A33" s="36" t="s">
        <v>61</v>
      </c>
      <c r="E33" s="37" t="s">
        <v>448</v>
      </c>
    </row>
    <row r="34" spans="1:16" ht="25.5" x14ac:dyDescent="0.2">
      <c r="A34" t="s">
        <v>63</v>
      </c>
      <c r="E34" s="35" t="s">
        <v>3151</v>
      </c>
    </row>
    <row r="35" spans="1:16" x14ac:dyDescent="0.2">
      <c r="A35" s="24" t="s">
        <v>55</v>
      </c>
      <c r="B35" s="29" t="s">
        <v>47</v>
      </c>
      <c r="C35" s="29" t="s">
        <v>3152</v>
      </c>
      <c r="D35" s="24" t="s">
        <v>69</v>
      </c>
      <c r="E35" s="30" t="s">
        <v>3153</v>
      </c>
      <c r="F35" s="31" t="s">
        <v>3120</v>
      </c>
      <c r="G35" s="32">
        <v>369</v>
      </c>
      <c r="H35" s="33">
        <v>0</v>
      </c>
      <c r="I35" s="33">
        <f>ROUND(ROUND(H35,2)*ROUND(G35,3),2)</f>
        <v>0</v>
      </c>
      <c r="O35">
        <f>(I35*21)/100</f>
        <v>0</v>
      </c>
      <c r="P35" t="s">
        <v>35</v>
      </c>
    </row>
    <row r="36" spans="1:16" ht="51" x14ac:dyDescent="0.2">
      <c r="A36" s="34" t="s">
        <v>59</v>
      </c>
      <c r="E36" s="35" t="s">
        <v>3154</v>
      </c>
    </row>
    <row r="37" spans="1:16" x14ac:dyDescent="0.2">
      <c r="A37" s="36" t="s">
        <v>61</v>
      </c>
      <c r="E37" s="37" t="s">
        <v>3244</v>
      </c>
    </row>
    <row r="38" spans="1:16" ht="25.5" x14ac:dyDescent="0.2">
      <c r="A38" t="s">
        <v>63</v>
      </c>
      <c r="E38" s="35" t="s">
        <v>3156</v>
      </c>
    </row>
    <row r="39" spans="1:16" x14ac:dyDescent="0.2">
      <c r="A39" s="24" t="s">
        <v>55</v>
      </c>
      <c r="B39" s="29" t="s">
        <v>89</v>
      </c>
      <c r="C39" s="29" t="s">
        <v>3167</v>
      </c>
      <c r="D39" s="24" t="s">
        <v>69</v>
      </c>
      <c r="E39" s="30" t="s">
        <v>3168</v>
      </c>
      <c r="F39" s="31" t="s">
        <v>486</v>
      </c>
      <c r="G39" s="32">
        <v>3</v>
      </c>
      <c r="H39" s="33">
        <v>0</v>
      </c>
      <c r="I39" s="33">
        <f>ROUND(ROUND(H39,2)*ROUND(G39,3),2)</f>
        <v>0</v>
      </c>
      <c r="O39">
        <f>(I39*21)/100</f>
        <v>0</v>
      </c>
      <c r="P39" t="s">
        <v>35</v>
      </c>
    </row>
    <row r="40" spans="1:16" ht="63.75" x14ac:dyDescent="0.2">
      <c r="A40" s="34" t="s">
        <v>59</v>
      </c>
      <c r="E40" s="35" t="s">
        <v>3169</v>
      </c>
    </row>
    <row r="41" spans="1:16" x14ac:dyDescent="0.2">
      <c r="A41" s="36" t="s">
        <v>61</v>
      </c>
      <c r="E41" s="37" t="s">
        <v>448</v>
      </c>
    </row>
    <row r="42" spans="1:16" ht="76.5" x14ac:dyDescent="0.2">
      <c r="A42" t="s">
        <v>63</v>
      </c>
      <c r="E42" s="35" t="s">
        <v>3147</v>
      </c>
    </row>
    <row r="43" spans="1:16" x14ac:dyDescent="0.2">
      <c r="A43" s="24" t="s">
        <v>55</v>
      </c>
      <c r="B43" s="29" t="s">
        <v>94</v>
      </c>
      <c r="C43" s="29" t="s">
        <v>3170</v>
      </c>
      <c r="D43" s="24" t="s">
        <v>69</v>
      </c>
      <c r="E43" s="30" t="s">
        <v>3171</v>
      </c>
      <c r="F43" s="31" t="s">
        <v>486</v>
      </c>
      <c r="G43" s="32">
        <v>3</v>
      </c>
      <c r="H43" s="33">
        <v>0</v>
      </c>
      <c r="I43" s="33">
        <f>ROUND(ROUND(H43,2)*ROUND(G43,3),2)</f>
        <v>0</v>
      </c>
      <c r="O43">
        <f>(I43*21)/100</f>
        <v>0</v>
      </c>
      <c r="P43" t="s">
        <v>35</v>
      </c>
    </row>
    <row r="44" spans="1:16" ht="63.75" x14ac:dyDescent="0.2">
      <c r="A44" s="34" t="s">
        <v>59</v>
      </c>
      <c r="E44" s="35" t="s">
        <v>3172</v>
      </c>
    </row>
    <row r="45" spans="1:16" x14ac:dyDescent="0.2">
      <c r="A45" s="36" t="s">
        <v>61</v>
      </c>
      <c r="E45" s="37" t="s">
        <v>448</v>
      </c>
    </row>
    <row r="46" spans="1:16" ht="25.5" x14ac:dyDescent="0.2">
      <c r="A46" t="s">
        <v>63</v>
      </c>
      <c r="E46" s="35" t="s">
        <v>3151</v>
      </c>
    </row>
    <row r="47" spans="1:16" x14ac:dyDescent="0.2">
      <c r="A47" s="24" t="s">
        <v>55</v>
      </c>
      <c r="B47" s="29" t="s">
        <v>50</v>
      </c>
      <c r="C47" s="29" t="s">
        <v>3173</v>
      </c>
      <c r="D47" s="24" t="s">
        <v>69</v>
      </c>
      <c r="E47" s="30" t="s">
        <v>3174</v>
      </c>
      <c r="F47" s="31" t="s">
        <v>3120</v>
      </c>
      <c r="G47" s="32">
        <v>369</v>
      </c>
      <c r="H47" s="33">
        <v>0</v>
      </c>
      <c r="I47" s="33">
        <f>ROUND(ROUND(H47,2)*ROUND(G47,3),2)</f>
        <v>0</v>
      </c>
      <c r="O47">
        <f>(I47*21)/100</f>
        <v>0</v>
      </c>
      <c r="P47" t="s">
        <v>35</v>
      </c>
    </row>
    <row r="48" spans="1:16" ht="63.75" x14ac:dyDescent="0.2">
      <c r="A48" s="34" t="s">
        <v>59</v>
      </c>
      <c r="E48" s="35" t="s">
        <v>3175</v>
      </c>
    </row>
    <row r="49" spans="1:16" x14ac:dyDescent="0.2">
      <c r="A49" s="36" t="s">
        <v>61</v>
      </c>
      <c r="E49" s="37" t="s">
        <v>3244</v>
      </c>
    </row>
    <row r="50" spans="1:16" ht="25.5" x14ac:dyDescent="0.2">
      <c r="A50" t="s">
        <v>63</v>
      </c>
      <c r="E50" s="35" t="s">
        <v>3156</v>
      </c>
    </row>
    <row r="51" spans="1:16" x14ac:dyDescent="0.2">
      <c r="A51" s="24" t="s">
        <v>55</v>
      </c>
      <c r="B51" s="29" t="s">
        <v>52</v>
      </c>
      <c r="C51" s="29" t="s">
        <v>3186</v>
      </c>
      <c r="D51" s="24" t="s">
        <v>69</v>
      </c>
      <c r="E51" s="30" t="s">
        <v>3187</v>
      </c>
      <c r="F51" s="31" t="s">
        <v>486</v>
      </c>
      <c r="G51" s="32">
        <v>6</v>
      </c>
      <c r="H51" s="33">
        <v>0</v>
      </c>
      <c r="I51" s="33">
        <f>ROUND(ROUND(H51,2)*ROUND(G51,3),2)</f>
        <v>0</v>
      </c>
      <c r="O51">
        <f>(I51*21)/100</f>
        <v>0</v>
      </c>
      <c r="P51" t="s">
        <v>35</v>
      </c>
    </row>
    <row r="52" spans="1:16" ht="76.5" x14ac:dyDescent="0.2">
      <c r="A52" s="34" t="s">
        <v>59</v>
      </c>
      <c r="E52" s="35" t="s">
        <v>3245</v>
      </c>
    </row>
    <row r="53" spans="1:16" x14ac:dyDescent="0.2">
      <c r="A53" s="36" t="s">
        <v>61</v>
      </c>
      <c r="E53" s="37" t="s">
        <v>934</v>
      </c>
    </row>
    <row r="54" spans="1:16" ht="63.75" x14ac:dyDescent="0.2">
      <c r="A54" t="s">
        <v>63</v>
      </c>
      <c r="E54" s="35" t="s">
        <v>3189</v>
      </c>
    </row>
    <row r="55" spans="1:16" x14ac:dyDescent="0.2">
      <c r="A55" s="24" t="s">
        <v>55</v>
      </c>
      <c r="B55" s="29" t="s">
        <v>108</v>
      </c>
      <c r="C55" s="29" t="s">
        <v>3190</v>
      </c>
      <c r="D55" s="24" t="s">
        <v>69</v>
      </c>
      <c r="E55" s="30" t="s">
        <v>3191</v>
      </c>
      <c r="F55" s="31" t="s">
        <v>486</v>
      </c>
      <c r="G55" s="32">
        <v>6</v>
      </c>
      <c r="H55" s="33">
        <v>0</v>
      </c>
      <c r="I55" s="33">
        <f>ROUND(ROUND(H55,2)*ROUND(G55,3),2)</f>
        <v>0</v>
      </c>
      <c r="O55">
        <f>(I55*21)/100</f>
        <v>0</v>
      </c>
      <c r="P55" t="s">
        <v>35</v>
      </c>
    </row>
    <row r="56" spans="1:16" ht="63.75" x14ac:dyDescent="0.2">
      <c r="A56" s="34" t="s">
        <v>59</v>
      </c>
      <c r="E56" s="35" t="s">
        <v>3246</v>
      </c>
    </row>
    <row r="57" spans="1:16" x14ac:dyDescent="0.2">
      <c r="A57" s="36" t="s">
        <v>61</v>
      </c>
      <c r="E57" s="37" t="s">
        <v>934</v>
      </c>
    </row>
    <row r="58" spans="1:16" ht="25.5" x14ac:dyDescent="0.2">
      <c r="A58" t="s">
        <v>63</v>
      </c>
      <c r="E58" s="35" t="s">
        <v>3151</v>
      </c>
    </row>
    <row r="59" spans="1:16" x14ac:dyDescent="0.2">
      <c r="A59" s="24" t="s">
        <v>55</v>
      </c>
      <c r="B59" s="29" t="s">
        <v>113</v>
      </c>
      <c r="C59" s="29" t="s">
        <v>3193</v>
      </c>
      <c r="D59" s="24" t="s">
        <v>69</v>
      </c>
      <c r="E59" s="30" t="s">
        <v>3194</v>
      </c>
      <c r="F59" s="31" t="s">
        <v>3120</v>
      </c>
      <c r="G59" s="32">
        <v>738</v>
      </c>
      <c r="H59" s="33">
        <v>0</v>
      </c>
      <c r="I59" s="33">
        <f>ROUND(ROUND(H59,2)*ROUND(G59,3),2)</f>
        <v>0</v>
      </c>
      <c r="O59">
        <f>(I59*21)/100</f>
        <v>0</v>
      </c>
      <c r="P59" t="s">
        <v>35</v>
      </c>
    </row>
    <row r="60" spans="1:16" ht="63.75" x14ac:dyDescent="0.2">
      <c r="A60" s="34" t="s">
        <v>59</v>
      </c>
      <c r="E60" s="35" t="s">
        <v>3247</v>
      </c>
    </row>
    <row r="61" spans="1:16" x14ac:dyDescent="0.2">
      <c r="A61" s="36" t="s">
        <v>61</v>
      </c>
      <c r="E61" s="37" t="s">
        <v>3248</v>
      </c>
    </row>
    <row r="62" spans="1:16" ht="25.5" x14ac:dyDescent="0.2">
      <c r="A62" t="s">
        <v>63</v>
      </c>
      <c r="E62" s="35" t="s">
        <v>3156</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workbookViewId="0">
      <pane ySplit="13" topLeftCell="A14" activePane="bottomLeft" state="frozen"/>
      <selection pane="bottomLeft" activeCell="A14" sqref="A14"/>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0+O14</f>
        <v>0</v>
      </c>
      <c r="P2" t="s">
        <v>34</v>
      </c>
    </row>
    <row r="3" spans="1:18" ht="15" customHeight="1" x14ac:dyDescent="0.25">
      <c r="A3" t="s">
        <v>11</v>
      </c>
      <c r="B3" s="17" t="s">
        <v>13</v>
      </c>
      <c r="C3" s="4" t="s">
        <v>14</v>
      </c>
      <c r="D3" s="7"/>
      <c r="E3" s="18" t="s">
        <v>15</v>
      </c>
      <c r="F3" s="8"/>
      <c r="G3" s="15"/>
      <c r="H3" s="14" t="s">
        <v>3310</v>
      </c>
      <c r="I3" s="40">
        <f>0+I14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3102</v>
      </c>
      <c r="D7" s="7"/>
      <c r="E7" s="18" t="s">
        <v>3103</v>
      </c>
      <c r="F7" s="8"/>
      <c r="G7" s="8"/>
      <c r="H7" s="8"/>
      <c r="I7" s="8"/>
    </row>
    <row r="8" spans="1:18" ht="12.75" customHeight="1" x14ac:dyDescent="0.25">
      <c r="A8" t="s">
        <v>29</v>
      </c>
      <c r="B8" s="17" t="s">
        <v>17</v>
      </c>
      <c r="C8" s="4" t="s">
        <v>3104</v>
      </c>
      <c r="D8" s="7"/>
      <c r="E8" s="18" t="s">
        <v>3105</v>
      </c>
      <c r="F8" s="8"/>
      <c r="G8" s="8"/>
      <c r="H8" s="8"/>
      <c r="I8" s="8"/>
    </row>
    <row r="9" spans="1:18" ht="12.75" customHeight="1" x14ac:dyDescent="0.25">
      <c r="A9" t="s">
        <v>3106</v>
      </c>
      <c r="B9" s="17" t="s">
        <v>17</v>
      </c>
      <c r="C9" s="4" t="s">
        <v>3261</v>
      </c>
      <c r="D9" s="7"/>
      <c r="E9" s="18" t="s">
        <v>3262</v>
      </c>
      <c r="F9" s="8"/>
      <c r="G9" s="8"/>
      <c r="H9" s="8"/>
      <c r="I9" s="8"/>
    </row>
    <row r="10" spans="1:18" ht="12.75" customHeight="1" x14ac:dyDescent="0.25">
      <c r="A10" t="s">
        <v>3109</v>
      </c>
      <c r="B10" s="20" t="s">
        <v>30</v>
      </c>
      <c r="C10" s="3" t="s">
        <v>3310</v>
      </c>
      <c r="D10" s="2"/>
      <c r="E10" s="21" t="s">
        <v>3250</v>
      </c>
      <c r="F10" s="12"/>
      <c r="G10" s="12"/>
      <c r="H10" s="12"/>
      <c r="I10" s="12"/>
    </row>
    <row r="11" spans="1:18" ht="12.75" customHeight="1" x14ac:dyDescent="0.2">
      <c r="A11" s="1" t="s">
        <v>37</v>
      </c>
      <c r="B11" s="1" t="s">
        <v>39</v>
      </c>
      <c r="C11" s="1" t="s">
        <v>40</v>
      </c>
      <c r="D11" s="1" t="s">
        <v>41</v>
      </c>
      <c r="E11" s="1" t="s">
        <v>42</v>
      </c>
      <c r="F11" s="1" t="s">
        <v>44</v>
      </c>
      <c r="G11" s="1" t="s">
        <v>46</v>
      </c>
      <c r="H11" s="1" t="s">
        <v>48</v>
      </c>
      <c r="I11" s="1"/>
    </row>
    <row r="12" spans="1:18" ht="12.75" customHeight="1" x14ac:dyDescent="0.2">
      <c r="A12" s="1"/>
      <c r="B12" s="1"/>
      <c r="C12" s="1"/>
      <c r="D12" s="1"/>
      <c r="E12" s="1"/>
      <c r="F12" s="1"/>
      <c r="G12" s="1"/>
      <c r="H12" s="19" t="s">
        <v>49</v>
      </c>
      <c r="I12" s="19" t="s">
        <v>51</v>
      </c>
    </row>
    <row r="13" spans="1:18" ht="12.75" customHeight="1" x14ac:dyDescent="0.2">
      <c r="A13" s="19" t="s">
        <v>38</v>
      </c>
      <c r="B13" s="19" t="s">
        <v>18</v>
      </c>
      <c r="C13" s="19" t="s">
        <v>35</v>
      </c>
      <c r="D13" s="19" t="s">
        <v>34</v>
      </c>
      <c r="E13" s="19" t="s">
        <v>43</v>
      </c>
      <c r="F13" s="19" t="s">
        <v>45</v>
      </c>
      <c r="G13" s="19" t="s">
        <v>47</v>
      </c>
      <c r="H13" s="19" t="s">
        <v>50</v>
      </c>
      <c r="I13" s="19" t="s">
        <v>52</v>
      </c>
    </row>
    <row r="14" spans="1:18" ht="12.75" customHeight="1" x14ac:dyDescent="0.2">
      <c r="A14" s="25" t="s">
        <v>53</v>
      </c>
      <c r="B14" s="25"/>
      <c r="C14" s="26" t="s">
        <v>50</v>
      </c>
      <c r="D14" s="25"/>
      <c r="E14" s="27" t="s">
        <v>542</v>
      </c>
      <c r="F14" s="25"/>
      <c r="G14" s="25"/>
      <c r="H14" s="25"/>
      <c r="I14" s="28">
        <f>0+Q14</f>
        <v>0</v>
      </c>
      <c r="O14">
        <f>0+R14</f>
        <v>0</v>
      </c>
      <c r="Q14">
        <f>0+I15+I19+I23+I27+I31+I35</f>
        <v>0</v>
      </c>
      <c r="R14">
        <f>0+O15+O19+O23+O27+O31+O35</f>
        <v>0</v>
      </c>
    </row>
    <row r="15" spans="1:18" ht="25.5" x14ac:dyDescent="0.2">
      <c r="A15" s="24" t="s">
        <v>55</v>
      </c>
      <c r="B15" s="29" t="s">
        <v>18</v>
      </c>
      <c r="C15" s="29" t="s">
        <v>3112</v>
      </c>
      <c r="D15" s="24" t="s">
        <v>69</v>
      </c>
      <c r="E15" s="30" t="s">
        <v>3113</v>
      </c>
      <c r="F15" s="31" t="s">
        <v>486</v>
      </c>
      <c r="G15" s="32">
        <v>60</v>
      </c>
      <c r="H15" s="33">
        <v>0</v>
      </c>
      <c r="I15" s="33">
        <f>ROUND(ROUND(H15,2)*ROUND(G15,3),2)</f>
        <v>0</v>
      </c>
      <c r="O15">
        <f>(I15*21)/100</f>
        <v>0</v>
      </c>
      <c r="P15" t="s">
        <v>35</v>
      </c>
    </row>
    <row r="16" spans="1:18" ht="178.5" x14ac:dyDescent="0.2">
      <c r="A16" s="34" t="s">
        <v>59</v>
      </c>
      <c r="E16" s="35" t="s">
        <v>3311</v>
      </c>
    </row>
    <row r="17" spans="1:16" x14ac:dyDescent="0.2">
      <c r="A17" s="36" t="s">
        <v>61</v>
      </c>
      <c r="E17" s="37" t="s">
        <v>3312</v>
      </c>
    </row>
    <row r="18" spans="1:16" ht="63.75" x14ac:dyDescent="0.2">
      <c r="A18" t="s">
        <v>63</v>
      </c>
      <c r="E18" s="35" t="s">
        <v>3116</v>
      </c>
    </row>
    <row r="19" spans="1:16" ht="25.5" x14ac:dyDescent="0.2">
      <c r="A19" s="24" t="s">
        <v>55</v>
      </c>
      <c r="B19" s="29" t="s">
        <v>35</v>
      </c>
      <c r="C19" s="29" t="s">
        <v>568</v>
      </c>
      <c r="D19" s="24" t="s">
        <v>69</v>
      </c>
      <c r="E19" s="30" t="s">
        <v>569</v>
      </c>
      <c r="F19" s="31" t="s">
        <v>486</v>
      </c>
      <c r="G19" s="32">
        <v>60</v>
      </c>
      <c r="H19" s="33">
        <v>0</v>
      </c>
      <c r="I19" s="33">
        <f>ROUND(ROUND(H19,2)*ROUND(G19,3),2)</f>
        <v>0</v>
      </c>
      <c r="O19">
        <f>(I19*21)/100</f>
        <v>0</v>
      </c>
      <c r="P19" t="s">
        <v>35</v>
      </c>
    </row>
    <row r="20" spans="1:16" ht="165.75" x14ac:dyDescent="0.2">
      <c r="A20" s="34" t="s">
        <v>59</v>
      </c>
      <c r="E20" s="35" t="s">
        <v>3313</v>
      </c>
    </row>
    <row r="21" spans="1:16" x14ac:dyDescent="0.2">
      <c r="A21" s="36" t="s">
        <v>61</v>
      </c>
      <c r="E21" s="37" t="s">
        <v>3312</v>
      </c>
    </row>
    <row r="22" spans="1:16" ht="25.5" x14ac:dyDescent="0.2">
      <c r="A22" t="s">
        <v>63</v>
      </c>
      <c r="E22" s="35" t="s">
        <v>572</v>
      </c>
    </row>
    <row r="23" spans="1:16" x14ac:dyDescent="0.2">
      <c r="A23" s="24" t="s">
        <v>55</v>
      </c>
      <c r="B23" s="29" t="s">
        <v>34</v>
      </c>
      <c r="C23" s="29" t="s">
        <v>3118</v>
      </c>
      <c r="D23" s="24" t="s">
        <v>69</v>
      </c>
      <c r="E23" s="30" t="s">
        <v>3119</v>
      </c>
      <c r="F23" s="31" t="s">
        <v>3120</v>
      </c>
      <c r="G23" s="32">
        <v>14700</v>
      </c>
      <c r="H23" s="33">
        <v>0</v>
      </c>
      <c r="I23" s="33">
        <f>ROUND(ROUND(H23,2)*ROUND(G23,3),2)</f>
        <v>0</v>
      </c>
      <c r="O23">
        <f>(I23*21)/100</f>
        <v>0</v>
      </c>
      <c r="P23" t="s">
        <v>35</v>
      </c>
    </row>
    <row r="24" spans="1:16" ht="204" x14ac:dyDescent="0.2">
      <c r="A24" s="34" t="s">
        <v>59</v>
      </c>
      <c r="E24" s="35" t="s">
        <v>3314</v>
      </c>
    </row>
    <row r="25" spans="1:16" x14ac:dyDescent="0.2">
      <c r="A25" s="36" t="s">
        <v>61</v>
      </c>
      <c r="E25" s="37" t="s">
        <v>3315</v>
      </c>
    </row>
    <row r="26" spans="1:16" ht="25.5" x14ac:dyDescent="0.2">
      <c r="A26" t="s">
        <v>63</v>
      </c>
      <c r="E26" s="35" t="s">
        <v>3123</v>
      </c>
    </row>
    <row r="27" spans="1:16" x14ac:dyDescent="0.2">
      <c r="A27" s="24" t="s">
        <v>55</v>
      </c>
      <c r="B27" s="29" t="s">
        <v>43</v>
      </c>
      <c r="C27" s="29" t="s">
        <v>3124</v>
      </c>
      <c r="D27" s="24" t="s">
        <v>69</v>
      </c>
      <c r="E27" s="30" t="s">
        <v>3125</v>
      </c>
      <c r="F27" s="31" t="s">
        <v>486</v>
      </c>
      <c r="G27" s="32">
        <v>12</v>
      </c>
      <c r="H27" s="33">
        <v>0</v>
      </c>
      <c r="I27" s="33">
        <f>ROUND(ROUND(H27,2)*ROUND(G27,3),2)</f>
        <v>0</v>
      </c>
      <c r="O27">
        <f>(I27*21)/100</f>
        <v>0</v>
      </c>
      <c r="P27" t="s">
        <v>35</v>
      </c>
    </row>
    <row r="28" spans="1:16" ht="89.25" x14ac:dyDescent="0.2">
      <c r="A28" s="34" t="s">
        <v>59</v>
      </c>
      <c r="E28" s="35" t="s">
        <v>3316</v>
      </c>
    </row>
    <row r="29" spans="1:16" x14ac:dyDescent="0.2">
      <c r="A29" s="36" t="s">
        <v>61</v>
      </c>
      <c r="E29" s="37" t="s">
        <v>3317</v>
      </c>
    </row>
    <row r="30" spans="1:16" ht="76.5" x14ac:dyDescent="0.2">
      <c r="A30" t="s">
        <v>63</v>
      </c>
      <c r="E30" s="35" t="s">
        <v>3127</v>
      </c>
    </row>
    <row r="31" spans="1:16" x14ac:dyDescent="0.2">
      <c r="A31" s="24" t="s">
        <v>55</v>
      </c>
      <c r="B31" s="29" t="s">
        <v>45</v>
      </c>
      <c r="C31" s="29" t="s">
        <v>3128</v>
      </c>
      <c r="D31" s="24" t="s">
        <v>69</v>
      </c>
      <c r="E31" s="30" t="s">
        <v>3129</v>
      </c>
      <c r="F31" s="31" t="s">
        <v>486</v>
      </c>
      <c r="G31" s="32">
        <v>12</v>
      </c>
      <c r="H31" s="33">
        <v>0</v>
      </c>
      <c r="I31" s="33">
        <f>ROUND(ROUND(H31,2)*ROUND(G31,3),2)</f>
        <v>0</v>
      </c>
      <c r="O31">
        <f>(I31*21)/100</f>
        <v>0</v>
      </c>
      <c r="P31" t="s">
        <v>35</v>
      </c>
    </row>
    <row r="32" spans="1:16" ht="76.5" x14ac:dyDescent="0.2">
      <c r="A32" s="34" t="s">
        <v>59</v>
      </c>
      <c r="E32" s="35" t="s">
        <v>3318</v>
      </c>
    </row>
    <row r="33" spans="1:16" x14ac:dyDescent="0.2">
      <c r="A33" s="36" t="s">
        <v>61</v>
      </c>
      <c r="E33" s="37" t="s">
        <v>3317</v>
      </c>
    </row>
    <row r="34" spans="1:16" ht="25.5" x14ac:dyDescent="0.2">
      <c r="A34" t="s">
        <v>63</v>
      </c>
      <c r="E34" s="35" t="s">
        <v>572</v>
      </c>
    </row>
    <row r="35" spans="1:16" x14ac:dyDescent="0.2">
      <c r="A35" s="24" t="s">
        <v>55</v>
      </c>
      <c r="B35" s="29" t="s">
        <v>47</v>
      </c>
      <c r="C35" s="29" t="s">
        <v>3131</v>
      </c>
      <c r="D35" s="24" t="s">
        <v>69</v>
      </c>
      <c r="E35" s="30" t="s">
        <v>3132</v>
      </c>
      <c r="F35" s="31" t="s">
        <v>3120</v>
      </c>
      <c r="G35" s="32">
        <v>2940</v>
      </c>
      <c r="H35" s="33">
        <v>0</v>
      </c>
      <c r="I35" s="33">
        <f>ROUND(ROUND(H35,2)*ROUND(G35,3),2)</f>
        <v>0</v>
      </c>
      <c r="O35">
        <f>(I35*21)/100</f>
        <v>0</v>
      </c>
      <c r="P35" t="s">
        <v>35</v>
      </c>
    </row>
    <row r="36" spans="1:16" ht="76.5" x14ac:dyDescent="0.2">
      <c r="A36" s="34" t="s">
        <v>59</v>
      </c>
      <c r="E36" s="35" t="s">
        <v>3319</v>
      </c>
    </row>
    <row r="37" spans="1:16" x14ac:dyDescent="0.2">
      <c r="A37" s="36" t="s">
        <v>61</v>
      </c>
      <c r="E37" s="37" t="s">
        <v>3320</v>
      </c>
    </row>
    <row r="38" spans="1:16" ht="25.5" x14ac:dyDescent="0.2">
      <c r="A38" t="s">
        <v>63</v>
      </c>
      <c r="E38" s="35" t="s">
        <v>3123</v>
      </c>
    </row>
  </sheetData>
  <mergeCells count="16">
    <mergeCell ref="E11:E12"/>
    <mergeCell ref="F11:F12"/>
    <mergeCell ref="G11:G12"/>
    <mergeCell ref="H11:I11"/>
    <mergeCell ref="C8:D8"/>
    <mergeCell ref="C9:D9"/>
    <mergeCell ref="C10:D10"/>
    <mergeCell ref="A11:A12"/>
    <mergeCell ref="B11:B12"/>
    <mergeCell ref="C11:C12"/>
    <mergeCell ref="D11:D12"/>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0+O12+O21+O78+O107+O132+O137+O146+O159</f>
        <v>0</v>
      </c>
      <c r="P2" t="s">
        <v>34</v>
      </c>
    </row>
    <row r="3" spans="1:18" ht="15" customHeight="1" x14ac:dyDescent="0.25">
      <c r="A3" t="s">
        <v>11</v>
      </c>
      <c r="B3" s="17" t="s">
        <v>13</v>
      </c>
      <c r="C3" s="4" t="s">
        <v>14</v>
      </c>
      <c r="D3" s="7"/>
      <c r="E3" s="18" t="s">
        <v>15</v>
      </c>
      <c r="F3" s="8"/>
      <c r="G3" s="15"/>
      <c r="H3" s="14" t="s">
        <v>3323</v>
      </c>
      <c r="I3" s="40">
        <f>0+I12+I21+I78+I107+I132+I137+I146+I159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3323</v>
      </c>
      <c r="D8" s="2"/>
      <c r="E8" s="21" t="s">
        <v>3324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82.861999999999995</v>
      </c>
      <c r="H13" s="33">
        <v>0</v>
      </c>
      <c r="I13" s="33">
        <f>ROUND(ROUND(H13,2)*ROUND(G13,3),2)</f>
        <v>0</v>
      </c>
      <c r="O13">
        <f>(I13*21)/100</f>
        <v>0</v>
      </c>
      <c r="P13" t="s">
        <v>35</v>
      </c>
    </row>
    <row r="14" spans="1:18" ht="25.5" x14ac:dyDescent="0.2">
      <c r="A14" s="34" t="s">
        <v>59</v>
      </c>
      <c r="E14" s="35" t="s">
        <v>1077</v>
      </c>
    </row>
    <row r="15" spans="1:18" x14ac:dyDescent="0.2">
      <c r="A15" s="36" t="s">
        <v>61</v>
      </c>
      <c r="E15" s="37" t="s">
        <v>3325</v>
      </c>
    </row>
    <row r="16" spans="1:18" ht="25.5" x14ac:dyDescent="0.2">
      <c r="A16" t="s">
        <v>63</v>
      </c>
      <c r="E16" s="35" t="s">
        <v>64</v>
      </c>
    </row>
    <row r="17" spans="1:18" x14ac:dyDescent="0.2">
      <c r="A17" s="24" t="s">
        <v>55</v>
      </c>
      <c r="B17" s="29" t="s">
        <v>35</v>
      </c>
      <c r="C17" s="29" t="s">
        <v>56</v>
      </c>
      <c r="D17" s="24" t="s">
        <v>125</v>
      </c>
      <c r="E17" s="30" t="s">
        <v>57</v>
      </c>
      <c r="F17" s="31" t="s">
        <v>58</v>
      </c>
      <c r="G17" s="32">
        <v>25.902000000000001</v>
      </c>
      <c r="H17" s="33">
        <v>0</v>
      </c>
      <c r="I17" s="33">
        <f>ROUND(ROUND(H17,2)*ROUND(G17,3),2)</f>
        <v>0</v>
      </c>
      <c r="O17">
        <f>(I17*21)/100</f>
        <v>0</v>
      </c>
      <c r="P17" t="s">
        <v>35</v>
      </c>
    </row>
    <row r="18" spans="1:18" ht="25.5" x14ac:dyDescent="0.2">
      <c r="A18" s="34" t="s">
        <v>59</v>
      </c>
      <c r="E18" s="35" t="s">
        <v>3326</v>
      </c>
    </row>
    <row r="19" spans="1:18" x14ac:dyDescent="0.2">
      <c r="A19" s="36" t="s">
        <v>61</v>
      </c>
      <c r="E19" s="37" t="s">
        <v>3327</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7.15</v>
      </c>
      <c r="H22" s="33">
        <v>0</v>
      </c>
      <c r="I22" s="33">
        <f>ROUND(ROUND(H22,2)*ROUND(G22,3),2)</f>
        <v>0</v>
      </c>
      <c r="O22">
        <f>(I22*21)/100</f>
        <v>0</v>
      </c>
      <c r="P22" t="s">
        <v>35</v>
      </c>
    </row>
    <row r="23" spans="1:18" ht="63.75" x14ac:dyDescent="0.2">
      <c r="A23" s="34" t="s">
        <v>59</v>
      </c>
      <c r="E23" s="35" t="s">
        <v>3328</v>
      </c>
    </row>
    <row r="24" spans="1:18" x14ac:dyDescent="0.2">
      <c r="A24" s="36" t="s">
        <v>61</v>
      </c>
      <c r="E24" s="37" t="s">
        <v>3329</v>
      </c>
    </row>
    <row r="25" spans="1:18" ht="63.75" x14ac:dyDescent="0.2">
      <c r="A25" t="s">
        <v>63</v>
      </c>
      <c r="E25" s="35" t="s">
        <v>74</v>
      </c>
    </row>
    <row r="26" spans="1:18" ht="25.5" x14ac:dyDescent="0.2">
      <c r="A26" s="24" t="s">
        <v>55</v>
      </c>
      <c r="B26" s="29" t="s">
        <v>43</v>
      </c>
      <c r="C26" s="29" t="s">
        <v>104</v>
      </c>
      <c r="D26" s="24" t="s">
        <v>69</v>
      </c>
      <c r="E26" s="30" t="s">
        <v>105</v>
      </c>
      <c r="F26" s="31" t="s">
        <v>77</v>
      </c>
      <c r="G26" s="32">
        <v>10.278</v>
      </c>
      <c r="H26" s="33">
        <v>0</v>
      </c>
      <c r="I26" s="33">
        <f>ROUND(ROUND(H26,2)*ROUND(G26,3),2)</f>
        <v>0</v>
      </c>
      <c r="O26">
        <f>(I26*21)/100</f>
        <v>0</v>
      </c>
      <c r="P26" t="s">
        <v>35</v>
      </c>
    </row>
    <row r="27" spans="1:18" ht="38.25" x14ac:dyDescent="0.2">
      <c r="A27" s="34" t="s">
        <v>59</v>
      </c>
      <c r="E27" s="35" t="s">
        <v>1083</v>
      </c>
    </row>
    <row r="28" spans="1:18" x14ac:dyDescent="0.2">
      <c r="A28" s="36" t="s">
        <v>61</v>
      </c>
      <c r="E28" s="37" t="s">
        <v>3330</v>
      </c>
    </row>
    <row r="29" spans="1:18" ht="25.5" x14ac:dyDescent="0.2">
      <c r="A29" t="s">
        <v>63</v>
      </c>
      <c r="E29" s="35" t="s">
        <v>80</v>
      </c>
    </row>
    <row r="30" spans="1:18" x14ac:dyDescent="0.2">
      <c r="A30" s="24" t="s">
        <v>55</v>
      </c>
      <c r="B30" s="29" t="s">
        <v>45</v>
      </c>
      <c r="C30" s="29" t="s">
        <v>119</v>
      </c>
      <c r="D30" s="24" t="s">
        <v>69</v>
      </c>
      <c r="E30" s="30" t="s">
        <v>121</v>
      </c>
      <c r="F30" s="31" t="s">
        <v>71</v>
      </c>
      <c r="G30" s="32">
        <v>3.4849999999999999</v>
      </c>
      <c r="H30" s="33">
        <v>0</v>
      </c>
      <c r="I30" s="33">
        <f>ROUND(ROUND(H30,2)*ROUND(G30,3),2)</f>
        <v>0</v>
      </c>
      <c r="O30">
        <f>(I30*21)/100</f>
        <v>0</v>
      </c>
      <c r="P30" t="s">
        <v>35</v>
      </c>
    </row>
    <row r="31" spans="1:18" ht="63.75" x14ac:dyDescent="0.2">
      <c r="A31" s="34" t="s">
        <v>59</v>
      </c>
      <c r="E31" s="35" t="s">
        <v>3331</v>
      </c>
    </row>
    <row r="32" spans="1:18" x14ac:dyDescent="0.2">
      <c r="A32" s="36" t="s">
        <v>61</v>
      </c>
      <c r="E32" s="37" t="s">
        <v>3332</v>
      </c>
    </row>
    <row r="33" spans="1:16" ht="63.75" x14ac:dyDescent="0.2">
      <c r="A33" t="s">
        <v>63</v>
      </c>
      <c r="E33" s="35" t="s">
        <v>74</v>
      </c>
    </row>
    <row r="34" spans="1:16" x14ac:dyDescent="0.2">
      <c r="A34" s="24" t="s">
        <v>55</v>
      </c>
      <c r="B34" s="29" t="s">
        <v>47</v>
      </c>
      <c r="C34" s="29" t="s">
        <v>1087</v>
      </c>
      <c r="D34" s="24" t="s">
        <v>69</v>
      </c>
      <c r="E34" s="30" t="s">
        <v>1088</v>
      </c>
      <c r="F34" s="31" t="s">
        <v>101</v>
      </c>
      <c r="G34" s="32">
        <v>7.87</v>
      </c>
      <c r="H34" s="33">
        <v>0</v>
      </c>
      <c r="I34" s="33">
        <f>ROUND(ROUND(H34,2)*ROUND(G34,3),2)</f>
        <v>0</v>
      </c>
      <c r="O34">
        <f>(I34*21)/100</f>
        <v>0</v>
      </c>
      <c r="P34" t="s">
        <v>35</v>
      </c>
    </row>
    <row r="35" spans="1:16" ht="76.5" x14ac:dyDescent="0.2">
      <c r="A35" s="34" t="s">
        <v>59</v>
      </c>
      <c r="E35" s="35" t="s">
        <v>3333</v>
      </c>
    </row>
    <row r="36" spans="1:16" ht="38.25" x14ac:dyDescent="0.2">
      <c r="A36" s="36" t="s">
        <v>61</v>
      </c>
      <c r="E36" s="37" t="s">
        <v>3334</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6.8490000000000002</v>
      </c>
      <c r="H42" s="33">
        <v>0</v>
      </c>
      <c r="I42" s="33">
        <f>ROUND(ROUND(H42,2)*ROUND(G42,3),2)</f>
        <v>0</v>
      </c>
      <c r="O42">
        <f>(I42*21)/100</f>
        <v>0</v>
      </c>
      <c r="P42" t="s">
        <v>35</v>
      </c>
    </row>
    <row r="43" spans="1:16" ht="153" x14ac:dyDescent="0.2">
      <c r="A43" s="34" t="s">
        <v>59</v>
      </c>
      <c r="E43" s="35" t="s">
        <v>3335</v>
      </c>
    </row>
    <row r="44" spans="1:16" ht="38.25" x14ac:dyDescent="0.2">
      <c r="A44" s="36" t="s">
        <v>61</v>
      </c>
      <c r="E44" s="37" t="s">
        <v>859</v>
      </c>
    </row>
    <row r="45" spans="1:16" ht="38.25" x14ac:dyDescent="0.2">
      <c r="A45" t="s">
        <v>63</v>
      </c>
      <c r="E45" s="35" t="s">
        <v>146</v>
      </c>
    </row>
    <row r="46" spans="1:16" x14ac:dyDescent="0.2">
      <c r="A46" s="24" t="s">
        <v>55</v>
      </c>
      <c r="B46" s="29" t="s">
        <v>50</v>
      </c>
      <c r="C46" s="29" t="s">
        <v>166</v>
      </c>
      <c r="D46" s="24" t="s">
        <v>69</v>
      </c>
      <c r="E46" s="30" t="s">
        <v>167</v>
      </c>
      <c r="F46" s="31" t="s">
        <v>71</v>
      </c>
      <c r="G46" s="32">
        <v>41.430999999999997</v>
      </c>
      <c r="H46" s="33">
        <v>0</v>
      </c>
      <c r="I46" s="33">
        <f>ROUND(ROUND(H46,2)*ROUND(G46,3),2)</f>
        <v>0</v>
      </c>
      <c r="O46">
        <f>(I46*21)/100</f>
        <v>0</v>
      </c>
      <c r="P46" t="s">
        <v>35</v>
      </c>
    </row>
    <row r="47" spans="1:16" ht="63.75" x14ac:dyDescent="0.2">
      <c r="A47" s="34" t="s">
        <v>59</v>
      </c>
      <c r="E47" s="35" t="s">
        <v>3336</v>
      </c>
    </row>
    <row r="48" spans="1:16" x14ac:dyDescent="0.2">
      <c r="A48" s="36" t="s">
        <v>61</v>
      </c>
      <c r="E48" s="37" t="s">
        <v>3337</v>
      </c>
    </row>
    <row r="49" spans="1:16" ht="318.75" x14ac:dyDescent="0.2">
      <c r="A49" t="s">
        <v>63</v>
      </c>
      <c r="E49" s="35" t="s">
        <v>170</v>
      </c>
    </row>
    <row r="50" spans="1:16" x14ac:dyDescent="0.2">
      <c r="A50" s="24" t="s">
        <v>55</v>
      </c>
      <c r="B50" s="29" t="s">
        <v>52</v>
      </c>
      <c r="C50" s="29" t="s">
        <v>172</v>
      </c>
      <c r="D50" s="24" t="s">
        <v>69</v>
      </c>
      <c r="E50" s="30" t="s">
        <v>173</v>
      </c>
      <c r="F50" s="31" t="s">
        <v>174</v>
      </c>
      <c r="G50" s="32">
        <v>414.31</v>
      </c>
      <c r="H50" s="33">
        <v>0</v>
      </c>
      <c r="I50" s="33">
        <f>ROUND(ROUND(H50,2)*ROUND(G50,3),2)</f>
        <v>0</v>
      </c>
      <c r="O50">
        <f>(I50*21)/100</f>
        <v>0</v>
      </c>
      <c r="P50" t="s">
        <v>35</v>
      </c>
    </row>
    <row r="51" spans="1:16" ht="38.25" x14ac:dyDescent="0.2">
      <c r="A51" s="34" t="s">
        <v>59</v>
      </c>
      <c r="E51" s="35" t="s">
        <v>751</v>
      </c>
    </row>
    <row r="52" spans="1:16" x14ac:dyDescent="0.2">
      <c r="A52" s="36" t="s">
        <v>61</v>
      </c>
      <c r="E52" s="37" t="s">
        <v>3338</v>
      </c>
    </row>
    <row r="53" spans="1:16" ht="25.5" x14ac:dyDescent="0.2">
      <c r="A53" t="s">
        <v>63</v>
      </c>
      <c r="E53" s="35" t="s">
        <v>177</v>
      </c>
    </row>
    <row r="54" spans="1:16" x14ac:dyDescent="0.2">
      <c r="A54" s="24" t="s">
        <v>55</v>
      </c>
      <c r="B54" s="29" t="s">
        <v>108</v>
      </c>
      <c r="C54" s="29" t="s">
        <v>753</v>
      </c>
      <c r="D54" s="24" t="s">
        <v>69</v>
      </c>
      <c r="E54" s="30" t="s">
        <v>754</v>
      </c>
      <c r="F54" s="31" t="s">
        <v>71</v>
      </c>
      <c r="G54" s="32">
        <v>26.632000000000001</v>
      </c>
      <c r="H54" s="33">
        <v>0</v>
      </c>
      <c r="I54" s="33">
        <f>ROUND(ROUND(H54,2)*ROUND(G54,3),2)</f>
        <v>0</v>
      </c>
      <c r="O54">
        <f>(I54*21)/100</f>
        <v>0</v>
      </c>
      <c r="P54" t="s">
        <v>35</v>
      </c>
    </row>
    <row r="55" spans="1:16" ht="51" x14ac:dyDescent="0.2">
      <c r="A55" s="34" t="s">
        <v>59</v>
      </c>
      <c r="E55" s="35" t="s">
        <v>3339</v>
      </c>
    </row>
    <row r="56" spans="1:16" x14ac:dyDescent="0.2">
      <c r="A56" s="36" t="s">
        <v>61</v>
      </c>
      <c r="E56" s="37" t="s">
        <v>3340</v>
      </c>
    </row>
    <row r="57" spans="1:16" ht="293.25" x14ac:dyDescent="0.2">
      <c r="A57" t="s">
        <v>63</v>
      </c>
      <c r="E57" s="35" t="s">
        <v>757</v>
      </c>
    </row>
    <row r="58" spans="1:16" x14ac:dyDescent="0.2">
      <c r="A58" s="24" t="s">
        <v>55</v>
      </c>
      <c r="B58" s="29" t="s">
        <v>113</v>
      </c>
      <c r="C58" s="29" t="s">
        <v>202</v>
      </c>
      <c r="D58" s="24" t="s">
        <v>69</v>
      </c>
      <c r="E58" s="30" t="s">
        <v>203</v>
      </c>
      <c r="F58" s="31" t="s">
        <v>204</v>
      </c>
      <c r="G58" s="32">
        <v>70.632000000000005</v>
      </c>
      <c r="H58" s="33">
        <v>0</v>
      </c>
      <c r="I58" s="33">
        <f>ROUND(ROUND(H58,2)*ROUND(G58,3),2)</f>
        <v>0</v>
      </c>
      <c r="O58">
        <f>(I58*21)/100</f>
        <v>0</v>
      </c>
      <c r="P58" t="s">
        <v>35</v>
      </c>
    </row>
    <row r="59" spans="1:16" ht="102" x14ac:dyDescent="0.2">
      <c r="A59" s="34" t="s">
        <v>59</v>
      </c>
      <c r="E59" s="35" t="s">
        <v>3341</v>
      </c>
    </row>
    <row r="60" spans="1:16" ht="51" x14ac:dyDescent="0.2">
      <c r="A60" s="36" t="s">
        <v>61</v>
      </c>
      <c r="E60" s="37" t="s">
        <v>3342</v>
      </c>
    </row>
    <row r="61" spans="1:16" ht="25.5" x14ac:dyDescent="0.2">
      <c r="A61" t="s">
        <v>63</v>
      </c>
      <c r="E61" s="35" t="s">
        <v>207</v>
      </c>
    </row>
    <row r="62" spans="1:16" x14ac:dyDescent="0.2">
      <c r="A62" s="24" t="s">
        <v>55</v>
      </c>
      <c r="B62" s="29" t="s">
        <v>118</v>
      </c>
      <c r="C62" s="29" t="s">
        <v>209</v>
      </c>
      <c r="D62" s="24" t="s">
        <v>69</v>
      </c>
      <c r="E62" s="30" t="s">
        <v>210</v>
      </c>
      <c r="F62" s="31" t="s">
        <v>204</v>
      </c>
      <c r="G62" s="32">
        <v>22.06</v>
      </c>
      <c r="H62" s="33">
        <v>0</v>
      </c>
      <c r="I62" s="33">
        <f>ROUND(ROUND(H62,2)*ROUND(G62,3),2)</f>
        <v>0</v>
      </c>
      <c r="O62">
        <f>(I62*21)/100</f>
        <v>0</v>
      </c>
      <c r="P62" t="s">
        <v>35</v>
      </c>
    </row>
    <row r="63" spans="1:16" ht="38.25" x14ac:dyDescent="0.2">
      <c r="A63" s="34" t="s">
        <v>59</v>
      </c>
      <c r="E63" s="35" t="s">
        <v>3343</v>
      </c>
    </row>
    <row r="64" spans="1:16" x14ac:dyDescent="0.2">
      <c r="A64" s="36" t="s">
        <v>61</v>
      </c>
      <c r="E64" s="37" t="s">
        <v>3344</v>
      </c>
    </row>
    <row r="65" spans="1:18" x14ac:dyDescent="0.2">
      <c r="A65" t="s">
        <v>63</v>
      </c>
      <c r="E65" s="35" t="s">
        <v>213</v>
      </c>
    </row>
    <row r="66" spans="1:18" x14ac:dyDescent="0.2">
      <c r="A66" s="24" t="s">
        <v>55</v>
      </c>
      <c r="B66" s="29" t="s">
        <v>124</v>
      </c>
      <c r="C66" s="29" t="s">
        <v>762</v>
      </c>
      <c r="D66" s="24" t="s">
        <v>69</v>
      </c>
      <c r="E66" s="30" t="s">
        <v>763</v>
      </c>
      <c r="F66" s="31" t="s">
        <v>204</v>
      </c>
      <c r="G66" s="32">
        <v>22.06</v>
      </c>
      <c r="H66" s="33">
        <v>0</v>
      </c>
      <c r="I66" s="33">
        <f>ROUND(ROUND(H66,2)*ROUND(G66,3),2)</f>
        <v>0</v>
      </c>
      <c r="O66">
        <f>(I66*21)/100</f>
        <v>0</v>
      </c>
      <c r="P66" t="s">
        <v>35</v>
      </c>
    </row>
    <row r="67" spans="1:18" ht="38.25" x14ac:dyDescent="0.2">
      <c r="A67" s="34" t="s">
        <v>59</v>
      </c>
      <c r="E67" s="35" t="s">
        <v>3345</v>
      </c>
    </row>
    <row r="68" spans="1:18" x14ac:dyDescent="0.2">
      <c r="A68" s="36" t="s">
        <v>61</v>
      </c>
      <c r="E68" s="37" t="s">
        <v>3344</v>
      </c>
    </row>
    <row r="69" spans="1:18" ht="38.25" x14ac:dyDescent="0.2">
      <c r="A69" t="s">
        <v>63</v>
      </c>
      <c r="E69" s="35" t="s">
        <v>765</v>
      </c>
    </row>
    <row r="70" spans="1:18" x14ac:dyDescent="0.2">
      <c r="A70" s="24" t="s">
        <v>55</v>
      </c>
      <c r="B70" s="29" t="s">
        <v>128</v>
      </c>
      <c r="C70" s="29" t="s">
        <v>221</v>
      </c>
      <c r="D70" s="24" t="s">
        <v>69</v>
      </c>
      <c r="E70" s="30" t="s">
        <v>222</v>
      </c>
      <c r="F70" s="31" t="s">
        <v>204</v>
      </c>
      <c r="G70" s="32">
        <v>22.06</v>
      </c>
      <c r="H70" s="33">
        <v>0</v>
      </c>
      <c r="I70" s="33">
        <f>ROUND(ROUND(H70,2)*ROUND(G70,3),2)</f>
        <v>0</v>
      </c>
      <c r="O70">
        <f>(I70*21)/100</f>
        <v>0</v>
      </c>
      <c r="P70" t="s">
        <v>35</v>
      </c>
    </row>
    <row r="71" spans="1:18" ht="38.25" x14ac:dyDescent="0.2">
      <c r="A71" s="34" t="s">
        <v>59</v>
      </c>
      <c r="E71" s="35" t="s">
        <v>3346</v>
      </c>
    </row>
    <row r="72" spans="1:18" x14ac:dyDescent="0.2">
      <c r="A72" s="36" t="s">
        <v>61</v>
      </c>
      <c r="E72" s="37" t="s">
        <v>3344</v>
      </c>
    </row>
    <row r="73" spans="1:18" ht="25.5" x14ac:dyDescent="0.2">
      <c r="A73" t="s">
        <v>63</v>
      </c>
      <c r="E73" s="35" t="s">
        <v>224</v>
      </c>
    </row>
    <row r="74" spans="1:18" x14ac:dyDescent="0.2">
      <c r="A74" s="24" t="s">
        <v>55</v>
      </c>
      <c r="B74" s="29" t="s">
        <v>134</v>
      </c>
      <c r="C74" s="29" t="s">
        <v>226</v>
      </c>
      <c r="D74" s="24" t="s">
        <v>69</v>
      </c>
      <c r="E74" s="30" t="s">
        <v>227</v>
      </c>
      <c r="F74" s="31" t="s">
        <v>204</v>
      </c>
      <c r="G74" s="32">
        <v>22.06</v>
      </c>
      <c r="H74" s="33">
        <v>0</v>
      </c>
      <c r="I74" s="33">
        <f>ROUND(ROUND(H74,2)*ROUND(G74,3),2)</f>
        <v>0</v>
      </c>
      <c r="O74">
        <f>(I74*21)/100</f>
        <v>0</v>
      </c>
      <c r="P74" t="s">
        <v>35</v>
      </c>
    </row>
    <row r="75" spans="1:18" ht="38.25" x14ac:dyDescent="0.2">
      <c r="A75" s="34" t="s">
        <v>59</v>
      </c>
      <c r="E75" s="35" t="s">
        <v>3347</v>
      </c>
    </row>
    <row r="76" spans="1:18" x14ac:dyDescent="0.2">
      <c r="A76" s="36" t="s">
        <v>61</v>
      </c>
      <c r="E76" s="37" t="s">
        <v>3344</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3348</v>
      </c>
      <c r="F79" s="31" t="s">
        <v>71</v>
      </c>
      <c r="G79" s="32">
        <v>0.14399999999999999</v>
      </c>
      <c r="H79" s="33">
        <v>0</v>
      </c>
      <c r="I79" s="33">
        <f>ROUND(ROUND(H79,2)*ROUND(G79,3),2)</f>
        <v>0</v>
      </c>
      <c r="O79">
        <f>(I79*21)/100</f>
        <v>0</v>
      </c>
      <c r="P79" t="s">
        <v>35</v>
      </c>
    </row>
    <row r="80" spans="1:18" ht="51" x14ac:dyDescent="0.2">
      <c r="A80" s="34" t="s">
        <v>59</v>
      </c>
      <c r="E80" s="35" t="s">
        <v>3349</v>
      </c>
    </row>
    <row r="81" spans="1:16" x14ac:dyDescent="0.2">
      <c r="A81" s="36" t="s">
        <v>61</v>
      </c>
      <c r="E81" s="37" t="s">
        <v>3350</v>
      </c>
    </row>
    <row r="82" spans="1:16" ht="229.5" x14ac:dyDescent="0.2">
      <c r="A82" t="s">
        <v>63</v>
      </c>
      <c r="E82" s="35" t="s">
        <v>772</v>
      </c>
    </row>
    <row r="83" spans="1:16" x14ac:dyDescent="0.2">
      <c r="A83" s="24" t="s">
        <v>55</v>
      </c>
      <c r="B83" s="29" t="s">
        <v>147</v>
      </c>
      <c r="C83" s="29" t="s">
        <v>288</v>
      </c>
      <c r="D83" s="24" t="s">
        <v>69</v>
      </c>
      <c r="E83" s="30" t="s">
        <v>289</v>
      </c>
      <c r="F83" s="31" t="s">
        <v>71</v>
      </c>
      <c r="G83" s="32">
        <v>3.323</v>
      </c>
      <c r="H83" s="33">
        <v>0</v>
      </c>
      <c r="I83" s="33">
        <f>ROUND(ROUND(H83,2)*ROUND(G83,3),2)</f>
        <v>0</v>
      </c>
      <c r="O83">
        <f>(I83*21)/100</f>
        <v>0</v>
      </c>
      <c r="P83" t="s">
        <v>35</v>
      </c>
    </row>
    <row r="84" spans="1:16" ht="51" x14ac:dyDescent="0.2">
      <c r="A84" s="34" t="s">
        <v>59</v>
      </c>
      <c r="E84" s="35" t="s">
        <v>3351</v>
      </c>
    </row>
    <row r="85" spans="1:16" x14ac:dyDescent="0.2">
      <c r="A85" s="36" t="s">
        <v>61</v>
      </c>
      <c r="E85" s="37" t="s">
        <v>3352</v>
      </c>
    </row>
    <row r="86" spans="1:16" ht="369.75" x14ac:dyDescent="0.2">
      <c r="A86" t="s">
        <v>63</v>
      </c>
      <c r="E86" s="35" t="s">
        <v>274</v>
      </c>
    </row>
    <row r="87" spans="1:16" x14ac:dyDescent="0.2">
      <c r="A87" s="24" t="s">
        <v>55</v>
      </c>
      <c r="B87" s="29" t="s">
        <v>153</v>
      </c>
      <c r="C87" s="29" t="s">
        <v>775</v>
      </c>
      <c r="D87" s="24" t="s">
        <v>69</v>
      </c>
      <c r="E87" s="30" t="s">
        <v>776</v>
      </c>
      <c r="F87" s="31" t="s">
        <v>71</v>
      </c>
      <c r="G87" s="32">
        <v>2.6269999999999998</v>
      </c>
      <c r="H87" s="33">
        <v>0</v>
      </c>
      <c r="I87" s="33">
        <f>ROUND(ROUND(H87,2)*ROUND(G87,3),2)</f>
        <v>0</v>
      </c>
      <c r="O87">
        <f>(I87*21)/100</f>
        <v>0</v>
      </c>
      <c r="P87" t="s">
        <v>35</v>
      </c>
    </row>
    <row r="88" spans="1:16" ht="76.5" x14ac:dyDescent="0.2">
      <c r="A88" s="34" t="s">
        <v>59</v>
      </c>
      <c r="E88" s="35" t="s">
        <v>3353</v>
      </c>
    </row>
    <row r="89" spans="1:16" x14ac:dyDescent="0.2">
      <c r="A89" s="36" t="s">
        <v>61</v>
      </c>
      <c r="E89" s="37" t="s">
        <v>3354</v>
      </c>
    </row>
    <row r="90" spans="1:16" ht="369.75" x14ac:dyDescent="0.2">
      <c r="A90" t="s">
        <v>63</v>
      </c>
      <c r="E90" s="35" t="s">
        <v>274</v>
      </c>
    </row>
    <row r="91" spans="1:16" x14ac:dyDescent="0.2">
      <c r="A91" s="24" t="s">
        <v>55</v>
      </c>
      <c r="B91" s="29" t="s">
        <v>159</v>
      </c>
      <c r="C91" s="29" t="s">
        <v>779</v>
      </c>
      <c r="D91" s="24" t="s">
        <v>69</v>
      </c>
      <c r="E91" s="30" t="s">
        <v>780</v>
      </c>
      <c r="F91" s="31" t="s">
        <v>58</v>
      </c>
      <c r="G91" s="32">
        <v>0.41199999999999998</v>
      </c>
      <c r="H91" s="33">
        <v>0</v>
      </c>
      <c r="I91" s="33">
        <f>ROUND(ROUND(H91,2)*ROUND(G91,3),2)</f>
        <v>0</v>
      </c>
      <c r="O91">
        <f>(I91*21)/100</f>
        <v>0</v>
      </c>
      <c r="P91" t="s">
        <v>35</v>
      </c>
    </row>
    <row r="92" spans="1:16" ht="51" x14ac:dyDescent="0.2">
      <c r="A92" s="34" t="s">
        <v>59</v>
      </c>
      <c r="E92" s="35" t="s">
        <v>3355</v>
      </c>
    </row>
    <row r="93" spans="1:16" x14ac:dyDescent="0.2">
      <c r="A93" s="36" t="s">
        <v>61</v>
      </c>
      <c r="E93" s="37" t="s">
        <v>3356</v>
      </c>
    </row>
    <row r="94" spans="1:16" ht="191.25" x14ac:dyDescent="0.2">
      <c r="A94" t="s">
        <v>63</v>
      </c>
      <c r="E94" s="35" t="s">
        <v>783</v>
      </c>
    </row>
    <row r="95" spans="1:16" x14ac:dyDescent="0.2">
      <c r="A95" s="24" t="s">
        <v>55</v>
      </c>
      <c r="B95" s="29" t="s">
        <v>165</v>
      </c>
      <c r="C95" s="29" t="s">
        <v>293</v>
      </c>
      <c r="D95" s="24" t="s">
        <v>69</v>
      </c>
      <c r="E95" s="30" t="s">
        <v>294</v>
      </c>
      <c r="F95" s="31" t="s">
        <v>71</v>
      </c>
      <c r="G95" s="32">
        <v>4.9610000000000003</v>
      </c>
      <c r="H95" s="33">
        <v>0</v>
      </c>
      <c r="I95" s="33">
        <f>ROUND(ROUND(H95,2)*ROUND(G95,3),2)</f>
        <v>0</v>
      </c>
      <c r="O95">
        <f>(I95*21)/100</f>
        <v>0</v>
      </c>
      <c r="P95" t="s">
        <v>35</v>
      </c>
    </row>
    <row r="96" spans="1:16" ht="51" x14ac:dyDescent="0.2">
      <c r="A96" s="34" t="s">
        <v>59</v>
      </c>
      <c r="E96" s="35" t="s">
        <v>3357</v>
      </c>
    </row>
    <row r="97" spans="1:18" x14ac:dyDescent="0.2">
      <c r="A97" s="36" t="s">
        <v>61</v>
      </c>
      <c r="E97" s="37" t="s">
        <v>3358</v>
      </c>
    </row>
    <row r="98" spans="1:18" ht="38.25" x14ac:dyDescent="0.2">
      <c r="A98" t="s">
        <v>63</v>
      </c>
      <c r="E98" s="35" t="s">
        <v>297</v>
      </c>
    </row>
    <row r="99" spans="1:18" x14ac:dyDescent="0.2">
      <c r="A99" s="24" t="s">
        <v>55</v>
      </c>
      <c r="B99" s="29" t="s">
        <v>171</v>
      </c>
      <c r="C99" s="29" t="s">
        <v>310</v>
      </c>
      <c r="D99" s="24" t="s">
        <v>69</v>
      </c>
      <c r="E99" s="30" t="s">
        <v>311</v>
      </c>
      <c r="F99" s="31" t="s">
        <v>71</v>
      </c>
      <c r="G99" s="32">
        <v>5.5380000000000003</v>
      </c>
      <c r="H99" s="33">
        <v>0</v>
      </c>
      <c r="I99" s="33">
        <f>ROUND(ROUND(H99,2)*ROUND(G99,3),2)</f>
        <v>0</v>
      </c>
      <c r="O99">
        <f>(I99*21)/100</f>
        <v>0</v>
      </c>
      <c r="P99" t="s">
        <v>35</v>
      </c>
    </row>
    <row r="100" spans="1:18" ht="51" x14ac:dyDescent="0.2">
      <c r="A100" s="34" t="s">
        <v>59</v>
      </c>
      <c r="E100" s="35" t="s">
        <v>3359</v>
      </c>
    </row>
    <row r="101" spans="1:18" x14ac:dyDescent="0.2">
      <c r="A101" s="36" t="s">
        <v>61</v>
      </c>
      <c r="E101" s="37" t="s">
        <v>3360</v>
      </c>
    </row>
    <row r="102" spans="1:18" ht="102" x14ac:dyDescent="0.2">
      <c r="A102" t="s">
        <v>63</v>
      </c>
      <c r="E102" s="35" t="s">
        <v>314</v>
      </c>
    </row>
    <row r="103" spans="1:18" x14ac:dyDescent="0.2">
      <c r="A103" s="24" t="s">
        <v>55</v>
      </c>
      <c r="B103" s="29" t="s">
        <v>178</v>
      </c>
      <c r="C103" s="29" t="s">
        <v>788</v>
      </c>
      <c r="D103" s="24" t="s">
        <v>69</v>
      </c>
      <c r="E103" s="30" t="s">
        <v>789</v>
      </c>
      <c r="F103" s="31" t="s">
        <v>71</v>
      </c>
      <c r="G103" s="32">
        <v>0.92500000000000004</v>
      </c>
      <c r="H103" s="33">
        <v>0</v>
      </c>
      <c r="I103" s="33">
        <f>ROUND(ROUND(H103,2)*ROUND(G103,3),2)</f>
        <v>0</v>
      </c>
      <c r="O103">
        <f>(I103*21)/100</f>
        <v>0</v>
      </c>
      <c r="P103" t="s">
        <v>35</v>
      </c>
    </row>
    <row r="104" spans="1:18" ht="51" x14ac:dyDescent="0.2">
      <c r="A104" s="34" t="s">
        <v>59</v>
      </c>
      <c r="E104" s="35" t="s">
        <v>3361</v>
      </c>
    </row>
    <row r="105" spans="1:18" x14ac:dyDescent="0.2">
      <c r="A105" s="36" t="s">
        <v>61</v>
      </c>
      <c r="E105" s="37" t="s">
        <v>3362</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0+I108+I112+I116+I120+I124+I128</f>
        <v>0</v>
      </c>
      <c r="R107">
        <f>0+O108+O112+O116+O120+O124+O128</f>
        <v>0</v>
      </c>
    </row>
    <row r="108" spans="1:18" x14ac:dyDescent="0.2">
      <c r="A108" s="24" t="s">
        <v>55</v>
      </c>
      <c r="B108" s="29" t="s">
        <v>184</v>
      </c>
      <c r="C108" s="29" t="s">
        <v>342</v>
      </c>
      <c r="D108" s="24" t="s">
        <v>69</v>
      </c>
      <c r="E108" s="30" t="s">
        <v>343</v>
      </c>
      <c r="F108" s="31" t="s">
        <v>204</v>
      </c>
      <c r="G108" s="32">
        <v>10.61</v>
      </c>
      <c r="H108" s="33">
        <v>0</v>
      </c>
      <c r="I108" s="33">
        <f>ROUND(ROUND(H108,2)*ROUND(G108,3),2)</f>
        <v>0</v>
      </c>
      <c r="O108">
        <f>(I108*21)/100</f>
        <v>0</v>
      </c>
      <c r="P108" t="s">
        <v>35</v>
      </c>
    </row>
    <row r="109" spans="1:18" ht="38.25" x14ac:dyDescent="0.2">
      <c r="A109" s="34" t="s">
        <v>59</v>
      </c>
      <c r="E109" s="35" t="s">
        <v>3363</v>
      </c>
    </row>
    <row r="110" spans="1:18" x14ac:dyDescent="0.2">
      <c r="A110" s="36" t="s">
        <v>61</v>
      </c>
      <c r="E110" s="37" t="s">
        <v>3364</v>
      </c>
    </row>
    <row r="111" spans="1:18" ht="51" x14ac:dyDescent="0.2">
      <c r="A111" t="s">
        <v>63</v>
      </c>
      <c r="E111" s="35" t="s">
        <v>327</v>
      </c>
    </row>
    <row r="112" spans="1:18" x14ac:dyDescent="0.2">
      <c r="A112" s="24" t="s">
        <v>55</v>
      </c>
      <c r="B112" s="29" t="s">
        <v>190</v>
      </c>
      <c r="C112" s="29" t="s">
        <v>352</v>
      </c>
      <c r="D112" s="24" t="s">
        <v>69</v>
      </c>
      <c r="E112" s="30" t="s">
        <v>353</v>
      </c>
      <c r="F112" s="31" t="s">
        <v>204</v>
      </c>
      <c r="G112" s="32">
        <v>29.114000000000001</v>
      </c>
      <c r="H112" s="33">
        <v>0</v>
      </c>
      <c r="I112" s="33">
        <f>ROUND(ROUND(H112,2)*ROUND(G112,3),2)</f>
        <v>0</v>
      </c>
      <c r="O112">
        <f>(I112*21)/100</f>
        <v>0</v>
      </c>
      <c r="P112" t="s">
        <v>35</v>
      </c>
    </row>
    <row r="113" spans="1:16" ht="38.25" x14ac:dyDescent="0.2">
      <c r="A113" s="34" t="s">
        <v>59</v>
      </c>
      <c r="E113" s="35" t="s">
        <v>3365</v>
      </c>
    </row>
    <row r="114" spans="1:16" x14ac:dyDescent="0.2">
      <c r="A114" s="36" t="s">
        <v>61</v>
      </c>
      <c r="E114" s="37" t="s">
        <v>3366</v>
      </c>
    </row>
    <row r="115" spans="1:16" ht="51" x14ac:dyDescent="0.2">
      <c r="A115" t="s">
        <v>63</v>
      </c>
      <c r="E115" s="35" t="s">
        <v>327</v>
      </c>
    </row>
    <row r="116" spans="1:16" x14ac:dyDescent="0.2">
      <c r="A116" s="24" t="s">
        <v>55</v>
      </c>
      <c r="B116" s="29" t="s">
        <v>196</v>
      </c>
      <c r="C116" s="29" t="s">
        <v>357</v>
      </c>
      <c r="D116" s="24" t="s">
        <v>69</v>
      </c>
      <c r="E116" s="30" t="s">
        <v>358</v>
      </c>
      <c r="F116" s="31" t="s">
        <v>71</v>
      </c>
      <c r="G116" s="32">
        <v>2.3839999999999999</v>
      </c>
      <c r="H116" s="33">
        <v>0</v>
      </c>
      <c r="I116" s="33">
        <f>ROUND(ROUND(H116,2)*ROUND(G116,3),2)</f>
        <v>0</v>
      </c>
      <c r="O116">
        <f>(I116*21)/100</f>
        <v>0</v>
      </c>
      <c r="P116" t="s">
        <v>35</v>
      </c>
    </row>
    <row r="117" spans="1:16" ht="102" x14ac:dyDescent="0.2">
      <c r="A117" s="34" t="s">
        <v>59</v>
      </c>
      <c r="E117" s="35" t="s">
        <v>3367</v>
      </c>
    </row>
    <row r="118" spans="1:16" ht="38.25" x14ac:dyDescent="0.2">
      <c r="A118" s="36" t="s">
        <v>61</v>
      </c>
      <c r="E118" s="37" t="s">
        <v>3368</v>
      </c>
    </row>
    <row r="119" spans="1:16" ht="102" x14ac:dyDescent="0.2">
      <c r="A119" t="s">
        <v>63</v>
      </c>
      <c r="E119" s="35" t="s">
        <v>361</v>
      </c>
    </row>
    <row r="120" spans="1:16" x14ac:dyDescent="0.2">
      <c r="A120" s="24" t="s">
        <v>55</v>
      </c>
      <c r="B120" s="29" t="s">
        <v>201</v>
      </c>
      <c r="C120" s="29" t="s">
        <v>369</v>
      </c>
      <c r="D120" s="24" t="s">
        <v>69</v>
      </c>
      <c r="E120" s="30" t="s">
        <v>370</v>
      </c>
      <c r="F120" s="31" t="s">
        <v>204</v>
      </c>
      <c r="G120" s="32">
        <v>39.723999999999997</v>
      </c>
      <c r="H120" s="33">
        <v>0</v>
      </c>
      <c r="I120" s="33">
        <f>ROUND(ROUND(H120,2)*ROUND(G120,3),2)</f>
        <v>0</v>
      </c>
      <c r="O120">
        <f>(I120*21)/100</f>
        <v>0</v>
      </c>
      <c r="P120" t="s">
        <v>35</v>
      </c>
    </row>
    <row r="121" spans="1:16" ht="102" x14ac:dyDescent="0.2">
      <c r="A121" s="34" t="s">
        <v>59</v>
      </c>
      <c r="E121" s="35" t="s">
        <v>3369</v>
      </c>
    </row>
    <row r="122" spans="1:16" ht="38.25" x14ac:dyDescent="0.2">
      <c r="A122" s="36" t="s">
        <v>61</v>
      </c>
      <c r="E122" s="37" t="s">
        <v>3370</v>
      </c>
    </row>
    <row r="123" spans="1:16" ht="51" x14ac:dyDescent="0.2">
      <c r="A123" t="s">
        <v>63</v>
      </c>
      <c r="E123" s="35" t="s">
        <v>373</v>
      </c>
    </row>
    <row r="124" spans="1:16" x14ac:dyDescent="0.2">
      <c r="A124" s="24" t="s">
        <v>55</v>
      </c>
      <c r="B124" s="29" t="s">
        <v>208</v>
      </c>
      <c r="C124" s="29" t="s">
        <v>397</v>
      </c>
      <c r="D124" s="24" t="s">
        <v>69</v>
      </c>
      <c r="E124" s="30" t="s">
        <v>398</v>
      </c>
      <c r="F124" s="31" t="s">
        <v>204</v>
      </c>
      <c r="G124" s="32">
        <v>39.723999999999997</v>
      </c>
      <c r="H124" s="33">
        <v>0</v>
      </c>
      <c r="I124" s="33">
        <f>ROUND(ROUND(H124,2)*ROUND(G124,3),2)</f>
        <v>0</v>
      </c>
      <c r="O124">
        <f>(I124*21)/100</f>
        <v>0</v>
      </c>
      <c r="P124" t="s">
        <v>35</v>
      </c>
    </row>
    <row r="125" spans="1:16" ht="76.5" x14ac:dyDescent="0.2">
      <c r="A125" s="34" t="s">
        <v>59</v>
      </c>
      <c r="E125" s="35" t="s">
        <v>3371</v>
      </c>
    </row>
    <row r="126" spans="1:16" ht="38.25" x14ac:dyDescent="0.2">
      <c r="A126" s="36" t="s">
        <v>61</v>
      </c>
      <c r="E126" s="37" t="s">
        <v>3370</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7.87</v>
      </c>
      <c r="H128" s="33">
        <v>0</v>
      </c>
      <c r="I128" s="33">
        <f>ROUND(ROUND(H128,2)*ROUND(G128,3),2)</f>
        <v>0</v>
      </c>
      <c r="O128">
        <f>(I128*21)/100</f>
        <v>0</v>
      </c>
      <c r="P128" t="s">
        <v>35</v>
      </c>
    </row>
    <row r="129" spans="1:18" ht="76.5" x14ac:dyDescent="0.2">
      <c r="A129" s="34" t="s">
        <v>59</v>
      </c>
      <c r="E129" s="35" t="s">
        <v>3372</v>
      </c>
    </row>
    <row r="130" spans="1:18" ht="38.25" x14ac:dyDescent="0.2">
      <c r="A130" s="36" t="s">
        <v>61</v>
      </c>
      <c r="E130" s="37" t="s">
        <v>3334</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19.677</v>
      </c>
      <c r="H138" s="33">
        <v>0</v>
      </c>
      <c r="I138" s="33">
        <f>ROUND(ROUND(H138,2)*ROUND(G138,3),2)</f>
        <v>0</v>
      </c>
      <c r="O138">
        <f>(I138*21)/100</f>
        <v>0</v>
      </c>
      <c r="P138" t="s">
        <v>35</v>
      </c>
    </row>
    <row r="139" spans="1:18" ht="76.5" x14ac:dyDescent="0.2">
      <c r="A139" s="34" t="s">
        <v>59</v>
      </c>
      <c r="E139" s="35" t="s">
        <v>3375</v>
      </c>
    </row>
    <row r="140" spans="1:18" ht="38.25" x14ac:dyDescent="0.2">
      <c r="A140" s="36" t="s">
        <v>61</v>
      </c>
      <c r="E140" s="37" t="s">
        <v>3376</v>
      </c>
    </row>
    <row r="141" spans="1:18" ht="191.25" x14ac:dyDescent="0.2">
      <c r="A141" t="s">
        <v>63</v>
      </c>
      <c r="E141" s="35" t="s">
        <v>803</v>
      </c>
    </row>
    <row r="142" spans="1:18" x14ac:dyDescent="0.2">
      <c r="A142" s="24" t="s">
        <v>55</v>
      </c>
      <c r="B142" s="29" t="s">
        <v>230</v>
      </c>
      <c r="C142" s="29" t="s">
        <v>804</v>
      </c>
      <c r="D142" s="24" t="s">
        <v>69</v>
      </c>
      <c r="E142" s="30" t="s">
        <v>3377</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7.55</v>
      </c>
      <c r="H147" s="33">
        <v>0</v>
      </c>
      <c r="I147" s="33">
        <f>ROUND(ROUND(H147,2)*ROUND(G147,3),2)</f>
        <v>0</v>
      </c>
      <c r="O147">
        <f>(I147*21)/100</f>
        <v>0</v>
      </c>
      <c r="P147" t="s">
        <v>35</v>
      </c>
    </row>
    <row r="148" spans="1:18" ht="51" x14ac:dyDescent="0.2">
      <c r="A148" s="34" t="s">
        <v>59</v>
      </c>
      <c r="E148" s="35" t="s">
        <v>3379</v>
      </c>
    </row>
    <row r="149" spans="1:18" x14ac:dyDescent="0.2">
      <c r="A149" s="36" t="s">
        <v>61</v>
      </c>
      <c r="E149" s="37" t="s">
        <v>3380</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3.1589999999999998</v>
      </c>
      <c r="H155" s="33">
        <v>0</v>
      </c>
      <c r="I155" s="33">
        <f>ROUND(ROUND(H155,2)*ROUND(G155,3),2)</f>
        <v>0</v>
      </c>
      <c r="O155">
        <f>(I155*21)/100</f>
        <v>0</v>
      </c>
      <c r="P155" t="s">
        <v>35</v>
      </c>
    </row>
    <row r="156" spans="1:18" ht="102" x14ac:dyDescent="0.2">
      <c r="A156" s="34" t="s">
        <v>59</v>
      </c>
      <c r="E156" s="35" t="s">
        <v>3382</v>
      </c>
    </row>
    <row r="157" spans="1:18" x14ac:dyDescent="0.2">
      <c r="A157" s="36" t="s">
        <v>61</v>
      </c>
      <c r="E157" s="37" t="s">
        <v>3383</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0+I160+I164+I168+I172+I176+I180+I184+I188+I192+I196</f>
        <v>0</v>
      </c>
      <c r="R159">
        <f>0+O160+O164+O168+O172+O176+O180+O184+O188+O192+O196</f>
        <v>0</v>
      </c>
    </row>
    <row r="160" spans="1:18" x14ac:dyDescent="0.2">
      <c r="A160" s="24" t="s">
        <v>55</v>
      </c>
      <c r="B160" s="29" t="s">
        <v>255</v>
      </c>
      <c r="C160" s="29" t="s">
        <v>618</v>
      </c>
      <c r="D160" s="24" t="s">
        <v>69</v>
      </c>
      <c r="E160" s="30" t="s">
        <v>619</v>
      </c>
      <c r="F160" s="31" t="s">
        <v>101</v>
      </c>
      <c r="G160" s="32">
        <v>11.87</v>
      </c>
      <c r="H160" s="33">
        <v>0</v>
      </c>
      <c r="I160" s="33">
        <f>ROUND(ROUND(H160,2)*ROUND(G160,3),2)</f>
        <v>0</v>
      </c>
      <c r="O160">
        <f>(I160*21)/100</f>
        <v>0</v>
      </c>
      <c r="P160" t="s">
        <v>35</v>
      </c>
    </row>
    <row r="161" spans="1:16" ht="76.5" x14ac:dyDescent="0.2">
      <c r="A161" s="34" t="s">
        <v>59</v>
      </c>
      <c r="E161" s="35" t="s">
        <v>3384</v>
      </c>
    </row>
    <row r="162" spans="1:16" x14ac:dyDescent="0.2">
      <c r="A162" s="36" t="s">
        <v>61</v>
      </c>
      <c r="E162" s="37" t="s">
        <v>3385</v>
      </c>
    </row>
    <row r="163" spans="1:16" ht="51" x14ac:dyDescent="0.2">
      <c r="A163" t="s">
        <v>63</v>
      </c>
      <c r="E163" s="35" t="s">
        <v>622</v>
      </c>
    </row>
    <row r="164" spans="1:16" x14ac:dyDescent="0.2">
      <c r="A164" s="24" t="s">
        <v>55</v>
      </c>
      <c r="B164" s="29" t="s">
        <v>262</v>
      </c>
      <c r="C164" s="29" t="s">
        <v>646</v>
      </c>
      <c r="D164" s="24" t="s">
        <v>69</v>
      </c>
      <c r="E164" s="30" t="s">
        <v>647</v>
      </c>
      <c r="F164" s="31" t="s">
        <v>101</v>
      </c>
      <c r="G164" s="32">
        <v>7.87</v>
      </c>
      <c r="H164" s="33">
        <v>0</v>
      </c>
      <c r="I164" s="33">
        <f>ROUND(ROUND(H164,2)*ROUND(G164,3),2)</f>
        <v>0</v>
      </c>
      <c r="O164">
        <f>(I164*21)/100</f>
        <v>0</v>
      </c>
      <c r="P164" t="s">
        <v>35</v>
      </c>
    </row>
    <row r="165" spans="1:16" ht="38.25" x14ac:dyDescent="0.2">
      <c r="A165" s="34" t="s">
        <v>59</v>
      </c>
      <c r="E165" s="35" t="s">
        <v>3386</v>
      </c>
    </row>
    <row r="166" spans="1:16" x14ac:dyDescent="0.2">
      <c r="A166" s="36" t="s">
        <v>61</v>
      </c>
      <c r="E166" s="37" t="s">
        <v>3387</v>
      </c>
    </row>
    <row r="167" spans="1:16" ht="25.5" x14ac:dyDescent="0.2">
      <c r="A167" t="s">
        <v>63</v>
      </c>
      <c r="E167" s="35" t="s">
        <v>644</v>
      </c>
    </row>
    <row r="168" spans="1:16" x14ac:dyDescent="0.2">
      <c r="A168" s="24" t="s">
        <v>55</v>
      </c>
      <c r="B168" s="29" t="s">
        <v>269</v>
      </c>
      <c r="C168" s="29" t="s">
        <v>821</v>
      </c>
      <c r="D168" s="24" t="s">
        <v>69</v>
      </c>
      <c r="E168" s="30" t="s">
        <v>822</v>
      </c>
      <c r="F168" s="31" t="s">
        <v>101</v>
      </c>
      <c r="G168" s="32">
        <v>3.8</v>
      </c>
      <c r="H168" s="33">
        <v>0</v>
      </c>
      <c r="I168" s="33">
        <f>ROUND(ROUND(H168,2)*ROUND(G168,3),2)</f>
        <v>0</v>
      </c>
      <c r="O168">
        <f>(I168*21)/100</f>
        <v>0</v>
      </c>
      <c r="P168" t="s">
        <v>35</v>
      </c>
    </row>
    <row r="169" spans="1:16" ht="51" x14ac:dyDescent="0.2">
      <c r="A169" s="34" t="s">
        <v>59</v>
      </c>
      <c r="E169" s="35" t="s">
        <v>3388</v>
      </c>
    </row>
    <row r="170" spans="1:16" x14ac:dyDescent="0.2">
      <c r="A170" s="36" t="s">
        <v>61</v>
      </c>
      <c r="E170" s="37" t="s">
        <v>3389</v>
      </c>
    </row>
    <row r="171" spans="1:16" ht="25.5" x14ac:dyDescent="0.2">
      <c r="A171" t="s">
        <v>63</v>
      </c>
      <c r="E171" s="35" t="s">
        <v>825</v>
      </c>
    </row>
    <row r="172" spans="1:16" x14ac:dyDescent="0.2">
      <c r="A172" s="24" t="s">
        <v>55</v>
      </c>
      <c r="B172" s="29" t="s">
        <v>275</v>
      </c>
      <c r="C172" s="29" t="s">
        <v>826</v>
      </c>
      <c r="D172" s="24" t="s">
        <v>69</v>
      </c>
      <c r="E172" s="30" t="s">
        <v>827</v>
      </c>
      <c r="F172" s="31" t="s">
        <v>71</v>
      </c>
      <c r="G172" s="32">
        <v>2E-3</v>
      </c>
      <c r="H172" s="33">
        <v>0</v>
      </c>
      <c r="I172" s="33">
        <f>ROUND(ROUND(H172,2)*ROUND(G172,3),2)</f>
        <v>0</v>
      </c>
      <c r="O172">
        <f>(I172*21)/100</f>
        <v>0</v>
      </c>
      <c r="P172" t="s">
        <v>35</v>
      </c>
    </row>
    <row r="173" spans="1:16" ht="51" x14ac:dyDescent="0.2">
      <c r="A173" s="34" t="s">
        <v>59</v>
      </c>
      <c r="E173" s="35" t="s">
        <v>3390</v>
      </c>
    </row>
    <row r="174" spans="1:16" x14ac:dyDescent="0.2">
      <c r="A174" s="36" t="s">
        <v>61</v>
      </c>
      <c r="E174" s="37" t="s">
        <v>829</v>
      </c>
    </row>
    <row r="175" spans="1:16" ht="38.25" x14ac:dyDescent="0.2">
      <c r="A175" t="s">
        <v>63</v>
      </c>
      <c r="E175" s="35" t="s">
        <v>830</v>
      </c>
    </row>
    <row r="176" spans="1:16" x14ac:dyDescent="0.2">
      <c r="A176" s="24" t="s">
        <v>55</v>
      </c>
      <c r="B176" s="29" t="s">
        <v>282</v>
      </c>
      <c r="C176" s="29" t="s">
        <v>831</v>
      </c>
      <c r="D176" s="24" t="s">
        <v>69</v>
      </c>
      <c r="E176" s="30" t="s">
        <v>832</v>
      </c>
      <c r="F176" s="31" t="s">
        <v>71</v>
      </c>
      <c r="G176" s="32">
        <v>2.5000000000000001E-2</v>
      </c>
      <c r="H176" s="33">
        <v>0</v>
      </c>
      <c r="I176" s="33">
        <f>ROUND(ROUND(H176,2)*ROUND(G176,3),2)</f>
        <v>0</v>
      </c>
      <c r="O176">
        <f>(I176*21)/100</f>
        <v>0</v>
      </c>
      <c r="P176" t="s">
        <v>35</v>
      </c>
    </row>
    <row r="177" spans="1:16" ht="63.75" x14ac:dyDescent="0.2">
      <c r="A177" s="34" t="s">
        <v>59</v>
      </c>
      <c r="E177" s="35" t="s">
        <v>3391</v>
      </c>
    </row>
    <row r="178" spans="1:16" x14ac:dyDescent="0.2">
      <c r="A178" s="36" t="s">
        <v>61</v>
      </c>
      <c r="E178" s="37" t="s">
        <v>834</v>
      </c>
    </row>
    <row r="179" spans="1:16" ht="229.5" x14ac:dyDescent="0.2">
      <c r="A179" t="s">
        <v>63</v>
      </c>
      <c r="E179" s="35" t="s">
        <v>835</v>
      </c>
    </row>
    <row r="180" spans="1:16" x14ac:dyDescent="0.2">
      <c r="A180" s="24" t="s">
        <v>55</v>
      </c>
      <c r="B180" s="29" t="s">
        <v>287</v>
      </c>
      <c r="C180" s="29" t="s">
        <v>668</v>
      </c>
      <c r="D180" s="24" t="s">
        <v>69</v>
      </c>
      <c r="E180" s="30" t="s">
        <v>669</v>
      </c>
      <c r="F180" s="31" t="s">
        <v>71</v>
      </c>
      <c r="G180" s="32">
        <v>7.335</v>
      </c>
      <c r="H180" s="33">
        <v>0</v>
      </c>
      <c r="I180" s="33">
        <f>ROUND(ROUND(H180,2)*ROUND(G180,3),2)</f>
        <v>0</v>
      </c>
      <c r="O180">
        <f>(I180*21)/100</f>
        <v>0</v>
      </c>
      <c r="P180" t="s">
        <v>35</v>
      </c>
    </row>
    <row r="181" spans="1:16" ht="178.5" x14ac:dyDescent="0.2">
      <c r="A181" s="34" t="s">
        <v>59</v>
      </c>
      <c r="E181" s="35" t="s">
        <v>3392</v>
      </c>
    </row>
    <row r="182" spans="1:16" ht="51" x14ac:dyDescent="0.2">
      <c r="A182" s="36" t="s">
        <v>61</v>
      </c>
      <c r="E182" s="37" t="s">
        <v>3393</v>
      </c>
    </row>
    <row r="183" spans="1:16" ht="114.75" x14ac:dyDescent="0.2">
      <c r="A183" t="s">
        <v>63</v>
      </c>
      <c r="E183" s="35" t="s">
        <v>661</v>
      </c>
    </row>
    <row r="184" spans="1:16" x14ac:dyDescent="0.2">
      <c r="A184" s="24" t="s">
        <v>55</v>
      </c>
      <c r="B184" s="29" t="s">
        <v>292</v>
      </c>
      <c r="C184" s="29" t="s">
        <v>673</v>
      </c>
      <c r="D184" s="24" t="s">
        <v>69</v>
      </c>
      <c r="E184" s="30" t="s">
        <v>674</v>
      </c>
      <c r="F184" s="31" t="s">
        <v>77</v>
      </c>
      <c r="G184" s="32">
        <v>168.70500000000001</v>
      </c>
      <c r="H184" s="33">
        <v>0</v>
      </c>
      <c r="I184" s="33">
        <f>ROUND(ROUND(H184,2)*ROUND(G184,3),2)</f>
        <v>0</v>
      </c>
      <c r="O184">
        <f>(I184*21)/100</f>
        <v>0</v>
      </c>
      <c r="P184" t="s">
        <v>35</v>
      </c>
    </row>
    <row r="185" spans="1:16" ht="127.5" x14ac:dyDescent="0.2">
      <c r="A185" s="34" t="s">
        <v>59</v>
      </c>
      <c r="E185" s="35" t="s">
        <v>3394</v>
      </c>
    </row>
    <row r="186" spans="1:16" ht="51" x14ac:dyDescent="0.2">
      <c r="A186" s="36" t="s">
        <v>61</v>
      </c>
      <c r="E186" s="37" t="s">
        <v>3395</v>
      </c>
    </row>
    <row r="187" spans="1:16" ht="25.5" x14ac:dyDescent="0.2">
      <c r="A187" t="s">
        <v>63</v>
      </c>
      <c r="E187" s="35" t="s">
        <v>80</v>
      </c>
    </row>
    <row r="188" spans="1:16" x14ac:dyDescent="0.2">
      <c r="A188" s="24" t="s">
        <v>55</v>
      </c>
      <c r="B188" s="29" t="s">
        <v>298</v>
      </c>
      <c r="C188" s="29" t="s">
        <v>840</v>
      </c>
      <c r="D188" s="24" t="s">
        <v>69</v>
      </c>
      <c r="E188" s="30" t="s">
        <v>841</v>
      </c>
      <c r="F188" s="31" t="s">
        <v>71</v>
      </c>
      <c r="G188" s="32">
        <v>2.7949999999999999</v>
      </c>
      <c r="H188" s="33">
        <v>0</v>
      </c>
      <c r="I188" s="33">
        <f>ROUND(ROUND(H188,2)*ROUND(G188,3),2)</f>
        <v>0</v>
      </c>
      <c r="O188">
        <f>(I188*21)/100</f>
        <v>0</v>
      </c>
      <c r="P188" t="s">
        <v>35</v>
      </c>
    </row>
    <row r="189" spans="1:16" ht="63.75" x14ac:dyDescent="0.2">
      <c r="A189" s="34" t="s">
        <v>59</v>
      </c>
      <c r="E189" s="35" t="s">
        <v>3396</v>
      </c>
    </row>
    <row r="190" spans="1:16" x14ac:dyDescent="0.2">
      <c r="A190" s="36" t="s">
        <v>61</v>
      </c>
      <c r="E190" s="37" t="s">
        <v>3397</v>
      </c>
    </row>
    <row r="191" spans="1:16" ht="114.75" x14ac:dyDescent="0.2">
      <c r="A191" t="s">
        <v>63</v>
      </c>
      <c r="E191" s="35" t="s">
        <v>661</v>
      </c>
    </row>
    <row r="192" spans="1:16" x14ac:dyDescent="0.2">
      <c r="A192" s="24" t="s">
        <v>55</v>
      </c>
      <c r="B192" s="29" t="s">
        <v>303</v>
      </c>
      <c r="C192" s="29" t="s">
        <v>844</v>
      </c>
      <c r="D192" s="24" t="s">
        <v>69</v>
      </c>
      <c r="E192" s="30" t="s">
        <v>845</v>
      </c>
      <c r="F192" s="31" t="s">
        <v>77</v>
      </c>
      <c r="G192" s="32">
        <v>118.83499999999999</v>
      </c>
      <c r="H192" s="33">
        <v>0</v>
      </c>
      <c r="I192" s="33">
        <f>ROUND(ROUND(H192,2)*ROUND(G192,3),2)</f>
        <v>0</v>
      </c>
      <c r="O192">
        <f>(I192*21)/100</f>
        <v>0</v>
      </c>
      <c r="P192" t="s">
        <v>35</v>
      </c>
    </row>
    <row r="193" spans="1:16" ht="89.25" x14ac:dyDescent="0.2">
      <c r="A193" s="34" t="s">
        <v>59</v>
      </c>
      <c r="E193" s="35" t="s">
        <v>3398</v>
      </c>
    </row>
    <row r="194" spans="1:16" ht="38.25" x14ac:dyDescent="0.2">
      <c r="A194" s="36" t="s">
        <v>61</v>
      </c>
      <c r="E194" s="37" t="s">
        <v>3399</v>
      </c>
    </row>
    <row r="195" spans="1:16" ht="25.5" x14ac:dyDescent="0.2">
      <c r="A195" t="s">
        <v>63</v>
      </c>
      <c r="E195" s="35" t="s">
        <v>80</v>
      </c>
    </row>
    <row r="196" spans="1:16" x14ac:dyDescent="0.2">
      <c r="A196" s="24" t="s">
        <v>55</v>
      </c>
      <c r="B196" s="29" t="s">
        <v>309</v>
      </c>
      <c r="C196" s="29" t="s">
        <v>848</v>
      </c>
      <c r="D196" s="24" t="s">
        <v>69</v>
      </c>
      <c r="E196" s="30" t="s">
        <v>849</v>
      </c>
      <c r="F196" s="31" t="s">
        <v>101</v>
      </c>
      <c r="G196" s="32">
        <v>5.0999999999999996</v>
      </c>
      <c r="H196" s="33">
        <v>0</v>
      </c>
      <c r="I196" s="33">
        <f>ROUND(ROUND(H196,2)*ROUND(G196,3),2)</f>
        <v>0</v>
      </c>
      <c r="O196">
        <f>(I196*21)/100</f>
        <v>0</v>
      </c>
      <c r="P196" t="s">
        <v>35</v>
      </c>
    </row>
    <row r="197" spans="1:16" ht="51" x14ac:dyDescent="0.2">
      <c r="A197" s="34" t="s">
        <v>59</v>
      </c>
      <c r="E197" s="35" t="s">
        <v>3400</v>
      </c>
    </row>
    <row r="198" spans="1:16" x14ac:dyDescent="0.2">
      <c r="A198" s="36" t="s">
        <v>61</v>
      </c>
      <c r="E198" s="37" t="s">
        <v>3401</v>
      </c>
    </row>
    <row r="199" spans="1:16" ht="127.5" x14ac:dyDescent="0.2">
      <c r="A199" t="s">
        <v>63</v>
      </c>
      <c r="E199"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0+O12+O21+O78+O107+O132+O137+O146+O159</f>
        <v>0</v>
      </c>
      <c r="P2" t="s">
        <v>34</v>
      </c>
    </row>
    <row r="3" spans="1:18" ht="15" customHeight="1" x14ac:dyDescent="0.25">
      <c r="A3" t="s">
        <v>11</v>
      </c>
      <c r="B3" s="17" t="s">
        <v>13</v>
      </c>
      <c r="C3" s="4" t="s">
        <v>14</v>
      </c>
      <c r="D3" s="7"/>
      <c r="E3" s="18" t="s">
        <v>15</v>
      </c>
      <c r="F3" s="8"/>
      <c r="G3" s="15"/>
      <c r="H3" s="14" t="s">
        <v>3402</v>
      </c>
      <c r="I3" s="40">
        <f>0+I12+I21+I78+I107+I132+I137+I146+I159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3402</v>
      </c>
      <c r="D8" s="2"/>
      <c r="E8" s="21" t="s">
        <v>3403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72.471999999999994</v>
      </c>
      <c r="H13" s="33">
        <v>0</v>
      </c>
      <c r="I13" s="33">
        <f>ROUND(ROUND(H13,2)*ROUND(G13,3),2)</f>
        <v>0</v>
      </c>
      <c r="O13">
        <f>(I13*21)/100</f>
        <v>0</v>
      </c>
      <c r="P13" t="s">
        <v>35</v>
      </c>
    </row>
    <row r="14" spans="1:18" ht="25.5" x14ac:dyDescent="0.2">
      <c r="A14" s="34" t="s">
        <v>59</v>
      </c>
      <c r="E14" s="35" t="s">
        <v>1077</v>
      </c>
    </row>
    <row r="15" spans="1:18" x14ac:dyDescent="0.2">
      <c r="A15" s="36" t="s">
        <v>61</v>
      </c>
      <c r="E15" s="37" t="s">
        <v>3404</v>
      </c>
    </row>
    <row r="16" spans="1:18" ht="25.5" x14ac:dyDescent="0.2">
      <c r="A16" t="s">
        <v>63</v>
      </c>
      <c r="E16" s="35" t="s">
        <v>64</v>
      </c>
    </row>
    <row r="17" spans="1:18" x14ac:dyDescent="0.2">
      <c r="A17" s="24" t="s">
        <v>55</v>
      </c>
      <c r="B17" s="29" t="s">
        <v>35</v>
      </c>
      <c r="C17" s="29" t="s">
        <v>56</v>
      </c>
      <c r="D17" s="24" t="s">
        <v>125</v>
      </c>
      <c r="E17" s="30" t="s">
        <v>57</v>
      </c>
      <c r="F17" s="31" t="s">
        <v>58</v>
      </c>
      <c r="G17" s="32">
        <v>25.155999999999999</v>
      </c>
      <c r="H17" s="33">
        <v>0</v>
      </c>
      <c r="I17" s="33">
        <f>ROUND(ROUND(H17,2)*ROUND(G17,3),2)</f>
        <v>0</v>
      </c>
      <c r="O17">
        <f>(I17*21)/100</f>
        <v>0</v>
      </c>
      <c r="P17" t="s">
        <v>35</v>
      </c>
    </row>
    <row r="18" spans="1:18" ht="25.5" x14ac:dyDescent="0.2">
      <c r="A18" s="34" t="s">
        <v>59</v>
      </c>
      <c r="E18" s="35" t="s">
        <v>3326</v>
      </c>
    </row>
    <row r="19" spans="1:18" x14ac:dyDescent="0.2">
      <c r="A19" s="36" t="s">
        <v>61</v>
      </c>
      <c r="E19" s="37" t="s">
        <v>3405</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6.6139999999999999</v>
      </c>
      <c r="H22" s="33">
        <v>0</v>
      </c>
      <c r="I22" s="33">
        <f>ROUND(ROUND(H22,2)*ROUND(G22,3),2)</f>
        <v>0</v>
      </c>
      <c r="O22">
        <f>(I22*21)/100</f>
        <v>0</v>
      </c>
      <c r="P22" t="s">
        <v>35</v>
      </c>
    </row>
    <row r="23" spans="1:18" ht="63.75" x14ac:dyDescent="0.2">
      <c r="A23" s="34" t="s">
        <v>59</v>
      </c>
      <c r="E23" s="35" t="s">
        <v>3406</v>
      </c>
    </row>
    <row r="24" spans="1:18" x14ac:dyDescent="0.2">
      <c r="A24" s="36" t="s">
        <v>61</v>
      </c>
      <c r="E24" s="37" t="s">
        <v>3407</v>
      </c>
    </row>
    <row r="25" spans="1:18" ht="63.75" x14ac:dyDescent="0.2">
      <c r="A25" t="s">
        <v>63</v>
      </c>
      <c r="E25" s="35" t="s">
        <v>74</v>
      </c>
    </row>
    <row r="26" spans="1:18" ht="25.5" x14ac:dyDescent="0.2">
      <c r="A26" s="24" t="s">
        <v>55</v>
      </c>
      <c r="B26" s="29" t="s">
        <v>43</v>
      </c>
      <c r="C26" s="29" t="s">
        <v>104</v>
      </c>
      <c r="D26" s="24" t="s">
        <v>69</v>
      </c>
      <c r="E26" s="30" t="s">
        <v>105</v>
      </c>
      <c r="F26" s="31" t="s">
        <v>77</v>
      </c>
      <c r="G26" s="32">
        <v>9.5079999999999991</v>
      </c>
      <c r="H26" s="33">
        <v>0</v>
      </c>
      <c r="I26" s="33">
        <f>ROUND(ROUND(H26,2)*ROUND(G26,3),2)</f>
        <v>0</v>
      </c>
      <c r="O26">
        <f>(I26*21)/100</f>
        <v>0</v>
      </c>
      <c r="P26" t="s">
        <v>35</v>
      </c>
    </row>
    <row r="27" spans="1:18" ht="38.25" x14ac:dyDescent="0.2">
      <c r="A27" s="34" t="s">
        <v>59</v>
      </c>
      <c r="E27" s="35" t="s">
        <v>1083</v>
      </c>
    </row>
    <row r="28" spans="1:18" x14ac:dyDescent="0.2">
      <c r="A28" s="36" t="s">
        <v>61</v>
      </c>
      <c r="E28" s="37" t="s">
        <v>3408</v>
      </c>
    </row>
    <row r="29" spans="1:18" ht="25.5" x14ac:dyDescent="0.2">
      <c r="A29" t="s">
        <v>63</v>
      </c>
      <c r="E29" s="35" t="s">
        <v>80</v>
      </c>
    </row>
    <row r="30" spans="1:18" x14ac:dyDescent="0.2">
      <c r="A30" s="24" t="s">
        <v>55</v>
      </c>
      <c r="B30" s="29" t="s">
        <v>45</v>
      </c>
      <c r="C30" s="29" t="s">
        <v>119</v>
      </c>
      <c r="D30" s="24" t="s">
        <v>69</v>
      </c>
      <c r="E30" s="30" t="s">
        <v>121</v>
      </c>
      <c r="F30" s="31" t="s">
        <v>71</v>
      </c>
      <c r="G30" s="32">
        <v>3.2639999999999998</v>
      </c>
      <c r="H30" s="33">
        <v>0</v>
      </c>
      <c r="I30" s="33">
        <f>ROUND(ROUND(H30,2)*ROUND(G30,3),2)</f>
        <v>0</v>
      </c>
      <c r="O30">
        <f>(I30*21)/100</f>
        <v>0</v>
      </c>
      <c r="P30" t="s">
        <v>35</v>
      </c>
    </row>
    <row r="31" spans="1:18" ht="63.75" x14ac:dyDescent="0.2">
      <c r="A31" s="34" t="s">
        <v>59</v>
      </c>
      <c r="E31" s="35" t="s">
        <v>3409</v>
      </c>
    </row>
    <row r="32" spans="1:18" x14ac:dyDescent="0.2">
      <c r="A32" s="36" t="s">
        <v>61</v>
      </c>
      <c r="E32" s="37" t="s">
        <v>3410</v>
      </c>
    </row>
    <row r="33" spans="1:16" ht="63.75" x14ac:dyDescent="0.2">
      <c r="A33" t="s">
        <v>63</v>
      </c>
      <c r="E33" s="35" t="s">
        <v>74</v>
      </c>
    </row>
    <row r="34" spans="1:16" x14ac:dyDescent="0.2">
      <c r="A34" s="24" t="s">
        <v>55</v>
      </c>
      <c r="B34" s="29" t="s">
        <v>47</v>
      </c>
      <c r="C34" s="29" t="s">
        <v>1087</v>
      </c>
      <c r="D34" s="24" t="s">
        <v>69</v>
      </c>
      <c r="E34" s="30" t="s">
        <v>1088</v>
      </c>
      <c r="F34" s="31" t="s">
        <v>101</v>
      </c>
      <c r="G34" s="32">
        <v>8.61</v>
      </c>
      <c r="H34" s="33">
        <v>0</v>
      </c>
      <c r="I34" s="33">
        <f>ROUND(ROUND(H34,2)*ROUND(G34,3),2)</f>
        <v>0</v>
      </c>
      <c r="O34">
        <f>(I34*21)/100</f>
        <v>0</v>
      </c>
      <c r="P34" t="s">
        <v>35</v>
      </c>
    </row>
    <row r="35" spans="1:16" ht="76.5" x14ac:dyDescent="0.2">
      <c r="A35" s="34" t="s">
        <v>59</v>
      </c>
      <c r="E35" s="35" t="s">
        <v>3411</v>
      </c>
    </row>
    <row r="36" spans="1:16" ht="38.25" x14ac:dyDescent="0.2">
      <c r="A36" s="36" t="s">
        <v>61</v>
      </c>
      <c r="E36" s="37" t="s">
        <v>3412</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5.7629999999999999</v>
      </c>
      <c r="H42" s="33">
        <v>0</v>
      </c>
      <c r="I42" s="33">
        <f>ROUND(ROUND(H42,2)*ROUND(G42,3),2)</f>
        <v>0</v>
      </c>
      <c r="O42">
        <f>(I42*21)/100</f>
        <v>0</v>
      </c>
      <c r="P42" t="s">
        <v>35</v>
      </c>
    </row>
    <row r="43" spans="1:16" ht="153" x14ac:dyDescent="0.2">
      <c r="A43" s="34" t="s">
        <v>59</v>
      </c>
      <c r="E43" s="35" t="s">
        <v>3413</v>
      </c>
    </row>
    <row r="44" spans="1:16" ht="38.25" x14ac:dyDescent="0.2">
      <c r="A44" s="36" t="s">
        <v>61</v>
      </c>
      <c r="E44" s="37" t="s">
        <v>3414</v>
      </c>
    </row>
    <row r="45" spans="1:16" ht="38.25" x14ac:dyDescent="0.2">
      <c r="A45" t="s">
        <v>63</v>
      </c>
      <c r="E45" s="35" t="s">
        <v>146</v>
      </c>
    </row>
    <row r="46" spans="1:16" x14ac:dyDescent="0.2">
      <c r="A46" s="24" t="s">
        <v>55</v>
      </c>
      <c r="B46" s="29" t="s">
        <v>50</v>
      </c>
      <c r="C46" s="29" t="s">
        <v>166</v>
      </c>
      <c r="D46" s="24" t="s">
        <v>69</v>
      </c>
      <c r="E46" s="30" t="s">
        <v>167</v>
      </c>
      <c r="F46" s="31" t="s">
        <v>71</v>
      </c>
      <c r="G46" s="32">
        <v>36.235999999999997</v>
      </c>
      <c r="H46" s="33">
        <v>0</v>
      </c>
      <c r="I46" s="33">
        <f>ROUND(ROUND(H46,2)*ROUND(G46,3),2)</f>
        <v>0</v>
      </c>
      <c r="O46">
        <f>(I46*21)/100</f>
        <v>0</v>
      </c>
      <c r="P46" t="s">
        <v>35</v>
      </c>
    </row>
    <row r="47" spans="1:16" ht="63.75" x14ac:dyDescent="0.2">
      <c r="A47" s="34" t="s">
        <v>59</v>
      </c>
      <c r="E47" s="35" t="s">
        <v>3415</v>
      </c>
    </row>
    <row r="48" spans="1:16" x14ac:dyDescent="0.2">
      <c r="A48" s="36" t="s">
        <v>61</v>
      </c>
      <c r="E48" s="37" t="s">
        <v>3416</v>
      </c>
    </row>
    <row r="49" spans="1:16" ht="318.75" x14ac:dyDescent="0.2">
      <c r="A49" t="s">
        <v>63</v>
      </c>
      <c r="E49" s="35" t="s">
        <v>170</v>
      </c>
    </row>
    <row r="50" spans="1:16" x14ac:dyDescent="0.2">
      <c r="A50" s="24" t="s">
        <v>55</v>
      </c>
      <c r="B50" s="29" t="s">
        <v>52</v>
      </c>
      <c r="C50" s="29" t="s">
        <v>172</v>
      </c>
      <c r="D50" s="24" t="s">
        <v>69</v>
      </c>
      <c r="E50" s="30" t="s">
        <v>173</v>
      </c>
      <c r="F50" s="31" t="s">
        <v>174</v>
      </c>
      <c r="G50" s="32">
        <v>362.36</v>
      </c>
      <c r="H50" s="33">
        <v>0</v>
      </c>
      <c r="I50" s="33">
        <f>ROUND(ROUND(H50,2)*ROUND(G50,3),2)</f>
        <v>0</v>
      </c>
      <c r="O50">
        <f>(I50*21)/100</f>
        <v>0</v>
      </c>
      <c r="P50" t="s">
        <v>35</v>
      </c>
    </row>
    <row r="51" spans="1:16" ht="38.25" x14ac:dyDescent="0.2">
      <c r="A51" s="34" t="s">
        <v>59</v>
      </c>
      <c r="E51" s="35" t="s">
        <v>751</v>
      </c>
    </row>
    <row r="52" spans="1:16" x14ac:dyDescent="0.2">
      <c r="A52" s="36" t="s">
        <v>61</v>
      </c>
      <c r="E52" s="37" t="s">
        <v>3417</v>
      </c>
    </row>
    <row r="53" spans="1:16" ht="25.5" x14ac:dyDescent="0.2">
      <c r="A53" t="s">
        <v>63</v>
      </c>
      <c r="E53" s="35" t="s">
        <v>177</v>
      </c>
    </row>
    <row r="54" spans="1:16" x14ac:dyDescent="0.2">
      <c r="A54" s="24" t="s">
        <v>55</v>
      </c>
      <c r="B54" s="29" t="s">
        <v>108</v>
      </c>
      <c r="C54" s="29" t="s">
        <v>753</v>
      </c>
      <c r="D54" s="24" t="s">
        <v>69</v>
      </c>
      <c r="E54" s="30" t="s">
        <v>754</v>
      </c>
      <c r="F54" s="31" t="s">
        <v>71</v>
      </c>
      <c r="G54" s="32">
        <v>18.965</v>
      </c>
      <c r="H54" s="33">
        <v>0</v>
      </c>
      <c r="I54" s="33">
        <f>ROUND(ROUND(H54,2)*ROUND(G54,3),2)</f>
        <v>0</v>
      </c>
      <c r="O54">
        <f>(I54*21)/100</f>
        <v>0</v>
      </c>
      <c r="P54" t="s">
        <v>35</v>
      </c>
    </row>
    <row r="55" spans="1:16" ht="51" x14ac:dyDescent="0.2">
      <c r="A55" s="34" t="s">
        <v>59</v>
      </c>
      <c r="E55" s="35" t="s">
        <v>3339</v>
      </c>
    </row>
    <row r="56" spans="1:16" x14ac:dyDescent="0.2">
      <c r="A56" s="36" t="s">
        <v>61</v>
      </c>
      <c r="E56" s="37" t="s">
        <v>3418</v>
      </c>
    </row>
    <row r="57" spans="1:16" ht="293.25" x14ac:dyDescent="0.2">
      <c r="A57" t="s">
        <v>63</v>
      </c>
      <c r="E57" s="35" t="s">
        <v>757</v>
      </c>
    </row>
    <row r="58" spans="1:16" x14ac:dyDescent="0.2">
      <c r="A58" s="24" t="s">
        <v>55</v>
      </c>
      <c r="B58" s="29" t="s">
        <v>113</v>
      </c>
      <c r="C58" s="29" t="s">
        <v>202</v>
      </c>
      <c r="D58" s="24" t="s">
        <v>69</v>
      </c>
      <c r="E58" s="30" t="s">
        <v>203</v>
      </c>
      <c r="F58" s="31" t="s">
        <v>204</v>
      </c>
      <c r="G58" s="32">
        <v>64.775000000000006</v>
      </c>
      <c r="H58" s="33">
        <v>0</v>
      </c>
      <c r="I58" s="33">
        <f>ROUND(ROUND(H58,2)*ROUND(G58,3),2)</f>
        <v>0</v>
      </c>
      <c r="O58">
        <f>(I58*21)/100</f>
        <v>0</v>
      </c>
      <c r="P58" t="s">
        <v>35</v>
      </c>
    </row>
    <row r="59" spans="1:16" ht="102" x14ac:dyDescent="0.2">
      <c r="A59" s="34" t="s">
        <v>59</v>
      </c>
      <c r="E59" s="35" t="s">
        <v>3419</v>
      </c>
    </row>
    <row r="60" spans="1:16" ht="51" x14ac:dyDescent="0.2">
      <c r="A60" s="36" t="s">
        <v>61</v>
      </c>
      <c r="E60" s="37" t="s">
        <v>3420</v>
      </c>
    </row>
    <row r="61" spans="1:16" ht="25.5" x14ac:dyDescent="0.2">
      <c r="A61" t="s">
        <v>63</v>
      </c>
      <c r="E61" s="35" t="s">
        <v>207</v>
      </c>
    </row>
    <row r="62" spans="1:16" x14ac:dyDescent="0.2">
      <c r="A62" s="24" t="s">
        <v>55</v>
      </c>
      <c r="B62" s="29" t="s">
        <v>118</v>
      </c>
      <c r="C62" s="29" t="s">
        <v>209</v>
      </c>
      <c r="D62" s="24" t="s">
        <v>69</v>
      </c>
      <c r="E62" s="30" t="s">
        <v>210</v>
      </c>
      <c r="F62" s="31" t="s">
        <v>204</v>
      </c>
      <c r="G62" s="32">
        <v>18.263000000000002</v>
      </c>
      <c r="H62" s="33">
        <v>0</v>
      </c>
      <c r="I62" s="33">
        <f>ROUND(ROUND(H62,2)*ROUND(G62,3),2)</f>
        <v>0</v>
      </c>
      <c r="O62">
        <f>(I62*21)/100</f>
        <v>0</v>
      </c>
      <c r="P62" t="s">
        <v>35</v>
      </c>
    </row>
    <row r="63" spans="1:16" ht="38.25" x14ac:dyDescent="0.2">
      <c r="A63" s="34" t="s">
        <v>59</v>
      </c>
      <c r="E63" s="35" t="s">
        <v>3343</v>
      </c>
    </row>
    <row r="64" spans="1:16" x14ac:dyDescent="0.2">
      <c r="A64" s="36" t="s">
        <v>61</v>
      </c>
      <c r="E64" s="37" t="s">
        <v>3421</v>
      </c>
    </row>
    <row r="65" spans="1:18" x14ac:dyDescent="0.2">
      <c r="A65" t="s">
        <v>63</v>
      </c>
      <c r="E65" s="35" t="s">
        <v>213</v>
      </c>
    </row>
    <row r="66" spans="1:18" x14ac:dyDescent="0.2">
      <c r="A66" s="24" t="s">
        <v>55</v>
      </c>
      <c r="B66" s="29" t="s">
        <v>124</v>
      </c>
      <c r="C66" s="29" t="s">
        <v>762</v>
      </c>
      <c r="D66" s="24" t="s">
        <v>69</v>
      </c>
      <c r="E66" s="30" t="s">
        <v>763</v>
      </c>
      <c r="F66" s="31" t="s">
        <v>204</v>
      </c>
      <c r="G66" s="32">
        <v>18.263000000000002</v>
      </c>
      <c r="H66" s="33">
        <v>0</v>
      </c>
      <c r="I66" s="33">
        <f>ROUND(ROUND(H66,2)*ROUND(G66,3),2)</f>
        <v>0</v>
      </c>
      <c r="O66">
        <f>(I66*21)/100</f>
        <v>0</v>
      </c>
      <c r="P66" t="s">
        <v>35</v>
      </c>
    </row>
    <row r="67" spans="1:18" ht="38.25" x14ac:dyDescent="0.2">
      <c r="A67" s="34" t="s">
        <v>59</v>
      </c>
      <c r="E67" s="35" t="s">
        <v>3345</v>
      </c>
    </row>
    <row r="68" spans="1:18" x14ac:dyDescent="0.2">
      <c r="A68" s="36" t="s">
        <v>61</v>
      </c>
      <c r="E68" s="37" t="s">
        <v>3421</v>
      </c>
    </row>
    <row r="69" spans="1:18" ht="38.25" x14ac:dyDescent="0.2">
      <c r="A69" t="s">
        <v>63</v>
      </c>
      <c r="E69" s="35" t="s">
        <v>765</v>
      </c>
    </row>
    <row r="70" spans="1:18" x14ac:dyDescent="0.2">
      <c r="A70" s="24" t="s">
        <v>55</v>
      </c>
      <c r="B70" s="29" t="s">
        <v>128</v>
      </c>
      <c r="C70" s="29" t="s">
        <v>221</v>
      </c>
      <c r="D70" s="24" t="s">
        <v>69</v>
      </c>
      <c r="E70" s="30" t="s">
        <v>222</v>
      </c>
      <c r="F70" s="31" t="s">
        <v>204</v>
      </c>
      <c r="G70" s="32">
        <v>18.263000000000002</v>
      </c>
      <c r="H70" s="33">
        <v>0</v>
      </c>
      <c r="I70" s="33">
        <f>ROUND(ROUND(H70,2)*ROUND(G70,3),2)</f>
        <v>0</v>
      </c>
      <c r="O70">
        <f>(I70*21)/100</f>
        <v>0</v>
      </c>
      <c r="P70" t="s">
        <v>35</v>
      </c>
    </row>
    <row r="71" spans="1:18" ht="38.25" x14ac:dyDescent="0.2">
      <c r="A71" s="34" t="s">
        <v>59</v>
      </c>
      <c r="E71" s="35" t="s">
        <v>3346</v>
      </c>
    </row>
    <row r="72" spans="1:18" x14ac:dyDescent="0.2">
      <c r="A72" s="36" t="s">
        <v>61</v>
      </c>
      <c r="E72" s="37" t="s">
        <v>3421</v>
      </c>
    </row>
    <row r="73" spans="1:18" ht="25.5" x14ac:dyDescent="0.2">
      <c r="A73" t="s">
        <v>63</v>
      </c>
      <c r="E73" s="35" t="s">
        <v>224</v>
      </c>
    </row>
    <row r="74" spans="1:18" x14ac:dyDescent="0.2">
      <c r="A74" s="24" t="s">
        <v>55</v>
      </c>
      <c r="B74" s="29" t="s">
        <v>134</v>
      </c>
      <c r="C74" s="29" t="s">
        <v>226</v>
      </c>
      <c r="D74" s="24" t="s">
        <v>69</v>
      </c>
      <c r="E74" s="30" t="s">
        <v>227</v>
      </c>
      <c r="F74" s="31" t="s">
        <v>204</v>
      </c>
      <c r="G74" s="32">
        <v>18.263000000000002</v>
      </c>
      <c r="H74" s="33">
        <v>0</v>
      </c>
      <c r="I74" s="33">
        <f>ROUND(ROUND(H74,2)*ROUND(G74,3),2)</f>
        <v>0</v>
      </c>
      <c r="O74">
        <f>(I74*21)/100</f>
        <v>0</v>
      </c>
      <c r="P74" t="s">
        <v>35</v>
      </c>
    </row>
    <row r="75" spans="1:18" ht="38.25" x14ac:dyDescent="0.2">
      <c r="A75" s="34" t="s">
        <v>59</v>
      </c>
      <c r="E75" s="35" t="s">
        <v>3347</v>
      </c>
    </row>
    <row r="76" spans="1:18" x14ac:dyDescent="0.2">
      <c r="A76" s="36" t="s">
        <v>61</v>
      </c>
      <c r="E76" s="37" t="s">
        <v>3421</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0.108</v>
      </c>
      <c r="H79" s="33">
        <v>0</v>
      </c>
      <c r="I79" s="33">
        <f>ROUND(ROUND(H79,2)*ROUND(G79,3),2)</f>
        <v>0</v>
      </c>
      <c r="O79">
        <f>(I79*21)/100</f>
        <v>0</v>
      </c>
      <c r="P79" t="s">
        <v>35</v>
      </c>
    </row>
    <row r="80" spans="1:18" ht="51" x14ac:dyDescent="0.2">
      <c r="A80" s="34" t="s">
        <v>59</v>
      </c>
      <c r="E80" s="35" t="s">
        <v>3422</v>
      </c>
    </row>
    <row r="81" spans="1:16" x14ac:dyDescent="0.2">
      <c r="A81" s="36" t="s">
        <v>61</v>
      </c>
      <c r="E81" s="37" t="s">
        <v>3423</v>
      </c>
    </row>
    <row r="82" spans="1:16" ht="229.5" x14ac:dyDescent="0.2">
      <c r="A82" t="s">
        <v>63</v>
      </c>
      <c r="E82" s="35" t="s">
        <v>772</v>
      </c>
    </row>
    <row r="83" spans="1:16" x14ac:dyDescent="0.2">
      <c r="A83" s="24" t="s">
        <v>55</v>
      </c>
      <c r="B83" s="29" t="s">
        <v>147</v>
      </c>
      <c r="C83" s="29" t="s">
        <v>288</v>
      </c>
      <c r="D83" s="24" t="s">
        <v>69</v>
      </c>
      <c r="E83" s="30" t="s">
        <v>289</v>
      </c>
      <c r="F83" s="31" t="s">
        <v>71</v>
      </c>
      <c r="G83" s="32">
        <v>3</v>
      </c>
      <c r="H83" s="33">
        <v>0</v>
      </c>
      <c r="I83" s="33">
        <f>ROUND(ROUND(H83,2)*ROUND(G83,3),2)</f>
        <v>0</v>
      </c>
      <c r="O83">
        <f>(I83*21)/100</f>
        <v>0</v>
      </c>
      <c r="P83" t="s">
        <v>35</v>
      </c>
    </row>
    <row r="84" spans="1:16" ht="51" x14ac:dyDescent="0.2">
      <c r="A84" s="34" t="s">
        <v>59</v>
      </c>
      <c r="E84" s="35" t="s">
        <v>3351</v>
      </c>
    </row>
    <row r="85" spans="1:16" x14ac:dyDescent="0.2">
      <c r="A85" s="36" t="s">
        <v>61</v>
      </c>
      <c r="E85" s="37" t="s">
        <v>3424</v>
      </c>
    </row>
    <row r="86" spans="1:16" ht="369.75" x14ac:dyDescent="0.2">
      <c r="A86" t="s">
        <v>63</v>
      </c>
      <c r="E86" s="35" t="s">
        <v>274</v>
      </c>
    </row>
    <row r="87" spans="1:16" x14ac:dyDescent="0.2">
      <c r="A87" s="24" t="s">
        <v>55</v>
      </c>
      <c r="B87" s="29" t="s">
        <v>153</v>
      </c>
      <c r="C87" s="29" t="s">
        <v>775</v>
      </c>
      <c r="D87" s="24" t="s">
        <v>69</v>
      </c>
      <c r="E87" s="30" t="s">
        <v>776</v>
      </c>
      <c r="F87" s="31" t="s">
        <v>71</v>
      </c>
      <c r="G87" s="32">
        <v>2.262</v>
      </c>
      <c r="H87" s="33">
        <v>0</v>
      </c>
      <c r="I87" s="33">
        <f>ROUND(ROUND(H87,2)*ROUND(G87,3),2)</f>
        <v>0</v>
      </c>
      <c r="O87">
        <f>(I87*21)/100</f>
        <v>0</v>
      </c>
      <c r="P87" t="s">
        <v>35</v>
      </c>
    </row>
    <row r="88" spans="1:16" ht="76.5" x14ac:dyDescent="0.2">
      <c r="A88" s="34" t="s">
        <v>59</v>
      </c>
      <c r="E88" s="35" t="s">
        <v>3425</v>
      </c>
    </row>
    <row r="89" spans="1:16" x14ac:dyDescent="0.2">
      <c r="A89" s="36" t="s">
        <v>61</v>
      </c>
      <c r="E89" s="37" t="s">
        <v>3426</v>
      </c>
    </row>
    <row r="90" spans="1:16" ht="369.75" x14ac:dyDescent="0.2">
      <c r="A90" t="s">
        <v>63</v>
      </c>
      <c r="E90" s="35" t="s">
        <v>274</v>
      </c>
    </row>
    <row r="91" spans="1:16" x14ac:dyDescent="0.2">
      <c r="A91" s="24" t="s">
        <v>55</v>
      </c>
      <c r="B91" s="29" t="s">
        <v>159</v>
      </c>
      <c r="C91" s="29" t="s">
        <v>779</v>
      </c>
      <c r="D91" s="24" t="s">
        <v>69</v>
      </c>
      <c r="E91" s="30" t="s">
        <v>780</v>
      </c>
      <c r="F91" s="31" t="s">
        <v>58</v>
      </c>
      <c r="G91" s="32">
        <v>0.35499999999999998</v>
      </c>
      <c r="H91" s="33">
        <v>0</v>
      </c>
      <c r="I91" s="33">
        <f>ROUND(ROUND(H91,2)*ROUND(G91,3),2)</f>
        <v>0</v>
      </c>
      <c r="O91">
        <f>(I91*21)/100</f>
        <v>0</v>
      </c>
      <c r="P91" t="s">
        <v>35</v>
      </c>
    </row>
    <row r="92" spans="1:16" ht="51" x14ac:dyDescent="0.2">
      <c r="A92" s="34" t="s">
        <v>59</v>
      </c>
      <c r="E92" s="35" t="s">
        <v>3355</v>
      </c>
    </row>
    <row r="93" spans="1:16" x14ac:dyDescent="0.2">
      <c r="A93" s="36" t="s">
        <v>61</v>
      </c>
      <c r="E93" s="37" t="s">
        <v>3427</v>
      </c>
    </row>
    <row r="94" spans="1:16" ht="191.25" x14ac:dyDescent="0.2">
      <c r="A94" t="s">
        <v>63</v>
      </c>
      <c r="E94" s="35" t="s">
        <v>783</v>
      </c>
    </row>
    <row r="95" spans="1:16" x14ac:dyDescent="0.2">
      <c r="A95" s="24" t="s">
        <v>55</v>
      </c>
      <c r="B95" s="29" t="s">
        <v>165</v>
      </c>
      <c r="C95" s="29" t="s">
        <v>293</v>
      </c>
      <c r="D95" s="24" t="s">
        <v>69</v>
      </c>
      <c r="E95" s="30" t="s">
        <v>294</v>
      </c>
      <c r="F95" s="31" t="s">
        <v>71</v>
      </c>
      <c r="G95" s="32">
        <v>4.306</v>
      </c>
      <c r="H95" s="33">
        <v>0</v>
      </c>
      <c r="I95" s="33">
        <f>ROUND(ROUND(H95,2)*ROUND(G95,3),2)</f>
        <v>0</v>
      </c>
      <c r="O95">
        <f>(I95*21)/100</f>
        <v>0</v>
      </c>
      <c r="P95" t="s">
        <v>35</v>
      </c>
    </row>
    <row r="96" spans="1:16" ht="51" x14ac:dyDescent="0.2">
      <c r="A96" s="34" t="s">
        <v>59</v>
      </c>
      <c r="E96" s="35" t="s">
        <v>3357</v>
      </c>
    </row>
    <row r="97" spans="1:18" x14ac:dyDescent="0.2">
      <c r="A97" s="36" t="s">
        <v>61</v>
      </c>
      <c r="E97" s="37" t="s">
        <v>3428</v>
      </c>
    </row>
    <row r="98" spans="1:18" ht="38.25" x14ac:dyDescent="0.2">
      <c r="A98" t="s">
        <v>63</v>
      </c>
      <c r="E98" s="35" t="s">
        <v>297</v>
      </c>
    </row>
    <row r="99" spans="1:18" x14ac:dyDescent="0.2">
      <c r="A99" s="24" t="s">
        <v>55</v>
      </c>
      <c r="B99" s="29" t="s">
        <v>171</v>
      </c>
      <c r="C99" s="29" t="s">
        <v>310</v>
      </c>
      <c r="D99" s="24" t="s">
        <v>69</v>
      </c>
      <c r="E99" s="30" t="s">
        <v>311</v>
      </c>
      <c r="F99" s="31" t="s">
        <v>71</v>
      </c>
      <c r="G99" s="32">
        <v>5</v>
      </c>
      <c r="H99" s="33">
        <v>0</v>
      </c>
      <c r="I99" s="33">
        <f>ROUND(ROUND(H99,2)*ROUND(G99,3),2)</f>
        <v>0</v>
      </c>
      <c r="O99">
        <f>(I99*21)/100</f>
        <v>0</v>
      </c>
      <c r="P99" t="s">
        <v>35</v>
      </c>
    </row>
    <row r="100" spans="1:18" ht="51" x14ac:dyDescent="0.2">
      <c r="A100" s="34" t="s">
        <v>59</v>
      </c>
      <c r="E100" s="35" t="s">
        <v>3359</v>
      </c>
    </row>
    <row r="101" spans="1:18" x14ac:dyDescent="0.2">
      <c r="A101" s="36" t="s">
        <v>61</v>
      </c>
      <c r="E101" s="37" t="s">
        <v>3429</v>
      </c>
    </row>
    <row r="102" spans="1:18" ht="102" x14ac:dyDescent="0.2">
      <c r="A102" t="s">
        <v>63</v>
      </c>
      <c r="E102" s="35" t="s">
        <v>314</v>
      </c>
    </row>
    <row r="103" spans="1:18" x14ac:dyDescent="0.2">
      <c r="A103" s="24" t="s">
        <v>55</v>
      </c>
      <c r="B103" s="29" t="s">
        <v>178</v>
      </c>
      <c r="C103" s="29" t="s">
        <v>788</v>
      </c>
      <c r="D103" s="24" t="s">
        <v>69</v>
      </c>
      <c r="E103" s="30" t="s">
        <v>789</v>
      </c>
      <c r="F103" s="31" t="s">
        <v>71</v>
      </c>
      <c r="G103" s="32">
        <v>0.8</v>
      </c>
      <c r="H103" s="33">
        <v>0</v>
      </c>
      <c r="I103" s="33">
        <f>ROUND(ROUND(H103,2)*ROUND(G103,3),2)</f>
        <v>0</v>
      </c>
      <c r="O103">
        <f>(I103*21)/100</f>
        <v>0</v>
      </c>
      <c r="P103" t="s">
        <v>35</v>
      </c>
    </row>
    <row r="104" spans="1:18" ht="51" x14ac:dyDescent="0.2">
      <c r="A104" s="34" t="s">
        <v>59</v>
      </c>
      <c r="E104" s="35" t="s">
        <v>3361</v>
      </c>
    </row>
    <row r="105" spans="1:18" x14ac:dyDescent="0.2">
      <c r="A105" s="36" t="s">
        <v>61</v>
      </c>
      <c r="E105" s="37" t="s">
        <v>3430</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0+I108+I112+I116+I120+I124+I128</f>
        <v>0</v>
      </c>
      <c r="R107">
        <f>0+O108+O112+O116+O120+O124+O128</f>
        <v>0</v>
      </c>
    </row>
    <row r="108" spans="1:18" x14ac:dyDescent="0.2">
      <c r="A108" s="24" t="s">
        <v>55</v>
      </c>
      <c r="B108" s="29" t="s">
        <v>184</v>
      </c>
      <c r="C108" s="29" t="s">
        <v>342</v>
      </c>
      <c r="D108" s="24" t="s">
        <v>69</v>
      </c>
      <c r="E108" s="30" t="s">
        <v>343</v>
      </c>
      <c r="F108" s="31" t="s">
        <v>204</v>
      </c>
      <c r="G108" s="32">
        <v>13.98</v>
      </c>
      <c r="H108" s="33">
        <v>0</v>
      </c>
      <c r="I108" s="33">
        <f>ROUND(ROUND(H108,2)*ROUND(G108,3),2)</f>
        <v>0</v>
      </c>
      <c r="O108">
        <f>(I108*21)/100</f>
        <v>0</v>
      </c>
      <c r="P108" t="s">
        <v>35</v>
      </c>
    </row>
    <row r="109" spans="1:18" ht="38.25" x14ac:dyDescent="0.2">
      <c r="A109" s="34" t="s">
        <v>59</v>
      </c>
      <c r="E109" s="35" t="s">
        <v>3363</v>
      </c>
    </row>
    <row r="110" spans="1:18" x14ac:dyDescent="0.2">
      <c r="A110" s="36" t="s">
        <v>61</v>
      </c>
      <c r="E110" s="37" t="s">
        <v>3431</v>
      </c>
    </row>
    <row r="111" spans="1:18" ht="51" x14ac:dyDescent="0.2">
      <c r="A111" t="s">
        <v>63</v>
      </c>
      <c r="E111" s="35" t="s">
        <v>327</v>
      </c>
    </row>
    <row r="112" spans="1:18" x14ac:dyDescent="0.2">
      <c r="A112" s="24" t="s">
        <v>55</v>
      </c>
      <c r="B112" s="29" t="s">
        <v>190</v>
      </c>
      <c r="C112" s="29" t="s">
        <v>352</v>
      </c>
      <c r="D112" s="24" t="s">
        <v>69</v>
      </c>
      <c r="E112" s="30" t="s">
        <v>353</v>
      </c>
      <c r="F112" s="31" t="s">
        <v>204</v>
      </c>
      <c r="G112" s="32">
        <v>23.254999999999999</v>
      </c>
      <c r="H112" s="33">
        <v>0</v>
      </c>
      <c r="I112" s="33">
        <f>ROUND(ROUND(H112,2)*ROUND(G112,3),2)</f>
        <v>0</v>
      </c>
      <c r="O112">
        <f>(I112*21)/100</f>
        <v>0</v>
      </c>
      <c r="P112" t="s">
        <v>35</v>
      </c>
    </row>
    <row r="113" spans="1:16" ht="38.25" x14ac:dyDescent="0.2">
      <c r="A113" s="34" t="s">
        <v>59</v>
      </c>
      <c r="E113" s="35" t="s">
        <v>3365</v>
      </c>
    </row>
    <row r="114" spans="1:16" x14ac:dyDescent="0.2">
      <c r="A114" s="36" t="s">
        <v>61</v>
      </c>
      <c r="E114" s="37" t="s">
        <v>3432</v>
      </c>
    </row>
    <row r="115" spans="1:16" ht="51" x14ac:dyDescent="0.2">
      <c r="A115" t="s">
        <v>63</v>
      </c>
      <c r="E115" s="35" t="s">
        <v>327</v>
      </c>
    </row>
    <row r="116" spans="1:16" x14ac:dyDescent="0.2">
      <c r="A116" s="24" t="s">
        <v>55</v>
      </c>
      <c r="B116" s="29" t="s">
        <v>196</v>
      </c>
      <c r="C116" s="29" t="s">
        <v>357</v>
      </c>
      <c r="D116" s="24" t="s">
        <v>69</v>
      </c>
      <c r="E116" s="30" t="s">
        <v>358</v>
      </c>
      <c r="F116" s="31" t="s">
        <v>71</v>
      </c>
      <c r="G116" s="32">
        <v>2.234</v>
      </c>
      <c r="H116" s="33">
        <v>0</v>
      </c>
      <c r="I116" s="33">
        <f>ROUND(ROUND(H116,2)*ROUND(G116,3),2)</f>
        <v>0</v>
      </c>
      <c r="O116">
        <f>(I116*21)/100</f>
        <v>0</v>
      </c>
      <c r="P116" t="s">
        <v>35</v>
      </c>
    </row>
    <row r="117" spans="1:16" ht="102" x14ac:dyDescent="0.2">
      <c r="A117" s="34" t="s">
        <v>59</v>
      </c>
      <c r="E117" s="35" t="s">
        <v>3433</v>
      </c>
    </row>
    <row r="118" spans="1:16" ht="38.25" x14ac:dyDescent="0.2">
      <c r="A118" s="36" t="s">
        <v>61</v>
      </c>
      <c r="E118" s="37" t="s">
        <v>3434</v>
      </c>
    </row>
    <row r="119" spans="1:16" ht="102" x14ac:dyDescent="0.2">
      <c r="A119" t="s">
        <v>63</v>
      </c>
      <c r="E119" s="35" t="s">
        <v>361</v>
      </c>
    </row>
    <row r="120" spans="1:16" x14ac:dyDescent="0.2">
      <c r="A120" s="24" t="s">
        <v>55</v>
      </c>
      <c r="B120" s="29" t="s">
        <v>201</v>
      </c>
      <c r="C120" s="29" t="s">
        <v>369</v>
      </c>
      <c r="D120" s="24" t="s">
        <v>69</v>
      </c>
      <c r="E120" s="30" t="s">
        <v>370</v>
      </c>
      <c r="F120" s="31" t="s">
        <v>204</v>
      </c>
      <c r="G120" s="32">
        <v>37.234999999999999</v>
      </c>
      <c r="H120" s="33">
        <v>0</v>
      </c>
      <c r="I120" s="33">
        <f>ROUND(ROUND(H120,2)*ROUND(G120,3),2)</f>
        <v>0</v>
      </c>
      <c r="O120">
        <f>(I120*21)/100</f>
        <v>0</v>
      </c>
      <c r="P120" t="s">
        <v>35</v>
      </c>
    </row>
    <row r="121" spans="1:16" ht="102" x14ac:dyDescent="0.2">
      <c r="A121" s="34" t="s">
        <v>59</v>
      </c>
      <c r="E121" s="35" t="s">
        <v>3435</v>
      </c>
    </row>
    <row r="122" spans="1:16" ht="38.25" x14ac:dyDescent="0.2">
      <c r="A122" s="36" t="s">
        <v>61</v>
      </c>
      <c r="E122" s="37" t="s">
        <v>3436</v>
      </c>
    </row>
    <row r="123" spans="1:16" ht="51" x14ac:dyDescent="0.2">
      <c r="A123" t="s">
        <v>63</v>
      </c>
      <c r="E123" s="35" t="s">
        <v>373</v>
      </c>
    </row>
    <row r="124" spans="1:16" x14ac:dyDescent="0.2">
      <c r="A124" s="24" t="s">
        <v>55</v>
      </c>
      <c r="B124" s="29" t="s">
        <v>208</v>
      </c>
      <c r="C124" s="29" t="s">
        <v>397</v>
      </c>
      <c r="D124" s="24" t="s">
        <v>69</v>
      </c>
      <c r="E124" s="30" t="s">
        <v>398</v>
      </c>
      <c r="F124" s="31" t="s">
        <v>204</v>
      </c>
      <c r="G124" s="32">
        <v>37.234999999999999</v>
      </c>
      <c r="H124" s="33">
        <v>0</v>
      </c>
      <c r="I124" s="33">
        <f>ROUND(ROUND(H124,2)*ROUND(G124,3),2)</f>
        <v>0</v>
      </c>
      <c r="O124">
        <f>(I124*21)/100</f>
        <v>0</v>
      </c>
      <c r="P124" t="s">
        <v>35</v>
      </c>
    </row>
    <row r="125" spans="1:16" ht="76.5" x14ac:dyDescent="0.2">
      <c r="A125" s="34" t="s">
        <v>59</v>
      </c>
      <c r="E125" s="35" t="s">
        <v>3437</v>
      </c>
    </row>
    <row r="126" spans="1:16" ht="38.25" x14ac:dyDescent="0.2">
      <c r="A126" s="36" t="s">
        <v>61</v>
      </c>
      <c r="E126" s="37" t="s">
        <v>3436</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8.61</v>
      </c>
      <c r="H128" s="33">
        <v>0</v>
      </c>
      <c r="I128" s="33">
        <f>ROUND(ROUND(H128,2)*ROUND(G128,3),2)</f>
        <v>0</v>
      </c>
      <c r="O128">
        <f>(I128*21)/100</f>
        <v>0</v>
      </c>
      <c r="P128" t="s">
        <v>35</v>
      </c>
    </row>
    <row r="129" spans="1:18" ht="76.5" x14ac:dyDescent="0.2">
      <c r="A129" s="34" t="s">
        <v>59</v>
      </c>
      <c r="E129" s="35" t="s">
        <v>3438</v>
      </c>
    </row>
    <row r="130" spans="1:18" ht="38.25" x14ac:dyDescent="0.2">
      <c r="A130" s="36" t="s">
        <v>61</v>
      </c>
      <c r="E130" s="37" t="s">
        <v>3412</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16.690999999999999</v>
      </c>
      <c r="H138" s="33">
        <v>0</v>
      </c>
      <c r="I138" s="33">
        <f>ROUND(ROUND(H138,2)*ROUND(G138,3),2)</f>
        <v>0</v>
      </c>
      <c r="O138">
        <f>(I138*21)/100</f>
        <v>0</v>
      </c>
      <c r="P138" t="s">
        <v>35</v>
      </c>
    </row>
    <row r="139" spans="1:18" ht="76.5" x14ac:dyDescent="0.2">
      <c r="A139" s="34" t="s">
        <v>59</v>
      </c>
      <c r="E139" s="35" t="s">
        <v>3439</v>
      </c>
    </row>
    <row r="140" spans="1:18" ht="38.25" x14ac:dyDescent="0.2">
      <c r="A140" s="36" t="s">
        <v>61</v>
      </c>
      <c r="E140" s="37" t="s">
        <v>3440</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6.5</v>
      </c>
      <c r="H147" s="33">
        <v>0</v>
      </c>
      <c r="I147" s="33">
        <f>ROUND(ROUND(H147,2)*ROUND(G147,3),2)</f>
        <v>0</v>
      </c>
      <c r="O147">
        <f>(I147*21)/100</f>
        <v>0</v>
      </c>
      <c r="P147" t="s">
        <v>35</v>
      </c>
    </row>
    <row r="148" spans="1:18" ht="51" x14ac:dyDescent="0.2">
      <c r="A148" s="34" t="s">
        <v>59</v>
      </c>
      <c r="E148" s="35" t="s">
        <v>3441</v>
      </c>
    </row>
    <row r="149" spans="1:18" x14ac:dyDescent="0.2">
      <c r="A149" s="36" t="s">
        <v>61</v>
      </c>
      <c r="E149" s="37" t="s">
        <v>3442</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2.6680000000000001</v>
      </c>
      <c r="H155" s="33">
        <v>0</v>
      </c>
      <c r="I155" s="33">
        <f>ROUND(ROUND(H155,2)*ROUND(G155,3),2)</f>
        <v>0</v>
      </c>
      <c r="O155">
        <f>(I155*21)/100</f>
        <v>0</v>
      </c>
      <c r="P155" t="s">
        <v>35</v>
      </c>
    </row>
    <row r="156" spans="1:18" ht="102" x14ac:dyDescent="0.2">
      <c r="A156" s="34" t="s">
        <v>59</v>
      </c>
      <c r="E156" s="35" t="s">
        <v>3443</v>
      </c>
    </row>
    <row r="157" spans="1:18" x14ac:dyDescent="0.2">
      <c r="A157" s="36" t="s">
        <v>61</v>
      </c>
      <c r="E157" s="37" t="s">
        <v>3444</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0+I160+I164+I168+I172+I176+I180+I184+I188+I192+I196</f>
        <v>0</v>
      </c>
      <c r="R159">
        <f>0+O160+O164+O168+O172+O176+O180+O184+O188+O192+O196</f>
        <v>0</v>
      </c>
    </row>
    <row r="160" spans="1:18" x14ac:dyDescent="0.2">
      <c r="A160" s="24" t="s">
        <v>55</v>
      </c>
      <c r="B160" s="29" t="s">
        <v>255</v>
      </c>
      <c r="C160" s="29" t="s">
        <v>618</v>
      </c>
      <c r="D160" s="24" t="s">
        <v>69</v>
      </c>
      <c r="E160" s="30" t="s">
        <v>619</v>
      </c>
      <c r="F160" s="31" t="s">
        <v>101</v>
      </c>
      <c r="G160" s="32">
        <v>11.315</v>
      </c>
      <c r="H160" s="33">
        <v>0</v>
      </c>
      <c r="I160" s="33">
        <f>ROUND(ROUND(H160,2)*ROUND(G160,3),2)</f>
        <v>0</v>
      </c>
      <c r="O160">
        <f>(I160*21)/100</f>
        <v>0</v>
      </c>
      <c r="P160" t="s">
        <v>35</v>
      </c>
    </row>
    <row r="161" spans="1:16" ht="76.5" x14ac:dyDescent="0.2">
      <c r="A161" s="34" t="s">
        <v>59</v>
      </c>
      <c r="E161" s="35" t="s">
        <v>3445</v>
      </c>
    </row>
    <row r="162" spans="1:16" x14ac:dyDescent="0.2">
      <c r="A162" s="36" t="s">
        <v>61</v>
      </c>
      <c r="E162" s="37" t="s">
        <v>3446</v>
      </c>
    </row>
    <row r="163" spans="1:16" ht="51" x14ac:dyDescent="0.2">
      <c r="A163" t="s">
        <v>63</v>
      </c>
      <c r="E163" s="35" t="s">
        <v>622</v>
      </c>
    </row>
    <row r="164" spans="1:16" x14ac:dyDescent="0.2">
      <c r="A164" s="24" t="s">
        <v>55</v>
      </c>
      <c r="B164" s="29" t="s">
        <v>262</v>
      </c>
      <c r="C164" s="29" t="s">
        <v>646</v>
      </c>
      <c r="D164" s="24" t="s">
        <v>69</v>
      </c>
      <c r="E164" s="30" t="s">
        <v>647</v>
      </c>
      <c r="F164" s="31" t="s">
        <v>101</v>
      </c>
      <c r="G164" s="32">
        <v>8.0500000000000007</v>
      </c>
      <c r="H164" s="33">
        <v>0</v>
      </c>
      <c r="I164" s="33">
        <f>ROUND(ROUND(H164,2)*ROUND(G164,3),2)</f>
        <v>0</v>
      </c>
      <c r="O164">
        <f>(I164*21)/100</f>
        <v>0</v>
      </c>
      <c r="P164" t="s">
        <v>35</v>
      </c>
    </row>
    <row r="165" spans="1:16" ht="38.25" x14ac:dyDescent="0.2">
      <c r="A165" s="34" t="s">
        <v>59</v>
      </c>
      <c r="E165" s="35" t="s">
        <v>3386</v>
      </c>
    </row>
    <row r="166" spans="1:16" x14ac:dyDescent="0.2">
      <c r="A166" s="36" t="s">
        <v>61</v>
      </c>
      <c r="E166" s="37" t="s">
        <v>3447</v>
      </c>
    </row>
    <row r="167" spans="1:16" ht="25.5" x14ac:dyDescent="0.2">
      <c r="A167" t="s">
        <v>63</v>
      </c>
      <c r="E167" s="35" t="s">
        <v>644</v>
      </c>
    </row>
    <row r="168" spans="1:16" x14ac:dyDescent="0.2">
      <c r="A168" s="24" t="s">
        <v>55</v>
      </c>
      <c r="B168" s="29" t="s">
        <v>269</v>
      </c>
      <c r="C168" s="29" t="s">
        <v>821</v>
      </c>
      <c r="D168" s="24" t="s">
        <v>69</v>
      </c>
      <c r="E168" s="30" t="s">
        <v>822</v>
      </c>
      <c r="F168" s="31" t="s">
        <v>101</v>
      </c>
      <c r="G168" s="32">
        <v>3.8</v>
      </c>
      <c r="H168" s="33">
        <v>0</v>
      </c>
      <c r="I168" s="33">
        <f>ROUND(ROUND(H168,2)*ROUND(G168,3),2)</f>
        <v>0</v>
      </c>
      <c r="O168">
        <f>(I168*21)/100</f>
        <v>0</v>
      </c>
      <c r="P168" t="s">
        <v>35</v>
      </c>
    </row>
    <row r="169" spans="1:16" ht="51" x14ac:dyDescent="0.2">
      <c r="A169" s="34" t="s">
        <v>59</v>
      </c>
      <c r="E169" s="35" t="s">
        <v>3388</v>
      </c>
    </row>
    <row r="170" spans="1:16" x14ac:dyDescent="0.2">
      <c r="A170" s="36" t="s">
        <v>61</v>
      </c>
      <c r="E170" s="37" t="s">
        <v>3389</v>
      </c>
    </row>
    <row r="171" spans="1:16" ht="25.5" x14ac:dyDescent="0.2">
      <c r="A171" t="s">
        <v>63</v>
      </c>
      <c r="E171" s="35" t="s">
        <v>825</v>
      </c>
    </row>
    <row r="172" spans="1:16" x14ac:dyDescent="0.2">
      <c r="A172" s="24" t="s">
        <v>55</v>
      </c>
      <c r="B172" s="29" t="s">
        <v>275</v>
      </c>
      <c r="C172" s="29" t="s">
        <v>826</v>
      </c>
      <c r="D172" s="24" t="s">
        <v>69</v>
      </c>
      <c r="E172" s="30" t="s">
        <v>827</v>
      </c>
      <c r="F172" s="31" t="s">
        <v>71</v>
      </c>
      <c r="G172" s="32">
        <v>1E-3</v>
      </c>
      <c r="H172" s="33">
        <v>0</v>
      </c>
      <c r="I172" s="33">
        <f>ROUND(ROUND(H172,2)*ROUND(G172,3),2)</f>
        <v>0</v>
      </c>
      <c r="O172">
        <f>(I172*21)/100</f>
        <v>0</v>
      </c>
      <c r="P172" t="s">
        <v>35</v>
      </c>
    </row>
    <row r="173" spans="1:16" ht="51" x14ac:dyDescent="0.2">
      <c r="A173" s="34" t="s">
        <v>59</v>
      </c>
      <c r="E173" s="35" t="s">
        <v>3390</v>
      </c>
    </row>
    <row r="174" spans="1:16" x14ac:dyDescent="0.2">
      <c r="A174" s="36" t="s">
        <v>61</v>
      </c>
      <c r="E174" s="37" t="s">
        <v>3448</v>
      </c>
    </row>
    <row r="175" spans="1:16" ht="38.25" x14ac:dyDescent="0.2">
      <c r="A175" t="s">
        <v>63</v>
      </c>
      <c r="E175" s="35" t="s">
        <v>830</v>
      </c>
    </row>
    <row r="176" spans="1:16" x14ac:dyDescent="0.2">
      <c r="A176" s="24" t="s">
        <v>55</v>
      </c>
      <c r="B176" s="29" t="s">
        <v>282</v>
      </c>
      <c r="C176" s="29" t="s">
        <v>831</v>
      </c>
      <c r="D176" s="24" t="s">
        <v>69</v>
      </c>
      <c r="E176" s="30" t="s">
        <v>832</v>
      </c>
      <c r="F176" s="31" t="s">
        <v>71</v>
      </c>
      <c r="G176" s="32">
        <v>2.5000000000000001E-2</v>
      </c>
      <c r="H176" s="33">
        <v>0</v>
      </c>
      <c r="I176" s="33">
        <f>ROUND(ROUND(H176,2)*ROUND(G176,3),2)</f>
        <v>0</v>
      </c>
      <c r="O176">
        <f>(I176*21)/100</f>
        <v>0</v>
      </c>
      <c r="P176" t="s">
        <v>35</v>
      </c>
    </row>
    <row r="177" spans="1:16" ht="63.75" x14ac:dyDescent="0.2">
      <c r="A177" s="34" t="s">
        <v>59</v>
      </c>
      <c r="E177" s="35" t="s">
        <v>3391</v>
      </c>
    </row>
    <row r="178" spans="1:16" x14ac:dyDescent="0.2">
      <c r="A178" s="36" t="s">
        <v>61</v>
      </c>
      <c r="E178" s="37" t="s">
        <v>834</v>
      </c>
    </row>
    <row r="179" spans="1:16" ht="229.5" x14ac:dyDescent="0.2">
      <c r="A179" t="s">
        <v>63</v>
      </c>
      <c r="E179" s="35" t="s">
        <v>835</v>
      </c>
    </row>
    <row r="180" spans="1:16" x14ac:dyDescent="0.2">
      <c r="A180" s="24" t="s">
        <v>55</v>
      </c>
      <c r="B180" s="29" t="s">
        <v>287</v>
      </c>
      <c r="C180" s="29" t="s">
        <v>668</v>
      </c>
      <c r="D180" s="24" t="s">
        <v>69</v>
      </c>
      <c r="E180" s="30" t="s">
        <v>669</v>
      </c>
      <c r="F180" s="31" t="s">
        <v>71</v>
      </c>
      <c r="G180" s="32">
        <v>7.4809999999999999</v>
      </c>
      <c r="H180" s="33">
        <v>0</v>
      </c>
      <c r="I180" s="33">
        <f>ROUND(ROUND(H180,2)*ROUND(G180,3),2)</f>
        <v>0</v>
      </c>
      <c r="O180">
        <f>(I180*21)/100</f>
        <v>0</v>
      </c>
      <c r="P180" t="s">
        <v>35</v>
      </c>
    </row>
    <row r="181" spans="1:16" ht="178.5" x14ac:dyDescent="0.2">
      <c r="A181" s="34" t="s">
        <v>59</v>
      </c>
      <c r="E181" s="35" t="s">
        <v>3449</v>
      </c>
    </row>
    <row r="182" spans="1:16" ht="51" x14ac:dyDescent="0.2">
      <c r="A182" s="36" t="s">
        <v>61</v>
      </c>
      <c r="E182" s="37" t="s">
        <v>3450</v>
      </c>
    </row>
    <row r="183" spans="1:16" ht="114.75" x14ac:dyDescent="0.2">
      <c r="A183" t="s">
        <v>63</v>
      </c>
      <c r="E183" s="35" t="s">
        <v>661</v>
      </c>
    </row>
    <row r="184" spans="1:16" x14ac:dyDescent="0.2">
      <c r="A184" s="24" t="s">
        <v>55</v>
      </c>
      <c r="B184" s="29" t="s">
        <v>292</v>
      </c>
      <c r="C184" s="29" t="s">
        <v>673</v>
      </c>
      <c r="D184" s="24" t="s">
        <v>69</v>
      </c>
      <c r="E184" s="30" t="s">
        <v>674</v>
      </c>
      <c r="F184" s="31" t="s">
        <v>77</v>
      </c>
      <c r="G184" s="32">
        <v>172.06299999999999</v>
      </c>
      <c r="H184" s="33">
        <v>0</v>
      </c>
      <c r="I184" s="33">
        <f>ROUND(ROUND(H184,2)*ROUND(G184,3),2)</f>
        <v>0</v>
      </c>
      <c r="O184">
        <f>(I184*21)/100</f>
        <v>0</v>
      </c>
      <c r="P184" t="s">
        <v>35</v>
      </c>
    </row>
    <row r="185" spans="1:16" ht="127.5" x14ac:dyDescent="0.2">
      <c r="A185" s="34" t="s">
        <v>59</v>
      </c>
      <c r="E185" s="35" t="s">
        <v>3451</v>
      </c>
    </row>
    <row r="186" spans="1:16" ht="51" x14ac:dyDescent="0.2">
      <c r="A186" s="36" t="s">
        <v>61</v>
      </c>
      <c r="E186" s="37" t="s">
        <v>3452</v>
      </c>
    </row>
    <row r="187" spans="1:16" ht="25.5" x14ac:dyDescent="0.2">
      <c r="A187" t="s">
        <v>63</v>
      </c>
      <c r="E187" s="35" t="s">
        <v>80</v>
      </c>
    </row>
    <row r="188" spans="1:16" x14ac:dyDescent="0.2">
      <c r="A188" s="24" t="s">
        <v>55</v>
      </c>
      <c r="B188" s="29" t="s">
        <v>298</v>
      </c>
      <c r="C188" s="29" t="s">
        <v>840</v>
      </c>
      <c r="D188" s="24" t="s">
        <v>69</v>
      </c>
      <c r="E188" s="30" t="s">
        <v>841</v>
      </c>
      <c r="F188" s="31" t="s">
        <v>71</v>
      </c>
      <c r="G188" s="32">
        <v>2.375</v>
      </c>
      <c r="H188" s="33">
        <v>0</v>
      </c>
      <c r="I188" s="33">
        <f>ROUND(ROUND(H188,2)*ROUND(G188,3),2)</f>
        <v>0</v>
      </c>
      <c r="O188">
        <f>(I188*21)/100</f>
        <v>0</v>
      </c>
      <c r="P188" t="s">
        <v>35</v>
      </c>
    </row>
    <row r="189" spans="1:16" ht="63.75" x14ac:dyDescent="0.2">
      <c r="A189" s="34" t="s">
        <v>59</v>
      </c>
      <c r="E189" s="35" t="s">
        <v>3453</v>
      </c>
    </row>
    <row r="190" spans="1:16" x14ac:dyDescent="0.2">
      <c r="A190" s="36" t="s">
        <v>61</v>
      </c>
      <c r="E190" s="37" t="s">
        <v>3454</v>
      </c>
    </row>
    <row r="191" spans="1:16" ht="114.75" x14ac:dyDescent="0.2">
      <c r="A191" t="s">
        <v>63</v>
      </c>
      <c r="E191" s="35" t="s">
        <v>661</v>
      </c>
    </row>
    <row r="192" spans="1:16" x14ac:dyDescent="0.2">
      <c r="A192" s="24" t="s">
        <v>55</v>
      </c>
      <c r="B192" s="29" t="s">
        <v>303</v>
      </c>
      <c r="C192" s="29" t="s">
        <v>844</v>
      </c>
      <c r="D192" s="24" t="s">
        <v>69</v>
      </c>
      <c r="E192" s="30" t="s">
        <v>845</v>
      </c>
      <c r="F192" s="31" t="s">
        <v>77</v>
      </c>
      <c r="G192" s="32">
        <v>108.33499999999999</v>
      </c>
      <c r="H192" s="33">
        <v>0</v>
      </c>
      <c r="I192" s="33">
        <f>ROUND(ROUND(H192,2)*ROUND(G192,3),2)</f>
        <v>0</v>
      </c>
      <c r="O192">
        <f>(I192*21)/100</f>
        <v>0</v>
      </c>
      <c r="P192" t="s">
        <v>35</v>
      </c>
    </row>
    <row r="193" spans="1:16" ht="89.25" x14ac:dyDescent="0.2">
      <c r="A193" s="34" t="s">
        <v>59</v>
      </c>
      <c r="E193" s="35" t="s">
        <v>3455</v>
      </c>
    </row>
    <row r="194" spans="1:16" ht="38.25" x14ac:dyDescent="0.2">
      <c r="A194" s="36" t="s">
        <v>61</v>
      </c>
      <c r="E194" s="37" t="s">
        <v>3456</v>
      </c>
    </row>
    <row r="195" spans="1:16" ht="25.5" x14ac:dyDescent="0.2">
      <c r="A195" t="s">
        <v>63</v>
      </c>
      <c r="E195" s="35" t="s">
        <v>80</v>
      </c>
    </row>
    <row r="196" spans="1:16" x14ac:dyDescent="0.2">
      <c r="A196" s="24" t="s">
        <v>55</v>
      </c>
      <c r="B196" s="29" t="s">
        <v>309</v>
      </c>
      <c r="C196" s="29" t="s">
        <v>848</v>
      </c>
      <c r="D196" s="24" t="s">
        <v>69</v>
      </c>
      <c r="E196" s="30" t="s">
        <v>849</v>
      </c>
      <c r="F196" s="31" t="s">
        <v>101</v>
      </c>
      <c r="G196" s="32">
        <v>5.0999999999999996</v>
      </c>
      <c r="H196" s="33">
        <v>0</v>
      </c>
      <c r="I196" s="33">
        <f>ROUND(ROUND(H196,2)*ROUND(G196,3),2)</f>
        <v>0</v>
      </c>
      <c r="O196">
        <f>(I196*21)/100</f>
        <v>0</v>
      </c>
      <c r="P196" t="s">
        <v>35</v>
      </c>
    </row>
    <row r="197" spans="1:16" ht="51" x14ac:dyDescent="0.2">
      <c r="A197" s="34" t="s">
        <v>59</v>
      </c>
      <c r="E197" s="35" t="s">
        <v>3400</v>
      </c>
    </row>
    <row r="198" spans="1:16" x14ac:dyDescent="0.2">
      <c r="A198" s="36" t="s">
        <v>61</v>
      </c>
      <c r="E198" s="37" t="s">
        <v>3401</v>
      </c>
    </row>
    <row r="199" spans="1:16" ht="127.5" x14ac:dyDescent="0.2">
      <c r="A199" t="s">
        <v>63</v>
      </c>
      <c r="E199"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0+O12+O21+O70+O99+O120+O125+O134+O147</f>
        <v>0</v>
      </c>
      <c r="P2" t="s">
        <v>34</v>
      </c>
    </row>
    <row r="3" spans="1:18" ht="15" customHeight="1" x14ac:dyDescent="0.25">
      <c r="A3" t="s">
        <v>11</v>
      </c>
      <c r="B3" s="17" t="s">
        <v>13</v>
      </c>
      <c r="C3" s="4" t="s">
        <v>14</v>
      </c>
      <c r="D3" s="7"/>
      <c r="E3" s="18" t="s">
        <v>15</v>
      </c>
      <c r="F3" s="8"/>
      <c r="G3" s="15"/>
      <c r="H3" s="14" t="s">
        <v>3457</v>
      </c>
      <c r="I3" s="40">
        <f>0+I12+I21+I70+I99+I120+I125+I134+I147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3457</v>
      </c>
      <c r="D8" s="2"/>
      <c r="E8" s="21" t="s">
        <v>3458</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56.46</v>
      </c>
      <c r="H13" s="33">
        <v>0</v>
      </c>
      <c r="I13" s="33">
        <f>ROUND(ROUND(H13,2)*ROUND(G13,3),2)</f>
        <v>0</v>
      </c>
      <c r="O13">
        <f>(I13*21)/100</f>
        <v>0</v>
      </c>
      <c r="P13" t="s">
        <v>35</v>
      </c>
    </row>
    <row r="14" spans="1:18" ht="25.5" x14ac:dyDescent="0.2">
      <c r="A14" s="34" t="s">
        <v>59</v>
      </c>
      <c r="E14" s="35" t="s">
        <v>3459</v>
      </c>
    </row>
    <row r="15" spans="1:18" x14ac:dyDescent="0.2">
      <c r="A15" s="36" t="s">
        <v>61</v>
      </c>
      <c r="E15" s="37" t="s">
        <v>3460</v>
      </c>
    </row>
    <row r="16" spans="1:18" ht="25.5" x14ac:dyDescent="0.2">
      <c r="A16" t="s">
        <v>63</v>
      </c>
      <c r="E16" s="35" t="s">
        <v>64</v>
      </c>
    </row>
    <row r="17" spans="1:18" x14ac:dyDescent="0.2">
      <c r="A17" s="24" t="s">
        <v>55</v>
      </c>
      <c r="B17" s="29" t="s">
        <v>35</v>
      </c>
      <c r="C17" s="29" t="s">
        <v>56</v>
      </c>
      <c r="D17" s="24" t="s">
        <v>125</v>
      </c>
      <c r="E17" s="30" t="s">
        <v>57</v>
      </c>
      <c r="F17" s="31" t="s">
        <v>58</v>
      </c>
      <c r="G17" s="32">
        <v>1.95</v>
      </c>
      <c r="H17" s="33">
        <v>0</v>
      </c>
      <c r="I17" s="33">
        <f>ROUND(ROUND(H17,2)*ROUND(G17,3),2)</f>
        <v>0</v>
      </c>
      <c r="O17">
        <f>(I17*21)/100</f>
        <v>0</v>
      </c>
      <c r="P17" t="s">
        <v>35</v>
      </c>
    </row>
    <row r="18" spans="1:18" ht="25.5" x14ac:dyDescent="0.2">
      <c r="A18" s="34" t="s">
        <v>59</v>
      </c>
      <c r="E18" s="35" t="s">
        <v>3461</v>
      </c>
    </row>
    <row r="19" spans="1:18" x14ac:dyDescent="0.2">
      <c r="A19" s="36" t="s">
        <v>61</v>
      </c>
      <c r="E19" s="37" t="s">
        <v>3462</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6.7889999999999997</v>
      </c>
      <c r="H22" s="33">
        <v>0</v>
      </c>
      <c r="I22" s="33">
        <f>ROUND(ROUND(H22,2)*ROUND(G22,3),2)</f>
        <v>0</v>
      </c>
      <c r="O22">
        <f>(I22*21)/100</f>
        <v>0</v>
      </c>
      <c r="P22" t="s">
        <v>35</v>
      </c>
    </row>
    <row r="23" spans="1:18" ht="63.75" x14ac:dyDescent="0.2">
      <c r="A23" s="34" t="s">
        <v>59</v>
      </c>
      <c r="E23" s="35" t="s">
        <v>3463</v>
      </c>
    </row>
    <row r="24" spans="1:18" x14ac:dyDescent="0.2">
      <c r="A24" s="36" t="s">
        <v>61</v>
      </c>
      <c r="E24" s="37" t="s">
        <v>3464</v>
      </c>
    </row>
    <row r="25" spans="1:18" ht="63.75" x14ac:dyDescent="0.2">
      <c r="A25" t="s">
        <v>63</v>
      </c>
      <c r="E25" s="35" t="s">
        <v>74</v>
      </c>
    </row>
    <row r="26" spans="1:18" x14ac:dyDescent="0.2">
      <c r="A26" s="24" t="s">
        <v>55</v>
      </c>
      <c r="B26" s="29" t="s">
        <v>43</v>
      </c>
      <c r="C26" s="29" t="s">
        <v>1087</v>
      </c>
      <c r="D26" s="24" t="s">
        <v>69</v>
      </c>
      <c r="E26" s="30" t="s">
        <v>1088</v>
      </c>
      <c r="F26" s="31" t="s">
        <v>101</v>
      </c>
      <c r="G26" s="32">
        <v>27.6</v>
      </c>
      <c r="H26" s="33">
        <v>0</v>
      </c>
      <c r="I26" s="33">
        <f>ROUND(ROUND(H26,2)*ROUND(G26,3),2)</f>
        <v>0</v>
      </c>
      <c r="O26">
        <f>(I26*21)/100</f>
        <v>0</v>
      </c>
      <c r="P26" t="s">
        <v>35</v>
      </c>
    </row>
    <row r="27" spans="1:18" ht="38.25" x14ac:dyDescent="0.2">
      <c r="A27" s="34" t="s">
        <v>59</v>
      </c>
      <c r="E27" s="35" t="s">
        <v>3465</v>
      </c>
    </row>
    <row r="28" spans="1:18" x14ac:dyDescent="0.2">
      <c r="A28" s="36" t="s">
        <v>61</v>
      </c>
      <c r="E28" s="37" t="s">
        <v>3466</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3.359</v>
      </c>
      <c r="H34" s="33">
        <v>0</v>
      </c>
      <c r="I34" s="33">
        <f>ROUND(ROUND(H34,2)*ROUND(G34,3),2)</f>
        <v>0</v>
      </c>
      <c r="O34">
        <f>(I34*21)/100</f>
        <v>0</v>
      </c>
      <c r="P34" t="s">
        <v>35</v>
      </c>
    </row>
    <row r="35" spans="1:16" ht="153" x14ac:dyDescent="0.2">
      <c r="A35" s="34" t="s">
        <v>59</v>
      </c>
      <c r="E35" s="35" t="s">
        <v>3467</v>
      </c>
    </row>
    <row r="36" spans="1:16" ht="38.25" x14ac:dyDescent="0.2">
      <c r="A36" s="36" t="s">
        <v>61</v>
      </c>
      <c r="E36" s="37" t="s">
        <v>3468</v>
      </c>
    </row>
    <row r="37" spans="1:16" ht="38.25" x14ac:dyDescent="0.2">
      <c r="A37" t="s">
        <v>63</v>
      </c>
      <c r="E37" s="35" t="s">
        <v>146</v>
      </c>
    </row>
    <row r="38" spans="1:16" x14ac:dyDescent="0.2">
      <c r="A38" s="24" t="s">
        <v>55</v>
      </c>
      <c r="B38" s="29" t="s">
        <v>89</v>
      </c>
      <c r="C38" s="29" t="s">
        <v>166</v>
      </c>
      <c r="D38" s="24" t="s">
        <v>69</v>
      </c>
      <c r="E38" s="30" t="s">
        <v>167</v>
      </c>
      <c r="F38" s="31" t="s">
        <v>71</v>
      </c>
      <c r="G38" s="32">
        <v>28.23</v>
      </c>
      <c r="H38" s="33">
        <v>0</v>
      </c>
      <c r="I38" s="33">
        <f>ROUND(ROUND(H38,2)*ROUND(G38,3),2)</f>
        <v>0</v>
      </c>
      <c r="O38">
        <f>(I38*21)/100</f>
        <v>0</v>
      </c>
      <c r="P38" t="s">
        <v>35</v>
      </c>
    </row>
    <row r="39" spans="1:16" ht="63.75" x14ac:dyDescent="0.2">
      <c r="A39" s="34" t="s">
        <v>59</v>
      </c>
      <c r="E39" s="35" t="s">
        <v>3469</v>
      </c>
    </row>
    <row r="40" spans="1:16" x14ac:dyDescent="0.2">
      <c r="A40" s="36" t="s">
        <v>61</v>
      </c>
      <c r="E40" s="37" t="s">
        <v>3470</v>
      </c>
    </row>
    <row r="41" spans="1:16" ht="318.75" x14ac:dyDescent="0.2">
      <c r="A41" t="s">
        <v>63</v>
      </c>
      <c r="E41" s="35" t="s">
        <v>170</v>
      </c>
    </row>
    <row r="42" spans="1:16" x14ac:dyDescent="0.2">
      <c r="A42" s="24" t="s">
        <v>55</v>
      </c>
      <c r="B42" s="29" t="s">
        <v>94</v>
      </c>
      <c r="C42" s="29" t="s">
        <v>172</v>
      </c>
      <c r="D42" s="24" t="s">
        <v>69</v>
      </c>
      <c r="E42" s="30" t="s">
        <v>173</v>
      </c>
      <c r="F42" s="31" t="s">
        <v>174</v>
      </c>
      <c r="G42" s="32">
        <v>282.3</v>
      </c>
      <c r="H42" s="33">
        <v>0</v>
      </c>
      <c r="I42" s="33">
        <f>ROUND(ROUND(H42,2)*ROUND(G42,3),2)</f>
        <v>0</v>
      </c>
      <c r="O42">
        <f>(I42*21)/100</f>
        <v>0</v>
      </c>
      <c r="P42" t="s">
        <v>35</v>
      </c>
    </row>
    <row r="43" spans="1:16" ht="38.25" x14ac:dyDescent="0.2">
      <c r="A43" s="34" t="s">
        <v>59</v>
      </c>
      <c r="E43" s="35" t="s">
        <v>751</v>
      </c>
    </row>
    <row r="44" spans="1:16" x14ac:dyDescent="0.2">
      <c r="A44" s="36" t="s">
        <v>61</v>
      </c>
      <c r="E44" s="37" t="s">
        <v>3471</v>
      </c>
    </row>
    <row r="45" spans="1:16" ht="25.5" x14ac:dyDescent="0.2">
      <c r="A45" t="s">
        <v>63</v>
      </c>
      <c r="E45" s="35" t="s">
        <v>177</v>
      </c>
    </row>
    <row r="46" spans="1:16" x14ac:dyDescent="0.2">
      <c r="A46" s="24" t="s">
        <v>55</v>
      </c>
      <c r="B46" s="29" t="s">
        <v>50</v>
      </c>
      <c r="C46" s="29" t="s">
        <v>753</v>
      </c>
      <c r="D46" s="24" t="s">
        <v>69</v>
      </c>
      <c r="E46" s="30" t="s">
        <v>754</v>
      </c>
      <c r="F46" s="31" t="s">
        <v>71</v>
      </c>
      <c r="G46" s="32">
        <v>5.4249999999999998</v>
      </c>
      <c r="H46" s="33">
        <v>0</v>
      </c>
      <c r="I46" s="33">
        <f>ROUND(ROUND(H46,2)*ROUND(G46,3),2)</f>
        <v>0</v>
      </c>
      <c r="O46">
        <f>(I46*21)/100</f>
        <v>0</v>
      </c>
      <c r="P46" t="s">
        <v>35</v>
      </c>
    </row>
    <row r="47" spans="1:16" ht="51" x14ac:dyDescent="0.2">
      <c r="A47" s="34" t="s">
        <v>59</v>
      </c>
      <c r="E47" s="35" t="s">
        <v>3472</v>
      </c>
    </row>
    <row r="48" spans="1:16" x14ac:dyDescent="0.2">
      <c r="A48" s="36" t="s">
        <v>61</v>
      </c>
      <c r="E48" s="37" t="s">
        <v>3473</v>
      </c>
    </row>
    <row r="49" spans="1:16" ht="293.25" x14ac:dyDescent="0.2">
      <c r="A49" t="s">
        <v>63</v>
      </c>
      <c r="E49" s="35" t="s">
        <v>757</v>
      </c>
    </row>
    <row r="50" spans="1:16" x14ac:dyDescent="0.2">
      <c r="A50" s="24" t="s">
        <v>55</v>
      </c>
      <c r="B50" s="29" t="s">
        <v>52</v>
      </c>
      <c r="C50" s="29" t="s">
        <v>202</v>
      </c>
      <c r="D50" s="24" t="s">
        <v>69</v>
      </c>
      <c r="E50" s="30" t="s">
        <v>203</v>
      </c>
      <c r="F50" s="31" t="s">
        <v>204</v>
      </c>
      <c r="G50" s="32">
        <v>74.013000000000005</v>
      </c>
      <c r="H50" s="33">
        <v>0</v>
      </c>
      <c r="I50" s="33">
        <f>ROUND(ROUND(H50,2)*ROUND(G50,3),2)</f>
        <v>0</v>
      </c>
      <c r="O50">
        <f>(I50*21)/100</f>
        <v>0</v>
      </c>
      <c r="P50" t="s">
        <v>35</v>
      </c>
    </row>
    <row r="51" spans="1:16" ht="76.5" x14ac:dyDescent="0.2">
      <c r="A51" s="34" t="s">
        <v>59</v>
      </c>
      <c r="E51" s="35" t="s">
        <v>3474</v>
      </c>
    </row>
    <row r="52" spans="1:16" ht="38.25" x14ac:dyDescent="0.2">
      <c r="A52" s="36" t="s">
        <v>61</v>
      </c>
      <c r="E52" s="37" t="s">
        <v>3475</v>
      </c>
    </row>
    <row r="53" spans="1:16" ht="25.5" x14ac:dyDescent="0.2">
      <c r="A53" t="s">
        <v>63</v>
      </c>
      <c r="E53" s="35" t="s">
        <v>207</v>
      </c>
    </row>
    <row r="54" spans="1:16" x14ac:dyDescent="0.2">
      <c r="A54" s="24" t="s">
        <v>55</v>
      </c>
      <c r="B54" s="29" t="s">
        <v>108</v>
      </c>
      <c r="C54" s="29" t="s">
        <v>209</v>
      </c>
      <c r="D54" s="24" t="s">
        <v>69</v>
      </c>
      <c r="E54" s="30" t="s">
        <v>210</v>
      </c>
      <c r="F54" s="31" t="s">
        <v>204</v>
      </c>
      <c r="G54" s="32">
        <v>11.535</v>
      </c>
      <c r="H54" s="33">
        <v>0</v>
      </c>
      <c r="I54" s="33">
        <f>ROUND(ROUND(H54,2)*ROUND(G54,3),2)</f>
        <v>0</v>
      </c>
      <c r="O54">
        <f>(I54*21)/100</f>
        <v>0</v>
      </c>
      <c r="P54" t="s">
        <v>35</v>
      </c>
    </row>
    <row r="55" spans="1:16" ht="38.25" x14ac:dyDescent="0.2">
      <c r="A55" s="34" t="s">
        <v>59</v>
      </c>
      <c r="E55" s="35" t="s">
        <v>3476</v>
      </c>
    </row>
    <row r="56" spans="1:16" x14ac:dyDescent="0.2">
      <c r="A56" s="36" t="s">
        <v>61</v>
      </c>
      <c r="E56" s="37" t="s">
        <v>3477</v>
      </c>
    </row>
    <row r="57" spans="1:16" x14ac:dyDescent="0.2">
      <c r="A57" t="s">
        <v>63</v>
      </c>
      <c r="E57" s="35" t="s">
        <v>213</v>
      </c>
    </row>
    <row r="58" spans="1:16" x14ac:dyDescent="0.2">
      <c r="A58" s="24" t="s">
        <v>55</v>
      </c>
      <c r="B58" s="29" t="s">
        <v>113</v>
      </c>
      <c r="C58" s="29" t="s">
        <v>762</v>
      </c>
      <c r="D58" s="24" t="s">
        <v>69</v>
      </c>
      <c r="E58" s="30" t="s">
        <v>763</v>
      </c>
      <c r="F58" s="31" t="s">
        <v>204</v>
      </c>
      <c r="G58" s="32">
        <v>11.535</v>
      </c>
      <c r="H58" s="33">
        <v>0</v>
      </c>
      <c r="I58" s="33">
        <f>ROUND(ROUND(H58,2)*ROUND(G58,3),2)</f>
        <v>0</v>
      </c>
      <c r="O58">
        <f>(I58*21)/100</f>
        <v>0</v>
      </c>
      <c r="P58" t="s">
        <v>35</v>
      </c>
    </row>
    <row r="59" spans="1:16" ht="38.25" x14ac:dyDescent="0.2">
      <c r="A59" s="34" t="s">
        <v>59</v>
      </c>
      <c r="E59" s="35" t="s">
        <v>3478</v>
      </c>
    </row>
    <row r="60" spans="1:16" x14ac:dyDescent="0.2">
      <c r="A60" s="36" t="s">
        <v>61</v>
      </c>
      <c r="E60" s="37" t="s">
        <v>3477</v>
      </c>
    </row>
    <row r="61" spans="1:16" ht="38.25" x14ac:dyDescent="0.2">
      <c r="A61" t="s">
        <v>63</v>
      </c>
      <c r="E61" s="35" t="s">
        <v>765</v>
      </c>
    </row>
    <row r="62" spans="1:16" x14ac:dyDescent="0.2">
      <c r="A62" s="24" t="s">
        <v>55</v>
      </c>
      <c r="B62" s="29" t="s">
        <v>118</v>
      </c>
      <c r="C62" s="29" t="s">
        <v>221</v>
      </c>
      <c r="D62" s="24" t="s">
        <v>69</v>
      </c>
      <c r="E62" s="30" t="s">
        <v>222</v>
      </c>
      <c r="F62" s="31" t="s">
        <v>204</v>
      </c>
      <c r="G62" s="32">
        <v>11.535</v>
      </c>
      <c r="H62" s="33">
        <v>0</v>
      </c>
      <c r="I62" s="33">
        <f>ROUND(ROUND(H62,2)*ROUND(G62,3),2)</f>
        <v>0</v>
      </c>
      <c r="O62">
        <f>(I62*21)/100</f>
        <v>0</v>
      </c>
      <c r="P62" t="s">
        <v>35</v>
      </c>
    </row>
    <row r="63" spans="1:16" ht="38.25" x14ac:dyDescent="0.2">
      <c r="A63" s="34" t="s">
        <v>59</v>
      </c>
      <c r="E63" s="35" t="s">
        <v>3479</v>
      </c>
    </row>
    <row r="64" spans="1:16" x14ac:dyDescent="0.2">
      <c r="A64" s="36" t="s">
        <v>61</v>
      </c>
      <c r="E64" s="37" t="s">
        <v>3477</v>
      </c>
    </row>
    <row r="65" spans="1:18" ht="25.5" x14ac:dyDescent="0.2">
      <c r="A65" t="s">
        <v>63</v>
      </c>
      <c r="E65" s="35" t="s">
        <v>224</v>
      </c>
    </row>
    <row r="66" spans="1:18" x14ac:dyDescent="0.2">
      <c r="A66" s="24" t="s">
        <v>55</v>
      </c>
      <c r="B66" s="29" t="s">
        <v>124</v>
      </c>
      <c r="C66" s="29" t="s">
        <v>226</v>
      </c>
      <c r="D66" s="24" t="s">
        <v>69</v>
      </c>
      <c r="E66" s="30" t="s">
        <v>227</v>
      </c>
      <c r="F66" s="31" t="s">
        <v>204</v>
      </c>
      <c r="G66" s="32">
        <v>11.535</v>
      </c>
      <c r="H66" s="33">
        <v>0</v>
      </c>
      <c r="I66" s="33">
        <f>ROUND(ROUND(H66,2)*ROUND(G66,3),2)</f>
        <v>0</v>
      </c>
      <c r="O66">
        <f>(I66*21)/100</f>
        <v>0</v>
      </c>
      <c r="P66" t="s">
        <v>35</v>
      </c>
    </row>
    <row r="67" spans="1:18" ht="38.25" x14ac:dyDescent="0.2">
      <c r="A67" s="34" t="s">
        <v>59</v>
      </c>
      <c r="E67" s="35" t="s">
        <v>3480</v>
      </c>
    </row>
    <row r="68" spans="1:18" x14ac:dyDescent="0.2">
      <c r="A68" s="36" t="s">
        <v>61</v>
      </c>
      <c r="E68" s="37" t="s">
        <v>3477</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3.5999999999999997E-2</v>
      </c>
      <c r="H71" s="33">
        <v>0</v>
      </c>
      <c r="I71" s="33">
        <f>ROUND(ROUND(H71,2)*ROUND(G71,3),2)</f>
        <v>0</v>
      </c>
      <c r="O71">
        <f>(I71*21)/100</f>
        <v>0</v>
      </c>
      <c r="P71" t="s">
        <v>35</v>
      </c>
    </row>
    <row r="72" spans="1:18" ht="51" x14ac:dyDescent="0.2">
      <c r="A72" s="34" t="s">
        <v>59</v>
      </c>
      <c r="E72" s="35" t="s">
        <v>3481</v>
      </c>
    </row>
    <row r="73" spans="1:18" x14ac:dyDescent="0.2">
      <c r="A73" s="36" t="s">
        <v>61</v>
      </c>
      <c r="E73" s="37" t="s">
        <v>771</v>
      </c>
    </row>
    <row r="74" spans="1:18" ht="229.5" x14ac:dyDescent="0.2">
      <c r="A74" t="s">
        <v>63</v>
      </c>
      <c r="E74" s="35" t="s">
        <v>772</v>
      </c>
    </row>
    <row r="75" spans="1:18" x14ac:dyDescent="0.2">
      <c r="A75" s="24" t="s">
        <v>55</v>
      </c>
      <c r="B75" s="29" t="s">
        <v>134</v>
      </c>
      <c r="C75" s="29" t="s">
        <v>288</v>
      </c>
      <c r="D75" s="24" t="s">
        <v>69</v>
      </c>
      <c r="E75" s="30" t="s">
        <v>289</v>
      </c>
      <c r="F75" s="31" t="s">
        <v>71</v>
      </c>
      <c r="G75" s="32">
        <v>1.718</v>
      </c>
      <c r="H75" s="33">
        <v>0</v>
      </c>
      <c r="I75" s="33">
        <f>ROUND(ROUND(H75,2)*ROUND(G75,3),2)</f>
        <v>0</v>
      </c>
      <c r="O75">
        <f>(I75*21)/100</f>
        <v>0</v>
      </c>
      <c r="P75" t="s">
        <v>35</v>
      </c>
    </row>
    <row r="76" spans="1:18" ht="51" x14ac:dyDescent="0.2">
      <c r="A76" s="34" t="s">
        <v>59</v>
      </c>
      <c r="E76" s="35" t="s">
        <v>3482</v>
      </c>
    </row>
    <row r="77" spans="1:18" x14ac:dyDescent="0.2">
      <c r="A77" s="36" t="s">
        <v>61</v>
      </c>
      <c r="E77" s="37" t="s">
        <v>3483</v>
      </c>
    </row>
    <row r="78" spans="1:18" ht="369.75" x14ac:dyDescent="0.2">
      <c r="A78" t="s">
        <v>63</v>
      </c>
      <c r="E78" s="35" t="s">
        <v>274</v>
      </c>
    </row>
    <row r="79" spans="1:18" x14ac:dyDescent="0.2">
      <c r="A79" s="24" t="s">
        <v>55</v>
      </c>
      <c r="B79" s="29" t="s">
        <v>141</v>
      </c>
      <c r="C79" s="29" t="s">
        <v>775</v>
      </c>
      <c r="D79" s="24" t="s">
        <v>69</v>
      </c>
      <c r="E79" s="30" t="s">
        <v>776</v>
      </c>
      <c r="F79" s="31" t="s">
        <v>71</v>
      </c>
      <c r="G79" s="32">
        <v>0.8</v>
      </c>
      <c r="H79" s="33">
        <v>0</v>
      </c>
      <c r="I79" s="33">
        <f>ROUND(ROUND(H79,2)*ROUND(G79,3),2)</f>
        <v>0</v>
      </c>
      <c r="O79">
        <f>(I79*21)/100</f>
        <v>0</v>
      </c>
      <c r="P79" t="s">
        <v>35</v>
      </c>
    </row>
    <row r="80" spans="1:18" ht="76.5" x14ac:dyDescent="0.2">
      <c r="A80" s="34" t="s">
        <v>59</v>
      </c>
      <c r="E80" s="35" t="s">
        <v>3484</v>
      </c>
    </row>
    <row r="81" spans="1:16" x14ac:dyDescent="0.2">
      <c r="A81" s="36" t="s">
        <v>61</v>
      </c>
      <c r="E81" s="37" t="s">
        <v>3485</v>
      </c>
    </row>
    <row r="82" spans="1:16" ht="369.75" x14ac:dyDescent="0.2">
      <c r="A82" t="s">
        <v>63</v>
      </c>
      <c r="E82" s="35" t="s">
        <v>274</v>
      </c>
    </row>
    <row r="83" spans="1:16" x14ac:dyDescent="0.2">
      <c r="A83" s="24" t="s">
        <v>55</v>
      </c>
      <c r="B83" s="29" t="s">
        <v>147</v>
      </c>
      <c r="C83" s="29" t="s">
        <v>779</v>
      </c>
      <c r="D83" s="24" t="s">
        <v>69</v>
      </c>
      <c r="E83" s="30" t="s">
        <v>780</v>
      </c>
      <c r="F83" s="31" t="s">
        <v>58</v>
      </c>
      <c r="G83" s="32">
        <v>0.126</v>
      </c>
      <c r="H83" s="33">
        <v>0</v>
      </c>
      <c r="I83" s="33">
        <f>ROUND(ROUND(H83,2)*ROUND(G83,3),2)</f>
        <v>0</v>
      </c>
      <c r="O83">
        <f>(I83*21)/100</f>
        <v>0</v>
      </c>
      <c r="P83" t="s">
        <v>35</v>
      </c>
    </row>
    <row r="84" spans="1:16" ht="51" x14ac:dyDescent="0.2">
      <c r="A84" s="34" t="s">
        <v>59</v>
      </c>
      <c r="E84" s="35" t="s">
        <v>3486</v>
      </c>
    </row>
    <row r="85" spans="1:16" x14ac:dyDescent="0.2">
      <c r="A85" s="36" t="s">
        <v>61</v>
      </c>
      <c r="E85" s="37" t="s">
        <v>3487</v>
      </c>
    </row>
    <row r="86" spans="1:16" ht="191.25" x14ac:dyDescent="0.2">
      <c r="A86" t="s">
        <v>63</v>
      </c>
      <c r="E86" s="35" t="s">
        <v>783</v>
      </c>
    </row>
    <row r="87" spans="1:16" x14ac:dyDescent="0.2">
      <c r="A87" s="24" t="s">
        <v>55</v>
      </c>
      <c r="B87" s="29" t="s">
        <v>153</v>
      </c>
      <c r="C87" s="29" t="s">
        <v>293</v>
      </c>
      <c r="D87" s="24" t="s">
        <v>69</v>
      </c>
      <c r="E87" s="30" t="s">
        <v>294</v>
      </c>
      <c r="F87" s="31" t="s">
        <v>71</v>
      </c>
      <c r="G87" s="32">
        <v>1.498</v>
      </c>
      <c r="H87" s="33">
        <v>0</v>
      </c>
      <c r="I87" s="33">
        <f>ROUND(ROUND(H87,2)*ROUND(G87,3),2)</f>
        <v>0</v>
      </c>
      <c r="O87">
        <f>(I87*21)/100</f>
        <v>0</v>
      </c>
      <c r="P87" t="s">
        <v>35</v>
      </c>
    </row>
    <row r="88" spans="1:16" ht="51" x14ac:dyDescent="0.2">
      <c r="A88" s="34" t="s">
        <v>59</v>
      </c>
      <c r="E88" s="35" t="s">
        <v>3488</v>
      </c>
    </row>
    <row r="89" spans="1:16" x14ac:dyDescent="0.2">
      <c r="A89" s="36" t="s">
        <v>61</v>
      </c>
      <c r="E89" s="37" t="s">
        <v>785</v>
      </c>
    </row>
    <row r="90" spans="1:16" ht="38.25" x14ac:dyDescent="0.2">
      <c r="A90" t="s">
        <v>63</v>
      </c>
      <c r="E90" s="35" t="s">
        <v>297</v>
      </c>
    </row>
    <row r="91" spans="1:16" x14ac:dyDescent="0.2">
      <c r="A91" s="24" t="s">
        <v>55</v>
      </c>
      <c r="B91" s="29" t="s">
        <v>159</v>
      </c>
      <c r="C91" s="29" t="s">
        <v>310</v>
      </c>
      <c r="D91" s="24" t="s">
        <v>69</v>
      </c>
      <c r="E91" s="30" t="s">
        <v>311</v>
      </c>
      <c r="F91" s="31" t="s">
        <v>71</v>
      </c>
      <c r="G91" s="32">
        <v>2.863</v>
      </c>
      <c r="H91" s="33">
        <v>0</v>
      </c>
      <c r="I91" s="33">
        <f>ROUND(ROUND(H91,2)*ROUND(G91,3),2)</f>
        <v>0</v>
      </c>
      <c r="O91">
        <f>(I91*21)/100</f>
        <v>0</v>
      </c>
      <c r="P91" t="s">
        <v>35</v>
      </c>
    </row>
    <row r="92" spans="1:16" ht="51" x14ac:dyDescent="0.2">
      <c r="A92" s="34" t="s">
        <v>59</v>
      </c>
      <c r="E92" s="35" t="s">
        <v>3489</v>
      </c>
    </row>
    <row r="93" spans="1:16" x14ac:dyDescent="0.2">
      <c r="A93" s="36" t="s">
        <v>61</v>
      </c>
      <c r="E93" s="37" t="s">
        <v>3490</v>
      </c>
    </row>
    <row r="94" spans="1:16" ht="102" x14ac:dyDescent="0.2">
      <c r="A94" t="s">
        <v>63</v>
      </c>
      <c r="E94" s="35" t="s">
        <v>314</v>
      </c>
    </row>
    <row r="95" spans="1:16" x14ac:dyDescent="0.2">
      <c r="A95" s="24" t="s">
        <v>55</v>
      </c>
      <c r="B95" s="29" t="s">
        <v>165</v>
      </c>
      <c r="C95" s="29" t="s">
        <v>788</v>
      </c>
      <c r="D95" s="24" t="s">
        <v>69</v>
      </c>
      <c r="E95" s="30" t="s">
        <v>789</v>
      </c>
      <c r="F95" s="31" t="s">
        <v>71</v>
      </c>
      <c r="G95" s="32">
        <v>0.45400000000000001</v>
      </c>
      <c r="H95" s="33">
        <v>0</v>
      </c>
      <c r="I95" s="33">
        <f>ROUND(ROUND(H95,2)*ROUND(G95,3),2)</f>
        <v>0</v>
      </c>
      <c r="O95">
        <f>(I95*21)/100</f>
        <v>0</v>
      </c>
      <c r="P95" t="s">
        <v>35</v>
      </c>
    </row>
    <row r="96" spans="1:16" ht="51" x14ac:dyDescent="0.2">
      <c r="A96" s="34" t="s">
        <v>59</v>
      </c>
      <c r="E96" s="35" t="s">
        <v>3491</v>
      </c>
    </row>
    <row r="97" spans="1:18" x14ac:dyDescent="0.2">
      <c r="A97" s="36" t="s">
        <v>61</v>
      </c>
      <c r="E97" s="37" t="s">
        <v>3492</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f>
        <v>0</v>
      </c>
      <c r="R99">
        <f>0+O100+O104+O108+O112+O116</f>
        <v>0</v>
      </c>
    </row>
    <row r="100" spans="1:18" x14ac:dyDescent="0.2">
      <c r="A100" s="24" t="s">
        <v>55</v>
      </c>
      <c r="B100" s="29" t="s">
        <v>171</v>
      </c>
      <c r="C100" s="29" t="s">
        <v>352</v>
      </c>
      <c r="D100" s="24" t="s">
        <v>69</v>
      </c>
      <c r="E100" s="30" t="s">
        <v>353</v>
      </c>
      <c r="F100" s="31" t="s">
        <v>204</v>
      </c>
      <c r="G100" s="32">
        <v>61.67</v>
      </c>
      <c r="H100" s="33">
        <v>0</v>
      </c>
      <c r="I100" s="33">
        <f>ROUND(ROUND(H100,2)*ROUND(G100,3),2)</f>
        <v>0</v>
      </c>
      <c r="O100">
        <f>(I100*21)/100</f>
        <v>0</v>
      </c>
      <c r="P100" t="s">
        <v>35</v>
      </c>
    </row>
    <row r="101" spans="1:18" ht="38.25" x14ac:dyDescent="0.2">
      <c r="A101" s="34" t="s">
        <v>59</v>
      </c>
      <c r="E101" s="35" t="s">
        <v>3493</v>
      </c>
    </row>
    <row r="102" spans="1:18" x14ac:dyDescent="0.2">
      <c r="A102" s="36" t="s">
        <v>61</v>
      </c>
      <c r="E102" s="37" t="s">
        <v>3494</v>
      </c>
    </row>
    <row r="103" spans="1:18" ht="51" x14ac:dyDescent="0.2">
      <c r="A103" t="s">
        <v>63</v>
      </c>
      <c r="E103" s="35" t="s">
        <v>327</v>
      </c>
    </row>
    <row r="104" spans="1:18" x14ac:dyDescent="0.2">
      <c r="A104" s="24" t="s">
        <v>55</v>
      </c>
      <c r="B104" s="29" t="s">
        <v>178</v>
      </c>
      <c r="C104" s="29" t="s">
        <v>357</v>
      </c>
      <c r="D104" s="24" t="s">
        <v>69</v>
      </c>
      <c r="E104" s="30" t="s">
        <v>358</v>
      </c>
      <c r="F104" s="31" t="s">
        <v>71</v>
      </c>
      <c r="G104" s="32">
        <v>3.7</v>
      </c>
      <c r="H104" s="33">
        <v>0</v>
      </c>
      <c r="I104" s="33">
        <f>ROUND(ROUND(H104,2)*ROUND(G104,3),2)</f>
        <v>0</v>
      </c>
      <c r="O104">
        <f>(I104*21)/100</f>
        <v>0</v>
      </c>
      <c r="P104" t="s">
        <v>35</v>
      </c>
    </row>
    <row r="105" spans="1:18" ht="51" x14ac:dyDescent="0.2">
      <c r="A105" s="34" t="s">
        <v>59</v>
      </c>
      <c r="E105" s="35" t="s">
        <v>3495</v>
      </c>
    </row>
    <row r="106" spans="1:18" x14ac:dyDescent="0.2">
      <c r="A106" s="36" t="s">
        <v>61</v>
      </c>
      <c r="E106" s="37" t="s">
        <v>3496</v>
      </c>
    </row>
    <row r="107" spans="1:18" ht="102" x14ac:dyDescent="0.2">
      <c r="A107" t="s">
        <v>63</v>
      </c>
      <c r="E107" s="35" t="s">
        <v>361</v>
      </c>
    </row>
    <row r="108" spans="1:18" x14ac:dyDescent="0.2">
      <c r="A108" s="24" t="s">
        <v>55</v>
      </c>
      <c r="B108" s="29" t="s">
        <v>184</v>
      </c>
      <c r="C108" s="29" t="s">
        <v>369</v>
      </c>
      <c r="D108" s="24" t="s">
        <v>69</v>
      </c>
      <c r="E108" s="30" t="s">
        <v>370</v>
      </c>
      <c r="F108" s="31" t="s">
        <v>204</v>
      </c>
      <c r="G108" s="32">
        <v>73.59</v>
      </c>
      <c r="H108" s="33">
        <v>0</v>
      </c>
      <c r="I108" s="33">
        <f>ROUND(ROUND(H108,2)*ROUND(G108,3),2)</f>
        <v>0</v>
      </c>
      <c r="O108">
        <f>(I108*21)/100</f>
        <v>0</v>
      </c>
      <c r="P108" t="s">
        <v>35</v>
      </c>
    </row>
    <row r="109" spans="1:18" ht="51" x14ac:dyDescent="0.2">
      <c r="A109" s="34" t="s">
        <v>59</v>
      </c>
      <c r="E109" s="35" t="s">
        <v>3497</v>
      </c>
    </row>
    <row r="110" spans="1:18" x14ac:dyDescent="0.2">
      <c r="A110" s="36" t="s">
        <v>61</v>
      </c>
      <c r="E110" s="37" t="s">
        <v>3498</v>
      </c>
    </row>
    <row r="111" spans="1:18" ht="51" x14ac:dyDescent="0.2">
      <c r="A111" t="s">
        <v>63</v>
      </c>
      <c r="E111" s="35" t="s">
        <v>373</v>
      </c>
    </row>
    <row r="112" spans="1:18" x14ac:dyDescent="0.2">
      <c r="A112" s="24" t="s">
        <v>55</v>
      </c>
      <c r="B112" s="29" t="s">
        <v>190</v>
      </c>
      <c r="C112" s="29" t="s">
        <v>397</v>
      </c>
      <c r="D112" s="24" t="s">
        <v>69</v>
      </c>
      <c r="E112" s="30" t="s">
        <v>398</v>
      </c>
      <c r="F112" s="31" t="s">
        <v>204</v>
      </c>
      <c r="G112" s="32">
        <v>73.59</v>
      </c>
      <c r="H112" s="33">
        <v>0</v>
      </c>
      <c r="I112" s="33">
        <f>ROUND(ROUND(H112,2)*ROUND(G112,3),2)</f>
        <v>0</v>
      </c>
      <c r="O112">
        <f>(I112*21)/100</f>
        <v>0</v>
      </c>
      <c r="P112" t="s">
        <v>35</v>
      </c>
    </row>
    <row r="113" spans="1:18" ht="38.25" x14ac:dyDescent="0.2">
      <c r="A113" s="34" t="s">
        <v>59</v>
      </c>
      <c r="E113" s="35" t="s">
        <v>3499</v>
      </c>
    </row>
    <row r="114" spans="1:18" x14ac:dyDescent="0.2">
      <c r="A114" s="36" t="s">
        <v>61</v>
      </c>
      <c r="E114" s="37" t="s">
        <v>3498</v>
      </c>
    </row>
    <row r="115" spans="1:18" ht="140.25" x14ac:dyDescent="0.2">
      <c r="A115" t="s">
        <v>63</v>
      </c>
      <c r="E115" s="35" t="s">
        <v>401</v>
      </c>
    </row>
    <row r="116" spans="1:18" x14ac:dyDescent="0.2">
      <c r="A116" s="24" t="s">
        <v>55</v>
      </c>
      <c r="B116" s="29" t="s">
        <v>196</v>
      </c>
      <c r="C116" s="29" t="s">
        <v>471</v>
      </c>
      <c r="D116" s="24" t="s">
        <v>69</v>
      </c>
      <c r="E116" s="30" t="s">
        <v>472</v>
      </c>
      <c r="F116" s="31" t="s">
        <v>101</v>
      </c>
      <c r="G116" s="32">
        <v>27.6</v>
      </c>
      <c r="H116" s="33">
        <v>0</v>
      </c>
      <c r="I116" s="33">
        <f>ROUND(ROUND(H116,2)*ROUND(G116,3),2)</f>
        <v>0</v>
      </c>
      <c r="O116">
        <f>(I116*21)/100</f>
        <v>0</v>
      </c>
      <c r="P116" t="s">
        <v>35</v>
      </c>
    </row>
    <row r="117" spans="1:18" ht="38.25" x14ac:dyDescent="0.2">
      <c r="A117" s="34" t="s">
        <v>59</v>
      </c>
      <c r="E117" s="35" t="s">
        <v>3500</v>
      </c>
    </row>
    <row r="118" spans="1:18" x14ac:dyDescent="0.2">
      <c r="A118" s="36" t="s">
        <v>61</v>
      </c>
      <c r="E118" s="37" t="s">
        <v>3466</v>
      </c>
    </row>
    <row r="119" spans="1:18" ht="38.25" x14ac:dyDescent="0.2">
      <c r="A119" t="s">
        <v>63</v>
      </c>
      <c r="E119" s="35" t="s">
        <v>475</v>
      </c>
    </row>
    <row r="120" spans="1:18" ht="12.75" customHeight="1" x14ac:dyDescent="0.2">
      <c r="A120" s="12" t="s">
        <v>53</v>
      </c>
      <c r="B120" s="12"/>
      <c r="C120" s="38" t="s">
        <v>47</v>
      </c>
      <c r="D120" s="12"/>
      <c r="E120" s="27" t="s">
        <v>793</v>
      </c>
      <c r="F120" s="12"/>
      <c r="G120" s="12"/>
      <c r="H120" s="12"/>
      <c r="I120" s="39">
        <f>0+Q120</f>
        <v>0</v>
      </c>
      <c r="O120">
        <f>0+R120</f>
        <v>0</v>
      </c>
      <c r="Q120">
        <f>0+I121</f>
        <v>0</v>
      </c>
      <c r="R120">
        <f>0+O121</f>
        <v>0</v>
      </c>
    </row>
    <row r="121" spans="1:18" ht="25.5" x14ac:dyDescent="0.2">
      <c r="A121" s="24" t="s">
        <v>55</v>
      </c>
      <c r="B121" s="29" t="s">
        <v>201</v>
      </c>
      <c r="C121" s="29" t="s">
        <v>794</v>
      </c>
      <c r="D121" s="24" t="s">
        <v>69</v>
      </c>
      <c r="E121" s="30" t="s">
        <v>795</v>
      </c>
      <c r="F121" s="31" t="s">
        <v>204</v>
      </c>
      <c r="G121" s="32">
        <v>0.14599999999999999</v>
      </c>
      <c r="H121" s="33">
        <v>0</v>
      </c>
      <c r="I121" s="33">
        <f>ROUND(ROUND(H121,2)*ROUND(G121,3),2)</f>
        <v>0</v>
      </c>
      <c r="O121">
        <f>(I121*21)/100</f>
        <v>0</v>
      </c>
      <c r="P121" t="s">
        <v>35</v>
      </c>
    </row>
    <row r="122" spans="1:18" ht="51" x14ac:dyDescent="0.2">
      <c r="A122" s="34" t="s">
        <v>59</v>
      </c>
      <c r="E122" s="35" t="s">
        <v>3501</v>
      </c>
    </row>
    <row r="123" spans="1:18" x14ac:dyDescent="0.2">
      <c r="A123" s="36" t="s">
        <v>61</v>
      </c>
      <c r="E123" s="37" t="s">
        <v>3502</v>
      </c>
    </row>
    <row r="124" spans="1:18" ht="76.5" x14ac:dyDescent="0.2">
      <c r="A124" t="s">
        <v>63</v>
      </c>
      <c r="E124" s="35" t="s">
        <v>798</v>
      </c>
    </row>
    <row r="125" spans="1:18" ht="12.75" customHeight="1" x14ac:dyDescent="0.2">
      <c r="A125" s="12" t="s">
        <v>53</v>
      </c>
      <c r="B125" s="12"/>
      <c r="C125" s="38" t="s">
        <v>89</v>
      </c>
      <c r="D125" s="12"/>
      <c r="E125" s="27" t="s">
        <v>476</v>
      </c>
      <c r="F125" s="12"/>
      <c r="G125" s="12"/>
      <c r="H125" s="12"/>
      <c r="I125" s="39">
        <f>0+Q125</f>
        <v>0</v>
      </c>
      <c r="O125">
        <f>0+R125</f>
        <v>0</v>
      </c>
      <c r="Q125">
        <f>0+I126+I130</f>
        <v>0</v>
      </c>
      <c r="R125">
        <f>0+O126+O130</f>
        <v>0</v>
      </c>
    </row>
    <row r="126" spans="1:18" ht="25.5" x14ac:dyDescent="0.2">
      <c r="A126" s="24" t="s">
        <v>55</v>
      </c>
      <c r="B126" s="29" t="s">
        <v>208</v>
      </c>
      <c r="C126" s="29" t="s">
        <v>799</v>
      </c>
      <c r="D126" s="24" t="s">
        <v>69</v>
      </c>
      <c r="E126" s="30" t="s">
        <v>800</v>
      </c>
      <c r="F126" s="31" t="s">
        <v>204</v>
      </c>
      <c r="G126" s="32">
        <v>6.766</v>
      </c>
      <c r="H126" s="33">
        <v>0</v>
      </c>
      <c r="I126" s="33">
        <f>ROUND(ROUND(H126,2)*ROUND(G126,3),2)</f>
        <v>0</v>
      </c>
      <c r="O126">
        <f>(I126*21)/100</f>
        <v>0</v>
      </c>
      <c r="P126" t="s">
        <v>35</v>
      </c>
    </row>
    <row r="127" spans="1:18" ht="76.5" x14ac:dyDescent="0.2">
      <c r="A127" s="34" t="s">
        <v>59</v>
      </c>
      <c r="E127" s="35" t="s">
        <v>3503</v>
      </c>
    </row>
    <row r="128" spans="1:18" ht="38.25" x14ac:dyDescent="0.2">
      <c r="A128" s="36" t="s">
        <v>61</v>
      </c>
      <c r="E128" s="37" t="s">
        <v>3504</v>
      </c>
    </row>
    <row r="129" spans="1:18" ht="191.25" x14ac:dyDescent="0.2">
      <c r="A129" t="s">
        <v>63</v>
      </c>
      <c r="E129" s="35" t="s">
        <v>803</v>
      </c>
    </row>
    <row r="130" spans="1:18" x14ac:dyDescent="0.2">
      <c r="A130" s="24" t="s">
        <v>55</v>
      </c>
      <c r="B130" s="29" t="s">
        <v>214</v>
      </c>
      <c r="C130" s="29" t="s">
        <v>804</v>
      </c>
      <c r="D130" s="24" t="s">
        <v>69</v>
      </c>
      <c r="E130" s="30" t="s">
        <v>805</v>
      </c>
      <c r="F130" s="31" t="s">
        <v>204</v>
      </c>
      <c r="G130" s="32">
        <v>0.14599999999999999</v>
      </c>
      <c r="H130" s="33">
        <v>0</v>
      </c>
      <c r="I130" s="33">
        <f>ROUND(ROUND(H130,2)*ROUND(G130,3),2)</f>
        <v>0</v>
      </c>
      <c r="O130">
        <f>(I130*21)/100</f>
        <v>0</v>
      </c>
      <c r="P130" t="s">
        <v>35</v>
      </c>
    </row>
    <row r="131" spans="1:18" ht="38.25" x14ac:dyDescent="0.2">
      <c r="A131" s="34" t="s">
        <v>59</v>
      </c>
      <c r="E131" s="35" t="s">
        <v>3505</v>
      </c>
    </row>
    <row r="132" spans="1:18" x14ac:dyDescent="0.2">
      <c r="A132" s="36" t="s">
        <v>61</v>
      </c>
      <c r="E132" s="37" t="s">
        <v>3502</v>
      </c>
    </row>
    <row r="133" spans="1:18" ht="51" x14ac:dyDescent="0.2">
      <c r="A133" t="s">
        <v>63</v>
      </c>
      <c r="E133" s="35" t="s">
        <v>807</v>
      </c>
    </row>
    <row r="134" spans="1:18" ht="12.75" customHeight="1" x14ac:dyDescent="0.2">
      <c r="A134" s="12" t="s">
        <v>53</v>
      </c>
      <c r="B134" s="12"/>
      <c r="C134" s="38" t="s">
        <v>94</v>
      </c>
      <c r="D134" s="12"/>
      <c r="E134" s="27" t="s">
        <v>490</v>
      </c>
      <c r="F134" s="12"/>
      <c r="G134" s="12"/>
      <c r="H134" s="12"/>
      <c r="I134" s="39">
        <f>0+Q134</f>
        <v>0</v>
      </c>
      <c r="O134">
        <f>0+R134</f>
        <v>0</v>
      </c>
      <c r="Q134">
        <f>0+I135+I139+I143</f>
        <v>0</v>
      </c>
      <c r="R134">
        <f>0+O135+O139+O143</f>
        <v>0</v>
      </c>
    </row>
    <row r="135" spans="1:18" x14ac:dyDescent="0.2">
      <c r="A135" s="24" t="s">
        <v>55</v>
      </c>
      <c r="B135" s="29" t="s">
        <v>220</v>
      </c>
      <c r="C135" s="29" t="s">
        <v>808</v>
      </c>
      <c r="D135" s="24" t="s">
        <v>69</v>
      </c>
      <c r="E135" s="30" t="s">
        <v>809</v>
      </c>
      <c r="F135" s="31" t="s">
        <v>101</v>
      </c>
      <c r="G135" s="32">
        <v>2.2999999999999998</v>
      </c>
      <c r="H135" s="33">
        <v>0</v>
      </c>
      <c r="I135" s="33">
        <f>ROUND(ROUND(H135,2)*ROUND(G135,3),2)</f>
        <v>0</v>
      </c>
      <c r="O135">
        <f>(I135*21)/100</f>
        <v>0</v>
      </c>
      <c r="P135" t="s">
        <v>35</v>
      </c>
    </row>
    <row r="136" spans="1:18" ht="51" x14ac:dyDescent="0.2">
      <c r="A136" s="34" t="s">
        <v>59</v>
      </c>
      <c r="E136" s="35" t="s">
        <v>3506</v>
      </c>
    </row>
    <row r="137" spans="1:18" x14ac:dyDescent="0.2">
      <c r="A137" s="36" t="s">
        <v>61</v>
      </c>
      <c r="E137" s="37" t="s">
        <v>3507</v>
      </c>
    </row>
    <row r="138" spans="1:18" ht="255" x14ac:dyDescent="0.2">
      <c r="A138" t="s">
        <v>63</v>
      </c>
      <c r="E138" s="35" t="s">
        <v>496</v>
      </c>
    </row>
    <row r="139" spans="1:18" x14ac:dyDescent="0.2">
      <c r="A139" s="24" t="s">
        <v>55</v>
      </c>
      <c r="B139" s="29" t="s">
        <v>225</v>
      </c>
      <c r="C139" s="29" t="s">
        <v>812</v>
      </c>
      <c r="D139" s="24" t="s">
        <v>69</v>
      </c>
      <c r="E139" s="30" t="s">
        <v>813</v>
      </c>
      <c r="F139" s="31" t="s">
        <v>486</v>
      </c>
      <c r="G139" s="32">
        <v>1</v>
      </c>
      <c r="H139" s="33">
        <v>0</v>
      </c>
      <c r="I139" s="33">
        <f>ROUND(ROUND(H139,2)*ROUND(G139,3),2)</f>
        <v>0</v>
      </c>
      <c r="O139">
        <f>(I139*21)/100</f>
        <v>0</v>
      </c>
      <c r="P139" t="s">
        <v>35</v>
      </c>
    </row>
    <row r="140" spans="1:18" ht="51" x14ac:dyDescent="0.2">
      <c r="A140" s="34" t="s">
        <v>59</v>
      </c>
      <c r="E140" s="35" t="s">
        <v>3508</v>
      </c>
    </row>
    <row r="141" spans="1:18" x14ac:dyDescent="0.2">
      <c r="A141" s="36" t="s">
        <v>61</v>
      </c>
      <c r="E141" s="37" t="s">
        <v>815</v>
      </c>
    </row>
    <row r="142" spans="1:18" ht="38.25" x14ac:dyDescent="0.2">
      <c r="A142" t="s">
        <v>63</v>
      </c>
      <c r="E142" s="35" t="s">
        <v>816</v>
      </c>
    </row>
    <row r="143" spans="1:18" x14ac:dyDescent="0.2">
      <c r="A143" s="24" t="s">
        <v>55</v>
      </c>
      <c r="B143" s="29" t="s">
        <v>230</v>
      </c>
      <c r="C143" s="29" t="s">
        <v>817</v>
      </c>
      <c r="D143" s="24" t="s">
        <v>69</v>
      </c>
      <c r="E143" s="30" t="s">
        <v>818</v>
      </c>
      <c r="F143" s="31" t="s">
        <v>71</v>
      </c>
      <c r="G143" s="32">
        <v>1.123</v>
      </c>
      <c r="H143" s="33">
        <v>0</v>
      </c>
      <c r="I143" s="33">
        <f>ROUND(ROUND(H143,2)*ROUND(G143,3),2)</f>
        <v>0</v>
      </c>
      <c r="O143">
        <f>(I143*21)/100</f>
        <v>0</v>
      </c>
      <c r="P143" t="s">
        <v>35</v>
      </c>
    </row>
    <row r="144" spans="1:18" ht="102" x14ac:dyDescent="0.2">
      <c r="A144" s="34" t="s">
        <v>59</v>
      </c>
      <c r="E144" s="35" t="s">
        <v>3509</v>
      </c>
    </row>
    <row r="145" spans="1:18" x14ac:dyDescent="0.2">
      <c r="A145" s="36" t="s">
        <v>61</v>
      </c>
      <c r="E145" s="37" t="s">
        <v>3510</v>
      </c>
    </row>
    <row r="146" spans="1:18" ht="369.75" x14ac:dyDescent="0.2">
      <c r="A146" t="s">
        <v>63</v>
      </c>
      <c r="E146" s="35" t="s">
        <v>274</v>
      </c>
    </row>
    <row r="147" spans="1:18" ht="12.75" customHeight="1" x14ac:dyDescent="0.2">
      <c r="A147" s="12" t="s">
        <v>53</v>
      </c>
      <c r="B147" s="12"/>
      <c r="C147" s="38" t="s">
        <v>50</v>
      </c>
      <c r="D147" s="12"/>
      <c r="E147" s="27" t="s">
        <v>542</v>
      </c>
      <c r="F147" s="12"/>
      <c r="G147" s="12"/>
      <c r="H147" s="12"/>
      <c r="I147" s="39">
        <f>0+Q147</f>
        <v>0</v>
      </c>
      <c r="O147">
        <f>0+R147</f>
        <v>0</v>
      </c>
      <c r="Q147">
        <f>0+I148+I152+I156+I160+I164+I168+I172+I176</f>
        <v>0</v>
      </c>
      <c r="R147">
        <f>0+O148+O152+O156+O160+O164+O168+O172+O176</f>
        <v>0</v>
      </c>
    </row>
    <row r="148" spans="1:18" x14ac:dyDescent="0.2">
      <c r="A148" s="24" t="s">
        <v>55</v>
      </c>
      <c r="B148" s="29" t="s">
        <v>236</v>
      </c>
      <c r="C148" s="29" t="s">
        <v>646</v>
      </c>
      <c r="D148" s="24" t="s">
        <v>69</v>
      </c>
      <c r="E148" s="30" t="s">
        <v>647</v>
      </c>
      <c r="F148" s="31" t="s">
        <v>101</v>
      </c>
      <c r="G148" s="32">
        <v>24.91</v>
      </c>
      <c r="H148" s="33">
        <v>0</v>
      </c>
      <c r="I148" s="33">
        <f>ROUND(ROUND(H148,2)*ROUND(G148,3),2)</f>
        <v>0</v>
      </c>
      <c r="O148">
        <f>(I148*21)/100</f>
        <v>0</v>
      </c>
      <c r="P148" t="s">
        <v>35</v>
      </c>
    </row>
    <row r="149" spans="1:18" ht="38.25" x14ac:dyDescent="0.2">
      <c r="A149" s="34" t="s">
        <v>59</v>
      </c>
      <c r="E149" s="35" t="s">
        <v>3511</v>
      </c>
    </row>
    <row r="150" spans="1:18" x14ac:dyDescent="0.2">
      <c r="A150" s="36" t="s">
        <v>61</v>
      </c>
      <c r="E150" s="37" t="s">
        <v>3512</v>
      </c>
    </row>
    <row r="151" spans="1:18" ht="25.5" x14ac:dyDescent="0.2">
      <c r="A151" t="s">
        <v>63</v>
      </c>
      <c r="E151" s="35" t="s">
        <v>644</v>
      </c>
    </row>
    <row r="152" spans="1:18" x14ac:dyDescent="0.2">
      <c r="A152" s="24" t="s">
        <v>55</v>
      </c>
      <c r="B152" s="29" t="s">
        <v>243</v>
      </c>
      <c r="C152" s="29" t="s">
        <v>821</v>
      </c>
      <c r="D152" s="24" t="s">
        <v>69</v>
      </c>
      <c r="E152" s="30" t="s">
        <v>822</v>
      </c>
      <c r="F152" s="31" t="s">
        <v>101</v>
      </c>
      <c r="G152" s="32">
        <v>1.82</v>
      </c>
      <c r="H152" s="33">
        <v>0</v>
      </c>
      <c r="I152" s="33">
        <f>ROUND(ROUND(H152,2)*ROUND(G152,3),2)</f>
        <v>0</v>
      </c>
      <c r="O152">
        <f>(I152*21)/100</f>
        <v>0</v>
      </c>
      <c r="P152" t="s">
        <v>35</v>
      </c>
    </row>
    <row r="153" spans="1:18" ht="38.25" x14ac:dyDescent="0.2">
      <c r="A153" s="34" t="s">
        <v>59</v>
      </c>
      <c r="E153" s="35" t="s">
        <v>3513</v>
      </c>
    </row>
    <row r="154" spans="1:18" x14ac:dyDescent="0.2">
      <c r="A154" s="36" t="s">
        <v>61</v>
      </c>
      <c r="E154" s="37" t="s">
        <v>3514</v>
      </c>
    </row>
    <row r="155" spans="1:18" ht="25.5" x14ac:dyDescent="0.2">
      <c r="A155" t="s">
        <v>63</v>
      </c>
      <c r="E155" s="35" t="s">
        <v>825</v>
      </c>
    </row>
    <row r="156" spans="1:18" x14ac:dyDescent="0.2">
      <c r="A156" s="24" t="s">
        <v>55</v>
      </c>
      <c r="B156" s="29" t="s">
        <v>249</v>
      </c>
      <c r="C156" s="29" t="s">
        <v>826</v>
      </c>
      <c r="D156" s="24" t="s">
        <v>69</v>
      </c>
      <c r="E156" s="30" t="s">
        <v>827</v>
      </c>
      <c r="F156" s="31" t="s">
        <v>71</v>
      </c>
      <c r="G156" s="32">
        <v>1E-3</v>
      </c>
      <c r="H156" s="33">
        <v>0</v>
      </c>
      <c r="I156" s="33">
        <f>ROUND(ROUND(H156,2)*ROUND(G156,3),2)</f>
        <v>0</v>
      </c>
      <c r="O156">
        <f>(I156*21)/100</f>
        <v>0</v>
      </c>
      <c r="P156" t="s">
        <v>35</v>
      </c>
    </row>
    <row r="157" spans="1:18" ht="51" x14ac:dyDescent="0.2">
      <c r="A157" s="34" t="s">
        <v>59</v>
      </c>
      <c r="E157" s="35" t="s">
        <v>3515</v>
      </c>
    </row>
    <row r="158" spans="1:18" x14ac:dyDescent="0.2">
      <c r="A158" s="36" t="s">
        <v>61</v>
      </c>
      <c r="E158" s="37" t="s">
        <v>3516</v>
      </c>
    </row>
    <row r="159" spans="1:18" ht="38.25" x14ac:dyDescent="0.2">
      <c r="A159" t="s">
        <v>63</v>
      </c>
      <c r="E159" s="35" t="s">
        <v>830</v>
      </c>
    </row>
    <row r="160" spans="1:18" x14ac:dyDescent="0.2">
      <c r="A160" s="24" t="s">
        <v>55</v>
      </c>
      <c r="B160" s="29" t="s">
        <v>255</v>
      </c>
      <c r="C160" s="29" t="s">
        <v>831</v>
      </c>
      <c r="D160" s="24" t="s">
        <v>69</v>
      </c>
      <c r="E160" s="30" t="s">
        <v>832</v>
      </c>
      <c r="F160" s="31" t="s">
        <v>71</v>
      </c>
      <c r="G160" s="32">
        <v>2.5000000000000001E-2</v>
      </c>
      <c r="H160" s="33">
        <v>0</v>
      </c>
      <c r="I160" s="33">
        <f>ROUND(ROUND(H160,2)*ROUND(G160,3),2)</f>
        <v>0</v>
      </c>
      <c r="O160">
        <f>(I160*21)/100</f>
        <v>0</v>
      </c>
      <c r="P160" t="s">
        <v>35</v>
      </c>
    </row>
    <row r="161" spans="1:16" ht="63.75" x14ac:dyDescent="0.2">
      <c r="A161" s="34" t="s">
        <v>59</v>
      </c>
      <c r="E161" s="35" t="s">
        <v>3517</v>
      </c>
    </row>
    <row r="162" spans="1:16" x14ac:dyDescent="0.2">
      <c r="A162" s="36" t="s">
        <v>61</v>
      </c>
      <c r="E162" s="37" t="s">
        <v>834</v>
      </c>
    </row>
    <row r="163" spans="1:16" ht="229.5" x14ac:dyDescent="0.2">
      <c r="A163" t="s">
        <v>63</v>
      </c>
      <c r="E163" s="35" t="s">
        <v>835</v>
      </c>
    </row>
    <row r="164" spans="1:16" x14ac:dyDescent="0.2">
      <c r="A164" s="24" t="s">
        <v>55</v>
      </c>
      <c r="B164" s="29" t="s">
        <v>262</v>
      </c>
      <c r="C164" s="29" t="s">
        <v>668</v>
      </c>
      <c r="D164" s="24" t="s">
        <v>69</v>
      </c>
      <c r="E164" s="30" t="s">
        <v>669</v>
      </c>
      <c r="F164" s="31" t="s">
        <v>71</v>
      </c>
      <c r="G164" s="32">
        <v>0.5</v>
      </c>
      <c r="H164" s="33">
        <v>0</v>
      </c>
      <c r="I164" s="33">
        <f>ROUND(ROUND(H164,2)*ROUND(G164,3),2)</f>
        <v>0</v>
      </c>
      <c r="O164">
        <f>(I164*21)/100</f>
        <v>0</v>
      </c>
      <c r="P164" t="s">
        <v>35</v>
      </c>
    </row>
    <row r="165" spans="1:16" ht="63.75" x14ac:dyDescent="0.2">
      <c r="A165" s="34" t="s">
        <v>59</v>
      </c>
      <c r="E165" s="35" t="s">
        <v>3518</v>
      </c>
    </row>
    <row r="166" spans="1:16" x14ac:dyDescent="0.2">
      <c r="A166" s="36" t="s">
        <v>61</v>
      </c>
      <c r="E166" s="37" t="s">
        <v>3519</v>
      </c>
    </row>
    <row r="167" spans="1:16" ht="114.75" x14ac:dyDescent="0.2">
      <c r="A167" t="s">
        <v>63</v>
      </c>
      <c r="E167" s="35" t="s">
        <v>661</v>
      </c>
    </row>
    <row r="168" spans="1:16" x14ac:dyDescent="0.2">
      <c r="A168" s="24" t="s">
        <v>55</v>
      </c>
      <c r="B168" s="29" t="s">
        <v>269</v>
      </c>
      <c r="C168" s="29" t="s">
        <v>673</v>
      </c>
      <c r="D168" s="24" t="s">
        <v>69</v>
      </c>
      <c r="E168" s="30" t="s">
        <v>674</v>
      </c>
      <c r="F168" s="31" t="s">
        <v>77</v>
      </c>
      <c r="G168" s="32">
        <v>11.5</v>
      </c>
      <c r="H168" s="33">
        <v>0</v>
      </c>
      <c r="I168" s="33">
        <f>ROUND(ROUND(H168,2)*ROUND(G168,3),2)</f>
        <v>0</v>
      </c>
      <c r="O168">
        <f>(I168*21)/100</f>
        <v>0</v>
      </c>
      <c r="P168" t="s">
        <v>35</v>
      </c>
    </row>
    <row r="169" spans="1:16" ht="38.25" x14ac:dyDescent="0.2">
      <c r="A169" s="34" t="s">
        <v>59</v>
      </c>
      <c r="E169" s="35" t="s">
        <v>1545</v>
      </c>
    </row>
    <row r="170" spans="1:16" x14ac:dyDescent="0.2">
      <c r="A170" s="36" t="s">
        <v>61</v>
      </c>
      <c r="E170" s="37" t="s">
        <v>3520</v>
      </c>
    </row>
    <row r="171" spans="1:16" ht="25.5" x14ac:dyDescent="0.2">
      <c r="A171" t="s">
        <v>63</v>
      </c>
      <c r="E171" s="35" t="s">
        <v>80</v>
      </c>
    </row>
    <row r="172" spans="1:16" x14ac:dyDescent="0.2">
      <c r="A172" s="24" t="s">
        <v>55</v>
      </c>
      <c r="B172" s="29" t="s">
        <v>275</v>
      </c>
      <c r="C172" s="29" t="s">
        <v>844</v>
      </c>
      <c r="D172" s="24" t="s">
        <v>69</v>
      </c>
      <c r="E172" s="30" t="s">
        <v>845</v>
      </c>
      <c r="F172" s="31" t="s">
        <v>77</v>
      </c>
      <c r="G172" s="32">
        <v>24</v>
      </c>
      <c r="H172" s="33">
        <v>0</v>
      </c>
      <c r="I172" s="33">
        <f>ROUND(ROUND(H172,2)*ROUND(G172,3),2)</f>
        <v>0</v>
      </c>
      <c r="O172">
        <f>(I172*21)/100</f>
        <v>0</v>
      </c>
      <c r="P172" t="s">
        <v>35</v>
      </c>
    </row>
    <row r="173" spans="1:16" ht="38.25" x14ac:dyDescent="0.2">
      <c r="A173" s="34" t="s">
        <v>59</v>
      </c>
      <c r="E173" s="35" t="s">
        <v>3521</v>
      </c>
    </row>
    <row r="174" spans="1:16" x14ac:dyDescent="0.2">
      <c r="A174" s="36" t="s">
        <v>61</v>
      </c>
      <c r="E174" s="37" t="s">
        <v>3522</v>
      </c>
    </row>
    <row r="175" spans="1:16" ht="25.5" x14ac:dyDescent="0.2">
      <c r="A175" t="s">
        <v>63</v>
      </c>
      <c r="E175" s="35" t="s">
        <v>80</v>
      </c>
    </row>
    <row r="176" spans="1:16" x14ac:dyDescent="0.2">
      <c r="A176" s="24" t="s">
        <v>55</v>
      </c>
      <c r="B176" s="29" t="s">
        <v>282</v>
      </c>
      <c r="C176" s="29" t="s">
        <v>848</v>
      </c>
      <c r="D176" s="24" t="s">
        <v>69</v>
      </c>
      <c r="E176" s="30" t="s">
        <v>849</v>
      </c>
      <c r="F176" s="31" t="s">
        <v>101</v>
      </c>
      <c r="G176" s="32">
        <v>2.5</v>
      </c>
      <c r="H176" s="33">
        <v>0</v>
      </c>
      <c r="I176" s="33">
        <f>ROUND(ROUND(H176,2)*ROUND(G176,3),2)</f>
        <v>0</v>
      </c>
      <c r="O176">
        <f>(I176*21)/100</f>
        <v>0</v>
      </c>
      <c r="P176" t="s">
        <v>35</v>
      </c>
    </row>
    <row r="177" spans="1:5" ht="51" x14ac:dyDescent="0.2">
      <c r="A177" s="34" t="s">
        <v>59</v>
      </c>
      <c r="E177" s="35" t="s">
        <v>3523</v>
      </c>
    </row>
    <row r="178" spans="1:5" x14ac:dyDescent="0.2">
      <c r="A178" s="36" t="s">
        <v>61</v>
      </c>
      <c r="E178" s="37" t="s">
        <v>918</v>
      </c>
    </row>
    <row r="179" spans="1:5" ht="127.5" x14ac:dyDescent="0.2">
      <c r="A179" t="s">
        <v>63</v>
      </c>
      <c r="E179"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0+O12+O21+O78+O107+O132+O137+O146+O159</f>
        <v>0</v>
      </c>
      <c r="P2" t="s">
        <v>34</v>
      </c>
    </row>
    <row r="3" spans="1:18" ht="15" customHeight="1" x14ac:dyDescent="0.25">
      <c r="A3" t="s">
        <v>11</v>
      </c>
      <c r="B3" s="17" t="s">
        <v>13</v>
      </c>
      <c r="C3" s="4" t="s">
        <v>14</v>
      </c>
      <c r="D3" s="7"/>
      <c r="E3" s="18" t="s">
        <v>15</v>
      </c>
      <c r="F3" s="8"/>
      <c r="G3" s="15"/>
      <c r="H3" s="14" t="s">
        <v>3524</v>
      </c>
      <c r="I3" s="40">
        <f>0+I12+I21+I78+I107+I132+I137+I146+I159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3524</v>
      </c>
      <c r="D8" s="2"/>
      <c r="E8" s="21" t="s">
        <v>3525</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41.722000000000001</v>
      </c>
      <c r="H13" s="33">
        <v>0</v>
      </c>
      <c r="I13" s="33">
        <f>ROUND(ROUND(H13,2)*ROUND(G13,3),2)</f>
        <v>0</v>
      </c>
      <c r="O13">
        <f>(I13*21)/100</f>
        <v>0</v>
      </c>
      <c r="P13" t="s">
        <v>35</v>
      </c>
    </row>
    <row r="14" spans="1:18" ht="25.5" x14ac:dyDescent="0.2">
      <c r="A14" s="34" t="s">
        <v>59</v>
      </c>
      <c r="E14" s="35" t="s">
        <v>1077</v>
      </c>
    </row>
    <row r="15" spans="1:18" x14ac:dyDescent="0.2">
      <c r="A15" s="36" t="s">
        <v>61</v>
      </c>
      <c r="E15" s="37" t="s">
        <v>3526</v>
      </c>
    </row>
    <row r="16" spans="1:18" ht="25.5" x14ac:dyDescent="0.2">
      <c r="A16" t="s">
        <v>63</v>
      </c>
      <c r="E16" s="35" t="s">
        <v>64</v>
      </c>
    </row>
    <row r="17" spans="1:18" x14ac:dyDescent="0.2">
      <c r="A17" s="24" t="s">
        <v>55</v>
      </c>
      <c r="B17" s="29" t="s">
        <v>35</v>
      </c>
      <c r="C17" s="29" t="s">
        <v>56</v>
      </c>
      <c r="D17" s="24" t="s">
        <v>125</v>
      </c>
      <c r="E17" s="30" t="s">
        <v>57</v>
      </c>
      <c r="F17" s="31" t="s">
        <v>58</v>
      </c>
      <c r="G17" s="32">
        <v>12.073</v>
      </c>
      <c r="H17" s="33">
        <v>0</v>
      </c>
      <c r="I17" s="33">
        <f>ROUND(ROUND(H17,2)*ROUND(G17,3),2)</f>
        <v>0</v>
      </c>
      <c r="O17">
        <f>(I17*21)/100</f>
        <v>0</v>
      </c>
      <c r="P17" t="s">
        <v>35</v>
      </c>
    </row>
    <row r="18" spans="1:18" ht="25.5" x14ac:dyDescent="0.2">
      <c r="A18" s="34" t="s">
        <v>59</v>
      </c>
      <c r="E18" s="35" t="s">
        <v>1079</v>
      </c>
    </row>
    <row r="19" spans="1:18" x14ac:dyDescent="0.2">
      <c r="A19" s="36" t="s">
        <v>61</v>
      </c>
      <c r="E19" s="37" t="s">
        <v>3527</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6.94</v>
      </c>
      <c r="H22" s="33">
        <v>0</v>
      </c>
      <c r="I22" s="33">
        <f>ROUND(ROUND(H22,2)*ROUND(G22,3),2)</f>
        <v>0</v>
      </c>
      <c r="O22">
        <f>(I22*21)/100</f>
        <v>0</v>
      </c>
      <c r="P22" t="s">
        <v>35</v>
      </c>
    </row>
    <row r="23" spans="1:18" ht="63.75" x14ac:dyDescent="0.2">
      <c r="A23" s="34" t="s">
        <v>59</v>
      </c>
      <c r="E23" s="35" t="s">
        <v>3528</v>
      </c>
    </row>
    <row r="24" spans="1:18" x14ac:dyDescent="0.2">
      <c r="A24" s="36" t="s">
        <v>61</v>
      </c>
      <c r="E24" s="37" t="s">
        <v>3529</v>
      </c>
    </row>
    <row r="25" spans="1:18" ht="63.75" x14ac:dyDescent="0.2">
      <c r="A25" t="s">
        <v>63</v>
      </c>
      <c r="E25" s="35" t="s">
        <v>74</v>
      </c>
    </row>
    <row r="26" spans="1:18" ht="25.5" x14ac:dyDescent="0.2">
      <c r="A26" s="24" t="s">
        <v>55</v>
      </c>
      <c r="B26" s="29" t="s">
        <v>43</v>
      </c>
      <c r="C26" s="29" t="s">
        <v>104</v>
      </c>
      <c r="D26" s="24" t="s">
        <v>69</v>
      </c>
      <c r="E26" s="30" t="s">
        <v>105</v>
      </c>
      <c r="F26" s="31" t="s">
        <v>77</v>
      </c>
      <c r="G26" s="32">
        <v>9.9760000000000009</v>
      </c>
      <c r="H26" s="33">
        <v>0</v>
      </c>
      <c r="I26" s="33">
        <f>ROUND(ROUND(H26,2)*ROUND(G26,3),2)</f>
        <v>0</v>
      </c>
      <c r="O26">
        <f>(I26*21)/100</f>
        <v>0</v>
      </c>
      <c r="P26" t="s">
        <v>35</v>
      </c>
    </row>
    <row r="27" spans="1:18" ht="38.25" x14ac:dyDescent="0.2">
      <c r="A27" s="34" t="s">
        <v>59</v>
      </c>
      <c r="E27" s="35" t="s">
        <v>1083</v>
      </c>
    </row>
    <row r="28" spans="1:18" x14ac:dyDescent="0.2">
      <c r="A28" s="36" t="s">
        <v>61</v>
      </c>
      <c r="E28" s="37" t="s">
        <v>3530</v>
      </c>
    </row>
    <row r="29" spans="1:18" ht="25.5" x14ac:dyDescent="0.2">
      <c r="A29" t="s">
        <v>63</v>
      </c>
      <c r="E29" s="35" t="s">
        <v>80</v>
      </c>
    </row>
    <row r="30" spans="1:18" x14ac:dyDescent="0.2">
      <c r="A30" s="24" t="s">
        <v>55</v>
      </c>
      <c r="B30" s="29" t="s">
        <v>45</v>
      </c>
      <c r="C30" s="29" t="s">
        <v>119</v>
      </c>
      <c r="D30" s="24" t="s">
        <v>69</v>
      </c>
      <c r="E30" s="30" t="s">
        <v>121</v>
      </c>
      <c r="F30" s="31" t="s">
        <v>71</v>
      </c>
      <c r="G30" s="32">
        <v>4.0679999999999996</v>
      </c>
      <c r="H30" s="33">
        <v>0</v>
      </c>
      <c r="I30" s="33">
        <f>ROUND(ROUND(H30,2)*ROUND(G30,3),2)</f>
        <v>0</v>
      </c>
      <c r="O30">
        <f>(I30*21)/100</f>
        <v>0</v>
      </c>
      <c r="P30" t="s">
        <v>35</v>
      </c>
    </row>
    <row r="31" spans="1:18" ht="63.75" x14ac:dyDescent="0.2">
      <c r="A31" s="34" t="s">
        <v>59</v>
      </c>
      <c r="E31" s="35" t="s">
        <v>3531</v>
      </c>
    </row>
    <row r="32" spans="1:18" x14ac:dyDescent="0.2">
      <c r="A32" s="36" t="s">
        <v>61</v>
      </c>
      <c r="E32" s="37" t="s">
        <v>3532</v>
      </c>
    </row>
    <row r="33" spans="1:16" ht="63.75" x14ac:dyDescent="0.2">
      <c r="A33" t="s">
        <v>63</v>
      </c>
      <c r="E33" s="35" t="s">
        <v>74</v>
      </c>
    </row>
    <row r="34" spans="1:16" x14ac:dyDescent="0.2">
      <c r="A34" s="24" t="s">
        <v>55</v>
      </c>
      <c r="B34" s="29" t="s">
        <v>47</v>
      </c>
      <c r="C34" s="29" t="s">
        <v>1087</v>
      </c>
      <c r="D34" s="24" t="s">
        <v>69</v>
      </c>
      <c r="E34" s="30" t="s">
        <v>1088</v>
      </c>
      <c r="F34" s="31" t="s">
        <v>101</v>
      </c>
      <c r="G34" s="32">
        <v>8.6999999999999993</v>
      </c>
      <c r="H34" s="33">
        <v>0</v>
      </c>
      <c r="I34" s="33">
        <f>ROUND(ROUND(H34,2)*ROUND(G34,3),2)</f>
        <v>0</v>
      </c>
      <c r="O34">
        <f>(I34*21)/100</f>
        <v>0</v>
      </c>
      <c r="P34" t="s">
        <v>35</v>
      </c>
    </row>
    <row r="35" spans="1:16" ht="76.5" x14ac:dyDescent="0.2">
      <c r="A35" s="34" t="s">
        <v>59</v>
      </c>
      <c r="E35" s="35" t="s">
        <v>3533</v>
      </c>
    </row>
    <row r="36" spans="1:16" ht="38.25" x14ac:dyDescent="0.2">
      <c r="A36" s="36" t="s">
        <v>61</v>
      </c>
      <c r="E36" s="37" t="s">
        <v>3534</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2.3380000000000001</v>
      </c>
      <c r="H42" s="33">
        <v>0</v>
      </c>
      <c r="I42" s="33">
        <f>ROUND(ROUND(H42,2)*ROUND(G42,3),2)</f>
        <v>0</v>
      </c>
      <c r="O42">
        <f>(I42*21)/100</f>
        <v>0</v>
      </c>
      <c r="P42" t="s">
        <v>35</v>
      </c>
    </row>
    <row r="43" spans="1:16" ht="153" x14ac:dyDescent="0.2">
      <c r="A43" s="34" t="s">
        <v>59</v>
      </c>
      <c r="E43" s="35" t="s">
        <v>3535</v>
      </c>
    </row>
    <row r="44" spans="1:16" ht="38.25" x14ac:dyDescent="0.2">
      <c r="A44" s="36" t="s">
        <v>61</v>
      </c>
      <c r="E44" s="37" t="s">
        <v>3536</v>
      </c>
    </row>
    <row r="45" spans="1:16" ht="38.25" x14ac:dyDescent="0.2">
      <c r="A45" t="s">
        <v>63</v>
      </c>
      <c r="E45" s="35" t="s">
        <v>146</v>
      </c>
    </row>
    <row r="46" spans="1:16" x14ac:dyDescent="0.2">
      <c r="A46" s="24" t="s">
        <v>55</v>
      </c>
      <c r="B46" s="29" t="s">
        <v>50</v>
      </c>
      <c r="C46" s="29" t="s">
        <v>166</v>
      </c>
      <c r="D46" s="24" t="s">
        <v>69</v>
      </c>
      <c r="E46" s="30" t="s">
        <v>167</v>
      </c>
      <c r="F46" s="31" t="s">
        <v>71</v>
      </c>
      <c r="G46" s="32">
        <v>20.861000000000001</v>
      </c>
      <c r="H46" s="33">
        <v>0</v>
      </c>
      <c r="I46" s="33">
        <f>ROUND(ROUND(H46,2)*ROUND(G46,3),2)</f>
        <v>0</v>
      </c>
      <c r="O46">
        <f>(I46*21)/100</f>
        <v>0</v>
      </c>
      <c r="P46" t="s">
        <v>35</v>
      </c>
    </row>
    <row r="47" spans="1:16" ht="63.75" x14ac:dyDescent="0.2">
      <c r="A47" s="34" t="s">
        <v>59</v>
      </c>
      <c r="E47" s="35" t="s">
        <v>3537</v>
      </c>
    </row>
    <row r="48" spans="1:16" x14ac:dyDescent="0.2">
      <c r="A48" s="36" t="s">
        <v>61</v>
      </c>
      <c r="E48" s="37" t="s">
        <v>3538</v>
      </c>
    </row>
    <row r="49" spans="1:16" ht="318.75" x14ac:dyDescent="0.2">
      <c r="A49" t="s">
        <v>63</v>
      </c>
      <c r="E49" s="35" t="s">
        <v>170</v>
      </c>
    </row>
    <row r="50" spans="1:16" x14ac:dyDescent="0.2">
      <c r="A50" s="24" t="s">
        <v>55</v>
      </c>
      <c r="B50" s="29" t="s">
        <v>52</v>
      </c>
      <c r="C50" s="29" t="s">
        <v>172</v>
      </c>
      <c r="D50" s="24" t="s">
        <v>69</v>
      </c>
      <c r="E50" s="30" t="s">
        <v>173</v>
      </c>
      <c r="F50" s="31" t="s">
        <v>174</v>
      </c>
      <c r="G50" s="32">
        <v>208.61</v>
      </c>
      <c r="H50" s="33">
        <v>0</v>
      </c>
      <c r="I50" s="33">
        <f>ROUND(ROUND(H50,2)*ROUND(G50,3),2)</f>
        <v>0</v>
      </c>
      <c r="O50">
        <f>(I50*21)/100</f>
        <v>0</v>
      </c>
      <c r="P50" t="s">
        <v>35</v>
      </c>
    </row>
    <row r="51" spans="1:16" ht="38.25" x14ac:dyDescent="0.2">
      <c r="A51" s="34" t="s">
        <v>59</v>
      </c>
      <c r="E51" s="35" t="s">
        <v>751</v>
      </c>
    </row>
    <row r="52" spans="1:16" x14ac:dyDescent="0.2">
      <c r="A52" s="36" t="s">
        <v>61</v>
      </c>
      <c r="E52" s="37" t="s">
        <v>3539</v>
      </c>
    </row>
    <row r="53" spans="1:16" ht="25.5" x14ac:dyDescent="0.2">
      <c r="A53" t="s">
        <v>63</v>
      </c>
      <c r="E53" s="35" t="s">
        <v>177</v>
      </c>
    </row>
    <row r="54" spans="1:16" x14ac:dyDescent="0.2">
      <c r="A54" s="24" t="s">
        <v>55</v>
      </c>
      <c r="B54" s="29" t="s">
        <v>108</v>
      </c>
      <c r="C54" s="29" t="s">
        <v>753</v>
      </c>
      <c r="D54" s="24" t="s">
        <v>69</v>
      </c>
      <c r="E54" s="30" t="s">
        <v>754</v>
      </c>
      <c r="F54" s="31" t="s">
        <v>71</v>
      </c>
      <c r="G54" s="32">
        <v>7.3849999999999998</v>
      </c>
      <c r="H54" s="33">
        <v>0</v>
      </c>
      <c r="I54" s="33">
        <f>ROUND(ROUND(H54,2)*ROUND(G54,3),2)</f>
        <v>0</v>
      </c>
      <c r="O54">
        <f>(I54*21)/100</f>
        <v>0</v>
      </c>
      <c r="P54" t="s">
        <v>35</v>
      </c>
    </row>
    <row r="55" spans="1:16" ht="51" x14ac:dyDescent="0.2">
      <c r="A55" s="34" t="s">
        <v>59</v>
      </c>
      <c r="E55" s="35" t="s">
        <v>3472</v>
      </c>
    </row>
    <row r="56" spans="1:16" x14ac:dyDescent="0.2">
      <c r="A56" s="36" t="s">
        <v>61</v>
      </c>
      <c r="E56" s="37" t="s">
        <v>3540</v>
      </c>
    </row>
    <row r="57" spans="1:16" ht="293.25" x14ac:dyDescent="0.2">
      <c r="A57" t="s">
        <v>63</v>
      </c>
      <c r="E57" s="35" t="s">
        <v>757</v>
      </c>
    </row>
    <row r="58" spans="1:16" x14ac:dyDescent="0.2">
      <c r="A58" s="24" t="s">
        <v>55</v>
      </c>
      <c r="B58" s="29" t="s">
        <v>113</v>
      </c>
      <c r="C58" s="29" t="s">
        <v>202</v>
      </c>
      <c r="D58" s="24" t="s">
        <v>69</v>
      </c>
      <c r="E58" s="30" t="s">
        <v>203</v>
      </c>
      <c r="F58" s="31" t="s">
        <v>204</v>
      </c>
      <c r="G58" s="32">
        <v>54.707000000000001</v>
      </c>
      <c r="H58" s="33">
        <v>0</v>
      </c>
      <c r="I58" s="33">
        <f>ROUND(ROUND(H58,2)*ROUND(G58,3),2)</f>
        <v>0</v>
      </c>
      <c r="O58">
        <f>(I58*21)/100</f>
        <v>0</v>
      </c>
      <c r="P58" t="s">
        <v>35</v>
      </c>
    </row>
    <row r="59" spans="1:16" ht="102" x14ac:dyDescent="0.2">
      <c r="A59" s="34" t="s">
        <v>59</v>
      </c>
      <c r="E59" s="35" t="s">
        <v>3541</v>
      </c>
    </row>
    <row r="60" spans="1:16" ht="51" x14ac:dyDescent="0.2">
      <c r="A60" s="36" t="s">
        <v>61</v>
      </c>
      <c r="E60" s="37" t="s">
        <v>3542</v>
      </c>
    </row>
    <row r="61" spans="1:16" ht="25.5" x14ac:dyDescent="0.2">
      <c r="A61" t="s">
        <v>63</v>
      </c>
      <c r="E61" s="35" t="s">
        <v>207</v>
      </c>
    </row>
    <row r="62" spans="1:16" x14ac:dyDescent="0.2">
      <c r="A62" s="24" t="s">
        <v>55</v>
      </c>
      <c r="B62" s="29" t="s">
        <v>118</v>
      </c>
      <c r="C62" s="29" t="s">
        <v>209</v>
      </c>
      <c r="D62" s="24" t="s">
        <v>69</v>
      </c>
      <c r="E62" s="30" t="s">
        <v>210</v>
      </c>
      <c r="F62" s="31" t="s">
        <v>204</v>
      </c>
      <c r="G62" s="32">
        <v>5.6</v>
      </c>
      <c r="H62" s="33">
        <v>0</v>
      </c>
      <c r="I62" s="33">
        <f>ROUND(ROUND(H62,2)*ROUND(G62,3),2)</f>
        <v>0</v>
      </c>
      <c r="O62">
        <f>(I62*21)/100</f>
        <v>0</v>
      </c>
      <c r="P62" t="s">
        <v>35</v>
      </c>
    </row>
    <row r="63" spans="1:16" ht="38.25" x14ac:dyDescent="0.2">
      <c r="A63" s="34" t="s">
        <v>59</v>
      </c>
      <c r="E63" s="35" t="s">
        <v>3476</v>
      </c>
    </row>
    <row r="64" spans="1:16" x14ac:dyDescent="0.2">
      <c r="A64" s="36" t="s">
        <v>61</v>
      </c>
      <c r="E64" s="37" t="s">
        <v>3543</v>
      </c>
    </row>
    <row r="65" spans="1:18" x14ac:dyDescent="0.2">
      <c r="A65" t="s">
        <v>63</v>
      </c>
      <c r="E65" s="35" t="s">
        <v>213</v>
      </c>
    </row>
    <row r="66" spans="1:18" x14ac:dyDescent="0.2">
      <c r="A66" s="24" t="s">
        <v>55</v>
      </c>
      <c r="B66" s="29" t="s">
        <v>124</v>
      </c>
      <c r="C66" s="29" t="s">
        <v>762</v>
      </c>
      <c r="D66" s="24" t="s">
        <v>69</v>
      </c>
      <c r="E66" s="30" t="s">
        <v>763</v>
      </c>
      <c r="F66" s="31" t="s">
        <v>204</v>
      </c>
      <c r="G66" s="32">
        <v>5.6</v>
      </c>
      <c r="H66" s="33">
        <v>0</v>
      </c>
      <c r="I66" s="33">
        <f>ROUND(ROUND(H66,2)*ROUND(G66,3),2)</f>
        <v>0</v>
      </c>
      <c r="O66">
        <f>(I66*21)/100</f>
        <v>0</v>
      </c>
      <c r="P66" t="s">
        <v>35</v>
      </c>
    </row>
    <row r="67" spans="1:18" ht="38.25" x14ac:dyDescent="0.2">
      <c r="A67" s="34" t="s">
        <v>59</v>
      </c>
      <c r="E67" s="35" t="s">
        <v>3478</v>
      </c>
    </row>
    <row r="68" spans="1:18" x14ac:dyDescent="0.2">
      <c r="A68" s="36" t="s">
        <v>61</v>
      </c>
      <c r="E68" s="37" t="s">
        <v>3543</v>
      </c>
    </row>
    <row r="69" spans="1:18" ht="38.25" x14ac:dyDescent="0.2">
      <c r="A69" t="s">
        <v>63</v>
      </c>
      <c r="E69" s="35" t="s">
        <v>765</v>
      </c>
    </row>
    <row r="70" spans="1:18" x14ac:dyDescent="0.2">
      <c r="A70" s="24" t="s">
        <v>55</v>
      </c>
      <c r="B70" s="29" t="s">
        <v>128</v>
      </c>
      <c r="C70" s="29" t="s">
        <v>221</v>
      </c>
      <c r="D70" s="24" t="s">
        <v>69</v>
      </c>
      <c r="E70" s="30" t="s">
        <v>222</v>
      </c>
      <c r="F70" s="31" t="s">
        <v>204</v>
      </c>
      <c r="G70" s="32">
        <v>5.6</v>
      </c>
      <c r="H70" s="33">
        <v>0</v>
      </c>
      <c r="I70" s="33">
        <f>ROUND(ROUND(H70,2)*ROUND(G70,3),2)</f>
        <v>0</v>
      </c>
      <c r="O70">
        <f>(I70*21)/100</f>
        <v>0</v>
      </c>
      <c r="P70" t="s">
        <v>35</v>
      </c>
    </row>
    <row r="71" spans="1:18" ht="38.25" x14ac:dyDescent="0.2">
      <c r="A71" s="34" t="s">
        <v>59</v>
      </c>
      <c r="E71" s="35" t="s">
        <v>3479</v>
      </c>
    </row>
    <row r="72" spans="1:18" x14ac:dyDescent="0.2">
      <c r="A72" s="36" t="s">
        <v>61</v>
      </c>
      <c r="E72" s="37" t="s">
        <v>3543</v>
      </c>
    </row>
    <row r="73" spans="1:18" ht="25.5" x14ac:dyDescent="0.2">
      <c r="A73" t="s">
        <v>63</v>
      </c>
      <c r="E73" s="35" t="s">
        <v>224</v>
      </c>
    </row>
    <row r="74" spans="1:18" x14ac:dyDescent="0.2">
      <c r="A74" s="24" t="s">
        <v>55</v>
      </c>
      <c r="B74" s="29" t="s">
        <v>134</v>
      </c>
      <c r="C74" s="29" t="s">
        <v>226</v>
      </c>
      <c r="D74" s="24" t="s">
        <v>69</v>
      </c>
      <c r="E74" s="30" t="s">
        <v>227</v>
      </c>
      <c r="F74" s="31" t="s">
        <v>204</v>
      </c>
      <c r="G74" s="32">
        <v>5.6</v>
      </c>
      <c r="H74" s="33">
        <v>0</v>
      </c>
      <c r="I74" s="33">
        <f>ROUND(ROUND(H74,2)*ROUND(G74,3),2)</f>
        <v>0</v>
      </c>
      <c r="O74">
        <f>(I74*21)/100</f>
        <v>0</v>
      </c>
      <c r="P74" t="s">
        <v>35</v>
      </c>
    </row>
    <row r="75" spans="1:18" ht="38.25" x14ac:dyDescent="0.2">
      <c r="A75" s="34" t="s">
        <v>59</v>
      </c>
      <c r="E75" s="35" t="s">
        <v>3480</v>
      </c>
    </row>
    <row r="76" spans="1:18" x14ac:dyDescent="0.2">
      <c r="A76" s="36" t="s">
        <v>61</v>
      </c>
      <c r="E76" s="37" t="s">
        <v>3543</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3.5999999999999997E-2</v>
      </c>
      <c r="H79" s="33">
        <v>0</v>
      </c>
      <c r="I79" s="33">
        <f>ROUND(ROUND(H79,2)*ROUND(G79,3),2)</f>
        <v>0</v>
      </c>
      <c r="O79">
        <f>(I79*21)/100</f>
        <v>0</v>
      </c>
      <c r="P79" t="s">
        <v>35</v>
      </c>
    </row>
    <row r="80" spans="1:18" ht="51" x14ac:dyDescent="0.2">
      <c r="A80" s="34" t="s">
        <v>59</v>
      </c>
      <c r="E80" s="35" t="s">
        <v>3481</v>
      </c>
    </row>
    <row r="81" spans="1:16" x14ac:dyDescent="0.2">
      <c r="A81" s="36" t="s">
        <v>61</v>
      </c>
      <c r="E81" s="37" t="s">
        <v>771</v>
      </c>
    </row>
    <row r="82" spans="1:16" ht="229.5" x14ac:dyDescent="0.2">
      <c r="A82" t="s">
        <v>63</v>
      </c>
      <c r="E82" s="35" t="s">
        <v>772</v>
      </c>
    </row>
    <row r="83" spans="1:16" x14ac:dyDescent="0.2">
      <c r="A83" s="24" t="s">
        <v>55</v>
      </c>
      <c r="B83" s="29" t="s">
        <v>147</v>
      </c>
      <c r="C83" s="29" t="s">
        <v>288</v>
      </c>
      <c r="D83" s="24" t="s">
        <v>69</v>
      </c>
      <c r="E83" s="30" t="s">
        <v>289</v>
      </c>
      <c r="F83" s="31" t="s">
        <v>71</v>
      </c>
      <c r="G83" s="32">
        <v>1.403</v>
      </c>
      <c r="H83" s="33">
        <v>0</v>
      </c>
      <c r="I83" s="33">
        <f>ROUND(ROUND(H83,2)*ROUND(G83,3),2)</f>
        <v>0</v>
      </c>
      <c r="O83">
        <f>(I83*21)/100</f>
        <v>0</v>
      </c>
      <c r="P83" t="s">
        <v>35</v>
      </c>
    </row>
    <row r="84" spans="1:16" ht="51" x14ac:dyDescent="0.2">
      <c r="A84" s="34" t="s">
        <v>59</v>
      </c>
      <c r="E84" s="35" t="s">
        <v>3482</v>
      </c>
    </row>
    <row r="85" spans="1:16" x14ac:dyDescent="0.2">
      <c r="A85" s="36" t="s">
        <v>61</v>
      </c>
      <c r="E85" s="37" t="s">
        <v>3544</v>
      </c>
    </row>
    <row r="86" spans="1:16" ht="369.75" x14ac:dyDescent="0.2">
      <c r="A86" t="s">
        <v>63</v>
      </c>
      <c r="E86" s="35" t="s">
        <v>274</v>
      </c>
    </row>
    <row r="87" spans="1:16" x14ac:dyDescent="0.2">
      <c r="A87" s="24" t="s">
        <v>55</v>
      </c>
      <c r="B87" s="29" t="s">
        <v>153</v>
      </c>
      <c r="C87" s="29" t="s">
        <v>775</v>
      </c>
      <c r="D87" s="24" t="s">
        <v>69</v>
      </c>
      <c r="E87" s="30" t="s">
        <v>776</v>
      </c>
      <c r="F87" s="31" t="s">
        <v>71</v>
      </c>
      <c r="G87" s="32">
        <v>0.76600000000000001</v>
      </c>
      <c r="H87" s="33">
        <v>0</v>
      </c>
      <c r="I87" s="33">
        <f>ROUND(ROUND(H87,2)*ROUND(G87,3),2)</f>
        <v>0</v>
      </c>
      <c r="O87">
        <f>(I87*21)/100</f>
        <v>0</v>
      </c>
      <c r="P87" t="s">
        <v>35</v>
      </c>
    </row>
    <row r="88" spans="1:16" ht="76.5" x14ac:dyDescent="0.2">
      <c r="A88" s="34" t="s">
        <v>59</v>
      </c>
      <c r="E88" s="35" t="s">
        <v>3545</v>
      </c>
    </row>
    <row r="89" spans="1:16" x14ac:dyDescent="0.2">
      <c r="A89" s="36" t="s">
        <v>61</v>
      </c>
      <c r="E89" s="37" t="s">
        <v>778</v>
      </c>
    </row>
    <row r="90" spans="1:16" ht="369.75" x14ac:dyDescent="0.2">
      <c r="A90" t="s">
        <v>63</v>
      </c>
      <c r="E90" s="35" t="s">
        <v>274</v>
      </c>
    </row>
    <row r="91" spans="1:16" x14ac:dyDescent="0.2">
      <c r="A91" s="24" t="s">
        <v>55</v>
      </c>
      <c r="B91" s="29" t="s">
        <v>159</v>
      </c>
      <c r="C91" s="29" t="s">
        <v>779</v>
      </c>
      <c r="D91" s="24" t="s">
        <v>69</v>
      </c>
      <c r="E91" s="30" t="s">
        <v>780</v>
      </c>
      <c r="F91" s="31" t="s">
        <v>58</v>
      </c>
      <c r="G91" s="32">
        <v>0.12</v>
      </c>
      <c r="H91" s="33">
        <v>0</v>
      </c>
      <c r="I91" s="33">
        <f>ROUND(ROUND(H91,2)*ROUND(G91,3),2)</f>
        <v>0</v>
      </c>
      <c r="O91">
        <f>(I91*21)/100</f>
        <v>0</v>
      </c>
      <c r="P91" t="s">
        <v>35</v>
      </c>
    </row>
    <row r="92" spans="1:16" ht="51" x14ac:dyDescent="0.2">
      <c r="A92" s="34" t="s">
        <v>59</v>
      </c>
      <c r="E92" s="35" t="s">
        <v>3486</v>
      </c>
    </row>
    <row r="93" spans="1:16" x14ac:dyDescent="0.2">
      <c r="A93" s="36" t="s">
        <v>61</v>
      </c>
      <c r="E93" s="37" t="s">
        <v>782</v>
      </c>
    </row>
    <row r="94" spans="1:16" ht="191.25" x14ac:dyDescent="0.2">
      <c r="A94" t="s">
        <v>63</v>
      </c>
      <c r="E94" s="35" t="s">
        <v>783</v>
      </c>
    </row>
    <row r="95" spans="1:16" x14ac:dyDescent="0.2">
      <c r="A95" s="24" t="s">
        <v>55</v>
      </c>
      <c r="B95" s="29" t="s">
        <v>165</v>
      </c>
      <c r="C95" s="29" t="s">
        <v>293</v>
      </c>
      <c r="D95" s="24" t="s">
        <v>69</v>
      </c>
      <c r="E95" s="30" t="s">
        <v>294</v>
      </c>
      <c r="F95" s="31" t="s">
        <v>71</v>
      </c>
      <c r="G95" s="32">
        <v>1.498</v>
      </c>
      <c r="H95" s="33">
        <v>0</v>
      </c>
      <c r="I95" s="33">
        <f>ROUND(ROUND(H95,2)*ROUND(G95,3),2)</f>
        <v>0</v>
      </c>
      <c r="O95">
        <f>(I95*21)/100</f>
        <v>0</v>
      </c>
      <c r="P95" t="s">
        <v>35</v>
      </c>
    </row>
    <row r="96" spans="1:16" ht="51" x14ac:dyDescent="0.2">
      <c r="A96" s="34" t="s">
        <v>59</v>
      </c>
      <c r="E96" s="35" t="s">
        <v>3488</v>
      </c>
    </row>
    <row r="97" spans="1:18" x14ac:dyDescent="0.2">
      <c r="A97" s="36" t="s">
        <v>61</v>
      </c>
      <c r="E97" s="37" t="s">
        <v>785</v>
      </c>
    </row>
    <row r="98" spans="1:18" ht="38.25" x14ac:dyDescent="0.2">
      <c r="A98" t="s">
        <v>63</v>
      </c>
      <c r="E98" s="35" t="s">
        <v>297</v>
      </c>
    </row>
    <row r="99" spans="1:18" x14ac:dyDescent="0.2">
      <c r="A99" s="24" t="s">
        <v>55</v>
      </c>
      <c r="B99" s="29" t="s">
        <v>171</v>
      </c>
      <c r="C99" s="29" t="s">
        <v>310</v>
      </c>
      <c r="D99" s="24" t="s">
        <v>69</v>
      </c>
      <c r="E99" s="30" t="s">
        <v>311</v>
      </c>
      <c r="F99" s="31" t="s">
        <v>71</v>
      </c>
      <c r="G99" s="32">
        <v>2.3380000000000001</v>
      </c>
      <c r="H99" s="33">
        <v>0</v>
      </c>
      <c r="I99" s="33">
        <f>ROUND(ROUND(H99,2)*ROUND(G99,3),2)</f>
        <v>0</v>
      </c>
      <c r="O99">
        <f>(I99*21)/100</f>
        <v>0</v>
      </c>
      <c r="P99" t="s">
        <v>35</v>
      </c>
    </row>
    <row r="100" spans="1:18" ht="51" x14ac:dyDescent="0.2">
      <c r="A100" s="34" t="s">
        <v>59</v>
      </c>
      <c r="E100" s="35" t="s">
        <v>3489</v>
      </c>
    </row>
    <row r="101" spans="1:18" x14ac:dyDescent="0.2">
      <c r="A101" s="36" t="s">
        <v>61</v>
      </c>
      <c r="E101" s="37" t="s">
        <v>3546</v>
      </c>
    </row>
    <row r="102" spans="1:18" ht="102" x14ac:dyDescent="0.2">
      <c r="A102" t="s">
        <v>63</v>
      </c>
      <c r="E102" s="35" t="s">
        <v>314</v>
      </c>
    </row>
    <row r="103" spans="1:18" x14ac:dyDescent="0.2">
      <c r="A103" s="24" t="s">
        <v>55</v>
      </c>
      <c r="B103" s="29" t="s">
        <v>178</v>
      </c>
      <c r="C103" s="29" t="s">
        <v>788</v>
      </c>
      <c r="D103" s="24" t="s">
        <v>69</v>
      </c>
      <c r="E103" s="30" t="s">
        <v>789</v>
      </c>
      <c r="F103" s="31" t="s">
        <v>71</v>
      </c>
      <c r="G103" s="32">
        <v>0.41899999999999998</v>
      </c>
      <c r="H103" s="33">
        <v>0</v>
      </c>
      <c r="I103" s="33">
        <f>ROUND(ROUND(H103,2)*ROUND(G103,3),2)</f>
        <v>0</v>
      </c>
      <c r="O103">
        <f>(I103*21)/100</f>
        <v>0</v>
      </c>
      <c r="P103" t="s">
        <v>35</v>
      </c>
    </row>
    <row r="104" spans="1:18" ht="51" x14ac:dyDescent="0.2">
      <c r="A104" s="34" t="s">
        <v>59</v>
      </c>
      <c r="E104" s="35" t="s">
        <v>3491</v>
      </c>
    </row>
    <row r="105" spans="1:18" x14ac:dyDescent="0.2">
      <c r="A105" s="36" t="s">
        <v>61</v>
      </c>
      <c r="E105" s="37" t="s">
        <v>3547</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0+I108+I112+I116+I120+I124+I128</f>
        <v>0</v>
      </c>
      <c r="R107">
        <f>0+O108+O112+O116+O120+O124+O128</f>
        <v>0</v>
      </c>
    </row>
    <row r="108" spans="1:18" x14ac:dyDescent="0.2">
      <c r="A108" s="24" t="s">
        <v>55</v>
      </c>
      <c r="B108" s="29" t="s">
        <v>184</v>
      </c>
      <c r="C108" s="29" t="s">
        <v>342</v>
      </c>
      <c r="D108" s="24" t="s">
        <v>69</v>
      </c>
      <c r="E108" s="30" t="s">
        <v>343</v>
      </c>
      <c r="F108" s="31" t="s">
        <v>204</v>
      </c>
      <c r="G108" s="32">
        <v>13.565</v>
      </c>
      <c r="H108" s="33">
        <v>0</v>
      </c>
      <c r="I108" s="33">
        <f>ROUND(ROUND(H108,2)*ROUND(G108,3),2)</f>
        <v>0</v>
      </c>
      <c r="O108">
        <f>(I108*21)/100</f>
        <v>0</v>
      </c>
      <c r="P108" t="s">
        <v>35</v>
      </c>
    </row>
    <row r="109" spans="1:18" ht="38.25" x14ac:dyDescent="0.2">
      <c r="A109" s="34" t="s">
        <v>59</v>
      </c>
      <c r="E109" s="35" t="s">
        <v>3548</v>
      </c>
    </row>
    <row r="110" spans="1:18" x14ac:dyDescent="0.2">
      <c r="A110" s="36" t="s">
        <v>61</v>
      </c>
      <c r="E110" s="37" t="s">
        <v>3549</v>
      </c>
    </row>
    <row r="111" spans="1:18" ht="51" x14ac:dyDescent="0.2">
      <c r="A111" t="s">
        <v>63</v>
      </c>
      <c r="E111" s="35" t="s">
        <v>327</v>
      </c>
    </row>
    <row r="112" spans="1:18" x14ac:dyDescent="0.2">
      <c r="A112" s="24" t="s">
        <v>55</v>
      </c>
      <c r="B112" s="29" t="s">
        <v>190</v>
      </c>
      <c r="C112" s="29" t="s">
        <v>352</v>
      </c>
      <c r="D112" s="24" t="s">
        <v>69</v>
      </c>
      <c r="E112" s="30" t="s">
        <v>353</v>
      </c>
      <c r="F112" s="31" t="s">
        <v>204</v>
      </c>
      <c r="G112" s="32">
        <v>29.24</v>
      </c>
      <c r="H112" s="33">
        <v>0</v>
      </c>
      <c r="I112" s="33">
        <f>ROUND(ROUND(H112,2)*ROUND(G112,3),2)</f>
        <v>0</v>
      </c>
      <c r="O112">
        <f>(I112*21)/100</f>
        <v>0</v>
      </c>
      <c r="P112" t="s">
        <v>35</v>
      </c>
    </row>
    <row r="113" spans="1:16" ht="38.25" x14ac:dyDescent="0.2">
      <c r="A113" s="34" t="s">
        <v>59</v>
      </c>
      <c r="E113" s="35" t="s">
        <v>3493</v>
      </c>
    </row>
    <row r="114" spans="1:16" x14ac:dyDescent="0.2">
      <c r="A114" s="36" t="s">
        <v>61</v>
      </c>
      <c r="E114" s="37" t="s">
        <v>3550</v>
      </c>
    </row>
    <row r="115" spans="1:16" ht="51" x14ac:dyDescent="0.2">
      <c r="A115" t="s">
        <v>63</v>
      </c>
      <c r="E115" s="35" t="s">
        <v>327</v>
      </c>
    </row>
    <row r="116" spans="1:16" x14ac:dyDescent="0.2">
      <c r="A116" s="24" t="s">
        <v>55</v>
      </c>
      <c r="B116" s="29" t="s">
        <v>196</v>
      </c>
      <c r="C116" s="29" t="s">
        <v>357</v>
      </c>
      <c r="D116" s="24" t="s">
        <v>69</v>
      </c>
      <c r="E116" s="30" t="s">
        <v>358</v>
      </c>
      <c r="F116" s="31" t="s">
        <v>71</v>
      </c>
      <c r="G116" s="32">
        <v>2.5680000000000001</v>
      </c>
      <c r="H116" s="33">
        <v>0</v>
      </c>
      <c r="I116" s="33">
        <f>ROUND(ROUND(H116,2)*ROUND(G116,3),2)</f>
        <v>0</v>
      </c>
      <c r="O116">
        <f>(I116*21)/100</f>
        <v>0</v>
      </c>
      <c r="P116" t="s">
        <v>35</v>
      </c>
    </row>
    <row r="117" spans="1:16" ht="102" x14ac:dyDescent="0.2">
      <c r="A117" s="34" t="s">
        <v>59</v>
      </c>
      <c r="E117" s="35" t="s">
        <v>3551</v>
      </c>
    </row>
    <row r="118" spans="1:16" ht="38.25" x14ac:dyDescent="0.2">
      <c r="A118" s="36" t="s">
        <v>61</v>
      </c>
      <c r="E118" s="37" t="s">
        <v>3552</v>
      </c>
    </row>
    <row r="119" spans="1:16" ht="102" x14ac:dyDescent="0.2">
      <c r="A119" t="s">
        <v>63</v>
      </c>
      <c r="E119" s="35" t="s">
        <v>361</v>
      </c>
    </row>
    <row r="120" spans="1:16" x14ac:dyDescent="0.2">
      <c r="A120" s="24" t="s">
        <v>55</v>
      </c>
      <c r="B120" s="29" t="s">
        <v>201</v>
      </c>
      <c r="C120" s="29" t="s">
        <v>369</v>
      </c>
      <c r="D120" s="24" t="s">
        <v>69</v>
      </c>
      <c r="E120" s="30" t="s">
        <v>370</v>
      </c>
      <c r="F120" s="31" t="s">
        <v>204</v>
      </c>
      <c r="G120" s="32">
        <v>42.805</v>
      </c>
      <c r="H120" s="33">
        <v>0</v>
      </c>
      <c r="I120" s="33">
        <f>ROUND(ROUND(H120,2)*ROUND(G120,3),2)</f>
        <v>0</v>
      </c>
      <c r="O120">
        <f>(I120*21)/100</f>
        <v>0</v>
      </c>
      <c r="P120" t="s">
        <v>35</v>
      </c>
    </row>
    <row r="121" spans="1:16" ht="102" x14ac:dyDescent="0.2">
      <c r="A121" s="34" t="s">
        <v>59</v>
      </c>
      <c r="E121" s="35" t="s">
        <v>3553</v>
      </c>
    </row>
    <row r="122" spans="1:16" ht="38.25" x14ac:dyDescent="0.2">
      <c r="A122" s="36" t="s">
        <v>61</v>
      </c>
      <c r="E122" s="37" t="s">
        <v>3554</v>
      </c>
    </row>
    <row r="123" spans="1:16" ht="51" x14ac:dyDescent="0.2">
      <c r="A123" t="s">
        <v>63</v>
      </c>
      <c r="E123" s="35" t="s">
        <v>373</v>
      </c>
    </row>
    <row r="124" spans="1:16" x14ac:dyDescent="0.2">
      <c r="A124" s="24" t="s">
        <v>55</v>
      </c>
      <c r="B124" s="29" t="s">
        <v>208</v>
      </c>
      <c r="C124" s="29" t="s">
        <v>397</v>
      </c>
      <c r="D124" s="24" t="s">
        <v>69</v>
      </c>
      <c r="E124" s="30" t="s">
        <v>398</v>
      </c>
      <c r="F124" s="31" t="s">
        <v>204</v>
      </c>
      <c r="G124" s="32">
        <v>42.805</v>
      </c>
      <c r="H124" s="33">
        <v>0</v>
      </c>
      <c r="I124" s="33">
        <f>ROUND(ROUND(H124,2)*ROUND(G124,3),2)</f>
        <v>0</v>
      </c>
      <c r="O124">
        <f>(I124*21)/100</f>
        <v>0</v>
      </c>
      <c r="P124" t="s">
        <v>35</v>
      </c>
    </row>
    <row r="125" spans="1:16" ht="76.5" x14ac:dyDescent="0.2">
      <c r="A125" s="34" t="s">
        <v>59</v>
      </c>
      <c r="E125" s="35" t="s">
        <v>3555</v>
      </c>
    </row>
    <row r="126" spans="1:16" ht="38.25" x14ac:dyDescent="0.2">
      <c r="A126" s="36" t="s">
        <v>61</v>
      </c>
      <c r="E126" s="37" t="s">
        <v>3554</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8.6999999999999993</v>
      </c>
      <c r="H128" s="33">
        <v>0</v>
      </c>
      <c r="I128" s="33">
        <f>ROUND(ROUND(H128,2)*ROUND(G128,3),2)</f>
        <v>0</v>
      </c>
      <c r="O128">
        <f>(I128*21)/100</f>
        <v>0</v>
      </c>
      <c r="P128" t="s">
        <v>35</v>
      </c>
    </row>
    <row r="129" spans="1:18" ht="76.5" x14ac:dyDescent="0.2">
      <c r="A129" s="34" t="s">
        <v>59</v>
      </c>
      <c r="E129" s="35" t="s">
        <v>3556</v>
      </c>
    </row>
    <row r="130" spans="1:18" ht="38.25" x14ac:dyDescent="0.2">
      <c r="A130" s="36" t="s">
        <v>61</v>
      </c>
      <c r="E130" s="37" t="s">
        <v>3534</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0.152</v>
      </c>
      <c r="H133" s="33">
        <v>0</v>
      </c>
      <c r="I133" s="33">
        <f>ROUND(ROUND(H133,2)*ROUND(G133,3),2)</f>
        <v>0</v>
      </c>
      <c r="O133">
        <f>(I133*21)/100</f>
        <v>0</v>
      </c>
      <c r="P133" t="s">
        <v>35</v>
      </c>
    </row>
    <row r="134" spans="1:18" ht="51" x14ac:dyDescent="0.2">
      <c r="A134" s="34" t="s">
        <v>59</v>
      </c>
      <c r="E134" s="35" t="s">
        <v>3501</v>
      </c>
    </row>
    <row r="135" spans="1:18" x14ac:dyDescent="0.2">
      <c r="A135" s="36" t="s">
        <v>61</v>
      </c>
      <c r="E135" s="37" t="s">
        <v>797</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6.1449999999999996</v>
      </c>
      <c r="H138" s="33">
        <v>0</v>
      </c>
      <c r="I138" s="33">
        <f>ROUND(ROUND(H138,2)*ROUND(G138,3),2)</f>
        <v>0</v>
      </c>
      <c r="O138">
        <f>(I138*21)/100</f>
        <v>0</v>
      </c>
      <c r="P138" t="s">
        <v>35</v>
      </c>
    </row>
    <row r="139" spans="1:18" ht="76.5" x14ac:dyDescent="0.2">
      <c r="A139" s="34" t="s">
        <v>59</v>
      </c>
      <c r="E139" s="35" t="s">
        <v>3557</v>
      </c>
    </row>
    <row r="140" spans="1:18" ht="38.25" x14ac:dyDescent="0.2">
      <c r="A140" s="36" t="s">
        <v>61</v>
      </c>
      <c r="E140" s="37" t="s">
        <v>3558</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0.152</v>
      </c>
      <c r="H142" s="33">
        <v>0</v>
      </c>
      <c r="I142" s="33">
        <f>ROUND(ROUND(H142,2)*ROUND(G142,3),2)</f>
        <v>0</v>
      </c>
      <c r="O142">
        <f>(I142*21)/100</f>
        <v>0</v>
      </c>
      <c r="P142" t="s">
        <v>35</v>
      </c>
    </row>
    <row r="143" spans="1:18" ht="38.25" x14ac:dyDescent="0.2">
      <c r="A143" s="34" t="s">
        <v>59</v>
      </c>
      <c r="E143" s="35" t="s">
        <v>3505</v>
      </c>
    </row>
    <row r="144" spans="1:18" x14ac:dyDescent="0.2">
      <c r="A144" s="36" t="s">
        <v>61</v>
      </c>
      <c r="E144" s="37" t="s">
        <v>797</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2.2000000000000002</v>
      </c>
      <c r="H147" s="33">
        <v>0</v>
      </c>
      <c r="I147" s="33">
        <f>ROUND(ROUND(H147,2)*ROUND(G147,3),2)</f>
        <v>0</v>
      </c>
      <c r="O147">
        <f>(I147*21)/100</f>
        <v>0</v>
      </c>
      <c r="P147" t="s">
        <v>35</v>
      </c>
    </row>
    <row r="148" spans="1:18" ht="51" x14ac:dyDescent="0.2">
      <c r="A148" s="34" t="s">
        <v>59</v>
      </c>
      <c r="E148" s="35" t="s">
        <v>3506</v>
      </c>
    </row>
    <row r="149" spans="1:18" x14ac:dyDescent="0.2">
      <c r="A149" s="36" t="s">
        <v>61</v>
      </c>
      <c r="E149" s="37" t="s">
        <v>811</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3508</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1.006</v>
      </c>
      <c r="H155" s="33">
        <v>0</v>
      </c>
      <c r="I155" s="33">
        <f>ROUND(ROUND(H155,2)*ROUND(G155,3),2)</f>
        <v>0</v>
      </c>
      <c r="O155">
        <f>(I155*21)/100</f>
        <v>0</v>
      </c>
      <c r="P155" t="s">
        <v>35</v>
      </c>
    </row>
    <row r="156" spans="1:18" ht="102" x14ac:dyDescent="0.2">
      <c r="A156" s="34" t="s">
        <v>59</v>
      </c>
      <c r="E156" s="35" t="s">
        <v>3559</v>
      </c>
    </row>
    <row r="157" spans="1:18" x14ac:dyDescent="0.2">
      <c r="A157" s="36" t="s">
        <v>61</v>
      </c>
      <c r="E157" s="37" t="s">
        <v>3560</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0+I160+I164+I168+I172+I176+I180+I184+I188+I192+I196+I200+I204</f>
        <v>0</v>
      </c>
      <c r="R159">
        <f>0+O160+O164+O168+O172+O176+O180+O184+O188+O192+O196+O200+O204</f>
        <v>0</v>
      </c>
    </row>
    <row r="160" spans="1:18" x14ac:dyDescent="0.2">
      <c r="A160" s="24" t="s">
        <v>55</v>
      </c>
      <c r="B160" s="29" t="s">
        <v>255</v>
      </c>
      <c r="C160" s="29" t="s">
        <v>618</v>
      </c>
      <c r="D160" s="24" t="s">
        <v>69</v>
      </c>
      <c r="E160" s="30" t="s">
        <v>619</v>
      </c>
      <c r="F160" s="31" t="s">
        <v>101</v>
      </c>
      <c r="G160" s="32">
        <v>14.031000000000001</v>
      </c>
      <c r="H160" s="33">
        <v>0</v>
      </c>
      <c r="I160" s="33">
        <f>ROUND(ROUND(H160,2)*ROUND(G160,3),2)</f>
        <v>0</v>
      </c>
      <c r="O160">
        <f>(I160*21)/100</f>
        <v>0</v>
      </c>
      <c r="P160" t="s">
        <v>35</v>
      </c>
    </row>
    <row r="161" spans="1:16" ht="76.5" x14ac:dyDescent="0.2">
      <c r="A161" s="34" t="s">
        <v>59</v>
      </c>
      <c r="E161" s="35" t="s">
        <v>3561</v>
      </c>
    </row>
    <row r="162" spans="1:16" x14ac:dyDescent="0.2">
      <c r="A162" s="36" t="s">
        <v>61</v>
      </c>
      <c r="E162" s="37" t="s">
        <v>3562</v>
      </c>
    </row>
    <row r="163" spans="1:16" ht="51" x14ac:dyDescent="0.2">
      <c r="A163" t="s">
        <v>63</v>
      </c>
      <c r="E163" s="35" t="s">
        <v>622</v>
      </c>
    </row>
    <row r="164" spans="1:16" x14ac:dyDescent="0.2">
      <c r="A164" s="24" t="s">
        <v>55</v>
      </c>
      <c r="B164" s="29" t="s">
        <v>262</v>
      </c>
      <c r="C164" s="29" t="s">
        <v>646</v>
      </c>
      <c r="D164" s="24" t="s">
        <v>69</v>
      </c>
      <c r="E164" s="30" t="s">
        <v>647</v>
      </c>
      <c r="F164" s="31" t="s">
        <v>101</v>
      </c>
      <c r="G164" s="32">
        <v>8.6999999999999993</v>
      </c>
      <c r="H164" s="33">
        <v>0</v>
      </c>
      <c r="I164" s="33">
        <f>ROUND(ROUND(H164,2)*ROUND(G164,3),2)</f>
        <v>0</v>
      </c>
      <c r="O164">
        <f>(I164*21)/100</f>
        <v>0</v>
      </c>
      <c r="P164" t="s">
        <v>35</v>
      </c>
    </row>
    <row r="165" spans="1:16" ht="38.25" x14ac:dyDescent="0.2">
      <c r="A165" s="34" t="s">
        <v>59</v>
      </c>
      <c r="E165" s="35" t="s">
        <v>3511</v>
      </c>
    </row>
    <row r="166" spans="1:16" x14ac:dyDescent="0.2">
      <c r="A166" s="36" t="s">
        <v>61</v>
      </c>
      <c r="E166" s="37" t="s">
        <v>3563</v>
      </c>
    </row>
    <row r="167" spans="1:16" ht="25.5" x14ac:dyDescent="0.2">
      <c r="A167" t="s">
        <v>63</v>
      </c>
      <c r="E167" s="35" t="s">
        <v>644</v>
      </c>
    </row>
    <row r="168" spans="1:16" x14ac:dyDescent="0.2">
      <c r="A168" s="24" t="s">
        <v>55</v>
      </c>
      <c r="B168" s="29" t="s">
        <v>269</v>
      </c>
      <c r="C168" s="29" t="s">
        <v>821</v>
      </c>
      <c r="D168" s="24" t="s">
        <v>69</v>
      </c>
      <c r="E168" s="30" t="s">
        <v>822</v>
      </c>
      <c r="F168" s="31" t="s">
        <v>101</v>
      </c>
      <c r="G168" s="32">
        <v>1.9</v>
      </c>
      <c r="H168" s="33">
        <v>0</v>
      </c>
      <c r="I168" s="33">
        <f>ROUND(ROUND(H168,2)*ROUND(G168,3),2)</f>
        <v>0</v>
      </c>
      <c r="O168">
        <f>(I168*21)/100</f>
        <v>0</v>
      </c>
      <c r="P168" t="s">
        <v>35</v>
      </c>
    </row>
    <row r="169" spans="1:16" ht="38.25" x14ac:dyDescent="0.2">
      <c r="A169" s="34" t="s">
        <v>59</v>
      </c>
      <c r="E169" s="35" t="s">
        <v>3564</v>
      </c>
    </row>
    <row r="170" spans="1:16" x14ac:dyDescent="0.2">
      <c r="A170" s="36" t="s">
        <v>61</v>
      </c>
      <c r="E170" s="37" t="s">
        <v>824</v>
      </c>
    </row>
    <row r="171" spans="1:16" ht="25.5" x14ac:dyDescent="0.2">
      <c r="A171" t="s">
        <v>63</v>
      </c>
      <c r="E171" s="35" t="s">
        <v>825</v>
      </c>
    </row>
    <row r="172" spans="1:16" x14ac:dyDescent="0.2">
      <c r="A172" s="24" t="s">
        <v>55</v>
      </c>
      <c r="B172" s="29" t="s">
        <v>275</v>
      </c>
      <c r="C172" s="29" t="s">
        <v>826</v>
      </c>
      <c r="D172" s="24" t="s">
        <v>69</v>
      </c>
      <c r="E172" s="30" t="s">
        <v>827</v>
      </c>
      <c r="F172" s="31" t="s">
        <v>71</v>
      </c>
      <c r="G172" s="32">
        <v>1E-3</v>
      </c>
      <c r="H172" s="33">
        <v>0</v>
      </c>
      <c r="I172" s="33">
        <f>ROUND(ROUND(H172,2)*ROUND(G172,3),2)</f>
        <v>0</v>
      </c>
      <c r="O172">
        <f>(I172*21)/100</f>
        <v>0</v>
      </c>
      <c r="P172" t="s">
        <v>35</v>
      </c>
    </row>
    <row r="173" spans="1:16" ht="51" x14ac:dyDescent="0.2">
      <c r="A173" s="34" t="s">
        <v>59</v>
      </c>
      <c r="E173" s="35" t="s">
        <v>3515</v>
      </c>
    </row>
    <row r="174" spans="1:16" x14ac:dyDescent="0.2">
      <c r="A174" s="36" t="s">
        <v>61</v>
      </c>
      <c r="E174" s="37" t="s">
        <v>3516</v>
      </c>
    </row>
    <row r="175" spans="1:16" ht="38.25" x14ac:dyDescent="0.2">
      <c r="A175" t="s">
        <v>63</v>
      </c>
      <c r="E175" s="35" t="s">
        <v>830</v>
      </c>
    </row>
    <row r="176" spans="1:16" x14ac:dyDescent="0.2">
      <c r="A176" s="24" t="s">
        <v>55</v>
      </c>
      <c r="B176" s="29" t="s">
        <v>282</v>
      </c>
      <c r="C176" s="29" t="s">
        <v>831</v>
      </c>
      <c r="D176" s="24" t="s">
        <v>69</v>
      </c>
      <c r="E176" s="30" t="s">
        <v>832</v>
      </c>
      <c r="F176" s="31" t="s">
        <v>71</v>
      </c>
      <c r="G176" s="32">
        <v>2.5000000000000001E-2</v>
      </c>
      <c r="H176" s="33">
        <v>0</v>
      </c>
      <c r="I176" s="33">
        <f>ROUND(ROUND(H176,2)*ROUND(G176,3),2)</f>
        <v>0</v>
      </c>
      <c r="O176">
        <f>(I176*21)/100</f>
        <v>0</v>
      </c>
      <c r="P176" t="s">
        <v>35</v>
      </c>
    </row>
    <row r="177" spans="1:16" ht="63.75" x14ac:dyDescent="0.2">
      <c r="A177" s="34" t="s">
        <v>59</v>
      </c>
      <c r="E177" s="35" t="s">
        <v>3565</v>
      </c>
    </row>
    <row r="178" spans="1:16" x14ac:dyDescent="0.2">
      <c r="A178" s="36" t="s">
        <v>61</v>
      </c>
      <c r="E178" s="37" t="s">
        <v>834</v>
      </c>
    </row>
    <row r="179" spans="1:16" ht="229.5" x14ac:dyDescent="0.2">
      <c r="A179" t="s">
        <v>63</v>
      </c>
      <c r="E179" s="35" t="s">
        <v>835</v>
      </c>
    </row>
    <row r="180" spans="1:16" x14ac:dyDescent="0.2">
      <c r="A180" s="24" t="s">
        <v>55</v>
      </c>
      <c r="B180" s="29" t="s">
        <v>287</v>
      </c>
      <c r="C180" s="29" t="s">
        <v>668</v>
      </c>
      <c r="D180" s="24" t="s">
        <v>69</v>
      </c>
      <c r="E180" s="30" t="s">
        <v>669</v>
      </c>
      <c r="F180" s="31" t="s">
        <v>71</v>
      </c>
      <c r="G180" s="32">
        <v>3.294</v>
      </c>
      <c r="H180" s="33">
        <v>0</v>
      </c>
      <c r="I180" s="33">
        <f>ROUND(ROUND(H180,2)*ROUND(G180,3),2)</f>
        <v>0</v>
      </c>
      <c r="O180">
        <f>(I180*21)/100</f>
        <v>0</v>
      </c>
      <c r="P180" t="s">
        <v>35</v>
      </c>
    </row>
    <row r="181" spans="1:16" ht="178.5" x14ac:dyDescent="0.2">
      <c r="A181" s="34" t="s">
        <v>59</v>
      </c>
      <c r="E181" s="35" t="s">
        <v>3566</v>
      </c>
    </row>
    <row r="182" spans="1:16" ht="51" x14ac:dyDescent="0.2">
      <c r="A182" s="36" t="s">
        <v>61</v>
      </c>
      <c r="E182" s="37" t="s">
        <v>3567</v>
      </c>
    </row>
    <row r="183" spans="1:16" ht="114.75" x14ac:dyDescent="0.2">
      <c r="A183" t="s">
        <v>63</v>
      </c>
      <c r="E183" s="35" t="s">
        <v>661</v>
      </c>
    </row>
    <row r="184" spans="1:16" x14ac:dyDescent="0.2">
      <c r="A184" s="24" t="s">
        <v>55</v>
      </c>
      <c r="B184" s="29" t="s">
        <v>292</v>
      </c>
      <c r="C184" s="29" t="s">
        <v>673</v>
      </c>
      <c r="D184" s="24" t="s">
        <v>69</v>
      </c>
      <c r="E184" s="30" t="s">
        <v>674</v>
      </c>
      <c r="F184" s="31" t="s">
        <v>77</v>
      </c>
      <c r="G184" s="32">
        <v>75.762</v>
      </c>
      <c r="H184" s="33">
        <v>0</v>
      </c>
      <c r="I184" s="33">
        <f>ROUND(ROUND(H184,2)*ROUND(G184,3),2)</f>
        <v>0</v>
      </c>
      <c r="O184">
        <f>(I184*21)/100</f>
        <v>0</v>
      </c>
      <c r="P184" t="s">
        <v>35</v>
      </c>
    </row>
    <row r="185" spans="1:16" ht="127.5" x14ac:dyDescent="0.2">
      <c r="A185" s="34" t="s">
        <v>59</v>
      </c>
      <c r="E185" s="35" t="s">
        <v>3568</v>
      </c>
    </row>
    <row r="186" spans="1:16" ht="51" x14ac:dyDescent="0.2">
      <c r="A186" s="36" t="s">
        <v>61</v>
      </c>
      <c r="E186" s="37" t="s">
        <v>3569</v>
      </c>
    </row>
    <row r="187" spans="1:16" ht="25.5" x14ac:dyDescent="0.2">
      <c r="A187" t="s">
        <v>63</v>
      </c>
      <c r="E187" s="35" t="s">
        <v>80</v>
      </c>
    </row>
    <row r="188" spans="1:16" x14ac:dyDescent="0.2">
      <c r="A188" s="24" t="s">
        <v>55</v>
      </c>
      <c r="B188" s="29" t="s">
        <v>298</v>
      </c>
      <c r="C188" s="29" t="s">
        <v>840</v>
      </c>
      <c r="D188" s="24" t="s">
        <v>69</v>
      </c>
      <c r="E188" s="30" t="s">
        <v>841</v>
      </c>
      <c r="F188" s="31" t="s">
        <v>71</v>
      </c>
      <c r="G188" s="32">
        <v>0.96699999999999997</v>
      </c>
      <c r="H188" s="33">
        <v>0</v>
      </c>
      <c r="I188" s="33">
        <f>ROUND(ROUND(H188,2)*ROUND(G188,3),2)</f>
        <v>0</v>
      </c>
      <c r="O188">
        <f>(I188*21)/100</f>
        <v>0</v>
      </c>
      <c r="P188" t="s">
        <v>35</v>
      </c>
    </row>
    <row r="189" spans="1:16" ht="63.75" x14ac:dyDescent="0.2">
      <c r="A189" s="34" t="s">
        <v>59</v>
      </c>
      <c r="E189" s="35" t="s">
        <v>3570</v>
      </c>
    </row>
    <row r="190" spans="1:16" x14ac:dyDescent="0.2">
      <c r="A190" s="36" t="s">
        <v>61</v>
      </c>
      <c r="E190" s="37" t="s">
        <v>3571</v>
      </c>
    </row>
    <row r="191" spans="1:16" ht="114.75" x14ac:dyDescent="0.2">
      <c r="A191" t="s">
        <v>63</v>
      </c>
      <c r="E191" s="35" t="s">
        <v>661</v>
      </c>
    </row>
    <row r="192" spans="1:16" x14ac:dyDescent="0.2">
      <c r="A192" s="24" t="s">
        <v>55</v>
      </c>
      <c r="B192" s="29" t="s">
        <v>303</v>
      </c>
      <c r="C192" s="29" t="s">
        <v>844</v>
      </c>
      <c r="D192" s="24" t="s">
        <v>69</v>
      </c>
      <c r="E192" s="30" t="s">
        <v>845</v>
      </c>
      <c r="F192" s="31" t="s">
        <v>77</v>
      </c>
      <c r="G192" s="32">
        <v>38.575000000000003</v>
      </c>
      <c r="H192" s="33">
        <v>0</v>
      </c>
      <c r="I192" s="33">
        <f>ROUND(ROUND(H192,2)*ROUND(G192,3),2)</f>
        <v>0</v>
      </c>
      <c r="O192">
        <f>(I192*21)/100</f>
        <v>0</v>
      </c>
      <c r="P192" t="s">
        <v>35</v>
      </c>
    </row>
    <row r="193" spans="1:16" ht="89.25" x14ac:dyDescent="0.2">
      <c r="A193" s="34" t="s">
        <v>59</v>
      </c>
      <c r="E193" s="35" t="s">
        <v>3572</v>
      </c>
    </row>
    <row r="194" spans="1:16" ht="38.25" x14ac:dyDescent="0.2">
      <c r="A194" s="36" t="s">
        <v>61</v>
      </c>
      <c r="E194" s="37" t="s">
        <v>3573</v>
      </c>
    </row>
    <row r="195" spans="1:16" ht="25.5" x14ac:dyDescent="0.2">
      <c r="A195" t="s">
        <v>63</v>
      </c>
      <c r="E195" s="35" t="s">
        <v>80</v>
      </c>
    </row>
    <row r="196" spans="1:16" x14ac:dyDescent="0.2">
      <c r="A196" s="24" t="s">
        <v>55</v>
      </c>
      <c r="B196" s="29" t="s">
        <v>309</v>
      </c>
      <c r="C196" s="29" t="s">
        <v>848</v>
      </c>
      <c r="D196" s="24" t="s">
        <v>69</v>
      </c>
      <c r="E196" s="30" t="s">
        <v>849</v>
      </c>
      <c r="F196" s="31" t="s">
        <v>101</v>
      </c>
      <c r="G196" s="32">
        <v>1.5</v>
      </c>
      <c r="H196" s="33">
        <v>0</v>
      </c>
      <c r="I196" s="33">
        <f>ROUND(ROUND(H196,2)*ROUND(G196,3),2)</f>
        <v>0</v>
      </c>
      <c r="O196">
        <f>(I196*21)/100</f>
        <v>0</v>
      </c>
      <c r="P196" t="s">
        <v>35</v>
      </c>
    </row>
    <row r="197" spans="1:16" ht="51" x14ac:dyDescent="0.2">
      <c r="A197" s="34" t="s">
        <v>59</v>
      </c>
      <c r="E197" s="35" t="s">
        <v>3574</v>
      </c>
    </row>
    <row r="198" spans="1:16" x14ac:dyDescent="0.2">
      <c r="A198" s="36" t="s">
        <v>61</v>
      </c>
      <c r="E198" s="37" t="s">
        <v>3575</v>
      </c>
    </row>
    <row r="199" spans="1:16" ht="127.5" x14ac:dyDescent="0.2">
      <c r="A199" t="s">
        <v>63</v>
      </c>
      <c r="E199" s="35" t="s">
        <v>852</v>
      </c>
    </row>
    <row r="200" spans="1:16" x14ac:dyDescent="0.2">
      <c r="A200" s="24" t="s">
        <v>55</v>
      </c>
      <c r="B200" s="29" t="s">
        <v>316</v>
      </c>
      <c r="C200" s="29" t="s">
        <v>1067</v>
      </c>
      <c r="D200" s="24" t="s">
        <v>69</v>
      </c>
      <c r="E200" s="30" t="s">
        <v>1068</v>
      </c>
      <c r="F200" s="31" t="s">
        <v>71</v>
      </c>
      <c r="G200" s="32">
        <v>0.48</v>
      </c>
      <c r="H200" s="33">
        <v>0</v>
      </c>
      <c r="I200" s="33">
        <f>ROUND(ROUND(H200,2)*ROUND(G200,3),2)</f>
        <v>0</v>
      </c>
      <c r="O200">
        <f>(I200*21)/100</f>
        <v>0</v>
      </c>
      <c r="P200" t="s">
        <v>35</v>
      </c>
    </row>
    <row r="201" spans="1:16" ht="63.75" x14ac:dyDescent="0.2">
      <c r="A201" s="34" t="s">
        <v>59</v>
      </c>
      <c r="E201" s="35" t="s">
        <v>3576</v>
      </c>
    </row>
    <row r="202" spans="1:16" x14ac:dyDescent="0.2">
      <c r="A202" s="36" t="s">
        <v>61</v>
      </c>
      <c r="E202" s="37" t="s">
        <v>3577</v>
      </c>
    </row>
    <row r="203" spans="1:16" ht="89.25" x14ac:dyDescent="0.2">
      <c r="A203" t="s">
        <v>63</v>
      </c>
      <c r="E203" s="35" t="s">
        <v>694</v>
      </c>
    </row>
    <row r="204" spans="1:16" x14ac:dyDescent="0.2">
      <c r="A204" s="24" t="s">
        <v>55</v>
      </c>
      <c r="B204" s="29" t="s">
        <v>322</v>
      </c>
      <c r="C204" s="29" t="s">
        <v>1071</v>
      </c>
      <c r="D204" s="24" t="s">
        <v>69</v>
      </c>
      <c r="E204" s="30" t="s">
        <v>1072</v>
      </c>
      <c r="F204" s="31" t="s">
        <v>77</v>
      </c>
      <c r="G204" s="32">
        <v>12</v>
      </c>
      <c r="H204" s="33">
        <v>0</v>
      </c>
      <c r="I204" s="33">
        <f>ROUND(ROUND(H204,2)*ROUND(G204,3),2)</f>
        <v>0</v>
      </c>
      <c r="O204">
        <f>(I204*21)/100</f>
        <v>0</v>
      </c>
      <c r="P204" t="s">
        <v>35</v>
      </c>
    </row>
    <row r="205" spans="1:16" ht="38.25" x14ac:dyDescent="0.2">
      <c r="A205" s="34" t="s">
        <v>59</v>
      </c>
      <c r="E205" s="35" t="s">
        <v>3578</v>
      </c>
    </row>
    <row r="206" spans="1:16" x14ac:dyDescent="0.2">
      <c r="A206" s="36" t="s">
        <v>61</v>
      </c>
      <c r="E206" s="37" t="s">
        <v>3579</v>
      </c>
    </row>
    <row r="207" spans="1:16" ht="25.5" x14ac:dyDescent="0.2">
      <c r="A207" t="s">
        <v>63</v>
      </c>
      <c r="E207"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8"/>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0+O12+O21+O62+O67+O92+O117+O122+O131+O144</f>
        <v>0</v>
      </c>
      <c r="P2" t="s">
        <v>34</v>
      </c>
    </row>
    <row r="3" spans="1:18" ht="15" customHeight="1" x14ac:dyDescent="0.25">
      <c r="A3" t="s">
        <v>11</v>
      </c>
      <c r="B3" s="17" t="s">
        <v>13</v>
      </c>
      <c r="C3" s="4" t="s">
        <v>14</v>
      </c>
      <c r="D3" s="7"/>
      <c r="E3" s="18" t="s">
        <v>15</v>
      </c>
      <c r="F3" s="8"/>
      <c r="G3" s="15"/>
      <c r="H3" s="14" t="s">
        <v>3580</v>
      </c>
      <c r="I3" s="40">
        <f>0+I12+I21+I62+I67+I92+I117+I122+I131+I144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3580</v>
      </c>
      <c r="D8" s="2"/>
      <c r="E8" s="21" t="s">
        <v>3581</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69</v>
      </c>
      <c r="E13" s="30" t="s">
        <v>57</v>
      </c>
      <c r="F13" s="31" t="s">
        <v>58</v>
      </c>
      <c r="G13" s="32">
        <v>99.394000000000005</v>
      </c>
      <c r="H13" s="33">
        <v>0</v>
      </c>
      <c r="I13" s="33">
        <f>ROUND(ROUND(H13,2)*ROUND(G13,3),2)</f>
        <v>0</v>
      </c>
      <c r="O13">
        <f>(I13*21)/100</f>
        <v>0</v>
      </c>
      <c r="P13" t="s">
        <v>35</v>
      </c>
    </row>
    <row r="14" spans="1:18" ht="25.5" x14ac:dyDescent="0.2">
      <c r="A14" s="34" t="s">
        <v>59</v>
      </c>
      <c r="E14" s="35" t="s">
        <v>1077</v>
      </c>
    </row>
    <row r="15" spans="1:18" x14ac:dyDescent="0.2">
      <c r="A15" s="36" t="s">
        <v>61</v>
      </c>
      <c r="E15" s="37" t="s">
        <v>3582</v>
      </c>
    </row>
    <row r="16" spans="1:18" ht="25.5" x14ac:dyDescent="0.2">
      <c r="A16" t="s">
        <v>63</v>
      </c>
      <c r="E16" s="35" t="s">
        <v>64</v>
      </c>
    </row>
    <row r="17" spans="1:18" x14ac:dyDescent="0.2">
      <c r="A17" s="24" t="s">
        <v>55</v>
      </c>
      <c r="B17" s="29" t="s">
        <v>35</v>
      </c>
      <c r="C17" s="29" t="s">
        <v>56</v>
      </c>
      <c r="D17" s="24" t="s">
        <v>125</v>
      </c>
      <c r="E17" s="30" t="s">
        <v>57</v>
      </c>
      <c r="F17" s="31" t="s">
        <v>58</v>
      </c>
      <c r="G17" s="32">
        <v>31.992999999999999</v>
      </c>
      <c r="H17" s="33">
        <v>0</v>
      </c>
      <c r="I17" s="33">
        <f>ROUND(ROUND(H17,2)*ROUND(G17,3),2)</f>
        <v>0</v>
      </c>
      <c r="O17">
        <f>(I17*21)/100</f>
        <v>0</v>
      </c>
      <c r="P17" t="s">
        <v>35</v>
      </c>
    </row>
    <row r="18" spans="1:18" ht="25.5" x14ac:dyDescent="0.2">
      <c r="A18" s="34" t="s">
        <v>59</v>
      </c>
      <c r="E18" s="35" t="s">
        <v>3583</v>
      </c>
    </row>
    <row r="19" spans="1:18" x14ac:dyDescent="0.2">
      <c r="A19" s="36" t="s">
        <v>61</v>
      </c>
      <c r="E19" s="37" t="s">
        <v>3584</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f>
        <v>0</v>
      </c>
      <c r="R21">
        <f>0+O22+O26+O30+O34+O38+O42+O46+O50+O54+O58</f>
        <v>0</v>
      </c>
    </row>
    <row r="22" spans="1:18" ht="25.5" x14ac:dyDescent="0.2">
      <c r="A22" s="24" t="s">
        <v>55</v>
      </c>
      <c r="B22" s="29" t="s">
        <v>34</v>
      </c>
      <c r="C22" s="29" t="s">
        <v>99</v>
      </c>
      <c r="D22" s="24" t="s">
        <v>69</v>
      </c>
      <c r="E22" s="30" t="s">
        <v>100</v>
      </c>
      <c r="F22" s="31" t="s">
        <v>101</v>
      </c>
      <c r="G22" s="32">
        <v>7.327</v>
      </c>
      <c r="H22" s="33">
        <v>0</v>
      </c>
      <c r="I22" s="33">
        <f>ROUND(ROUND(H22,2)*ROUND(G22,3),2)</f>
        <v>0</v>
      </c>
      <c r="O22">
        <f>(I22*21)/100</f>
        <v>0</v>
      </c>
      <c r="P22" t="s">
        <v>35</v>
      </c>
    </row>
    <row r="23" spans="1:18" ht="63.75" x14ac:dyDescent="0.2">
      <c r="A23" s="34" t="s">
        <v>59</v>
      </c>
      <c r="E23" s="35" t="s">
        <v>3585</v>
      </c>
    </row>
    <row r="24" spans="1:18" x14ac:dyDescent="0.2">
      <c r="A24" s="36" t="s">
        <v>61</v>
      </c>
      <c r="E24" s="37" t="s">
        <v>3586</v>
      </c>
    </row>
    <row r="25" spans="1:18" ht="63.75" x14ac:dyDescent="0.2">
      <c r="A25" t="s">
        <v>63</v>
      </c>
      <c r="E25" s="35" t="s">
        <v>74</v>
      </c>
    </row>
    <row r="26" spans="1:18" ht="25.5" x14ac:dyDescent="0.2">
      <c r="A26" s="24" t="s">
        <v>55</v>
      </c>
      <c r="B26" s="29" t="s">
        <v>43</v>
      </c>
      <c r="C26" s="29" t="s">
        <v>104</v>
      </c>
      <c r="D26" s="24" t="s">
        <v>69</v>
      </c>
      <c r="E26" s="30" t="s">
        <v>105</v>
      </c>
      <c r="F26" s="31" t="s">
        <v>77</v>
      </c>
      <c r="G26" s="32">
        <v>10.532999999999999</v>
      </c>
      <c r="H26" s="33">
        <v>0</v>
      </c>
      <c r="I26" s="33">
        <f>ROUND(ROUND(H26,2)*ROUND(G26,3),2)</f>
        <v>0</v>
      </c>
      <c r="O26">
        <f>(I26*21)/100</f>
        <v>0</v>
      </c>
      <c r="P26" t="s">
        <v>35</v>
      </c>
    </row>
    <row r="27" spans="1:18" ht="38.25" x14ac:dyDescent="0.2">
      <c r="A27" s="34" t="s">
        <v>59</v>
      </c>
      <c r="E27" s="35" t="s">
        <v>1083</v>
      </c>
    </row>
    <row r="28" spans="1:18" x14ac:dyDescent="0.2">
      <c r="A28" s="36" t="s">
        <v>61</v>
      </c>
      <c r="E28" s="37" t="s">
        <v>3587</v>
      </c>
    </row>
    <row r="29" spans="1:18" ht="25.5" x14ac:dyDescent="0.2">
      <c r="A29" t="s">
        <v>63</v>
      </c>
      <c r="E29" s="35" t="s">
        <v>80</v>
      </c>
    </row>
    <row r="30" spans="1:18" x14ac:dyDescent="0.2">
      <c r="A30" s="24" t="s">
        <v>55</v>
      </c>
      <c r="B30" s="29" t="s">
        <v>45</v>
      </c>
      <c r="C30" s="29" t="s">
        <v>119</v>
      </c>
      <c r="D30" s="24" t="s">
        <v>69</v>
      </c>
      <c r="E30" s="30" t="s">
        <v>121</v>
      </c>
      <c r="F30" s="31" t="s">
        <v>71</v>
      </c>
      <c r="G30" s="32">
        <v>3.3620000000000001</v>
      </c>
      <c r="H30" s="33">
        <v>0</v>
      </c>
      <c r="I30" s="33">
        <f>ROUND(ROUND(H30,2)*ROUND(G30,3),2)</f>
        <v>0</v>
      </c>
      <c r="O30">
        <f>(I30*21)/100</f>
        <v>0</v>
      </c>
      <c r="P30" t="s">
        <v>35</v>
      </c>
    </row>
    <row r="31" spans="1:18" ht="63.75" x14ac:dyDescent="0.2">
      <c r="A31" s="34" t="s">
        <v>59</v>
      </c>
      <c r="E31" s="35" t="s">
        <v>3588</v>
      </c>
    </row>
    <row r="32" spans="1:18" x14ac:dyDescent="0.2">
      <c r="A32" s="36" t="s">
        <v>61</v>
      </c>
      <c r="E32" s="37" t="s">
        <v>3589</v>
      </c>
    </row>
    <row r="33" spans="1:16" ht="63.75" x14ac:dyDescent="0.2">
      <c r="A33" t="s">
        <v>63</v>
      </c>
      <c r="E33" s="35" t="s">
        <v>74</v>
      </c>
    </row>
    <row r="34" spans="1:16" x14ac:dyDescent="0.2">
      <c r="A34" s="24" t="s">
        <v>55</v>
      </c>
      <c r="B34" s="29" t="s">
        <v>47</v>
      </c>
      <c r="C34" s="29" t="s">
        <v>1087</v>
      </c>
      <c r="D34" s="24" t="s">
        <v>69</v>
      </c>
      <c r="E34" s="30" t="s">
        <v>1088</v>
      </c>
      <c r="F34" s="31" t="s">
        <v>101</v>
      </c>
      <c r="G34" s="32">
        <v>8.7360000000000007</v>
      </c>
      <c r="H34" s="33">
        <v>0</v>
      </c>
      <c r="I34" s="33">
        <f>ROUND(ROUND(H34,2)*ROUND(G34,3),2)</f>
        <v>0</v>
      </c>
      <c r="O34">
        <f>(I34*21)/100</f>
        <v>0</v>
      </c>
      <c r="P34" t="s">
        <v>35</v>
      </c>
    </row>
    <row r="35" spans="1:16" ht="76.5" x14ac:dyDescent="0.2">
      <c r="A35" s="34" t="s">
        <v>59</v>
      </c>
      <c r="E35" s="35" t="s">
        <v>3590</v>
      </c>
    </row>
    <row r="36" spans="1:16" ht="38.25" x14ac:dyDescent="0.2">
      <c r="A36" s="36" t="s">
        <v>61</v>
      </c>
      <c r="E36" s="37" t="s">
        <v>3591</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3.956</v>
      </c>
      <c r="H42" s="33">
        <v>0</v>
      </c>
      <c r="I42" s="33">
        <f>ROUND(ROUND(H42,2)*ROUND(G42,3),2)</f>
        <v>0</v>
      </c>
      <c r="O42">
        <f>(I42*21)/100</f>
        <v>0</v>
      </c>
      <c r="P42" t="s">
        <v>35</v>
      </c>
    </row>
    <row r="43" spans="1:16" ht="76.5" x14ac:dyDescent="0.2">
      <c r="A43" s="34" t="s">
        <v>59</v>
      </c>
      <c r="E43" s="35" t="s">
        <v>3592</v>
      </c>
    </row>
    <row r="44" spans="1:16" x14ac:dyDescent="0.2">
      <c r="A44" s="36" t="s">
        <v>61</v>
      </c>
      <c r="E44" s="37" t="s">
        <v>3593</v>
      </c>
    </row>
    <row r="45" spans="1:16" ht="38.25" x14ac:dyDescent="0.2">
      <c r="A45" t="s">
        <v>63</v>
      </c>
      <c r="E45" s="35" t="s">
        <v>146</v>
      </c>
    </row>
    <row r="46" spans="1:16" x14ac:dyDescent="0.2">
      <c r="A46" s="24" t="s">
        <v>55</v>
      </c>
      <c r="B46" s="29" t="s">
        <v>50</v>
      </c>
      <c r="C46" s="29" t="s">
        <v>166</v>
      </c>
      <c r="D46" s="24" t="s">
        <v>69</v>
      </c>
      <c r="E46" s="30" t="s">
        <v>167</v>
      </c>
      <c r="F46" s="31" t="s">
        <v>71</v>
      </c>
      <c r="G46" s="32">
        <v>49.697000000000003</v>
      </c>
      <c r="H46" s="33">
        <v>0</v>
      </c>
      <c r="I46" s="33">
        <f>ROUND(ROUND(H46,2)*ROUND(G46,3),2)</f>
        <v>0</v>
      </c>
      <c r="O46">
        <f>(I46*21)/100</f>
        <v>0</v>
      </c>
      <c r="P46" t="s">
        <v>35</v>
      </c>
    </row>
    <row r="47" spans="1:16" ht="63.75" x14ac:dyDescent="0.2">
      <c r="A47" s="34" t="s">
        <v>59</v>
      </c>
      <c r="E47" s="35" t="s">
        <v>3594</v>
      </c>
    </row>
    <row r="48" spans="1:16" x14ac:dyDescent="0.2">
      <c r="A48" s="36" t="s">
        <v>61</v>
      </c>
      <c r="E48" s="37" t="s">
        <v>3595</v>
      </c>
    </row>
    <row r="49" spans="1:18" ht="318.75" x14ac:dyDescent="0.2">
      <c r="A49" t="s">
        <v>63</v>
      </c>
      <c r="E49" s="35" t="s">
        <v>170</v>
      </c>
    </row>
    <row r="50" spans="1:18" x14ac:dyDescent="0.2">
      <c r="A50" s="24" t="s">
        <v>55</v>
      </c>
      <c r="B50" s="29" t="s">
        <v>52</v>
      </c>
      <c r="C50" s="29" t="s">
        <v>172</v>
      </c>
      <c r="D50" s="24" t="s">
        <v>69</v>
      </c>
      <c r="E50" s="30" t="s">
        <v>173</v>
      </c>
      <c r="F50" s="31" t="s">
        <v>174</v>
      </c>
      <c r="G50" s="32">
        <v>496.97</v>
      </c>
      <c r="H50" s="33">
        <v>0</v>
      </c>
      <c r="I50" s="33">
        <f>ROUND(ROUND(H50,2)*ROUND(G50,3),2)</f>
        <v>0</v>
      </c>
      <c r="O50">
        <f>(I50*21)/100</f>
        <v>0</v>
      </c>
      <c r="P50" t="s">
        <v>35</v>
      </c>
    </row>
    <row r="51" spans="1:18" ht="38.25" x14ac:dyDescent="0.2">
      <c r="A51" s="34" t="s">
        <v>59</v>
      </c>
      <c r="E51" s="35" t="s">
        <v>751</v>
      </c>
    </row>
    <row r="52" spans="1:18" x14ac:dyDescent="0.2">
      <c r="A52" s="36" t="s">
        <v>61</v>
      </c>
      <c r="E52" s="37" t="s">
        <v>3596</v>
      </c>
    </row>
    <row r="53" spans="1:18" ht="25.5" x14ac:dyDescent="0.2">
      <c r="A53" t="s">
        <v>63</v>
      </c>
      <c r="E53" s="35" t="s">
        <v>177</v>
      </c>
    </row>
    <row r="54" spans="1:18" x14ac:dyDescent="0.2">
      <c r="A54" s="24" t="s">
        <v>55</v>
      </c>
      <c r="B54" s="29" t="s">
        <v>108</v>
      </c>
      <c r="C54" s="29" t="s">
        <v>753</v>
      </c>
      <c r="D54" s="24" t="s">
        <v>69</v>
      </c>
      <c r="E54" s="30" t="s">
        <v>754</v>
      </c>
      <c r="F54" s="31" t="s">
        <v>71</v>
      </c>
      <c r="G54" s="32">
        <v>34.692</v>
      </c>
      <c r="H54" s="33">
        <v>0</v>
      </c>
      <c r="I54" s="33">
        <f>ROUND(ROUND(H54,2)*ROUND(G54,3),2)</f>
        <v>0</v>
      </c>
      <c r="O54">
        <f>(I54*21)/100</f>
        <v>0</v>
      </c>
      <c r="P54" t="s">
        <v>35</v>
      </c>
    </row>
    <row r="55" spans="1:18" ht="51" x14ac:dyDescent="0.2">
      <c r="A55" s="34" t="s">
        <v>59</v>
      </c>
      <c r="E55" s="35" t="s">
        <v>3339</v>
      </c>
    </row>
    <row r="56" spans="1:18" x14ac:dyDescent="0.2">
      <c r="A56" s="36" t="s">
        <v>61</v>
      </c>
      <c r="E56" s="37" t="s">
        <v>3597</v>
      </c>
    </row>
    <row r="57" spans="1:18" ht="293.25" x14ac:dyDescent="0.2">
      <c r="A57" t="s">
        <v>63</v>
      </c>
      <c r="E57" s="35" t="s">
        <v>757</v>
      </c>
    </row>
    <row r="58" spans="1:18" x14ac:dyDescent="0.2">
      <c r="A58" s="24" t="s">
        <v>55</v>
      </c>
      <c r="B58" s="29" t="s">
        <v>113</v>
      </c>
      <c r="C58" s="29" t="s">
        <v>202</v>
      </c>
      <c r="D58" s="24" t="s">
        <v>69</v>
      </c>
      <c r="E58" s="30" t="s">
        <v>203</v>
      </c>
      <c r="F58" s="31" t="s">
        <v>204</v>
      </c>
      <c r="G58" s="32">
        <v>69.347999999999999</v>
      </c>
      <c r="H58" s="33">
        <v>0</v>
      </c>
      <c r="I58" s="33">
        <f>ROUND(ROUND(H58,2)*ROUND(G58,3),2)</f>
        <v>0</v>
      </c>
      <c r="O58">
        <f>(I58*21)/100</f>
        <v>0</v>
      </c>
      <c r="P58" t="s">
        <v>35</v>
      </c>
    </row>
    <row r="59" spans="1:18" ht="102" x14ac:dyDescent="0.2">
      <c r="A59" s="34" t="s">
        <v>59</v>
      </c>
      <c r="E59" s="35" t="s">
        <v>3598</v>
      </c>
    </row>
    <row r="60" spans="1:18" ht="51" x14ac:dyDescent="0.2">
      <c r="A60" s="36" t="s">
        <v>61</v>
      </c>
      <c r="E60" s="37" t="s">
        <v>3599</v>
      </c>
    </row>
    <row r="61" spans="1:18" ht="25.5" x14ac:dyDescent="0.2">
      <c r="A61" t="s">
        <v>63</v>
      </c>
      <c r="E61" s="35" t="s">
        <v>207</v>
      </c>
    </row>
    <row r="62" spans="1:18" ht="12.75" customHeight="1" x14ac:dyDescent="0.2">
      <c r="A62" s="12" t="s">
        <v>53</v>
      </c>
      <c r="B62" s="12"/>
      <c r="C62" s="38" t="s">
        <v>34</v>
      </c>
      <c r="D62" s="12"/>
      <c r="E62" s="27" t="s">
        <v>261</v>
      </c>
      <c r="F62" s="12"/>
      <c r="G62" s="12"/>
      <c r="H62" s="12"/>
      <c r="I62" s="39">
        <f>0+Q62</f>
        <v>0</v>
      </c>
      <c r="O62">
        <f>0+R62</f>
        <v>0</v>
      </c>
      <c r="Q62">
        <f>0+I63</f>
        <v>0</v>
      </c>
      <c r="R62">
        <f>0+O63</f>
        <v>0</v>
      </c>
    </row>
    <row r="63" spans="1:18" x14ac:dyDescent="0.2">
      <c r="A63" s="24" t="s">
        <v>55</v>
      </c>
      <c r="B63" s="29" t="s">
        <v>118</v>
      </c>
      <c r="C63" s="29" t="s">
        <v>3600</v>
      </c>
      <c r="D63" s="24" t="s">
        <v>69</v>
      </c>
      <c r="E63" s="30" t="s">
        <v>3601</v>
      </c>
      <c r="F63" s="31" t="s">
        <v>71</v>
      </c>
      <c r="G63" s="32">
        <v>0.71299999999999997</v>
      </c>
      <c r="H63" s="33">
        <v>0</v>
      </c>
      <c r="I63" s="33">
        <f>ROUND(ROUND(H63,2)*ROUND(G63,3),2)</f>
        <v>0</v>
      </c>
      <c r="O63">
        <f>(I63*21)/100</f>
        <v>0</v>
      </c>
      <c r="P63" t="s">
        <v>35</v>
      </c>
    </row>
    <row r="64" spans="1:18" ht="63.75" x14ac:dyDescent="0.2">
      <c r="A64" s="34" t="s">
        <v>59</v>
      </c>
      <c r="E64" s="35" t="s">
        <v>3602</v>
      </c>
    </row>
    <row r="65" spans="1:18" x14ac:dyDescent="0.2">
      <c r="A65" s="36" t="s">
        <v>61</v>
      </c>
      <c r="E65" s="37" t="s">
        <v>3603</v>
      </c>
    </row>
    <row r="66" spans="1:18" ht="369.75" x14ac:dyDescent="0.2">
      <c r="A66" t="s">
        <v>63</v>
      </c>
      <c r="E66" s="35" t="s">
        <v>274</v>
      </c>
    </row>
    <row r="67" spans="1:18" ht="12.75" customHeight="1" x14ac:dyDescent="0.2">
      <c r="A67" s="12" t="s">
        <v>53</v>
      </c>
      <c r="B67" s="12"/>
      <c r="C67" s="38" t="s">
        <v>43</v>
      </c>
      <c r="D67" s="12"/>
      <c r="E67" s="27" t="s">
        <v>281</v>
      </c>
      <c r="F67" s="12"/>
      <c r="G67" s="12"/>
      <c r="H67" s="12"/>
      <c r="I67" s="39">
        <f>0+Q67</f>
        <v>0</v>
      </c>
      <c r="O67">
        <f>0+R67</f>
        <v>0</v>
      </c>
      <c r="Q67">
        <f>0+I68+I72+I76+I80+I84+I88</f>
        <v>0</v>
      </c>
      <c r="R67">
        <f>0+O68+O72+O76+O80+O84+O88</f>
        <v>0</v>
      </c>
    </row>
    <row r="68" spans="1:18" x14ac:dyDescent="0.2">
      <c r="A68" s="24" t="s">
        <v>55</v>
      </c>
      <c r="B68" s="29" t="s">
        <v>124</v>
      </c>
      <c r="C68" s="29" t="s">
        <v>768</v>
      </c>
      <c r="D68" s="24" t="s">
        <v>69</v>
      </c>
      <c r="E68" s="30" t="s">
        <v>769</v>
      </c>
      <c r="F68" s="31" t="s">
        <v>71</v>
      </c>
      <c r="G68" s="32">
        <v>0.108</v>
      </c>
      <c r="H68" s="33">
        <v>0</v>
      </c>
      <c r="I68" s="33">
        <f>ROUND(ROUND(H68,2)*ROUND(G68,3),2)</f>
        <v>0</v>
      </c>
      <c r="O68">
        <f>(I68*21)/100</f>
        <v>0</v>
      </c>
      <c r="P68" t="s">
        <v>35</v>
      </c>
    </row>
    <row r="69" spans="1:18" ht="51" x14ac:dyDescent="0.2">
      <c r="A69" s="34" t="s">
        <v>59</v>
      </c>
      <c r="E69" s="35" t="s">
        <v>3422</v>
      </c>
    </row>
    <row r="70" spans="1:18" x14ac:dyDescent="0.2">
      <c r="A70" s="36" t="s">
        <v>61</v>
      </c>
      <c r="E70" s="37" t="s">
        <v>3423</v>
      </c>
    </row>
    <row r="71" spans="1:18" ht="229.5" x14ac:dyDescent="0.2">
      <c r="A71" t="s">
        <v>63</v>
      </c>
      <c r="E71" s="35" t="s">
        <v>772</v>
      </c>
    </row>
    <row r="72" spans="1:18" x14ac:dyDescent="0.2">
      <c r="A72" s="24" t="s">
        <v>55</v>
      </c>
      <c r="B72" s="29" t="s">
        <v>128</v>
      </c>
      <c r="C72" s="29" t="s">
        <v>288</v>
      </c>
      <c r="D72" s="24" t="s">
        <v>69</v>
      </c>
      <c r="E72" s="30" t="s">
        <v>289</v>
      </c>
      <c r="F72" s="31" t="s">
        <v>71</v>
      </c>
      <c r="G72" s="32">
        <v>3.706</v>
      </c>
      <c r="H72" s="33">
        <v>0</v>
      </c>
      <c r="I72" s="33">
        <f>ROUND(ROUND(H72,2)*ROUND(G72,3),2)</f>
        <v>0</v>
      </c>
      <c r="O72">
        <f>(I72*21)/100</f>
        <v>0</v>
      </c>
      <c r="P72" t="s">
        <v>35</v>
      </c>
    </row>
    <row r="73" spans="1:18" ht="51" x14ac:dyDescent="0.2">
      <c r="A73" s="34" t="s">
        <v>59</v>
      </c>
      <c r="E73" s="35" t="s">
        <v>3351</v>
      </c>
    </row>
    <row r="74" spans="1:18" x14ac:dyDescent="0.2">
      <c r="A74" s="36" t="s">
        <v>61</v>
      </c>
      <c r="E74" s="37" t="s">
        <v>3604</v>
      </c>
    </row>
    <row r="75" spans="1:18" ht="369.75" x14ac:dyDescent="0.2">
      <c r="A75" t="s">
        <v>63</v>
      </c>
      <c r="E75" s="35" t="s">
        <v>274</v>
      </c>
    </row>
    <row r="76" spans="1:18" x14ac:dyDescent="0.2">
      <c r="A76" s="24" t="s">
        <v>55</v>
      </c>
      <c r="B76" s="29" t="s">
        <v>134</v>
      </c>
      <c r="C76" s="29" t="s">
        <v>775</v>
      </c>
      <c r="D76" s="24" t="s">
        <v>69</v>
      </c>
      <c r="E76" s="30" t="s">
        <v>776</v>
      </c>
      <c r="F76" s="31" t="s">
        <v>71</v>
      </c>
      <c r="G76" s="32">
        <v>2.2789999999999999</v>
      </c>
      <c r="H76" s="33">
        <v>0</v>
      </c>
      <c r="I76" s="33">
        <f>ROUND(ROUND(H76,2)*ROUND(G76,3),2)</f>
        <v>0</v>
      </c>
      <c r="O76">
        <f>(I76*21)/100</f>
        <v>0</v>
      </c>
      <c r="P76" t="s">
        <v>35</v>
      </c>
    </row>
    <row r="77" spans="1:18" ht="76.5" x14ac:dyDescent="0.2">
      <c r="A77" s="34" t="s">
        <v>59</v>
      </c>
      <c r="E77" s="35" t="s">
        <v>3605</v>
      </c>
    </row>
    <row r="78" spans="1:18" x14ac:dyDescent="0.2">
      <c r="A78" s="36" t="s">
        <v>61</v>
      </c>
      <c r="E78" s="37" t="s">
        <v>3606</v>
      </c>
    </row>
    <row r="79" spans="1:18" ht="369.75" x14ac:dyDescent="0.2">
      <c r="A79" t="s">
        <v>63</v>
      </c>
      <c r="E79" s="35" t="s">
        <v>274</v>
      </c>
    </row>
    <row r="80" spans="1:18" x14ac:dyDescent="0.2">
      <c r="A80" s="24" t="s">
        <v>55</v>
      </c>
      <c r="B80" s="29" t="s">
        <v>141</v>
      </c>
      <c r="C80" s="29" t="s">
        <v>779</v>
      </c>
      <c r="D80" s="24" t="s">
        <v>69</v>
      </c>
      <c r="E80" s="30" t="s">
        <v>780</v>
      </c>
      <c r="F80" s="31" t="s">
        <v>58</v>
      </c>
      <c r="G80" s="32">
        <v>0.35799999999999998</v>
      </c>
      <c r="H80" s="33">
        <v>0</v>
      </c>
      <c r="I80" s="33">
        <f>ROUND(ROUND(H80,2)*ROUND(G80,3),2)</f>
        <v>0</v>
      </c>
      <c r="O80">
        <f>(I80*21)/100</f>
        <v>0</v>
      </c>
      <c r="P80" t="s">
        <v>35</v>
      </c>
    </row>
    <row r="81" spans="1:18" ht="51" x14ac:dyDescent="0.2">
      <c r="A81" s="34" t="s">
        <v>59</v>
      </c>
      <c r="E81" s="35" t="s">
        <v>3355</v>
      </c>
    </row>
    <row r="82" spans="1:18" x14ac:dyDescent="0.2">
      <c r="A82" s="36" t="s">
        <v>61</v>
      </c>
      <c r="E82" s="37" t="s">
        <v>3607</v>
      </c>
    </row>
    <row r="83" spans="1:18" ht="191.25" x14ac:dyDescent="0.2">
      <c r="A83" t="s">
        <v>63</v>
      </c>
      <c r="E83" s="35" t="s">
        <v>783</v>
      </c>
    </row>
    <row r="84" spans="1:18" x14ac:dyDescent="0.2">
      <c r="A84" s="24" t="s">
        <v>55</v>
      </c>
      <c r="B84" s="29" t="s">
        <v>147</v>
      </c>
      <c r="C84" s="29" t="s">
        <v>293</v>
      </c>
      <c r="D84" s="24" t="s">
        <v>69</v>
      </c>
      <c r="E84" s="30" t="s">
        <v>294</v>
      </c>
      <c r="F84" s="31" t="s">
        <v>71</v>
      </c>
      <c r="G84" s="32">
        <v>4.2119999999999997</v>
      </c>
      <c r="H84" s="33">
        <v>0</v>
      </c>
      <c r="I84" s="33">
        <f>ROUND(ROUND(H84,2)*ROUND(G84,3),2)</f>
        <v>0</v>
      </c>
      <c r="O84">
        <f>(I84*21)/100</f>
        <v>0</v>
      </c>
      <c r="P84" t="s">
        <v>35</v>
      </c>
    </row>
    <row r="85" spans="1:18" ht="51" x14ac:dyDescent="0.2">
      <c r="A85" s="34" t="s">
        <v>59</v>
      </c>
      <c r="E85" s="35" t="s">
        <v>3357</v>
      </c>
    </row>
    <row r="86" spans="1:18" x14ac:dyDescent="0.2">
      <c r="A86" s="36" t="s">
        <v>61</v>
      </c>
      <c r="E86" s="37" t="s">
        <v>3608</v>
      </c>
    </row>
    <row r="87" spans="1:18" ht="38.25" x14ac:dyDescent="0.2">
      <c r="A87" t="s">
        <v>63</v>
      </c>
      <c r="E87" s="35" t="s">
        <v>297</v>
      </c>
    </row>
    <row r="88" spans="1:18" x14ac:dyDescent="0.2">
      <c r="A88" s="24" t="s">
        <v>55</v>
      </c>
      <c r="B88" s="29" t="s">
        <v>153</v>
      </c>
      <c r="C88" s="29" t="s">
        <v>310</v>
      </c>
      <c r="D88" s="24" t="s">
        <v>69</v>
      </c>
      <c r="E88" s="30" t="s">
        <v>311</v>
      </c>
      <c r="F88" s="31" t="s">
        <v>71</v>
      </c>
      <c r="G88" s="32">
        <v>6.1760000000000002</v>
      </c>
      <c r="H88" s="33">
        <v>0</v>
      </c>
      <c r="I88" s="33">
        <f>ROUND(ROUND(H88,2)*ROUND(G88,3),2)</f>
        <v>0</v>
      </c>
      <c r="O88">
        <f>(I88*21)/100</f>
        <v>0</v>
      </c>
      <c r="P88" t="s">
        <v>35</v>
      </c>
    </row>
    <row r="89" spans="1:18" ht="51" x14ac:dyDescent="0.2">
      <c r="A89" s="34" t="s">
        <v>59</v>
      </c>
      <c r="E89" s="35" t="s">
        <v>3359</v>
      </c>
    </row>
    <row r="90" spans="1:18" x14ac:dyDescent="0.2">
      <c r="A90" s="36" t="s">
        <v>61</v>
      </c>
      <c r="E90" s="37" t="s">
        <v>3609</v>
      </c>
    </row>
    <row r="91" spans="1:18" ht="102" x14ac:dyDescent="0.2">
      <c r="A91" t="s">
        <v>63</v>
      </c>
      <c r="E91" s="35" t="s">
        <v>314</v>
      </c>
    </row>
    <row r="92" spans="1:18" ht="12.75" customHeight="1" x14ac:dyDescent="0.2">
      <c r="A92" s="12" t="s">
        <v>53</v>
      </c>
      <c r="B92" s="12"/>
      <c r="C92" s="38" t="s">
        <v>45</v>
      </c>
      <c r="D92" s="12"/>
      <c r="E92" s="27" t="s">
        <v>315</v>
      </c>
      <c r="F92" s="12"/>
      <c r="G92" s="12"/>
      <c r="H92" s="12"/>
      <c r="I92" s="39">
        <f>0+Q92</f>
        <v>0</v>
      </c>
      <c r="O92">
        <f>0+R92</f>
        <v>0</v>
      </c>
      <c r="Q92">
        <f>0+I93+I97+I101+I105+I109+I113</f>
        <v>0</v>
      </c>
      <c r="R92">
        <f>0+O93+O97+O101+O105+O109+O113</f>
        <v>0</v>
      </c>
    </row>
    <row r="93" spans="1:18" x14ac:dyDescent="0.2">
      <c r="A93" s="24" t="s">
        <v>55</v>
      </c>
      <c r="B93" s="29" t="s">
        <v>159</v>
      </c>
      <c r="C93" s="29" t="s">
        <v>342</v>
      </c>
      <c r="D93" s="24" t="s">
        <v>69</v>
      </c>
      <c r="E93" s="30" t="s">
        <v>343</v>
      </c>
      <c r="F93" s="31" t="s">
        <v>204</v>
      </c>
      <c r="G93" s="32">
        <v>14.375</v>
      </c>
      <c r="H93" s="33">
        <v>0</v>
      </c>
      <c r="I93" s="33">
        <f>ROUND(ROUND(H93,2)*ROUND(G93,3),2)</f>
        <v>0</v>
      </c>
      <c r="O93">
        <f>(I93*21)/100</f>
        <v>0</v>
      </c>
      <c r="P93" t="s">
        <v>35</v>
      </c>
    </row>
    <row r="94" spans="1:18" ht="38.25" x14ac:dyDescent="0.2">
      <c r="A94" s="34" t="s">
        <v>59</v>
      </c>
      <c r="E94" s="35" t="s">
        <v>3363</v>
      </c>
    </row>
    <row r="95" spans="1:18" x14ac:dyDescent="0.2">
      <c r="A95" s="36" t="s">
        <v>61</v>
      </c>
      <c r="E95" s="37" t="s">
        <v>3610</v>
      </c>
    </row>
    <row r="96" spans="1:18" ht="51" x14ac:dyDescent="0.2">
      <c r="A96" t="s">
        <v>63</v>
      </c>
      <c r="E96" s="35" t="s">
        <v>327</v>
      </c>
    </row>
    <row r="97" spans="1:16" x14ac:dyDescent="0.2">
      <c r="A97" s="24" t="s">
        <v>55</v>
      </c>
      <c r="B97" s="29" t="s">
        <v>165</v>
      </c>
      <c r="C97" s="29" t="s">
        <v>352</v>
      </c>
      <c r="D97" s="24" t="s">
        <v>69</v>
      </c>
      <c r="E97" s="30" t="s">
        <v>353</v>
      </c>
      <c r="F97" s="31" t="s">
        <v>204</v>
      </c>
      <c r="G97" s="32">
        <v>22.67</v>
      </c>
      <c r="H97" s="33">
        <v>0</v>
      </c>
      <c r="I97" s="33">
        <f>ROUND(ROUND(H97,2)*ROUND(G97,3),2)</f>
        <v>0</v>
      </c>
      <c r="O97">
        <f>(I97*21)/100</f>
        <v>0</v>
      </c>
      <c r="P97" t="s">
        <v>35</v>
      </c>
    </row>
    <row r="98" spans="1:16" ht="38.25" x14ac:dyDescent="0.2">
      <c r="A98" s="34" t="s">
        <v>59</v>
      </c>
      <c r="E98" s="35" t="s">
        <v>3365</v>
      </c>
    </row>
    <row r="99" spans="1:16" x14ac:dyDescent="0.2">
      <c r="A99" s="36" t="s">
        <v>61</v>
      </c>
      <c r="E99" s="37" t="s">
        <v>3611</v>
      </c>
    </row>
    <row r="100" spans="1:16" ht="51" x14ac:dyDescent="0.2">
      <c r="A100" t="s">
        <v>63</v>
      </c>
      <c r="E100" s="35" t="s">
        <v>327</v>
      </c>
    </row>
    <row r="101" spans="1:16" x14ac:dyDescent="0.2">
      <c r="A101" s="24" t="s">
        <v>55</v>
      </c>
      <c r="B101" s="29" t="s">
        <v>171</v>
      </c>
      <c r="C101" s="29" t="s">
        <v>357</v>
      </c>
      <c r="D101" s="24" t="s">
        <v>69</v>
      </c>
      <c r="E101" s="30" t="s">
        <v>358</v>
      </c>
      <c r="F101" s="31" t="s">
        <v>71</v>
      </c>
      <c r="G101" s="32">
        <v>2.2229999999999999</v>
      </c>
      <c r="H101" s="33">
        <v>0</v>
      </c>
      <c r="I101" s="33">
        <f>ROUND(ROUND(H101,2)*ROUND(G101,3),2)</f>
        <v>0</v>
      </c>
      <c r="O101">
        <f>(I101*21)/100</f>
        <v>0</v>
      </c>
      <c r="P101" t="s">
        <v>35</v>
      </c>
    </row>
    <row r="102" spans="1:16" ht="102" x14ac:dyDescent="0.2">
      <c r="A102" s="34" t="s">
        <v>59</v>
      </c>
      <c r="E102" s="35" t="s">
        <v>3612</v>
      </c>
    </row>
    <row r="103" spans="1:16" ht="38.25" x14ac:dyDescent="0.2">
      <c r="A103" s="36" t="s">
        <v>61</v>
      </c>
      <c r="E103" s="37" t="s">
        <v>3613</v>
      </c>
    </row>
    <row r="104" spans="1:16" ht="102" x14ac:dyDescent="0.2">
      <c r="A104" t="s">
        <v>63</v>
      </c>
      <c r="E104" s="35" t="s">
        <v>361</v>
      </c>
    </row>
    <row r="105" spans="1:16" x14ac:dyDescent="0.2">
      <c r="A105" s="24" t="s">
        <v>55</v>
      </c>
      <c r="B105" s="29" t="s">
        <v>178</v>
      </c>
      <c r="C105" s="29" t="s">
        <v>369</v>
      </c>
      <c r="D105" s="24" t="s">
        <v>69</v>
      </c>
      <c r="E105" s="30" t="s">
        <v>370</v>
      </c>
      <c r="F105" s="31" t="s">
        <v>204</v>
      </c>
      <c r="G105" s="32">
        <v>37.045000000000002</v>
      </c>
      <c r="H105" s="33">
        <v>0</v>
      </c>
      <c r="I105" s="33">
        <f>ROUND(ROUND(H105,2)*ROUND(G105,3),2)</f>
        <v>0</v>
      </c>
      <c r="O105">
        <f>(I105*21)/100</f>
        <v>0</v>
      </c>
      <c r="P105" t="s">
        <v>35</v>
      </c>
    </row>
    <row r="106" spans="1:16" ht="102" x14ac:dyDescent="0.2">
      <c r="A106" s="34" t="s">
        <v>59</v>
      </c>
      <c r="E106" s="35" t="s">
        <v>3614</v>
      </c>
    </row>
    <row r="107" spans="1:16" ht="38.25" x14ac:dyDescent="0.2">
      <c r="A107" s="36" t="s">
        <v>61</v>
      </c>
      <c r="E107" s="37" t="s">
        <v>3615</v>
      </c>
    </row>
    <row r="108" spans="1:16" ht="51" x14ac:dyDescent="0.2">
      <c r="A108" t="s">
        <v>63</v>
      </c>
      <c r="E108" s="35" t="s">
        <v>373</v>
      </c>
    </row>
    <row r="109" spans="1:16" x14ac:dyDescent="0.2">
      <c r="A109" s="24" t="s">
        <v>55</v>
      </c>
      <c r="B109" s="29" t="s">
        <v>184</v>
      </c>
      <c r="C109" s="29" t="s">
        <v>397</v>
      </c>
      <c r="D109" s="24" t="s">
        <v>69</v>
      </c>
      <c r="E109" s="30" t="s">
        <v>398</v>
      </c>
      <c r="F109" s="31" t="s">
        <v>204</v>
      </c>
      <c r="G109" s="32">
        <v>37.045000000000002</v>
      </c>
      <c r="H109" s="33">
        <v>0</v>
      </c>
      <c r="I109" s="33">
        <f>ROUND(ROUND(H109,2)*ROUND(G109,3),2)</f>
        <v>0</v>
      </c>
      <c r="O109">
        <f>(I109*21)/100</f>
        <v>0</v>
      </c>
      <c r="P109" t="s">
        <v>35</v>
      </c>
    </row>
    <row r="110" spans="1:16" ht="76.5" x14ac:dyDescent="0.2">
      <c r="A110" s="34" t="s">
        <v>59</v>
      </c>
      <c r="E110" s="35" t="s">
        <v>3616</v>
      </c>
    </row>
    <row r="111" spans="1:16" ht="38.25" x14ac:dyDescent="0.2">
      <c r="A111" s="36" t="s">
        <v>61</v>
      </c>
      <c r="E111" s="37" t="s">
        <v>3615</v>
      </c>
    </row>
    <row r="112" spans="1:16" ht="140.25" x14ac:dyDescent="0.2">
      <c r="A112" t="s">
        <v>63</v>
      </c>
      <c r="E112" s="35" t="s">
        <v>401</v>
      </c>
    </row>
    <row r="113" spans="1:18" x14ac:dyDescent="0.2">
      <c r="A113" s="24" t="s">
        <v>55</v>
      </c>
      <c r="B113" s="29" t="s">
        <v>190</v>
      </c>
      <c r="C113" s="29" t="s">
        <v>471</v>
      </c>
      <c r="D113" s="24" t="s">
        <v>69</v>
      </c>
      <c r="E113" s="30" t="s">
        <v>472</v>
      </c>
      <c r="F113" s="31" t="s">
        <v>101</v>
      </c>
      <c r="G113" s="32">
        <v>8.7360000000000007</v>
      </c>
      <c r="H113" s="33">
        <v>0</v>
      </c>
      <c r="I113" s="33">
        <f>ROUND(ROUND(H113,2)*ROUND(G113,3),2)</f>
        <v>0</v>
      </c>
      <c r="O113">
        <f>(I113*21)/100</f>
        <v>0</v>
      </c>
      <c r="P113" t="s">
        <v>35</v>
      </c>
    </row>
    <row r="114" spans="1:18" ht="76.5" x14ac:dyDescent="0.2">
      <c r="A114" s="34" t="s">
        <v>59</v>
      </c>
      <c r="E114" s="35" t="s">
        <v>3617</v>
      </c>
    </row>
    <row r="115" spans="1:18" ht="38.25" x14ac:dyDescent="0.2">
      <c r="A115" s="36" t="s">
        <v>61</v>
      </c>
      <c r="E115" s="37" t="s">
        <v>3591</v>
      </c>
    </row>
    <row r="116" spans="1:18" ht="38.25" x14ac:dyDescent="0.2">
      <c r="A116" t="s">
        <v>63</v>
      </c>
      <c r="E116" s="35" t="s">
        <v>475</v>
      </c>
    </row>
    <row r="117" spans="1:18" ht="12.75" customHeight="1" x14ac:dyDescent="0.2">
      <c r="A117" s="12" t="s">
        <v>53</v>
      </c>
      <c r="B117" s="12"/>
      <c r="C117" s="38" t="s">
        <v>47</v>
      </c>
      <c r="D117" s="12"/>
      <c r="E117" s="27" t="s">
        <v>793</v>
      </c>
      <c r="F117" s="12"/>
      <c r="G117" s="12"/>
      <c r="H117" s="12"/>
      <c r="I117" s="39">
        <f>0+Q117</f>
        <v>0</v>
      </c>
      <c r="O117">
        <f>0+R117</f>
        <v>0</v>
      </c>
      <c r="Q117">
        <f>0+I118</f>
        <v>0</v>
      </c>
      <c r="R117">
        <f>0+O118</f>
        <v>0</v>
      </c>
    </row>
    <row r="118" spans="1:18" ht="25.5" x14ac:dyDescent="0.2">
      <c r="A118" s="24" t="s">
        <v>55</v>
      </c>
      <c r="B118" s="29" t="s">
        <v>196</v>
      </c>
      <c r="C118" s="29" t="s">
        <v>794</v>
      </c>
      <c r="D118" s="24" t="s">
        <v>69</v>
      </c>
      <c r="E118" s="30" t="s">
        <v>795</v>
      </c>
      <c r="F118" s="31" t="s">
        <v>204</v>
      </c>
      <c r="G118" s="32">
        <v>0.27200000000000002</v>
      </c>
      <c r="H118" s="33">
        <v>0</v>
      </c>
      <c r="I118" s="33">
        <f>ROUND(ROUND(H118,2)*ROUND(G118,3),2)</f>
        <v>0</v>
      </c>
      <c r="O118">
        <f>(I118*21)/100</f>
        <v>0</v>
      </c>
      <c r="P118" t="s">
        <v>35</v>
      </c>
    </row>
    <row r="119" spans="1:18" ht="51" x14ac:dyDescent="0.2">
      <c r="A119" s="34" t="s">
        <v>59</v>
      </c>
      <c r="E119" s="35" t="s">
        <v>3373</v>
      </c>
    </row>
    <row r="120" spans="1:18" x14ac:dyDescent="0.2">
      <c r="A120" s="36" t="s">
        <v>61</v>
      </c>
      <c r="E120" s="37" t="s">
        <v>3618</v>
      </c>
    </row>
    <row r="121" spans="1:18" ht="76.5" x14ac:dyDescent="0.2">
      <c r="A121" t="s">
        <v>63</v>
      </c>
      <c r="E121" s="35" t="s">
        <v>798</v>
      </c>
    </row>
    <row r="122" spans="1:18" ht="12.75" customHeight="1" x14ac:dyDescent="0.2">
      <c r="A122" s="12" t="s">
        <v>53</v>
      </c>
      <c r="B122" s="12"/>
      <c r="C122" s="38" t="s">
        <v>89</v>
      </c>
      <c r="D122" s="12"/>
      <c r="E122" s="27" t="s">
        <v>476</v>
      </c>
      <c r="F122" s="12"/>
      <c r="G122" s="12"/>
      <c r="H122" s="12"/>
      <c r="I122" s="39">
        <f>0+Q122</f>
        <v>0</v>
      </c>
      <c r="O122">
        <f>0+R122</f>
        <v>0</v>
      </c>
      <c r="Q122">
        <f>0+I123+I127</f>
        <v>0</v>
      </c>
      <c r="R122">
        <f>0+O123+O127</f>
        <v>0</v>
      </c>
    </row>
    <row r="123" spans="1:18" ht="25.5" x14ac:dyDescent="0.2">
      <c r="A123" s="24" t="s">
        <v>55</v>
      </c>
      <c r="B123" s="29" t="s">
        <v>201</v>
      </c>
      <c r="C123" s="29" t="s">
        <v>799</v>
      </c>
      <c r="D123" s="24" t="s">
        <v>69</v>
      </c>
      <c r="E123" s="30" t="s">
        <v>800</v>
      </c>
      <c r="F123" s="31" t="s">
        <v>204</v>
      </c>
      <c r="G123" s="32">
        <v>17.731000000000002</v>
      </c>
      <c r="H123" s="33">
        <v>0</v>
      </c>
      <c r="I123" s="33">
        <f>ROUND(ROUND(H123,2)*ROUND(G123,3),2)</f>
        <v>0</v>
      </c>
      <c r="O123">
        <f>(I123*21)/100</f>
        <v>0</v>
      </c>
      <c r="P123" t="s">
        <v>35</v>
      </c>
    </row>
    <row r="124" spans="1:18" ht="76.5" x14ac:dyDescent="0.2">
      <c r="A124" s="34" t="s">
        <v>59</v>
      </c>
      <c r="E124" s="35" t="s">
        <v>3619</v>
      </c>
    </row>
    <row r="125" spans="1:18" ht="38.25" x14ac:dyDescent="0.2">
      <c r="A125" s="36" t="s">
        <v>61</v>
      </c>
      <c r="E125" s="37" t="s">
        <v>3620</v>
      </c>
    </row>
    <row r="126" spans="1:18" ht="191.25" x14ac:dyDescent="0.2">
      <c r="A126" t="s">
        <v>63</v>
      </c>
      <c r="E126" s="35" t="s">
        <v>803</v>
      </c>
    </row>
    <row r="127" spans="1:18" x14ac:dyDescent="0.2">
      <c r="A127" s="24" t="s">
        <v>55</v>
      </c>
      <c r="B127" s="29" t="s">
        <v>208</v>
      </c>
      <c r="C127" s="29" t="s">
        <v>804</v>
      </c>
      <c r="D127" s="24" t="s">
        <v>69</v>
      </c>
      <c r="E127" s="30" t="s">
        <v>805</v>
      </c>
      <c r="F127" s="31" t="s">
        <v>204</v>
      </c>
      <c r="G127" s="32">
        <v>0.27200000000000002</v>
      </c>
      <c r="H127" s="33">
        <v>0</v>
      </c>
      <c r="I127" s="33">
        <f>ROUND(ROUND(H127,2)*ROUND(G127,3),2)</f>
        <v>0</v>
      </c>
      <c r="O127">
        <f>(I127*21)/100</f>
        <v>0</v>
      </c>
      <c r="P127" t="s">
        <v>35</v>
      </c>
    </row>
    <row r="128" spans="1:18" ht="38.25" x14ac:dyDescent="0.2">
      <c r="A128" s="34" t="s">
        <v>59</v>
      </c>
      <c r="E128" s="35" t="s">
        <v>3378</v>
      </c>
    </row>
    <row r="129" spans="1:18" x14ac:dyDescent="0.2">
      <c r="A129" s="36" t="s">
        <v>61</v>
      </c>
      <c r="E129" s="37" t="s">
        <v>3618</v>
      </c>
    </row>
    <row r="130" spans="1:18" ht="51" x14ac:dyDescent="0.2">
      <c r="A130" t="s">
        <v>63</v>
      </c>
      <c r="E130" s="35" t="s">
        <v>807</v>
      </c>
    </row>
    <row r="131" spans="1:18" ht="12.75" customHeight="1" x14ac:dyDescent="0.2">
      <c r="A131" s="12" t="s">
        <v>53</v>
      </c>
      <c r="B131" s="12"/>
      <c r="C131" s="38" t="s">
        <v>94</v>
      </c>
      <c r="D131" s="12"/>
      <c r="E131" s="27" t="s">
        <v>490</v>
      </c>
      <c r="F131" s="12"/>
      <c r="G131" s="12"/>
      <c r="H131" s="12"/>
      <c r="I131" s="39">
        <f>0+Q131</f>
        <v>0</v>
      </c>
      <c r="O131">
        <f>0+R131</f>
        <v>0</v>
      </c>
      <c r="Q131">
        <f>0+I132+I136+I140</f>
        <v>0</v>
      </c>
      <c r="R131">
        <f>0+O132+O136+O140</f>
        <v>0</v>
      </c>
    </row>
    <row r="132" spans="1:18" x14ac:dyDescent="0.2">
      <c r="A132" s="24" t="s">
        <v>55</v>
      </c>
      <c r="B132" s="29" t="s">
        <v>214</v>
      </c>
      <c r="C132" s="29" t="s">
        <v>808</v>
      </c>
      <c r="D132" s="24" t="s">
        <v>69</v>
      </c>
      <c r="E132" s="30" t="s">
        <v>809</v>
      </c>
      <c r="F132" s="31" t="s">
        <v>101</v>
      </c>
      <c r="G132" s="32">
        <v>6.55</v>
      </c>
      <c r="H132" s="33">
        <v>0</v>
      </c>
      <c r="I132" s="33">
        <f>ROUND(ROUND(H132,2)*ROUND(G132,3),2)</f>
        <v>0</v>
      </c>
      <c r="O132">
        <f>(I132*21)/100</f>
        <v>0</v>
      </c>
      <c r="P132" t="s">
        <v>35</v>
      </c>
    </row>
    <row r="133" spans="1:18" ht="51" x14ac:dyDescent="0.2">
      <c r="A133" s="34" t="s">
        <v>59</v>
      </c>
      <c r="E133" s="35" t="s">
        <v>3441</v>
      </c>
    </row>
    <row r="134" spans="1:18" x14ac:dyDescent="0.2">
      <c r="A134" s="36" t="s">
        <v>61</v>
      </c>
      <c r="E134" s="37" t="s">
        <v>865</v>
      </c>
    </row>
    <row r="135" spans="1:18" ht="255" x14ac:dyDescent="0.2">
      <c r="A135" t="s">
        <v>63</v>
      </c>
      <c r="E135" s="35" t="s">
        <v>496</v>
      </c>
    </row>
    <row r="136" spans="1:18" x14ac:dyDescent="0.2">
      <c r="A136" s="24" t="s">
        <v>55</v>
      </c>
      <c r="B136" s="29" t="s">
        <v>220</v>
      </c>
      <c r="C136" s="29" t="s">
        <v>812</v>
      </c>
      <c r="D136" s="24" t="s">
        <v>69</v>
      </c>
      <c r="E136" s="30" t="s">
        <v>813</v>
      </c>
      <c r="F136" s="31" t="s">
        <v>486</v>
      </c>
      <c r="G136" s="32">
        <v>1</v>
      </c>
      <c r="H136" s="33">
        <v>0</v>
      </c>
      <c r="I136" s="33">
        <f>ROUND(ROUND(H136,2)*ROUND(G136,3),2)</f>
        <v>0</v>
      </c>
      <c r="O136">
        <f>(I136*21)/100</f>
        <v>0</v>
      </c>
      <c r="P136" t="s">
        <v>35</v>
      </c>
    </row>
    <row r="137" spans="1:18" ht="51" x14ac:dyDescent="0.2">
      <c r="A137" s="34" t="s">
        <v>59</v>
      </c>
      <c r="E137" s="35" t="s">
        <v>3381</v>
      </c>
    </row>
    <row r="138" spans="1:18" x14ac:dyDescent="0.2">
      <c r="A138" s="36" t="s">
        <v>61</v>
      </c>
      <c r="E138" s="37" t="s">
        <v>815</v>
      </c>
    </row>
    <row r="139" spans="1:18" ht="38.25" x14ac:dyDescent="0.2">
      <c r="A139" t="s">
        <v>63</v>
      </c>
      <c r="E139" s="35" t="s">
        <v>816</v>
      </c>
    </row>
    <row r="140" spans="1:18" x14ac:dyDescent="0.2">
      <c r="A140" s="24" t="s">
        <v>55</v>
      </c>
      <c r="B140" s="29" t="s">
        <v>225</v>
      </c>
      <c r="C140" s="29" t="s">
        <v>817</v>
      </c>
      <c r="D140" s="24" t="s">
        <v>69</v>
      </c>
      <c r="E140" s="30" t="s">
        <v>818</v>
      </c>
      <c r="F140" s="31" t="s">
        <v>71</v>
      </c>
      <c r="G140" s="32">
        <v>2.8780000000000001</v>
      </c>
      <c r="H140" s="33">
        <v>0</v>
      </c>
      <c r="I140" s="33">
        <f>ROUND(ROUND(H140,2)*ROUND(G140,3),2)</f>
        <v>0</v>
      </c>
      <c r="O140">
        <f>(I140*21)/100</f>
        <v>0</v>
      </c>
      <c r="P140" t="s">
        <v>35</v>
      </c>
    </row>
    <row r="141" spans="1:18" ht="102" x14ac:dyDescent="0.2">
      <c r="A141" s="34" t="s">
        <v>59</v>
      </c>
      <c r="E141" s="35" t="s">
        <v>3621</v>
      </c>
    </row>
    <row r="142" spans="1:18" x14ac:dyDescent="0.2">
      <c r="A142" s="36" t="s">
        <v>61</v>
      </c>
      <c r="E142" s="37" t="s">
        <v>3622</v>
      </c>
    </row>
    <row r="143" spans="1:18" ht="369.75" x14ac:dyDescent="0.2">
      <c r="A143" t="s">
        <v>63</v>
      </c>
      <c r="E143" s="35" t="s">
        <v>274</v>
      </c>
    </row>
    <row r="144" spans="1:18" ht="12.75" customHeight="1" x14ac:dyDescent="0.2">
      <c r="A144" s="12" t="s">
        <v>53</v>
      </c>
      <c r="B144" s="12"/>
      <c r="C144" s="38" t="s">
        <v>50</v>
      </c>
      <c r="D144" s="12"/>
      <c r="E144" s="27" t="s">
        <v>542</v>
      </c>
      <c r="F144" s="12"/>
      <c r="G144" s="12"/>
      <c r="H144" s="12"/>
      <c r="I144" s="39">
        <f>0+Q144</f>
        <v>0</v>
      </c>
      <c r="O144">
        <f>0+R144</f>
        <v>0</v>
      </c>
      <c r="Q144">
        <f>0+I145+I149+I153+I157+I161+I165+I169+I173+I177+I181+I185</f>
        <v>0</v>
      </c>
      <c r="R144">
        <f>0+O145+O149+O153+O157+O161+O165+O169+O173+O177+O181+O185</f>
        <v>0</v>
      </c>
    </row>
    <row r="145" spans="1:16" x14ac:dyDescent="0.2">
      <c r="A145" s="24" t="s">
        <v>55</v>
      </c>
      <c r="B145" s="29" t="s">
        <v>230</v>
      </c>
      <c r="C145" s="29" t="s">
        <v>618</v>
      </c>
      <c r="D145" s="24" t="s">
        <v>69</v>
      </c>
      <c r="E145" s="30" t="s">
        <v>619</v>
      </c>
      <c r="F145" s="31" t="s">
        <v>101</v>
      </c>
      <c r="G145" s="32">
        <v>9.6449999999999996</v>
      </c>
      <c r="H145" s="33">
        <v>0</v>
      </c>
      <c r="I145" s="33">
        <f>ROUND(ROUND(H145,2)*ROUND(G145,3),2)</f>
        <v>0</v>
      </c>
      <c r="O145">
        <f>(I145*21)/100</f>
        <v>0</v>
      </c>
      <c r="P145" t="s">
        <v>35</v>
      </c>
    </row>
    <row r="146" spans="1:16" ht="76.5" x14ac:dyDescent="0.2">
      <c r="A146" s="34" t="s">
        <v>59</v>
      </c>
      <c r="E146" s="35" t="s">
        <v>3623</v>
      </c>
    </row>
    <row r="147" spans="1:16" x14ac:dyDescent="0.2">
      <c r="A147" s="36" t="s">
        <v>61</v>
      </c>
      <c r="E147" s="37" t="s">
        <v>3624</v>
      </c>
    </row>
    <row r="148" spans="1:16" ht="51" x14ac:dyDescent="0.2">
      <c r="A148" t="s">
        <v>63</v>
      </c>
      <c r="E148" s="35" t="s">
        <v>622</v>
      </c>
    </row>
    <row r="149" spans="1:16" x14ac:dyDescent="0.2">
      <c r="A149" s="24" t="s">
        <v>55</v>
      </c>
      <c r="B149" s="29" t="s">
        <v>236</v>
      </c>
      <c r="C149" s="29" t="s">
        <v>646</v>
      </c>
      <c r="D149" s="24" t="s">
        <v>69</v>
      </c>
      <c r="E149" s="30" t="s">
        <v>647</v>
      </c>
      <c r="F149" s="31" t="s">
        <v>101</v>
      </c>
      <c r="G149" s="32">
        <v>8.7460000000000004</v>
      </c>
      <c r="H149" s="33">
        <v>0</v>
      </c>
      <c r="I149" s="33">
        <f>ROUND(ROUND(H149,2)*ROUND(G149,3),2)</f>
        <v>0</v>
      </c>
      <c r="O149">
        <f>(I149*21)/100</f>
        <v>0</v>
      </c>
      <c r="P149" t="s">
        <v>35</v>
      </c>
    </row>
    <row r="150" spans="1:16" ht="38.25" x14ac:dyDescent="0.2">
      <c r="A150" s="34" t="s">
        <v>59</v>
      </c>
      <c r="E150" s="35" t="s">
        <v>3386</v>
      </c>
    </row>
    <row r="151" spans="1:16" x14ac:dyDescent="0.2">
      <c r="A151" s="36" t="s">
        <v>61</v>
      </c>
      <c r="E151" s="37" t="s">
        <v>3625</v>
      </c>
    </row>
    <row r="152" spans="1:16" ht="25.5" x14ac:dyDescent="0.2">
      <c r="A152" t="s">
        <v>63</v>
      </c>
      <c r="E152" s="35" t="s">
        <v>644</v>
      </c>
    </row>
    <row r="153" spans="1:16" x14ac:dyDescent="0.2">
      <c r="A153" s="24" t="s">
        <v>55</v>
      </c>
      <c r="B153" s="29" t="s">
        <v>243</v>
      </c>
      <c r="C153" s="29" t="s">
        <v>821</v>
      </c>
      <c r="D153" s="24" t="s">
        <v>69</v>
      </c>
      <c r="E153" s="30" t="s">
        <v>822</v>
      </c>
      <c r="F153" s="31" t="s">
        <v>101</v>
      </c>
      <c r="G153" s="32">
        <v>3.4</v>
      </c>
      <c r="H153" s="33">
        <v>0</v>
      </c>
      <c r="I153" s="33">
        <f>ROUND(ROUND(H153,2)*ROUND(G153,3),2)</f>
        <v>0</v>
      </c>
      <c r="O153">
        <f>(I153*21)/100</f>
        <v>0</v>
      </c>
      <c r="P153" t="s">
        <v>35</v>
      </c>
    </row>
    <row r="154" spans="1:16" ht="51" x14ac:dyDescent="0.2">
      <c r="A154" s="34" t="s">
        <v>59</v>
      </c>
      <c r="E154" s="35" t="s">
        <v>3388</v>
      </c>
    </row>
    <row r="155" spans="1:16" x14ac:dyDescent="0.2">
      <c r="A155" s="36" t="s">
        <v>61</v>
      </c>
      <c r="E155" s="37" t="s">
        <v>3626</v>
      </c>
    </row>
    <row r="156" spans="1:16" ht="25.5" x14ac:dyDescent="0.2">
      <c r="A156" t="s">
        <v>63</v>
      </c>
      <c r="E156" s="35" t="s">
        <v>825</v>
      </c>
    </row>
    <row r="157" spans="1:16" x14ac:dyDescent="0.2">
      <c r="A157" s="24" t="s">
        <v>55</v>
      </c>
      <c r="B157" s="29" t="s">
        <v>249</v>
      </c>
      <c r="C157" s="29" t="s">
        <v>826</v>
      </c>
      <c r="D157" s="24" t="s">
        <v>69</v>
      </c>
      <c r="E157" s="30" t="s">
        <v>827</v>
      </c>
      <c r="F157" s="31" t="s">
        <v>71</v>
      </c>
      <c r="G157" s="32">
        <v>1E-3</v>
      </c>
      <c r="H157" s="33">
        <v>0</v>
      </c>
      <c r="I157" s="33">
        <f>ROUND(ROUND(H157,2)*ROUND(G157,3),2)</f>
        <v>0</v>
      </c>
      <c r="O157">
        <f>(I157*21)/100</f>
        <v>0</v>
      </c>
      <c r="P157" t="s">
        <v>35</v>
      </c>
    </row>
    <row r="158" spans="1:16" ht="51" x14ac:dyDescent="0.2">
      <c r="A158" s="34" t="s">
        <v>59</v>
      </c>
      <c r="E158" s="35" t="s">
        <v>3390</v>
      </c>
    </row>
    <row r="159" spans="1:16" x14ac:dyDescent="0.2">
      <c r="A159" s="36" t="s">
        <v>61</v>
      </c>
      <c r="E159" s="37" t="s">
        <v>3448</v>
      </c>
    </row>
    <row r="160" spans="1:16" ht="38.25" x14ac:dyDescent="0.2">
      <c r="A160" t="s">
        <v>63</v>
      </c>
      <c r="E160" s="35" t="s">
        <v>830</v>
      </c>
    </row>
    <row r="161" spans="1:16" x14ac:dyDescent="0.2">
      <c r="A161" s="24" t="s">
        <v>55</v>
      </c>
      <c r="B161" s="29" t="s">
        <v>255</v>
      </c>
      <c r="C161" s="29" t="s">
        <v>831</v>
      </c>
      <c r="D161" s="24" t="s">
        <v>69</v>
      </c>
      <c r="E161" s="30" t="s">
        <v>832</v>
      </c>
      <c r="F161" s="31" t="s">
        <v>71</v>
      </c>
      <c r="G161" s="32">
        <v>2.5000000000000001E-2</v>
      </c>
      <c r="H161" s="33">
        <v>0</v>
      </c>
      <c r="I161" s="33">
        <f>ROUND(ROUND(H161,2)*ROUND(G161,3),2)</f>
        <v>0</v>
      </c>
      <c r="O161">
        <f>(I161*21)/100</f>
        <v>0</v>
      </c>
      <c r="P161" t="s">
        <v>35</v>
      </c>
    </row>
    <row r="162" spans="1:16" ht="63.75" x14ac:dyDescent="0.2">
      <c r="A162" s="34" t="s">
        <v>59</v>
      </c>
      <c r="E162" s="35" t="s">
        <v>3627</v>
      </c>
    </row>
    <row r="163" spans="1:16" x14ac:dyDescent="0.2">
      <c r="A163" s="36" t="s">
        <v>61</v>
      </c>
      <c r="E163" s="37" t="s">
        <v>834</v>
      </c>
    </row>
    <row r="164" spans="1:16" ht="229.5" x14ac:dyDescent="0.2">
      <c r="A164" t="s">
        <v>63</v>
      </c>
      <c r="E164" s="35" t="s">
        <v>835</v>
      </c>
    </row>
    <row r="165" spans="1:16" x14ac:dyDescent="0.2">
      <c r="A165" s="24" t="s">
        <v>55</v>
      </c>
      <c r="B165" s="29" t="s">
        <v>262</v>
      </c>
      <c r="C165" s="29" t="s">
        <v>668</v>
      </c>
      <c r="D165" s="24" t="s">
        <v>69</v>
      </c>
      <c r="E165" s="30" t="s">
        <v>669</v>
      </c>
      <c r="F165" s="31" t="s">
        <v>71</v>
      </c>
      <c r="G165" s="32">
        <v>4.3330000000000002</v>
      </c>
      <c r="H165" s="33">
        <v>0</v>
      </c>
      <c r="I165" s="33">
        <f>ROUND(ROUND(H165,2)*ROUND(G165,3),2)</f>
        <v>0</v>
      </c>
      <c r="O165">
        <f>(I165*21)/100</f>
        <v>0</v>
      </c>
      <c r="P165" t="s">
        <v>35</v>
      </c>
    </row>
    <row r="166" spans="1:16" ht="178.5" x14ac:dyDescent="0.2">
      <c r="A166" s="34" t="s">
        <v>59</v>
      </c>
      <c r="E166" s="35" t="s">
        <v>3628</v>
      </c>
    </row>
    <row r="167" spans="1:16" ht="51" x14ac:dyDescent="0.2">
      <c r="A167" s="36" t="s">
        <v>61</v>
      </c>
      <c r="E167" s="37" t="s">
        <v>3629</v>
      </c>
    </row>
    <row r="168" spans="1:16" ht="114.75" x14ac:dyDescent="0.2">
      <c r="A168" t="s">
        <v>63</v>
      </c>
      <c r="E168" s="35" t="s">
        <v>661</v>
      </c>
    </row>
    <row r="169" spans="1:16" x14ac:dyDescent="0.2">
      <c r="A169" s="24" t="s">
        <v>55</v>
      </c>
      <c r="B169" s="29" t="s">
        <v>269</v>
      </c>
      <c r="C169" s="29" t="s">
        <v>673</v>
      </c>
      <c r="D169" s="24" t="s">
        <v>69</v>
      </c>
      <c r="E169" s="30" t="s">
        <v>674</v>
      </c>
      <c r="F169" s="31" t="s">
        <v>77</v>
      </c>
      <c r="G169" s="32">
        <v>99.659000000000006</v>
      </c>
      <c r="H169" s="33">
        <v>0</v>
      </c>
      <c r="I169" s="33">
        <f>ROUND(ROUND(H169,2)*ROUND(G169,3),2)</f>
        <v>0</v>
      </c>
      <c r="O169">
        <f>(I169*21)/100</f>
        <v>0</v>
      </c>
      <c r="P169" t="s">
        <v>35</v>
      </c>
    </row>
    <row r="170" spans="1:16" ht="127.5" x14ac:dyDescent="0.2">
      <c r="A170" s="34" t="s">
        <v>59</v>
      </c>
      <c r="E170" s="35" t="s">
        <v>3630</v>
      </c>
    </row>
    <row r="171" spans="1:16" ht="51" x14ac:dyDescent="0.2">
      <c r="A171" s="36" t="s">
        <v>61</v>
      </c>
      <c r="E171" s="37" t="s">
        <v>3631</v>
      </c>
    </row>
    <row r="172" spans="1:16" ht="25.5" x14ac:dyDescent="0.2">
      <c r="A172" t="s">
        <v>63</v>
      </c>
      <c r="E172" s="35" t="s">
        <v>80</v>
      </c>
    </row>
    <row r="173" spans="1:16" x14ac:dyDescent="0.2">
      <c r="A173" s="24" t="s">
        <v>55</v>
      </c>
      <c r="B173" s="29" t="s">
        <v>275</v>
      </c>
      <c r="C173" s="29" t="s">
        <v>678</v>
      </c>
      <c r="D173" s="24" t="s">
        <v>69</v>
      </c>
      <c r="E173" s="30" t="s">
        <v>679</v>
      </c>
      <c r="F173" s="31" t="s">
        <v>58</v>
      </c>
      <c r="G173" s="32">
        <v>0.15</v>
      </c>
      <c r="H173" s="33">
        <v>0</v>
      </c>
      <c r="I173" s="33">
        <f>ROUND(ROUND(H173,2)*ROUND(G173,3),2)</f>
        <v>0</v>
      </c>
      <c r="O173">
        <f>(I173*21)/100</f>
        <v>0</v>
      </c>
      <c r="P173" t="s">
        <v>35</v>
      </c>
    </row>
    <row r="174" spans="1:16" ht="51" x14ac:dyDescent="0.2">
      <c r="A174" s="34" t="s">
        <v>59</v>
      </c>
      <c r="E174" s="35" t="s">
        <v>3632</v>
      </c>
    </row>
    <row r="175" spans="1:16" x14ac:dyDescent="0.2">
      <c r="A175" s="36" t="s">
        <v>61</v>
      </c>
      <c r="E175" s="37" t="s">
        <v>914</v>
      </c>
    </row>
    <row r="176" spans="1:16" ht="114.75" x14ac:dyDescent="0.2">
      <c r="A176" t="s">
        <v>63</v>
      </c>
      <c r="E176" s="35" t="s">
        <v>682</v>
      </c>
    </row>
    <row r="177" spans="1:16" x14ac:dyDescent="0.2">
      <c r="A177" s="24" t="s">
        <v>55</v>
      </c>
      <c r="B177" s="29" t="s">
        <v>282</v>
      </c>
      <c r="C177" s="29" t="s">
        <v>848</v>
      </c>
      <c r="D177" s="24" t="s">
        <v>69</v>
      </c>
      <c r="E177" s="30" t="s">
        <v>849</v>
      </c>
      <c r="F177" s="31" t="s">
        <v>101</v>
      </c>
      <c r="G177" s="32">
        <v>5</v>
      </c>
      <c r="H177" s="33">
        <v>0</v>
      </c>
      <c r="I177" s="33">
        <f>ROUND(ROUND(H177,2)*ROUND(G177,3),2)</f>
        <v>0</v>
      </c>
      <c r="O177">
        <f>(I177*21)/100</f>
        <v>0</v>
      </c>
      <c r="P177" t="s">
        <v>35</v>
      </c>
    </row>
    <row r="178" spans="1:16" ht="51" x14ac:dyDescent="0.2">
      <c r="A178" s="34" t="s">
        <v>59</v>
      </c>
      <c r="E178" s="35" t="s">
        <v>3633</v>
      </c>
    </row>
    <row r="179" spans="1:16" x14ac:dyDescent="0.2">
      <c r="A179" s="36" t="s">
        <v>61</v>
      </c>
      <c r="E179" s="37" t="s">
        <v>1550</v>
      </c>
    </row>
    <row r="180" spans="1:16" ht="127.5" x14ac:dyDescent="0.2">
      <c r="A180" t="s">
        <v>63</v>
      </c>
      <c r="E180" s="35" t="s">
        <v>852</v>
      </c>
    </row>
    <row r="181" spans="1:16" x14ac:dyDescent="0.2">
      <c r="A181" s="24" t="s">
        <v>55</v>
      </c>
      <c r="B181" s="29" t="s">
        <v>287</v>
      </c>
      <c r="C181" s="29" t="s">
        <v>1067</v>
      </c>
      <c r="D181" s="24" t="s">
        <v>69</v>
      </c>
      <c r="E181" s="30" t="s">
        <v>1068</v>
      </c>
      <c r="F181" s="31" t="s">
        <v>71</v>
      </c>
      <c r="G181" s="32">
        <v>1.9330000000000001</v>
      </c>
      <c r="H181" s="33">
        <v>0</v>
      </c>
      <c r="I181" s="33">
        <f>ROUND(ROUND(H181,2)*ROUND(G181,3),2)</f>
        <v>0</v>
      </c>
      <c r="O181">
        <f>(I181*21)/100</f>
        <v>0</v>
      </c>
      <c r="P181" t="s">
        <v>35</v>
      </c>
    </row>
    <row r="182" spans="1:16" ht="63.75" x14ac:dyDescent="0.2">
      <c r="A182" s="34" t="s">
        <v>59</v>
      </c>
      <c r="E182" s="35" t="s">
        <v>3634</v>
      </c>
    </row>
    <row r="183" spans="1:16" x14ac:dyDescent="0.2">
      <c r="A183" s="36" t="s">
        <v>61</v>
      </c>
      <c r="E183" s="37" t="s">
        <v>3635</v>
      </c>
    </row>
    <row r="184" spans="1:16" ht="89.25" x14ac:dyDescent="0.2">
      <c r="A184" t="s">
        <v>63</v>
      </c>
      <c r="E184" s="35" t="s">
        <v>694</v>
      </c>
    </row>
    <row r="185" spans="1:16" x14ac:dyDescent="0.2">
      <c r="A185" s="24" t="s">
        <v>55</v>
      </c>
      <c r="B185" s="29" t="s">
        <v>292</v>
      </c>
      <c r="C185" s="29" t="s">
        <v>1071</v>
      </c>
      <c r="D185" s="24" t="s">
        <v>69</v>
      </c>
      <c r="E185" s="30" t="s">
        <v>1072</v>
      </c>
      <c r="F185" s="31" t="s">
        <v>77</v>
      </c>
      <c r="G185" s="32">
        <v>96.325000000000003</v>
      </c>
      <c r="H185" s="33">
        <v>0</v>
      </c>
      <c r="I185" s="33">
        <f>ROUND(ROUND(H185,2)*ROUND(G185,3),2)</f>
        <v>0</v>
      </c>
      <c r="O185">
        <f>(I185*21)/100</f>
        <v>0</v>
      </c>
      <c r="P185" t="s">
        <v>35</v>
      </c>
    </row>
    <row r="186" spans="1:16" ht="89.25" x14ac:dyDescent="0.2">
      <c r="A186" s="34" t="s">
        <v>59</v>
      </c>
      <c r="E186" s="35" t="s">
        <v>3636</v>
      </c>
    </row>
    <row r="187" spans="1:16" ht="38.25" x14ac:dyDescent="0.2">
      <c r="A187" s="36" t="s">
        <v>61</v>
      </c>
      <c r="E187" s="37" t="s">
        <v>3637</v>
      </c>
    </row>
    <row r="188" spans="1:16" ht="25.5" x14ac:dyDescent="0.2">
      <c r="A188" t="s">
        <v>63</v>
      </c>
      <c r="E188"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6"/>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0+O12+O21+O58+O67+O88</f>
        <v>0</v>
      </c>
      <c r="P2" t="s">
        <v>34</v>
      </c>
    </row>
    <row r="3" spans="1:18" ht="15" customHeight="1" x14ac:dyDescent="0.25">
      <c r="A3" t="s">
        <v>11</v>
      </c>
      <c r="B3" s="17" t="s">
        <v>13</v>
      </c>
      <c r="C3" s="4" t="s">
        <v>14</v>
      </c>
      <c r="D3" s="7"/>
      <c r="E3" s="18" t="s">
        <v>15</v>
      </c>
      <c r="F3" s="8"/>
      <c r="G3" s="15"/>
      <c r="H3" s="14" t="s">
        <v>3638</v>
      </c>
      <c r="I3" s="40">
        <f>0+I12+I21+I58+I67+I88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3638</v>
      </c>
      <c r="D8" s="2"/>
      <c r="E8" s="21" t="s">
        <v>3639</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71.738</v>
      </c>
      <c r="H13" s="33">
        <v>0</v>
      </c>
      <c r="I13" s="33">
        <f>ROUND(ROUND(H13,2)*ROUND(G13,3),2)</f>
        <v>0</v>
      </c>
      <c r="O13">
        <f>(I13*21)/100</f>
        <v>0</v>
      </c>
      <c r="P13" t="s">
        <v>35</v>
      </c>
    </row>
    <row r="14" spans="1:18" ht="25.5" x14ac:dyDescent="0.2">
      <c r="A14" s="34" t="s">
        <v>59</v>
      </c>
      <c r="E14" s="35" t="s">
        <v>3640</v>
      </c>
    </row>
    <row r="15" spans="1:18" x14ac:dyDescent="0.2">
      <c r="A15" s="36" t="s">
        <v>61</v>
      </c>
      <c r="E15" s="37" t="s">
        <v>3641</v>
      </c>
    </row>
    <row r="16" spans="1:18" ht="25.5" x14ac:dyDescent="0.2">
      <c r="A16" t="s">
        <v>63</v>
      </c>
      <c r="E16" s="35" t="s">
        <v>64</v>
      </c>
    </row>
    <row r="17" spans="1:18" x14ac:dyDescent="0.2">
      <c r="A17" s="24" t="s">
        <v>55</v>
      </c>
      <c r="B17" s="29" t="s">
        <v>35</v>
      </c>
      <c r="C17" s="29" t="s">
        <v>56</v>
      </c>
      <c r="D17" s="24" t="s">
        <v>125</v>
      </c>
      <c r="E17" s="30" t="s">
        <v>57</v>
      </c>
      <c r="F17" s="31" t="s">
        <v>58</v>
      </c>
      <c r="G17" s="32">
        <v>9.1739999999999995</v>
      </c>
      <c r="H17" s="33">
        <v>0</v>
      </c>
      <c r="I17" s="33">
        <f>ROUND(ROUND(H17,2)*ROUND(G17,3),2)</f>
        <v>0</v>
      </c>
      <c r="O17">
        <f>(I17*21)/100</f>
        <v>0</v>
      </c>
      <c r="P17" t="s">
        <v>35</v>
      </c>
    </row>
    <row r="18" spans="1:18" ht="25.5" x14ac:dyDescent="0.2">
      <c r="A18" s="34" t="s">
        <v>59</v>
      </c>
      <c r="E18" s="35" t="s">
        <v>3642</v>
      </c>
    </row>
    <row r="19" spans="1:18" x14ac:dyDescent="0.2">
      <c r="A19" s="36" t="s">
        <v>61</v>
      </c>
      <c r="E19" s="37" t="s">
        <v>3643</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f>
        <v>0</v>
      </c>
      <c r="R21">
        <f>0+O22+O26+O30+O34+O38+O42+O46+O50+O54</f>
        <v>0</v>
      </c>
    </row>
    <row r="22" spans="1:18" ht="25.5" x14ac:dyDescent="0.2">
      <c r="A22" s="24" t="s">
        <v>55</v>
      </c>
      <c r="B22" s="29" t="s">
        <v>34</v>
      </c>
      <c r="C22" s="29" t="s">
        <v>99</v>
      </c>
      <c r="D22" s="24" t="s">
        <v>69</v>
      </c>
      <c r="E22" s="30" t="s">
        <v>100</v>
      </c>
      <c r="F22" s="31" t="s">
        <v>101</v>
      </c>
      <c r="G22" s="32">
        <v>13.042</v>
      </c>
      <c r="H22" s="33">
        <v>0</v>
      </c>
      <c r="I22" s="33">
        <f>ROUND(ROUND(H22,2)*ROUND(G22,3),2)</f>
        <v>0</v>
      </c>
      <c r="O22">
        <f>(I22*21)/100</f>
        <v>0</v>
      </c>
      <c r="P22" t="s">
        <v>35</v>
      </c>
    </row>
    <row r="23" spans="1:18" ht="51" x14ac:dyDescent="0.2">
      <c r="A23" s="34" t="s">
        <v>59</v>
      </c>
      <c r="E23" s="35" t="s">
        <v>3644</v>
      </c>
    </row>
    <row r="24" spans="1:18" x14ac:dyDescent="0.2">
      <c r="A24" s="36" t="s">
        <v>61</v>
      </c>
      <c r="E24" s="37" t="s">
        <v>3645</v>
      </c>
    </row>
    <row r="25" spans="1:18" ht="63.75" x14ac:dyDescent="0.2">
      <c r="A25" t="s">
        <v>63</v>
      </c>
      <c r="E25" s="35" t="s">
        <v>74</v>
      </c>
    </row>
    <row r="26" spans="1:18" ht="25.5" x14ac:dyDescent="0.2">
      <c r="A26" s="24" t="s">
        <v>55</v>
      </c>
      <c r="B26" s="29" t="s">
        <v>43</v>
      </c>
      <c r="C26" s="29" t="s">
        <v>104</v>
      </c>
      <c r="D26" s="24" t="s">
        <v>69</v>
      </c>
      <c r="E26" s="30" t="s">
        <v>105</v>
      </c>
      <c r="F26" s="31" t="s">
        <v>77</v>
      </c>
      <c r="G26" s="32">
        <v>18.748000000000001</v>
      </c>
      <c r="H26" s="33">
        <v>0</v>
      </c>
      <c r="I26" s="33">
        <f>ROUND(ROUND(H26,2)*ROUND(G26,3),2)</f>
        <v>0</v>
      </c>
      <c r="O26">
        <f>(I26*21)/100</f>
        <v>0</v>
      </c>
      <c r="P26" t="s">
        <v>35</v>
      </c>
    </row>
    <row r="27" spans="1:18" ht="38.25" x14ac:dyDescent="0.2">
      <c r="A27" s="34" t="s">
        <v>59</v>
      </c>
      <c r="E27" s="35" t="s">
        <v>1083</v>
      </c>
    </row>
    <row r="28" spans="1:18" x14ac:dyDescent="0.2">
      <c r="A28" s="36" t="s">
        <v>61</v>
      </c>
      <c r="E28" s="37" t="s">
        <v>3646</v>
      </c>
    </row>
    <row r="29" spans="1:18" ht="25.5" x14ac:dyDescent="0.2">
      <c r="A29" t="s">
        <v>63</v>
      </c>
      <c r="E29" s="35" t="s">
        <v>80</v>
      </c>
    </row>
    <row r="30" spans="1:18" x14ac:dyDescent="0.2">
      <c r="A30" s="24" t="s">
        <v>55</v>
      </c>
      <c r="B30" s="29" t="s">
        <v>45</v>
      </c>
      <c r="C30" s="29" t="s">
        <v>119</v>
      </c>
      <c r="D30" s="24" t="s">
        <v>69</v>
      </c>
      <c r="E30" s="30" t="s">
        <v>121</v>
      </c>
      <c r="F30" s="31" t="s">
        <v>71</v>
      </c>
      <c r="G30" s="32">
        <v>2.1469999999999998</v>
      </c>
      <c r="H30" s="33">
        <v>0</v>
      </c>
      <c r="I30" s="33">
        <f>ROUND(ROUND(H30,2)*ROUND(G30,3),2)</f>
        <v>0</v>
      </c>
      <c r="O30">
        <f>(I30*21)/100</f>
        <v>0</v>
      </c>
      <c r="P30" t="s">
        <v>35</v>
      </c>
    </row>
    <row r="31" spans="1:18" ht="51" x14ac:dyDescent="0.2">
      <c r="A31" s="34" t="s">
        <v>59</v>
      </c>
      <c r="E31" s="35" t="s">
        <v>3647</v>
      </c>
    </row>
    <row r="32" spans="1:18" x14ac:dyDescent="0.2">
      <c r="A32" s="36" t="s">
        <v>61</v>
      </c>
      <c r="E32" s="37" t="s">
        <v>3648</v>
      </c>
    </row>
    <row r="33" spans="1:16" ht="63.75" x14ac:dyDescent="0.2">
      <c r="A33" t="s">
        <v>63</v>
      </c>
      <c r="E33" s="35" t="s">
        <v>74</v>
      </c>
    </row>
    <row r="34" spans="1:16" x14ac:dyDescent="0.2">
      <c r="A34" s="24" t="s">
        <v>55</v>
      </c>
      <c r="B34" s="29" t="s">
        <v>47</v>
      </c>
      <c r="C34" s="29" t="s">
        <v>1087</v>
      </c>
      <c r="D34" s="24" t="s">
        <v>69</v>
      </c>
      <c r="E34" s="30" t="s">
        <v>1088</v>
      </c>
      <c r="F34" s="31" t="s">
        <v>101</v>
      </c>
      <c r="G34" s="32">
        <v>4</v>
      </c>
      <c r="H34" s="33">
        <v>0</v>
      </c>
      <c r="I34" s="33">
        <f>ROUND(ROUND(H34,2)*ROUND(G34,3),2)</f>
        <v>0</v>
      </c>
      <c r="O34">
        <f>(I34*21)/100</f>
        <v>0</v>
      </c>
      <c r="P34" t="s">
        <v>35</v>
      </c>
    </row>
    <row r="35" spans="1:16" ht="25.5" x14ac:dyDescent="0.2">
      <c r="A35" s="34" t="s">
        <v>59</v>
      </c>
      <c r="E35" s="35" t="s">
        <v>3649</v>
      </c>
    </row>
    <row r="36" spans="1:16" x14ac:dyDescent="0.2">
      <c r="A36" s="36" t="s">
        <v>61</v>
      </c>
      <c r="E36" s="37" t="s">
        <v>3650</v>
      </c>
    </row>
    <row r="37" spans="1:16" ht="25.5" x14ac:dyDescent="0.2">
      <c r="A37" t="s">
        <v>63</v>
      </c>
      <c r="E37" s="35" t="s">
        <v>133</v>
      </c>
    </row>
    <row r="38" spans="1:16" x14ac:dyDescent="0.2">
      <c r="A38" s="24" t="s">
        <v>55</v>
      </c>
      <c r="B38" s="29" t="s">
        <v>89</v>
      </c>
      <c r="C38" s="29" t="s">
        <v>142</v>
      </c>
      <c r="D38" s="24" t="s">
        <v>69</v>
      </c>
      <c r="E38" s="30" t="s">
        <v>143</v>
      </c>
      <c r="F38" s="31" t="s">
        <v>71</v>
      </c>
      <c r="G38" s="32">
        <v>6.0469999999999997</v>
      </c>
      <c r="H38" s="33">
        <v>0</v>
      </c>
      <c r="I38" s="33">
        <f>ROUND(ROUND(H38,2)*ROUND(G38,3),2)</f>
        <v>0</v>
      </c>
      <c r="O38">
        <f>(I38*21)/100</f>
        <v>0</v>
      </c>
      <c r="P38" t="s">
        <v>35</v>
      </c>
    </row>
    <row r="39" spans="1:16" ht="63.75" x14ac:dyDescent="0.2">
      <c r="A39" s="34" t="s">
        <v>59</v>
      </c>
      <c r="E39" s="35" t="s">
        <v>3651</v>
      </c>
    </row>
    <row r="40" spans="1:16" x14ac:dyDescent="0.2">
      <c r="A40" s="36" t="s">
        <v>61</v>
      </c>
      <c r="E40" s="37" t="s">
        <v>3652</v>
      </c>
    </row>
    <row r="41" spans="1:16" ht="38.25" x14ac:dyDescent="0.2">
      <c r="A41" t="s">
        <v>63</v>
      </c>
      <c r="E41" s="35" t="s">
        <v>146</v>
      </c>
    </row>
    <row r="42" spans="1:16" x14ac:dyDescent="0.2">
      <c r="A42" s="24" t="s">
        <v>55</v>
      </c>
      <c r="B42" s="29" t="s">
        <v>94</v>
      </c>
      <c r="C42" s="29" t="s">
        <v>166</v>
      </c>
      <c r="D42" s="24" t="s">
        <v>69</v>
      </c>
      <c r="E42" s="30" t="s">
        <v>167</v>
      </c>
      <c r="F42" s="31" t="s">
        <v>71</v>
      </c>
      <c r="G42" s="32">
        <v>35.869</v>
      </c>
      <c r="H42" s="33">
        <v>0</v>
      </c>
      <c r="I42" s="33">
        <f>ROUND(ROUND(H42,2)*ROUND(G42,3),2)</f>
        <v>0</v>
      </c>
      <c r="O42">
        <f>(I42*21)/100</f>
        <v>0</v>
      </c>
      <c r="P42" t="s">
        <v>35</v>
      </c>
    </row>
    <row r="43" spans="1:16" ht="51" x14ac:dyDescent="0.2">
      <c r="A43" s="34" t="s">
        <v>59</v>
      </c>
      <c r="E43" s="35" t="s">
        <v>3653</v>
      </c>
    </row>
    <row r="44" spans="1:16" x14ac:dyDescent="0.2">
      <c r="A44" s="36" t="s">
        <v>61</v>
      </c>
      <c r="E44" s="37" t="s">
        <v>3654</v>
      </c>
    </row>
    <row r="45" spans="1:16" ht="318.75" x14ac:dyDescent="0.2">
      <c r="A45" t="s">
        <v>63</v>
      </c>
      <c r="E45" s="35" t="s">
        <v>170</v>
      </c>
    </row>
    <row r="46" spans="1:16" x14ac:dyDescent="0.2">
      <c r="A46" s="24" t="s">
        <v>55</v>
      </c>
      <c r="B46" s="29" t="s">
        <v>50</v>
      </c>
      <c r="C46" s="29" t="s">
        <v>172</v>
      </c>
      <c r="D46" s="24" t="s">
        <v>69</v>
      </c>
      <c r="E46" s="30" t="s">
        <v>173</v>
      </c>
      <c r="F46" s="31" t="s">
        <v>174</v>
      </c>
      <c r="G46" s="32">
        <v>358.69</v>
      </c>
      <c r="H46" s="33">
        <v>0</v>
      </c>
      <c r="I46" s="33">
        <f>ROUND(ROUND(H46,2)*ROUND(G46,3),2)</f>
        <v>0</v>
      </c>
      <c r="O46">
        <f>(I46*21)/100</f>
        <v>0</v>
      </c>
      <c r="P46" t="s">
        <v>35</v>
      </c>
    </row>
    <row r="47" spans="1:16" ht="38.25" x14ac:dyDescent="0.2">
      <c r="A47" s="34" t="s">
        <v>59</v>
      </c>
      <c r="E47" s="35" t="s">
        <v>751</v>
      </c>
    </row>
    <row r="48" spans="1:16" x14ac:dyDescent="0.2">
      <c r="A48" s="36" t="s">
        <v>61</v>
      </c>
      <c r="E48" s="37" t="s">
        <v>3655</v>
      </c>
    </row>
    <row r="49" spans="1:18" ht="25.5" x14ac:dyDescent="0.2">
      <c r="A49" t="s">
        <v>63</v>
      </c>
      <c r="E49" s="35" t="s">
        <v>177</v>
      </c>
    </row>
    <row r="50" spans="1:18" x14ac:dyDescent="0.2">
      <c r="A50" s="24" t="s">
        <v>55</v>
      </c>
      <c r="B50" s="29" t="s">
        <v>52</v>
      </c>
      <c r="C50" s="29" t="s">
        <v>753</v>
      </c>
      <c r="D50" s="24" t="s">
        <v>69</v>
      </c>
      <c r="E50" s="30" t="s">
        <v>754</v>
      </c>
      <c r="F50" s="31" t="s">
        <v>71</v>
      </c>
      <c r="G50" s="32">
        <v>2</v>
      </c>
      <c r="H50" s="33">
        <v>0</v>
      </c>
      <c r="I50" s="33">
        <f>ROUND(ROUND(H50,2)*ROUND(G50,3),2)</f>
        <v>0</v>
      </c>
      <c r="O50">
        <f>(I50*21)/100</f>
        <v>0</v>
      </c>
      <c r="P50" t="s">
        <v>35</v>
      </c>
    </row>
    <row r="51" spans="1:18" ht="38.25" x14ac:dyDescent="0.2">
      <c r="A51" s="34" t="s">
        <v>59</v>
      </c>
      <c r="E51" s="35" t="s">
        <v>3656</v>
      </c>
    </row>
    <row r="52" spans="1:18" x14ac:dyDescent="0.2">
      <c r="A52" s="36" t="s">
        <v>61</v>
      </c>
      <c r="E52" s="37" t="s">
        <v>488</v>
      </c>
    </row>
    <row r="53" spans="1:18" ht="293.25" x14ac:dyDescent="0.2">
      <c r="A53" t="s">
        <v>63</v>
      </c>
      <c r="E53" s="35" t="s">
        <v>757</v>
      </c>
    </row>
    <row r="54" spans="1:18" x14ac:dyDescent="0.2">
      <c r="A54" s="24" t="s">
        <v>55</v>
      </c>
      <c r="B54" s="29" t="s">
        <v>108</v>
      </c>
      <c r="C54" s="29" t="s">
        <v>202</v>
      </c>
      <c r="D54" s="24" t="s">
        <v>69</v>
      </c>
      <c r="E54" s="30" t="s">
        <v>203</v>
      </c>
      <c r="F54" s="31" t="s">
        <v>204</v>
      </c>
      <c r="G54" s="32">
        <v>65.540000000000006</v>
      </c>
      <c r="H54" s="33">
        <v>0</v>
      </c>
      <c r="I54" s="33">
        <f>ROUND(ROUND(H54,2)*ROUND(G54,3),2)</f>
        <v>0</v>
      </c>
      <c r="O54">
        <f>(I54*21)/100</f>
        <v>0</v>
      </c>
      <c r="P54" t="s">
        <v>35</v>
      </c>
    </row>
    <row r="55" spans="1:18" ht="63.75" x14ac:dyDescent="0.2">
      <c r="A55" s="34" t="s">
        <v>59</v>
      </c>
      <c r="E55" s="35" t="s">
        <v>3657</v>
      </c>
    </row>
    <row r="56" spans="1:18" ht="38.25" x14ac:dyDescent="0.2">
      <c r="A56" s="36" t="s">
        <v>61</v>
      </c>
      <c r="E56" s="37" t="s">
        <v>3658</v>
      </c>
    </row>
    <row r="57" spans="1:18" ht="25.5" x14ac:dyDescent="0.2">
      <c r="A57" t="s">
        <v>63</v>
      </c>
      <c r="E57" s="35" t="s">
        <v>207</v>
      </c>
    </row>
    <row r="58" spans="1:18" ht="12.75" customHeight="1" x14ac:dyDescent="0.2">
      <c r="A58" s="12" t="s">
        <v>53</v>
      </c>
      <c r="B58" s="12"/>
      <c r="C58" s="38" t="s">
        <v>43</v>
      </c>
      <c r="D58" s="12"/>
      <c r="E58" s="27" t="s">
        <v>281</v>
      </c>
      <c r="F58" s="12"/>
      <c r="G58" s="12"/>
      <c r="H58" s="12"/>
      <c r="I58" s="39">
        <f>0+Q58</f>
        <v>0</v>
      </c>
      <c r="O58">
        <f>0+R58</f>
        <v>0</v>
      </c>
      <c r="Q58">
        <f>0+I59+I63</f>
        <v>0</v>
      </c>
      <c r="R58">
        <f>0+O59+O63</f>
        <v>0</v>
      </c>
    </row>
    <row r="59" spans="1:18" x14ac:dyDescent="0.2">
      <c r="A59" s="24" t="s">
        <v>55</v>
      </c>
      <c r="B59" s="29" t="s">
        <v>113</v>
      </c>
      <c r="C59" s="29" t="s">
        <v>288</v>
      </c>
      <c r="D59" s="24" t="s">
        <v>69</v>
      </c>
      <c r="E59" s="30" t="s">
        <v>289</v>
      </c>
      <c r="F59" s="31" t="s">
        <v>71</v>
      </c>
      <c r="G59" s="32">
        <v>6.351</v>
      </c>
      <c r="H59" s="33">
        <v>0</v>
      </c>
      <c r="I59" s="33">
        <f>ROUND(ROUND(H59,2)*ROUND(G59,3),2)</f>
        <v>0</v>
      </c>
      <c r="O59">
        <f>(I59*21)/100</f>
        <v>0</v>
      </c>
      <c r="P59" t="s">
        <v>35</v>
      </c>
    </row>
    <row r="60" spans="1:18" ht="38.25" x14ac:dyDescent="0.2">
      <c r="A60" s="34" t="s">
        <v>59</v>
      </c>
      <c r="E60" s="35" t="s">
        <v>3659</v>
      </c>
    </row>
    <row r="61" spans="1:18" x14ac:dyDescent="0.2">
      <c r="A61" s="36" t="s">
        <v>61</v>
      </c>
      <c r="E61" s="37" t="s">
        <v>3660</v>
      </c>
    </row>
    <row r="62" spans="1:18" ht="369.75" x14ac:dyDescent="0.2">
      <c r="A62" t="s">
        <v>63</v>
      </c>
      <c r="E62" s="35" t="s">
        <v>274</v>
      </c>
    </row>
    <row r="63" spans="1:18" x14ac:dyDescent="0.2">
      <c r="A63" s="24" t="s">
        <v>55</v>
      </c>
      <c r="B63" s="29" t="s">
        <v>118</v>
      </c>
      <c r="C63" s="29" t="s">
        <v>310</v>
      </c>
      <c r="D63" s="24" t="s">
        <v>69</v>
      </c>
      <c r="E63" s="30" t="s">
        <v>311</v>
      </c>
      <c r="F63" s="31" t="s">
        <v>71</v>
      </c>
      <c r="G63" s="32">
        <v>10.585000000000001</v>
      </c>
      <c r="H63" s="33">
        <v>0</v>
      </c>
      <c r="I63" s="33">
        <f>ROUND(ROUND(H63,2)*ROUND(G63,3),2)</f>
        <v>0</v>
      </c>
      <c r="O63">
        <f>(I63*21)/100</f>
        <v>0</v>
      </c>
      <c r="P63" t="s">
        <v>35</v>
      </c>
    </row>
    <row r="64" spans="1:18" ht="38.25" x14ac:dyDescent="0.2">
      <c r="A64" s="34" t="s">
        <v>59</v>
      </c>
      <c r="E64" s="35" t="s">
        <v>3661</v>
      </c>
    </row>
    <row r="65" spans="1:18" x14ac:dyDescent="0.2">
      <c r="A65" s="36" t="s">
        <v>61</v>
      </c>
      <c r="E65" s="37" t="s">
        <v>3662</v>
      </c>
    </row>
    <row r="66" spans="1:18" ht="102" x14ac:dyDescent="0.2">
      <c r="A66" t="s">
        <v>63</v>
      </c>
      <c r="E66" s="35" t="s">
        <v>314</v>
      </c>
    </row>
    <row r="67" spans="1:18" ht="12.75" customHeight="1" x14ac:dyDescent="0.2">
      <c r="A67" s="12" t="s">
        <v>53</v>
      </c>
      <c r="B67" s="12"/>
      <c r="C67" s="38" t="s">
        <v>45</v>
      </c>
      <c r="D67" s="12"/>
      <c r="E67" s="27" t="s">
        <v>315</v>
      </c>
      <c r="F67" s="12"/>
      <c r="G67" s="12"/>
      <c r="H67" s="12"/>
      <c r="I67" s="39">
        <f>0+Q67</f>
        <v>0</v>
      </c>
      <c r="O67">
        <f>0+R67</f>
        <v>0</v>
      </c>
      <c r="Q67">
        <f>0+I68+I72+I76+I80+I84</f>
        <v>0</v>
      </c>
      <c r="R67">
        <f>0+O68+O72+O76+O80+O84</f>
        <v>0</v>
      </c>
    </row>
    <row r="68" spans="1:18" x14ac:dyDescent="0.2">
      <c r="A68" s="24" t="s">
        <v>55</v>
      </c>
      <c r="B68" s="29" t="s">
        <v>124</v>
      </c>
      <c r="C68" s="29" t="s">
        <v>342</v>
      </c>
      <c r="D68" s="24" t="s">
        <v>69</v>
      </c>
      <c r="E68" s="30" t="s">
        <v>343</v>
      </c>
      <c r="F68" s="31" t="s">
        <v>204</v>
      </c>
      <c r="G68" s="32">
        <v>23.2</v>
      </c>
      <c r="H68" s="33">
        <v>0</v>
      </c>
      <c r="I68" s="33">
        <f>ROUND(ROUND(H68,2)*ROUND(G68,3),2)</f>
        <v>0</v>
      </c>
      <c r="O68">
        <f>(I68*21)/100</f>
        <v>0</v>
      </c>
      <c r="P68" t="s">
        <v>35</v>
      </c>
    </row>
    <row r="69" spans="1:18" ht="25.5" x14ac:dyDescent="0.2">
      <c r="A69" s="34" t="s">
        <v>59</v>
      </c>
      <c r="E69" s="35" t="s">
        <v>3663</v>
      </c>
    </row>
    <row r="70" spans="1:18" x14ac:dyDescent="0.2">
      <c r="A70" s="36" t="s">
        <v>61</v>
      </c>
      <c r="E70" s="37" t="s">
        <v>3664</v>
      </c>
    </row>
    <row r="71" spans="1:18" ht="51" x14ac:dyDescent="0.2">
      <c r="A71" t="s">
        <v>63</v>
      </c>
      <c r="E71" s="35" t="s">
        <v>327</v>
      </c>
    </row>
    <row r="72" spans="1:18" x14ac:dyDescent="0.2">
      <c r="A72" s="24" t="s">
        <v>55</v>
      </c>
      <c r="B72" s="29" t="s">
        <v>128</v>
      </c>
      <c r="C72" s="29" t="s">
        <v>357</v>
      </c>
      <c r="D72" s="24" t="s">
        <v>69</v>
      </c>
      <c r="E72" s="30" t="s">
        <v>358</v>
      </c>
      <c r="F72" s="31" t="s">
        <v>71</v>
      </c>
      <c r="G72" s="32">
        <v>1.3919999999999999</v>
      </c>
      <c r="H72" s="33">
        <v>0</v>
      </c>
      <c r="I72" s="33">
        <f>ROUND(ROUND(H72,2)*ROUND(G72,3),2)</f>
        <v>0</v>
      </c>
      <c r="O72">
        <f>(I72*21)/100</f>
        <v>0</v>
      </c>
      <c r="P72" t="s">
        <v>35</v>
      </c>
    </row>
    <row r="73" spans="1:18" ht="38.25" x14ac:dyDescent="0.2">
      <c r="A73" s="34" t="s">
        <v>59</v>
      </c>
      <c r="E73" s="35" t="s">
        <v>3665</v>
      </c>
    </row>
    <row r="74" spans="1:18" x14ac:dyDescent="0.2">
      <c r="A74" s="36" t="s">
        <v>61</v>
      </c>
      <c r="E74" s="37" t="s">
        <v>3666</v>
      </c>
    </row>
    <row r="75" spans="1:18" ht="102" x14ac:dyDescent="0.2">
      <c r="A75" t="s">
        <v>63</v>
      </c>
      <c r="E75" s="35" t="s">
        <v>361</v>
      </c>
    </row>
    <row r="76" spans="1:18" x14ac:dyDescent="0.2">
      <c r="A76" s="24" t="s">
        <v>55</v>
      </c>
      <c r="B76" s="29" t="s">
        <v>134</v>
      </c>
      <c r="C76" s="29" t="s">
        <v>369</v>
      </c>
      <c r="D76" s="24" t="s">
        <v>69</v>
      </c>
      <c r="E76" s="30" t="s">
        <v>370</v>
      </c>
      <c r="F76" s="31" t="s">
        <v>204</v>
      </c>
      <c r="G76" s="32">
        <v>23.2</v>
      </c>
      <c r="H76" s="33">
        <v>0</v>
      </c>
      <c r="I76" s="33">
        <f>ROUND(ROUND(H76,2)*ROUND(G76,3),2)</f>
        <v>0</v>
      </c>
      <c r="O76">
        <f>(I76*21)/100</f>
        <v>0</v>
      </c>
      <c r="P76" t="s">
        <v>35</v>
      </c>
    </row>
    <row r="77" spans="1:18" ht="38.25" x14ac:dyDescent="0.2">
      <c r="A77" s="34" t="s">
        <v>59</v>
      </c>
      <c r="E77" s="35" t="s">
        <v>3667</v>
      </c>
    </row>
    <row r="78" spans="1:18" x14ac:dyDescent="0.2">
      <c r="A78" s="36" t="s">
        <v>61</v>
      </c>
      <c r="E78" s="37" t="s">
        <v>3664</v>
      </c>
    </row>
    <row r="79" spans="1:18" ht="51" x14ac:dyDescent="0.2">
      <c r="A79" t="s">
        <v>63</v>
      </c>
      <c r="E79" s="35" t="s">
        <v>373</v>
      </c>
    </row>
    <row r="80" spans="1:18" x14ac:dyDescent="0.2">
      <c r="A80" s="24" t="s">
        <v>55</v>
      </c>
      <c r="B80" s="29" t="s">
        <v>141</v>
      </c>
      <c r="C80" s="29" t="s">
        <v>397</v>
      </c>
      <c r="D80" s="24" t="s">
        <v>69</v>
      </c>
      <c r="E80" s="30" t="s">
        <v>398</v>
      </c>
      <c r="F80" s="31" t="s">
        <v>204</v>
      </c>
      <c r="G80" s="32">
        <v>23.2</v>
      </c>
      <c r="H80" s="33">
        <v>0</v>
      </c>
      <c r="I80" s="33">
        <f>ROUND(ROUND(H80,2)*ROUND(G80,3),2)</f>
        <v>0</v>
      </c>
      <c r="O80">
        <f>(I80*21)/100</f>
        <v>0</v>
      </c>
      <c r="P80" t="s">
        <v>35</v>
      </c>
    </row>
    <row r="81" spans="1:18" ht="25.5" x14ac:dyDescent="0.2">
      <c r="A81" s="34" t="s">
        <v>59</v>
      </c>
      <c r="E81" s="35" t="s">
        <v>3668</v>
      </c>
    </row>
    <row r="82" spans="1:18" x14ac:dyDescent="0.2">
      <c r="A82" s="36" t="s">
        <v>61</v>
      </c>
      <c r="E82" s="37" t="s">
        <v>3664</v>
      </c>
    </row>
    <row r="83" spans="1:18" ht="140.25" x14ac:dyDescent="0.2">
      <c r="A83" t="s">
        <v>63</v>
      </c>
      <c r="E83" s="35" t="s">
        <v>401</v>
      </c>
    </row>
    <row r="84" spans="1:18" x14ac:dyDescent="0.2">
      <c r="A84" s="24" t="s">
        <v>55</v>
      </c>
      <c r="B84" s="29" t="s">
        <v>147</v>
      </c>
      <c r="C84" s="29" t="s">
        <v>471</v>
      </c>
      <c r="D84" s="24" t="s">
        <v>69</v>
      </c>
      <c r="E84" s="30" t="s">
        <v>472</v>
      </c>
      <c r="F84" s="31" t="s">
        <v>101</v>
      </c>
      <c r="G84" s="32">
        <v>4</v>
      </c>
      <c r="H84" s="33">
        <v>0</v>
      </c>
      <c r="I84" s="33">
        <f>ROUND(ROUND(H84,2)*ROUND(G84,3),2)</f>
        <v>0</v>
      </c>
      <c r="O84">
        <f>(I84*21)/100</f>
        <v>0</v>
      </c>
      <c r="P84" t="s">
        <v>35</v>
      </c>
    </row>
    <row r="85" spans="1:18" ht="25.5" x14ac:dyDescent="0.2">
      <c r="A85" s="34" t="s">
        <v>59</v>
      </c>
      <c r="E85" s="35" t="s">
        <v>3669</v>
      </c>
    </row>
    <row r="86" spans="1:18" x14ac:dyDescent="0.2">
      <c r="A86" s="36" t="s">
        <v>61</v>
      </c>
      <c r="E86" s="37" t="s">
        <v>3650</v>
      </c>
    </row>
    <row r="87" spans="1:18" ht="38.25" x14ac:dyDescent="0.2">
      <c r="A87" t="s">
        <v>63</v>
      </c>
      <c r="E87" s="35" t="s">
        <v>475</v>
      </c>
    </row>
    <row r="88" spans="1:18" ht="12.75" customHeight="1" x14ac:dyDescent="0.2">
      <c r="A88" s="12" t="s">
        <v>53</v>
      </c>
      <c r="B88" s="12"/>
      <c r="C88" s="38" t="s">
        <v>50</v>
      </c>
      <c r="D88" s="12"/>
      <c r="E88" s="27" t="s">
        <v>542</v>
      </c>
      <c r="F88" s="12"/>
      <c r="G88" s="12"/>
      <c r="H88" s="12"/>
      <c r="I88" s="39">
        <f>0+Q88</f>
        <v>0</v>
      </c>
      <c r="O88">
        <f>0+R88</f>
        <v>0</v>
      </c>
      <c r="Q88">
        <f>0+I89+I93+I97+I101+I105+I109+I113</f>
        <v>0</v>
      </c>
      <c r="R88">
        <f>0+O89+O93+O97+O101+O105+O109+O113</f>
        <v>0</v>
      </c>
    </row>
    <row r="89" spans="1:18" x14ac:dyDescent="0.2">
      <c r="A89" s="24" t="s">
        <v>55</v>
      </c>
      <c r="B89" s="29" t="s">
        <v>153</v>
      </c>
      <c r="C89" s="29" t="s">
        <v>618</v>
      </c>
      <c r="D89" s="24" t="s">
        <v>69</v>
      </c>
      <c r="E89" s="30" t="s">
        <v>619</v>
      </c>
      <c r="F89" s="31" t="s">
        <v>101</v>
      </c>
      <c r="G89" s="32">
        <v>13</v>
      </c>
      <c r="H89" s="33">
        <v>0</v>
      </c>
      <c r="I89" s="33">
        <f>ROUND(ROUND(H89,2)*ROUND(G89,3),2)</f>
        <v>0</v>
      </c>
      <c r="O89">
        <f>(I89*21)/100</f>
        <v>0</v>
      </c>
      <c r="P89" t="s">
        <v>35</v>
      </c>
    </row>
    <row r="90" spans="1:18" ht="63.75" x14ac:dyDescent="0.2">
      <c r="A90" s="34" t="s">
        <v>59</v>
      </c>
      <c r="E90" s="35" t="s">
        <v>3670</v>
      </c>
    </row>
    <row r="91" spans="1:18" x14ac:dyDescent="0.2">
      <c r="A91" s="36" t="s">
        <v>61</v>
      </c>
      <c r="E91" s="37" t="s">
        <v>3218</v>
      </c>
    </row>
    <row r="92" spans="1:18" ht="51" x14ac:dyDescent="0.2">
      <c r="A92" t="s">
        <v>63</v>
      </c>
      <c r="E92" s="35" t="s">
        <v>622</v>
      </c>
    </row>
    <row r="93" spans="1:18" x14ac:dyDescent="0.2">
      <c r="A93" s="24" t="s">
        <v>55</v>
      </c>
      <c r="B93" s="29" t="s">
        <v>159</v>
      </c>
      <c r="C93" s="29" t="s">
        <v>646</v>
      </c>
      <c r="D93" s="24" t="s">
        <v>69</v>
      </c>
      <c r="E93" s="30" t="s">
        <v>647</v>
      </c>
      <c r="F93" s="31" t="s">
        <v>101</v>
      </c>
      <c r="G93" s="32">
        <v>3.88</v>
      </c>
      <c r="H93" s="33">
        <v>0</v>
      </c>
      <c r="I93" s="33">
        <f>ROUND(ROUND(H93,2)*ROUND(G93,3),2)</f>
        <v>0</v>
      </c>
      <c r="O93">
        <f>(I93*21)/100</f>
        <v>0</v>
      </c>
      <c r="P93" t="s">
        <v>35</v>
      </c>
    </row>
    <row r="94" spans="1:18" ht="25.5" x14ac:dyDescent="0.2">
      <c r="A94" s="34" t="s">
        <v>59</v>
      </c>
      <c r="E94" s="35" t="s">
        <v>3671</v>
      </c>
    </row>
    <row r="95" spans="1:18" x14ac:dyDescent="0.2">
      <c r="A95" s="36" t="s">
        <v>61</v>
      </c>
      <c r="E95" s="37" t="s">
        <v>3672</v>
      </c>
    </row>
    <row r="96" spans="1:18" ht="25.5" x14ac:dyDescent="0.2">
      <c r="A96" t="s">
        <v>63</v>
      </c>
      <c r="E96" s="35" t="s">
        <v>644</v>
      </c>
    </row>
    <row r="97" spans="1:16" x14ac:dyDescent="0.2">
      <c r="A97" s="24" t="s">
        <v>55</v>
      </c>
      <c r="B97" s="29" t="s">
        <v>165</v>
      </c>
      <c r="C97" s="29" t="s">
        <v>668</v>
      </c>
      <c r="D97" s="24" t="s">
        <v>69</v>
      </c>
      <c r="E97" s="30" t="s">
        <v>669</v>
      </c>
      <c r="F97" s="31" t="s">
        <v>71</v>
      </c>
      <c r="G97" s="32">
        <v>2.9039999999999999</v>
      </c>
      <c r="H97" s="33">
        <v>0</v>
      </c>
      <c r="I97" s="33">
        <f>ROUND(ROUND(H97,2)*ROUND(G97,3),2)</f>
        <v>0</v>
      </c>
      <c r="O97">
        <f>(I97*21)/100</f>
        <v>0</v>
      </c>
      <c r="P97" t="s">
        <v>35</v>
      </c>
    </row>
    <row r="98" spans="1:16" ht="165.75" x14ac:dyDescent="0.2">
      <c r="A98" s="34" t="s">
        <v>59</v>
      </c>
      <c r="E98" s="35" t="s">
        <v>3673</v>
      </c>
    </row>
    <row r="99" spans="1:16" ht="51" x14ac:dyDescent="0.2">
      <c r="A99" s="36" t="s">
        <v>61</v>
      </c>
      <c r="E99" s="37" t="s">
        <v>3674</v>
      </c>
    </row>
    <row r="100" spans="1:16" ht="114.75" x14ac:dyDescent="0.2">
      <c r="A100" t="s">
        <v>63</v>
      </c>
      <c r="E100" s="35" t="s">
        <v>661</v>
      </c>
    </row>
    <row r="101" spans="1:16" x14ac:dyDescent="0.2">
      <c r="A101" s="24" t="s">
        <v>55</v>
      </c>
      <c r="B101" s="29" t="s">
        <v>171</v>
      </c>
      <c r="C101" s="29" t="s">
        <v>673</v>
      </c>
      <c r="D101" s="24" t="s">
        <v>69</v>
      </c>
      <c r="E101" s="30" t="s">
        <v>674</v>
      </c>
      <c r="F101" s="31" t="s">
        <v>77</v>
      </c>
      <c r="G101" s="32">
        <v>66.792000000000002</v>
      </c>
      <c r="H101" s="33">
        <v>0</v>
      </c>
      <c r="I101" s="33">
        <f>ROUND(ROUND(H101,2)*ROUND(G101,3),2)</f>
        <v>0</v>
      </c>
      <c r="O101">
        <f>(I101*21)/100</f>
        <v>0</v>
      </c>
      <c r="P101" t="s">
        <v>35</v>
      </c>
    </row>
    <row r="102" spans="1:16" ht="127.5" x14ac:dyDescent="0.2">
      <c r="A102" s="34" t="s">
        <v>59</v>
      </c>
      <c r="E102" s="35" t="s">
        <v>3675</v>
      </c>
    </row>
    <row r="103" spans="1:16" ht="51" x14ac:dyDescent="0.2">
      <c r="A103" s="36" t="s">
        <v>61</v>
      </c>
      <c r="E103" s="37" t="s">
        <v>3676</v>
      </c>
    </row>
    <row r="104" spans="1:16" ht="25.5" x14ac:dyDescent="0.2">
      <c r="A104" t="s">
        <v>63</v>
      </c>
      <c r="E104" s="35" t="s">
        <v>80</v>
      </c>
    </row>
    <row r="105" spans="1:16" x14ac:dyDescent="0.2">
      <c r="A105" s="24" t="s">
        <v>55</v>
      </c>
      <c r="B105" s="29" t="s">
        <v>178</v>
      </c>
      <c r="C105" s="29" t="s">
        <v>848</v>
      </c>
      <c r="D105" s="24" t="s">
        <v>69</v>
      </c>
      <c r="E105" s="30" t="s">
        <v>849</v>
      </c>
      <c r="F105" s="31" t="s">
        <v>101</v>
      </c>
      <c r="G105" s="32">
        <v>3.5</v>
      </c>
      <c r="H105" s="33">
        <v>0</v>
      </c>
      <c r="I105" s="33">
        <f>ROUND(ROUND(H105,2)*ROUND(G105,3),2)</f>
        <v>0</v>
      </c>
      <c r="O105">
        <f>(I105*21)/100</f>
        <v>0</v>
      </c>
      <c r="P105" t="s">
        <v>35</v>
      </c>
    </row>
    <row r="106" spans="1:16" ht="38.25" x14ac:dyDescent="0.2">
      <c r="A106" s="34" t="s">
        <v>59</v>
      </c>
      <c r="E106" s="35" t="s">
        <v>3677</v>
      </c>
    </row>
    <row r="107" spans="1:16" x14ac:dyDescent="0.2">
      <c r="A107" s="36" t="s">
        <v>61</v>
      </c>
      <c r="E107" s="37" t="s">
        <v>3678</v>
      </c>
    </row>
    <row r="108" spans="1:16" ht="127.5" x14ac:dyDescent="0.2">
      <c r="A108" t="s">
        <v>63</v>
      </c>
      <c r="E108" s="35" t="s">
        <v>852</v>
      </c>
    </row>
    <row r="109" spans="1:16" x14ac:dyDescent="0.2">
      <c r="A109" s="24" t="s">
        <v>55</v>
      </c>
      <c r="B109" s="29" t="s">
        <v>184</v>
      </c>
      <c r="C109" s="29" t="s">
        <v>1067</v>
      </c>
      <c r="D109" s="24" t="s">
        <v>69</v>
      </c>
      <c r="E109" s="30" t="s">
        <v>1068</v>
      </c>
      <c r="F109" s="31" t="s">
        <v>71</v>
      </c>
      <c r="G109" s="32">
        <v>0.25</v>
      </c>
      <c r="H109" s="33">
        <v>0</v>
      </c>
      <c r="I109" s="33">
        <f>ROUND(ROUND(H109,2)*ROUND(G109,3),2)</f>
        <v>0</v>
      </c>
      <c r="O109">
        <f>(I109*21)/100</f>
        <v>0</v>
      </c>
      <c r="P109" t="s">
        <v>35</v>
      </c>
    </row>
    <row r="110" spans="1:16" ht="51" x14ac:dyDescent="0.2">
      <c r="A110" s="34" t="s">
        <v>59</v>
      </c>
      <c r="E110" s="35" t="s">
        <v>3679</v>
      </c>
    </row>
    <row r="111" spans="1:16" x14ac:dyDescent="0.2">
      <c r="A111" s="36" t="s">
        <v>61</v>
      </c>
      <c r="E111" s="37" t="s">
        <v>3680</v>
      </c>
    </row>
    <row r="112" spans="1:16" ht="89.25" x14ac:dyDescent="0.2">
      <c r="A112" t="s">
        <v>63</v>
      </c>
      <c r="E112" s="35" t="s">
        <v>694</v>
      </c>
    </row>
    <row r="113" spans="1:16" x14ac:dyDescent="0.2">
      <c r="A113" s="24" t="s">
        <v>55</v>
      </c>
      <c r="B113" s="29" t="s">
        <v>190</v>
      </c>
      <c r="C113" s="29" t="s">
        <v>1071</v>
      </c>
      <c r="D113" s="24" t="s">
        <v>69</v>
      </c>
      <c r="E113" s="30" t="s">
        <v>1072</v>
      </c>
      <c r="F113" s="31" t="s">
        <v>77</v>
      </c>
      <c r="G113" s="32">
        <v>39.85</v>
      </c>
      <c r="H113" s="33">
        <v>0</v>
      </c>
      <c r="I113" s="33">
        <f>ROUND(ROUND(H113,2)*ROUND(G113,3),2)</f>
        <v>0</v>
      </c>
      <c r="O113">
        <f>(I113*21)/100</f>
        <v>0</v>
      </c>
      <c r="P113" t="s">
        <v>35</v>
      </c>
    </row>
    <row r="114" spans="1:16" ht="89.25" x14ac:dyDescent="0.2">
      <c r="A114" s="34" t="s">
        <v>59</v>
      </c>
      <c r="E114" s="35" t="s">
        <v>3681</v>
      </c>
    </row>
    <row r="115" spans="1:16" ht="38.25" x14ac:dyDescent="0.2">
      <c r="A115" s="36" t="s">
        <v>61</v>
      </c>
      <c r="E115" s="37" t="s">
        <v>3682</v>
      </c>
    </row>
    <row r="116" spans="1:16" ht="25.5" x14ac:dyDescent="0.2">
      <c r="A116" t="s">
        <v>63</v>
      </c>
      <c r="E116"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0+O12+O21+O58+O67</f>
        <v>0</v>
      </c>
      <c r="P2" t="s">
        <v>34</v>
      </c>
    </row>
    <row r="3" spans="1:18" ht="15" customHeight="1" x14ac:dyDescent="0.25">
      <c r="A3" t="s">
        <v>11</v>
      </c>
      <c r="B3" s="17" t="s">
        <v>13</v>
      </c>
      <c r="C3" s="4" t="s">
        <v>14</v>
      </c>
      <c r="D3" s="7"/>
      <c r="E3" s="18" t="s">
        <v>15</v>
      </c>
      <c r="F3" s="8"/>
      <c r="G3" s="15"/>
      <c r="H3" s="14" t="s">
        <v>3683</v>
      </c>
      <c r="I3" s="40">
        <f>0+I12+I21+I58+I67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3683</v>
      </c>
      <c r="D8" s="2"/>
      <c r="E8" s="21" t="s">
        <v>3684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3</v>
      </c>
      <c r="H13" s="33">
        <v>0</v>
      </c>
      <c r="I13" s="33">
        <f>ROUND(ROUND(H13,2)*ROUND(G13,3),2)</f>
        <v>0</v>
      </c>
      <c r="O13">
        <f>(I13*21)/100</f>
        <v>0</v>
      </c>
      <c r="P13" t="s">
        <v>35</v>
      </c>
    </row>
    <row r="14" spans="1:18" ht="25.5" x14ac:dyDescent="0.2">
      <c r="A14" s="34" t="s">
        <v>59</v>
      </c>
      <c r="E14" s="35" t="s">
        <v>925</v>
      </c>
    </row>
    <row r="15" spans="1:18" x14ac:dyDescent="0.2">
      <c r="A15" s="36" t="s">
        <v>61</v>
      </c>
      <c r="E15" s="37" t="s">
        <v>448</v>
      </c>
    </row>
    <row r="16" spans="1:18" ht="25.5" x14ac:dyDescent="0.2">
      <c r="A16" t="s">
        <v>63</v>
      </c>
      <c r="E16" s="35" t="s">
        <v>64</v>
      </c>
    </row>
    <row r="17" spans="1:18" x14ac:dyDescent="0.2">
      <c r="A17" s="24" t="s">
        <v>55</v>
      </c>
      <c r="B17" s="29" t="s">
        <v>35</v>
      </c>
      <c r="C17" s="29" t="s">
        <v>56</v>
      </c>
      <c r="D17" s="24" t="s">
        <v>125</v>
      </c>
      <c r="E17" s="30" t="s">
        <v>57</v>
      </c>
      <c r="F17" s="31" t="s">
        <v>58</v>
      </c>
      <c r="G17" s="32">
        <v>3.5249999999999999</v>
      </c>
      <c r="H17" s="33">
        <v>0</v>
      </c>
      <c r="I17" s="33">
        <f>ROUND(ROUND(H17,2)*ROUND(G17,3),2)</f>
        <v>0</v>
      </c>
      <c r="O17">
        <f>(I17*21)/100</f>
        <v>0</v>
      </c>
      <c r="P17" t="s">
        <v>35</v>
      </c>
    </row>
    <row r="18" spans="1:18" ht="25.5" x14ac:dyDescent="0.2">
      <c r="A18" s="34" t="s">
        <v>59</v>
      </c>
      <c r="E18" s="35" t="s">
        <v>3685</v>
      </c>
    </row>
    <row r="19" spans="1:18" x14ac:dyDescent="0.2">
      <c r="A19" s="36" t="s">
        <v>61</v>
      </c>
      <c r="E19" s="37" t="s">
        <v>3686</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f>
        <v>0</v>
      </c>
      <c r="R21">
        <f>0+O22+O26+O30+O34+O38+O42+O46+O50+O54</f>
        <v>0</v>
      </c>
    </row>
    <row r="22" spans="1:18" x14ac:dyDescent="0.2">
      <c r="A22" s="24" t="s">
        <v>55</v>
      </c>
      <c r="B22" s="29" t="s">
        <v>34</v>
      </c>
      <c r="C22" s="29" t="s">
        <v>142</v>
      </c>
      <c r="D22" s="24" t="s">
        <v>69</v>
      </c>
      <c r="E22" s="30" t="s">
        <v>143</v>
      </c>
      <c r="F22" s="31" t="s">
        <v>71</v>
      </c>
      <c r="G22" s="32">
        <v>0.91900000000000004</v>
      </c>
      <c r="H22" s="33">
        <v>0</v>
      </c>
      <c r="I22" s="33">
        <f>ROUND(ROUND(H22,2)*ROUND(G22,3),2)</f>
        <v>0</v>
      </c>
      <c r="O22">
        <f>(I22*21)/100</f>
        <v>0</v>
      </c>
      <c r="P22" t="s">
        <v>35</v>
      </c>
    </row>
    <row r="23" spans="1:18" ht="140.25" x14ac:dyDescent="0.2">
      <c r="A23" s="34" t="s">
        <v>59</v>
      </c>
      <c r="E23" s="35" t="s">
        <v>3687</v>
      </c>
    </row>
    <row r="24" spans="1:18" ht="38.25" x14ac:dyDescent="0.2">
      <c r="A24" s="36" t="s">
        <v>61</v>
      </c>
      <c r="E24" s="37" t="s">
        <v>3688</v>
      </c>
    </row>
    <row r="25" spans="1:18" ht="38.25" x14ac:dyDescent="0.2">
      <c r="A25" t="s">
        <v>63</v>
      </c>
      <c r="E25" s="35" t="s">
        <v>146</v>
      </c>
    </row>
    <row r="26" spans="1:18" x14ac:dyDescent="0.2">
      <c r="A26" s="24" t="s">
        <v>55</v>
      </c>
      <c r="B26" s="29" t="s">
        <v>43</v>
      </c>
      <c r="C26" s="29" t="s">
        <v>166</v>
      </c>
      <c r="D26" s="24" t="s">
        <v>69</v>
      </c>
      <c r="E26" s="30" t="s">
        <v>167</v>
      </c>
      <c r="F26" s="31" t="s">
        <v>71</v>
      </c>
      <c r="G26" s="32">
        <v>1.5</v>
      </c>
      <c r="H26" s="33">
        <v>0</v>
      </c>
      <c r="I26" s="33">
        <f>ROUND(ROUND(H26,2)*ROUND(G26,3),2)</f>
        <v>0</v>
      </c>
      <c r="O26">
        <f>(I26*21)/100</f>
        <v>0</v>
      </c>
      <c r="P26" t="s">
        <v>35</v>
      </c>
    </row>
    <row r="27" spans="1:18" ht="51" x14ac:dyDescent="0.2">
      <c r="A27" s="34" t="s">
        <v>59</v>
      </c>
      <c r="E27" s="35" t="s">
        <v>3689</v>
      </c>
    </row>
    <row r="28" spans="1:18" x14ac:dyDescent="0.2">
      <c r="A28" s="36" t="s">
        <v>61</v>
      </c>
      <c r="E28" s="37" t="s">
        <v>3575</v>
      </c>
    </row>
    <row r="29" spans="1:18" ht="318.75" x14ac:dyDescent="0.2">
      <c r="A29" t="s">
        <v>63</v>
      </c>
      <c r="E29" s="35" t="s">
        <v>170</v>
      </c>
    </row>
    <row r="30" spans="1:18" x14ac:dyDescent="0.2">
      <c r="A30" s="24" t="s">
        <v>55</v>
      </c>
      <c r="B30" s="29" t="s">
        <v>45</v>
      </c>
      <c r="C30" s="29" t="s">
        <v>172</v>
      </c>
      <c r="D30" s="24" t="s">
        <v>69</v>
      </c>
      <c r="E30" s="30" t="s">
        <v>173</v>
      </c>
      <c r="F30" s="31" t="s">
        <v>174</v>
      </c>
      <c r="G30" s="32">
        <v>15</v>
      </c>
      <c r="H30" s="33">
        <v>0</v>
      </c>
      <c r="I30" s="33">
        <f>ROUND(ROUND(H30,2)*ROUND(G30,3),2)</f>
        <v>0</v>
      </c>
      <c r="O30">
        <f>(I30*21)/100</f>
        <v>0</v>
      </c>
      <c r="P30" t="s">
        <v>35</v>
      </c>
    </row>
    <row r="31" spans="1:18" ht="38.25" x14ac:dyDescent="0.2">
      <c r="A31" s="34" t="s">
        <v>59</v>
      </c>
      <c r="E31" s="35" t="s">
        <v>751</v>
      </c>
    </row>
    <row r="32" spans="1:18" x14ac:dyDescent="0.2">
      <c r="A32" s="36" t="s">
        <v>61</v>
      </c>
      <c r="E32" s="37" t="s">
        <v>3690</v>
      </c>
    </row>
    <row r="33" spans="1:16" ht="25.5" x14ac:dyDescent="0.2">
      <c r="A33" t="s">
        <v>63</v>
      </c>
      <c r="E33" s="35" t="s">
        <v>177</v>
      </c>
    </row>
    <row r="34" spans="1:16" x14ac:dyDescent="0.2">
      <c r="A34" s="24" t="s">
        <v>55</v>
      </c>
      <c r="B34" s="29" t="s">
        <v>47</v>
      </c>
      <c r="C34" s="29" t="s">
        <v>753</v>
      </c>
      <c r="D34" s="24" t="s">
        <v>69</v>
      </c>
      <c r="E34" s="30" t="s">
        <v>754</v>
      </c>
      <c r="F34" s="31" t="s">
        <v>71</v>
      </c>
      <c r="G34" s="32">
        <v>1</v>
      </c>
      <c r="H34" s="33">
        <v>0</v>
      </c>
      <c r="I34" s="33">
        <f>ROUND(ROUND(H34,2)*ROUND(G34,3),2)</f>
        <v>0</v>
      </c>
      <c r="O34">
        <f>(I34*21)/100</f>
        <v>0</v>
      </c>
      <c r="P34" t="s">
        <v>35</v>
      </c>
    </row>
    <row r="35" spans="1:16" ht="38.25" x14ac:dyDescent="0.2">
      <c r="A35" s="34" t="s">
        <v>59</v>
      </c>
      <c r="E35" s="35" t="s">
        <v>3656</v>
      </c>
    </row>
    <row r="36" spans="1:16" x14ac:dyDescent="0.2">
      <c r="A36" s="36" t="s">
        <v>61</v>
      </c>
      <c r="E36" s="37" t="s">
        <v>815</v>
      </c>
    </row>
    <row r="37" spans="1:16" ht="293.25" x14ac:dyDescent="0.2">
      <c r="A37" t="s">
        <v>63</v>
      </c>
      <c r="E37" s="35" t="s">
        <v>757</v>
      </c>
    </row>
    <row r="38" spans="1:16" x14ac:dyDescent="0.2">
      <c r="A38" s="24" t="s">
        <v>55</v>
      </c>
      <c r="B38" s="29" t="s">
        <v>89</v>
      </c>
      <c r="C38" s="29" t="s">
        <v>202</v>
      </c>
      <c r="D38" s="24" t="s">
        <v>69</v>
      </c>
      <c r="E38" s="30" t="s">
        <v>203</v>
      </c>
      <c r="F38" s="31" t="s">
        <v>204</v>
      </c>
      <c r="G38" s="32">
        <v>3.5</v>
      </c>
      <c r="H38" s="33">
        <v>0</v>
      </c>
      <c r="I38" s="33">
        <f>ROUND(ROUND(H38,2)*ROUND(G38,3),2)</f>
        <v>0</v>
      </c>
      <c r="O38">
        <f>(I38*21)/100</f>
        <v>0</v>
      </c>
      <c r="P38" t="s">
        <v>35</v>
      </c>
    </row>
    <row r="39" spans="1:16" ht="25.5" x14ac:dyDescent="0.2">
      <c r="A39" s="34" t="s">
        <v>59</v>
      </c>
      <c r="E39" s="35" t="s">
        <v>3691</v>
      </c>
    </row>
    <row r="40" spans="1:16" x14ac:dyDescent="0.2">
      <c r="A40" s="36" t="s">
        <v>61</v>
      </c>
      <c r="E40" s="37" t="s">
        <v>3678</v>
      </c>
    </row>
    <row r="41" spans="1:16" ht="25.5" x14ac:dyDescent="0.2">
      <c r="A41" t="s">
        <v>63</v>
      </c>
      <c r="E41" s="35" t="s">
        <v>207</v>
      </c>
    </row>
    <row r="42" spans="1:16" x14ac:dyDescent="0.2">
      <c r="A42" s="24" t="s">
        <v>55</v>
      </c>
      <c r="B42" s="29" t="s">
        <v>94</v>
      </c>
      <c r="C42" s="29" t="s">
        <v>209</v>
      </c>
      <c r="D42" s="24" t="s">
        <v>69</v>
      </c>
      <c r="E42" s="30" t="s">
        <v>210</v>
      </c>
      <c r="F42" s="31" t="s">
        <v>204</v>
      </c>
      <c r="G42" s="32">
        <v>2.6930000000000001</v>
      </c>
      <c r="H42" s="33">
        <v>0</v>
      </c>
      <c r="I42" s="33">
        <f>ROUND(ROUND(H42,2)*ROUND(G42,3),2)</f>
        <v>0</v>
      </c>
      <c r="O42">
        <f>(I42*21)/100</f>
        <v>0</v>
      </c>
      <c r="P42" t="s">
        <v>35</v>
      </c>
    </row>
    <row r="43" spans="1:16" ht="25.5" x14ac:dyDescent="0.2">
      <c r="A43" s="34" t="s">
        <v>59</v>
      </c>
      <c r="E43" s="35" t="s">
        <v>3692</v>
      </c>
    </row>
    <row r="44" spans="1:16" x14ac:dyDescent="0.2">
      <c r="A44" s="36" t="s">
        <v>61</v>
      </c>
      <c r="E44" s="37" t="s">
        <v>3693</v>
      </c>
    </row>
    <row r="45" spans="1:16" x14ac:dyDescent="0.2">
      <c r="A45" t="s">
        <v>63</v>
      </c>
      <c r="E45" s="35" t="s">
        <v>213</v>
      </c>
    </row>
    <row r="46" spans="1:16" x14ac:dyDescent="0.2">
      <c r="A46" s="24" t="s">
        <v>55</v>
      </c>
      <c r="B46" s="29" t="s">
        <v>50</v>
      </c>
      <c r="C46" s="29" t="s">
        <v>762</v>
      </c>
      <c r="D46" s="24" t="s">
        <v>69</v>
      </c>
      <c r="E46" s="30" t="s">
        <v>763</v>
      </c>
      <c r="F46" s="31" t="s">
        <v>204</v>
      </c>
      <c r="G46" s="32">
        <v>2.6930000000000001</v>
      </c>
      <c r="H46" s="33">
        <v>0</v>
      </c>
      <c r="I46" s="33">
        <f>ROUND(ROUND(H46,2)*ROUND(G46,3),2)</f>
        <v>0</v>
      </c>
      <c r="O46">
        <f>(I46*21)/100</f>
        <v>0</v>
      </c>
      <c r="P46" t="s">
        <v>35</v>
      </c>
    </row>
    <row r="47" spans="1:16" ht="25.5" x14ac:dyDescent="0.2">
      <c r="A47" s="34" t="s">
        <v>59</v>
      </c>
      <c r="E47" s="35" t="s">
        <v>3694</v>
      </c>
    </row>
    <row r="48" spans="1:16" x14ac:dyDescent="0.2">
      <c r="A48" s="36" t="s">
        <v>61</v>
      </c>
      <c r="E48" s="37" t="s">
        <v>3693</v>
      </c>
    </row>
    <row r="49" spans="1:18" ht="38.25" x14ac:dyDescent="0.2">
      <c r="A49" t="s">
        <v>63</v>
      </c>
      <c r="E49" s="35" t="s">
        <v>765</v>
      </c>
    </row>
    <row r="50" spans="1:18" x14ac:dyDescent="0.2">
      <c r="A50" s="24" t="s">
        <v>55</v>
      </c>
      <c r="B50" s="29" t="s">
        <v>52</v>
      </c>
      <c r="C50" s="29" t="s">
        <v>221</v>
      </c>
      <c r="D50" s="24" t="s">
        <v>69</v>
      </c>
      <c r="E50" s="30" t="s">
        <v>222</v>
      </c>
      <c r="F50" s="31" t="s">
        <v>204</v>
      </c>
      <c r="G50" s="32">
        <v>2.6930000000000001</v>
      </c>
      <c r="H50" s="33">
        <v>0</v>
      </c>
      <c r="I50" s="33">
        <f>ROUND(ROUND(H50,2)*ROUND(G50,3),2)</f>
        <v>0</v>
      </c>
      <c r="O50">
        <f>(I50*21)/100</f>
        <v>0</v>
      </c>
      <c r="P50" t="s">
        <v>35</v>
      </c>
    </row>
    <row r="51" spans="1:18" ht="25.5" x14ac:dyDescent="0.2">
      <c r="A51" s="34" t="s">
        <v>59</v>
      </c>
      <c r="E51" s="35" t="s">
        <v>3695</v>
      </c>
    </row>
    <row r="52" spans="1:18" x14ac:dyDescent="0.2">
      <c r="A52" s="36" t="s">
        <v>61</v>
      </c>
      <c r="E52" s="37" t="s">
        <v>3693</v>
      </c>
    </row>
    <row r="53" spans="1:18" ht="25.5" x14ac:dyDescent="0.2">
      <c r="A53" t="s">
        <v>63</v>
      </c>
      <c r="E53" s="35" t="s">
        <v>224</v>
      </c>
    </row>
    <row r="54" spans="1:18" x14ac:dyDescent="0.2">
      <c r="A54" s="24" t="s">
        <v>55</v>
      </c>
      <c r="B54" s="29" t="s">
        <v>108</v>
      </c>
      <c r="C54" s="29" t="s">
        <v>226</v>
      </c>
      <c r="D54" s="24" t="s">
        <v>69</v>
      </c>
      <c r="E54" s="30" t="s">
        <v>227</v>
      </c>
      <c r="F54" s="31" t="s">
        <v>204</v>
      </c>
      <c r="G54" s="32">
        <v>2.6930000000000001</v>
      </c>
      <c r="H54" s="33">
        <v>0</v>
      </c>
      <c r="I54" s="33">
        <f>ROUND(ROUND(H54,2)*ROUND(G54,3),2)</f>
        <v>0</v>
      </c>
      <c r="O54">
        <f>(I54*21)/100</f>
        <v>0</v>
      </c>
      <c r="P54" t="s">
        <v>35</v>
      </c>
    </row>
    <row r="55" spans="1:18" ht="25.5" x14ac:dyDescent="0.2">
      <c r="A55" s="34" t="s">
        <v>59</v>
      </c>
      <c r="E55" s="35" t="s">
        <v>3696</v>
      </c>
    </row>
    <row r="56" spans="1:18" x14ac:dyDescent="0.2">
      <c r="A56" s="36" t="s">
        <v>61</v>
      </c>
      <c r="E56" s="37" t="s">
        <v>3693</v>
      </c>
    </row>
    <row r="57" spans="1:18" ht="38.25" x14ac:dyDescent="0.2">
      <c r="A57" t="s">
        <v>63</v>
      </c>
      <c r="E57" s="35" t="s">
        <v>229</v>
      </c>
    </row>
    <row r="58" spans="1:18" ht="12.75" customHeight="1" x14ac:dyDescent="0.2">
      <c r="A58" s="12" t="s">
        <v>53</v>
      </c>
      <c r="B58" s="12"/>
      <c r="C58" s="38" t="s">
        <v>43</v>
      </c>
      <c r="D58" s="12"/>
      <c r="E58" s="27" t="s">
        <v>281</v>
      </c>
      <c r="F58" s="12"/>
      <c r="G58" s="12"/>
      <c r="H58" s="12"/>
      <c r="I58" s="39">
        <f>0+Q58</f>
        <v>0</v>
      </c>
      <c r="O58">
        <f>0+R58</f>
        <v>0</v>
      </c>
      <c r="Q58">
        <f>0+I59+I63</f>
        <v>0</v>
      </c>
      <c r="R58">
        <f>0+O59+O63</f>
        <v>0</v>
      </c>
    </row>
    <row r="59" spans="1:18" x14ac:dyDescent="0.2">
      <c r="A59" s="24" t="s">
        <v>55</v>
      </c>
      <c r="B59" s="29" t="s">
        <v>113</v>
      </c>
      <c r="C59" s="29" t="s">
        <v>288</v>
      </c>
      <c r="D59" s="24" t="s">
        <v>69</v>
      </c>
      <c r="E59" s="30" t="s">
        <v>289</v>
      </c>
      <c r="F59" s="31" t="s">
        <v>71</v>
      </c>
      <c r="G59" s="32">
        <v>0.52500000000000002</v>
      </c>
      <c r="H59" s="33">
        <v>0</v>
      </c>
      <c r="I59" s="33">
        <f>ROUND(ROUND(H59,2)*ROUND(G59,3),2)</f>
        <v>0</v>
      </c>
      <c r="O59">
        <f>(I59*21)/100</f>
        <v>0</v>
      </c>
      <c r="P59" t="s">
        <v>35</v>
      </c>
    </row>
    <row r="60" spans="1:18" ht="38.25" x14ac:dyDescent="0.2">
      <c r="A60" s="34" t="s">
        <v>59</v>
      </c>
      <c r="E60" s="35" t="s">
        <v>3659</v>
      </c>
    </row>
    <row r="61" spans="1:18" x14ac:dyDescent="0.2">
      <c r="A61" s="36" t="s">
        <v>61</v>
      </c>
      <c r="E61" s="37" t="s">
        <v>3697</v>
      </c>
    </row>
    <row r="62" spans="1:18" ht="369.75" x14ac:dyDescent="0.2">
      <c r="A62" t="s">
        <v>63</v>
      </c>
      <c r="E62" s="35" t="s">
        <v>274</v>
      </c>
    </row>
    <row r="63" spans="1:18" x14ac:dyDescent="0.2">
      <c r="A63" s="24" t="s">
        <v>55</v>
      </c>
      <c r="B63" s="29" t="s">
        <v>118</v>
      </c>
      <c r="C63" s="29" t="s">
        <v>310</v>
      </c>
      <c r="D63" s="24" t="s">
        <v>69</v>
      </c>
      <c r="E63" s="30" t="s">
        <v>311</v>
      </c>
      <c r="F63" s="31" t="s">
        <v>71</v>
      </c>
      <c r="G63" s="32">
        <v>0.875</v>
      </c>
      <c r="H63" s="33">
        <v>0</v>
      </c>
      <c r="I63" s="33">
        <f>ROUND(ROUND(H63,2)*ROUND(G63,3),2)</f>
        <v>0</v>
      </c>
      <c r="O63">
        <f>(I63*21)/100</f>
        <v>0</v>
      </c>
      <c r="P63" t="s">
        <v>35</v>
      </c>
    </row>
    <row r="64" spans="1:18" ht="38.25" x14ac:dyDescent="0.2">
      <c r="A64" s="34" t="s">
        <v>59</v>
      </c>
      <c r="E64" s="35" t="s">
        <v>3661</v>
      </c>
    </row>
    <row r="65" spans="1:18" x14ac:dyDescent="0.2">
      <c r="A65" s="36" t="s">
        <v>61</v>
      </c>
      <c r="E65" s="37" t="s">
        <v>3698</v>
      </c>
    </row>
    <row r="66" spans="1:18" ht="102" x14ac:dyDescent="0.2">
      <c r="A66" t="s">
        <v>63</v>
      </c>
      <c r="E66" s="35" t="s">
        <v>314</v>
      </c>
    </row>
    <row r="67" spans="1:18" ht="12.75" customHeight="1" x14ac:dyDescent="0.2">
      <c r="A67" s="12" t="s">
        <v>53</v>
      </c>
      <c r="B67" s="12"/>
      <c r="C67" s="38" t="s">
        <v>50</v>
      </c>
      <c r="D67" s="12"/>
      <c r="E67" s="27" t="s">
        <v>542</v>
      </c>
      <c r="F67" s="12"/>
      <c r="G67" s="12"/>
      <c r="H67" s="12"/>
      <c r="I67" s="39">
        <f>0+Q67</f>
        <v>0</v>
      </c>
      <c r="O67">
        <f>0+R67</f>
        <v>0</v>
      </c>
      <c r="Q67">
        <f>0+I68+I72+I76+I80+I84</f>
        <v>0</v>
      </c>
      <c r="R67">
        <f>0+O68+O72+O76+O80+O84</f>
        <v>0</v>
      </c>
    </row>
    <row r="68" spans="1:18" x14ac:dyDescent="0.2">
      <c r="A68" s="24" t="s">
        <v>55</v>
      </c>
      <c r="B68" s="29" t="s">
        <v>124</v>
      </c>
      <c r="C68" s="29" t="s">
        <v>668</v>
      </c>
      <c r="D68" s="24" t="s">
        <v>69</v>
      </c>
      <c r="E68" s="30" t="s">
        <v>669</v>
      </c>
      <c r="F68" s="31" t="s">
        <v>71</v>
      </c>
      <c r="G68" s="32">
        <v>1</v>
      </c>
      <c r="H68" s="33">
        <v>0</v>
      </c>
      <c r="I68" s="33">
        <f>ROUND(ROUND(H68,2)*ROUND(G68,3),2)</f>
        <v>0</v>
      </c>
      <c r="O68">
        <f>(I68*21)/100</f>
        <v>0</v>
      </c>
      <c r="P68" t="s">
        <v>35</v>
      </c>
    </row>
    <row r="69" spans="1:18" ht="51" x14ac:dyDescent="0.2">
      <c r="A69" s="34" t="s">
        <v>59</v>
      </c>
      <c r="E69" s="35" t="s">
        <v>3699</v>
      </c>
    </row>
    <row r="70" spans="1:18" x14ac:dyDescent="0.2">
      <c r="A70" s="36" t="s">
        <v>61</v>
      </c>
      <c r="E70" s="37" t="s">
        <v>3700</v>
      </c>
    </row>
    <row r="71" spans="1:18" ht="114.75" x14ac:dyDescent="0.2">
      <c r="A71" t="s">
        <v>63</v>
      </c>
      <c r="E71" s="35" t="s">
        <v>661</v>
      </c>
    </row>
    <row r="72" spans="1:18" x14ac:dyDescent="0.2">
      <c r="A72" s="24" t="s">
        <v>55</v>
      </c>
      <c r="B72" s="29" t="s">
        <v>128</v>
      </c>
      <c r="C72" s="29" t="s">
        <v>673</v>
      </c>
      <c r="D72" s="24" t="s">
        <v>69</v>
      </c>
      <c r="E72" s="30" t="s">
        <v>674</v>
      </c>
      <c r="F72" s="31" t="s">
        <v>77</v>
      </c>
      <c r="G72" s="32">
        <v>23</v>
      </c>
      <c r="H72" s="33">
        <v>0</v>
      </c>
      <c r="I72" s="33">
        <f>ROUND(ROUND(H72,2)*ROUND(G72,3),2)</f>
        <v>0</v>
      </c>
      <c r="O72">
        <f>(I72*21)/100</f>
        <v>0</v>
      </c>
      <c r="P72" t="s">
        <v>35</v>
      </c>
    </row>
    <row r="73" spans="1:18" ht="38.25" x14ac:dyDescent="0.2">
      <c r="A73" s="34" t="s">
        <v>59</v>
      </c>
      <c r="E73" s="35" t="s">
        <v>3701</v>
      </c>
    </row>
    <row r="74" spans="1:18" x14ac:dyDescent="0.2">
      <c r="A74" s="36" t="s">
        <v>61</v>
      </c>
      <c r="E74" s="37" t="s">
        <v>3702</v>
      </c>
    </row>
    <row r="75" spans="1:18" ht="25.5" x14ac:dyDescent="0.2">
      <c r="A75" t="s">
        <v>63</v>
      </c>
      <c r="E75" s="35" t="s">
        <v>80</v>
      </c>
    </row>
    <row r="76" spans="1:18" x14ac:dyDescent="0.2">
      <c r="A76" s="24" t="s">
        <v>55</v>
      </c>
      <c r="B76" s="29" t="s">
        <v>134</v>
      </c>
      <c r="C76" s="29" t="s">
        <v>848</v>
      </c>
      <c r="D76" s="24" t="s">
        <v>69</v>
      </c>
      <c r="E76" s="30" t="s">
        <v>849</v>
      </c>
      <c r="F76" s="31" t="s">
        <v>101</v>
      </c>
      <c r="G76" s="32">
        <v>0.5</v>
      </c>
      <c r="H76" s="33">
        <v>0</v>
      </c>
      <c r="I76" s="33">
        <f>ROUND(ROUND(H76,2)*ROUND(G76,3),2)</f>
        <v>0</v>
      </c>
      <c r="O76">
        <f>(I76*21)/100</f>
        <v>0</v>
      </c>
      <c r="P76" t="s">
        <v>35</v>
      </c>
    </row>
    <row r="77" spans="1:18" ht="38.25" x14ac:dyDescent="0.2">
      <c r="A77" s="34" t="s">
        <v>59</v>
      </c>
      <c r="E77" s="35" t="s">
        <v>3703</v>
      </c>
    </row>
    <row r="78" spans="1:18" x14ac:dyDescent="0.2">
      <c r="A78" s="36" t="s">
        <v>61</v>
      </c>
      <c r="E78" s="37" t="s">
        <v>3704</v>
      </c>
    </row>
    <row r="79" spans="1:18" ht="127.5" x14ac:dyDescent="0.2">
      <c r="A79" t="s">
        <v>63</v>
      </c>
      <c r="E79" s="35" t="s">
        <v>852</v>
      </c>
    </row>
    <row r="80" spans="1:18" x14ac:dyDescent="0.2">
      <c r="A80" s="24" t="s">
        <v>55</v>
      </c>
      <c r="B80" s="29" t="s">
        <v>141</v>
      </c>
      <c r="C80" s="29" t="s">
        <v>1067</v>
      </c>
      <c r="D80" s="24" t="s">
        <v>69</v>
      </c>
      <c r="E80" s="30" t="s">
        <v>1068</v>
      </c>
      <c r="F80" s="31" t="s">
        <v>71</v>
      </c>
      <c r="G80" s="32">
        <v>0.25</v>
      </c>
      <c r="H80" s="33">
        <v>0</v>
      </c>
      <c r="I80" s="33">
        <f>ROUND(ROUND(H80,2)*ROUND(G80,3),2)</f>
        <v>0</v>
      </c>
      <c r="O80">
        <f>(I80*21)/100</f>
        <v>0</v>
      </c>
      <c r="P80" t="s">
        <v>35</v>
      </c>
    </row>
    <row r="81" spans="1:16" ht="51" x14ac:dyDescent="0.2">
      <c r="A81" s="34" t="s">
        <v>59</v>
      </c>
      <c r="E81" s="35" t="s">
        <v>3679</v>
      </c>
    </row>
    <row r="82" spans="1:16" x14ac:dyDescent="0.2">
      <c r="A82" s="36" t="s">
        <v>61</v>
      </c>
      <c r="E82" s="37" t="s">
        <v>3680</v>
      </c>
    </row>
    <row r="83" spans="1:16" ht="89.25" x14ac:dyDescent="0.2">
      <c r="A83" t="s">
        <v>63</v>
      </c>
      <c r="E83" s="35" t="s">
        <v>694</v>
      </c>
    </row>
    <row r="84" spans="1:16" x14ac:dyDescent="0.2">
      <c r="A84" s="24" t="s">
        <v>55</v>
      </c>
      <c r="B84" s="29" t="s">
        <v>147</v>
      </c>
      <c r="C84" s="29" t="s">
        <v>1071</v>
      </c>
      <c r="D84" s="24" t="s">
        <v>69</v>
      </c>
      <c r="E84" s="30" t="s">
        <v>1072</v>
      </c>
      <c r="F84" s="31" t="s">
        <v>77</v>
      </c>
      <c r="G84" s="32">
        <v>11.05</v>
      </c>
      <c r="H84" s="33">
        <v>0</v>
      </c>
      <c r="I84" s="33">
        <f>ROUND(ROUND(H84,2)*ROUND(G84,3),2)</f>
        <v>0</v>
      </c>
      <c r="O84">
        <f>(I84*21)/100</f>
        <v>0</v>
      </c>
      <c r="P84" t="s">
        <v>35</v>
      </c>
    </row>
    <row r="85" spans="1:16" ht="89.25" x14ac:dyDescent="0.2">
      <c r="A85" s="34" t="s">
        <v>59</v>
      </c>
      <c r="E85" s="35" t="s">
        <v>3705</v>
      </c>
    </row>
    <row r="86" spans="1:16" ht="38.25" x14ac:dyDescent="0.2">
      <c r="A86" s="36" t="s">
        <v>61</v>
      </c>
      <c r="E86" s="37" t="s">
        <v>3706</v>
      </c>
    </row>
    <row r="87" spans="1:16" ht="25.5" x14ac:dyDescent="0.2">
      <c r="A87" t="s">
        <v>63</v>
      </c>
      <c r="E87"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0+O12+O21+O78+O107+O128+O133+O142+O155</f>
        <v>0</v>
      </c>
      <c r="P2" t="s">
        <v>34</v>
      </c>
    </row>
    <row r="3" spans="1:18" ht="15" customHeight="1" x14ac:dyDescent="0.25">
      <c r="A3" t="s">
        <v>11</v>
      </c>
      <c r="B3" s="17" t="s">
        <v>13</v>
      </c>
      <c r="C3" s="4" t="s">
        <v>14</v>
      </c>
      <c r="D3" s="7"/>
      <c r="E3" s="18" t="s">
        <v>15</v>
      </c>
      <c r="F3" s="8"/>
      <c r="G3" s="15"/>
      <c r="H3" s="14" t="s">
        <v>3707</v>
      </c>
      <c r="I3" s="40">
        <f>0+I12+I21+I78+I107+I128+I133+I142+I155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3707</v>
      </c>
      <c r="D8" s="2"/>
      <c r="E8" s="21" t="s">
        <v>3708</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69</v>
      </c>
      <c r="E13" s="30" t="s">
        <v>57</v>
      </c>
      <c r="F13" s="31" t="s">
        <v>58</v>
      </c>
      <c r="G13" s="32">
        <v>33.25</v>
      </c>
      <c r="H13" s="33">
        <v>0</v>
      </c>
      <c r="I13" s="33">
        <f>ROUND(ROUND(H13,2)*ROUND(G13,3),2)</f>
        <v>0</v>
      </c>
      <c r="O13">
        <f>(I13*21)/100</f>
        <v>0</v>
      </c>
      <c r="P13" t="s">
        <v>35</v>
      </c>
    </row>
    <row r="14" spans="1:18" ht="25.5" x14ac:dyDescent="0.2">
      <c r="A14" s="34" t="s">
        <v>59</v>
      </c>
      <c r="E14" s="35" t="s">
        <v>1077</v>
      </c>
    </row>
    <row r="15" spans="1:18" x14ac:dyDescent="0.2">
      <c r="A15" s="36" t="s">
        <v>61</v>
      </c>
      <c r="E15" s="37" t="s">
        <v>3709</v>
      </c>
    </row>
    <row r="16" spans="1:18" ht="25.5" x14ac:dyDescent="0.2">
      <c r="A16" t="s">
        <v>63</v>
      </c>
      <c r="E16" s="35" t="s">
        <v>64</v>
      </c>
    </row>
    <row r="17" spans="1:18" x14ac:dyDescent="0.2">
      <c r="A17" s="24" t="s">
        <v>55</v>
      </c>
      <c r="B17" s="29" t="s">
        <v>35</v>
      </c>
      <c r="C17" s="29" t="s">
        <v>56</v>
      </c>
      <c r="D17" s="24" t="s">
        <v>18</v>
      </c>
      <c r="E17" s="30" t="s">
        <v>57</v>
      </c>
      <c r="F17" s="31" t="s">
        <v>58</v>
      </c>
      <c r="G17" s="32">
        <v>15.507</v>
      </c>
      <c r="H17" s="33">
        <v>0</v>
      </c>
      <c r="I17" s="33">
        <f>ROUND(ROUND(H17,2)*ROUND(G17,3),2)</f>
        <v>0</v>
      </c>
      <c r="O17">
        <f>(I17*21)/100</f>
        <v>0</v>
      </c>
      <c r="P17" t="s">
        <v>35</v>
      </c>
    </row>
    <row r="18" spans="1:18" ht="25.5" x14ac:dyDescent="0.2">
      <c r="A18" s="34" t="s">
        <v>59</v>
      </c>
      <c r="E18" s="35" t="s">
        <v>3710</v>
      </c>
    </row>
    <row r="19" spans="1:18" x14ac:dyDescent="0.2">
      <c r="A19" s="36" t="s">
        <v>61</v>
      </c>
      <c r="E19" s="37" t="s">
        <v>3711</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6.59</v>
      </c>
      <c r="H22" s="33">
        <v>0</v>
      </c>
      <c r="I22" s="33">
        <f>ROUND(ROUND(H22,2)*ROUND(G22,3),2)</f>
        <v>0</v>
      </c>
      <c r="O22">
        <f>(I22*21)/100</f>
        <v>0</v>
      </c>
      <c r="P22" t="s">
        <v>35</v>
      </c>
    </row>
    <row r="23" spans="1:18" ht="63.75" x14ac:dyDescent="0.2">
      <c r="A23" s="34" t="s">
        <v>59</v>
      </c>
      <c r="E23" s="35" t="s">
        <v>3712</v>
      </c>
    </row>
    <row r="24" spans="1:18" x14ac:dyDescent="0.2">
      <c r="A24" s="36" t="s">
        <v>61</v>
      </c>
      <c r="E24" s="37" t="s">
        <v>3713</v>
      </c>
    </row>
    <row r="25" spans="1:18" ht="63.75" x14ac:dyDescent="0.2">
      <c r="A25" t="s">
        <v>63</v>
      </c>
      <c r="E25" s="35" t="s">
        <v>74</v>
      </c>
    </row>
    <row r="26" spans="1:18" ht="25.5" x14ac:dyDescent="0.2">
      <c r="A26" s="24" t="s">
        <v>55</v>
      </c>
      <c r="B26" s="29" t="s">
        <v>43</v>
      </c>
      <c r="C26" s="29" t="s">
        <v>104</v>
      </c>
      <c r="D26" s="24" t="s">
        <v>69</v>
      </c>
      <c r="E26" s="30" t="s">
        <v>105</v>
      </c>
      <c r="F26" s="31" t="s">
        <v>77</v>
      </c>
      <c r="G26" s="32">
        <v>9.4730000000000008</v>
      </c>
      <c r="H26" s="33">
        <v>0</v>
      </c>
      <c r="I26" s="33">
        <f>ROUND(ROUND(H26,2)*ROUND(G26,3),2)</f>
        <v>0</v>
      </c>
      <c r="O26">
        <f>(I26*21)/100</f>
        <v>0</v>
      </c>
      <c r="P26" t="s">
        <v>35</v>
      </c>
    </row>
    <row r="27" spans="1:18" ht="38.25" x14ac:dyDescent="0.2">
      <c r="A27" s="34" t="s">
        <v>59</v>
      </c>
      <c r="E27" s="35" t="s">
        <v>1083</v>
      </c>
    </row>
    <row r="28" spans="1:18" x14ac:dyDescent="0.2">
      <c r="A28" s="36" t="s">
        <v>61</v>
      </c>
      <c r="E28" s="37" t="s">
        <v>3714</v>
      </c>
    </row>
    <row r="29" spans="1:18" ht="25.5" x14ac:dyDescent="0.2">
      <c r="A29" t="s">
        <v>63</v>
      </c>
      <c r="E29" s="35" t="s">
        <v>80</v>
      </c>
    </row>
    <row r="30" spans="1:18" x14ac:dyDescent="0.2">
      <c r="A30" s="24" t="s">
        <v>55</v>
      </c>
      <c r="B30" s="29" t="s">
        <v>45</v>
      </c>
      <c r="C30" s="29" t="s">
        <v>119</v>
      </c>
      <c r="D30" s="24" t="s">
        <v>69</v>
      </c>
      <c r="E30" s="30" t="s">
        <v>121</v>
      </c>
      <c r="F30" s="31" t="s">
        <v>71</v>
      </c>
      <c r="G30" s="32">
        <v>1.7949999999999999</v>
      </c>
      <c r="H30" s="33">
        <v>0</v>
      </c>
      <c r="I30" s="33">
        <f>ROUND(ROUND(H30,2)*ROUND(G30,3),2)</f>
        <v>0</v>
      </c>
      <c r="O30">
        <f>(I30*21)/100</f>
        <v>0</v>
      </c>
      <c r="P30" t="s">
        <v>35</v>
      </c>
    </row>
    <row r="31" spans="1:18" ht="63.75" x14ac:dyDescent="0.2">
      <c r="A31" s="34" t="s">
        <v>59</v>
      </c>
      <c r="E31" s="35" t="s">
        <v>3715</v>
      </c>
    </row>
    <row r="32" spans="1:18" x14ac:dyDescent="0.2">
      <c r="A32" s="36" t="s">
        <v>61</v>
      </c>
      <c r="E32" s="37" t="s">
        <v>3716</v>
      </c>
    </row>
    <row r="33" spans="1:16" ht="63.75" x14ac:dyDescent="0.2">
      <c r="A33" t="s">
        <v>63</v>
      </c>
      <c r="E33" s="35" t="s">
        <v>74</v>
      </c>
    </row>
    <row r="34" spans="1:16" x14ac:dyDescent="0.2">
      <c r="A34" s="24" t="s">
        <v>55</v>
      </c>
      <c r="B34" s="29" t="s">
        <v>47</v>
      </c>
      <c r="C34" s="29" t="s">
        <v>1087</v>
      </c>
      <c r="D34" s="24" t="s">
        <v>69</v>
      </c>
      <c r="E34" s="30" t="s">
        <v>1088</v>
      </c>
      <c r="F34" s="31" t="s">
        <v>101</v>
      </c>
      <c r="G34" s="32">
        <v>3.83</v>
      </c>
      <c r="H34" s="33">
        <v>0</v>
      </c>
      <c r="I34" s="33">
        <f>ROUND(ROUND(H34,2)*ROUND(G34,3),2)</f>
        <v>0</v>
      </c>
      <c r="O34">
        <f>(I34*21)/100</f>
        <v>0</v>
      </c>
      <c r="P34" t="s">
        <v>35</v>
      </c>
    </row>
    <row r="35" spans="1:16" ht="38.25" x14ac:dyDescent="0.2">
      <c r="A35" s="34" t="s">
        <v>59</v>
      </c>
      <c r="E35" s="35" t="s">
        <v>3717</v>
      </c>
    </row>
    <row r="36" spans="1:16" x14ac:dyDescent="0.2">
      <c r="A36" s="36" t="s">
        <v>61</v>
      </c>
      <c r="E36" s="37" t="s">
        <v>3718</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2.7810000000000001</v>
      </c>
      <c r="H42" s="33">
        <v>0</v>
      </c>
      <c r="I42" s="33">
        <f>ROUND(ROUND(H42,2)*ROUND(G42,3),2)</f>
        <v>0</v>
      </c>
      <c r="O42">
        <f>(I42*21)/100</f>
        <v>0</v>
      </c>
      <c r="P42" t="s">
        <v>35</v>
      </c>
    </row>
    <row r="43" spans="1:16" ht="153" x14ac:dyDescent="0.2">
      <c r="A43" s="34" t="s">
        <v>59</v>
      </c>
      <c r="E43" s="35" t="s">
        <v>3719</v>
      </c>
    </row>
    <row r="44" spans="1:16" ht="38.25" x14ac:dyDescent="0.2">
      <c r="A44" s="36" t="s">
        <v>61</v>
      </c>
      <c r="E44" s="37" t="s">
        <v>3720</v>
      </c>
    </row>
    <row r="45" spans="1:16" ht="38.25" x14ac:dyDescent="0.2">
      <c r="A45" t="s">
        <v>63</v>
      </c>
      <c r="E45" s="35" t="s">
        <v>146</v>
      </c>
    </row>
    <row r="46" spans="1:16" x14ac:dyDescent="0.2">
      <c r="A46" s="24" t="s">
        <v>55</v>
      </c>
      <c r="B46" s="29" t="s">
        <v>50</v>
      </c>
      <c r="C46" s="29" t="s">
        <v>166</v>
      </c>
      <c r="D46" s="24" t="s">
        <v>69</v>
      </c>
      <c r="E46" s="30" t="s">
        <v>167</v>
      </c>
      <c r="F46" s="31" t="s">
        <v>71</v>
      </c>
      <c r="G46" s="32">
        <v>16.625</v>
      </c>
      <c r="H46" s="33">
        <v>0</v>
      </c>
      <c r="I46" s="33">
        <f>ROUND(ROUND(H46,2)*ROUND(G46,3),2)</f>
        <v>0</v>
      </c>
      <c r="O46">
        <f>(I46*21)/100</f>
        <v>0</v>
      </c>
      <c r="P46" t="s">
        <v>35</v>
      </c>
    </row>
    <row r="47" spans="1:16" ht="63.75" x14ac:dyDescent="0.2">
      <c r="A47" s="34" t="s">
        <v>59</v>
      </c>
      <c r="E47" s="35" t="s">
        <v>3721</v>
      </c>
    </row>
    <row r="48" spans="1:16" x14ac:dyDescent="0.2">
      <c r="A48" s="36" t="s">
        <v>61</v>
      </c>
      <c r="E48" s="37" t="s">
        <v>3722</v>
      </c>
    </row>
    <row r="49" spans="1:16" ht="318.75" x14ac:dyDescent="0.2">
      <c r="A49" t="s">
        <v>63</v>
      </c>
      <c r="E49" s="35" t="s">
        <v>170</v>
      </c>
    </row>
    <row r="50" spans="1:16" x14ac:dyDescent="0.2">
      <c r="A50" s="24" t="s">
        <v>55</v>
      </c>
      <c r="B50" s="29" t="s">
        <v>52</v>
      </c>
      <c r="C50" s="29" t="s">
        <v>172</v>
      </c>
      <c r="D50" s="24" t="s">
        <v>69</v>
      </c>
      <c r="E50" s="30" t="s">
        <v>173</v>
      </c>
      <c r="F50" s="31" t="s">
        <v>174</v>
      </c>
      <c r="G50" s="32">
        <v>166.25</v>
      </c>
      <c r="H50" s="33">
        <v>0</v>
      </c>
      <c r="I50" s="33">
        <f>ROUND(ROUND(H50,2)*ROUND(G50,3),2)</f>
        <v>0</v>
      </c>
      <c r="O50">
        <f>(I50*21)/100</f>
        <v>0</v>
      </c>
      <c r="P50" t="s">
        <v>35</v>
      </c>
    </row>
    <row r="51" spans="1:16" ht="38.25" x14ac:dyDescent="0.2">
      <c r="A51" s="34" t="s">
        <v>59</v>
      </c>
      <c r="E51" s="35" t="s">
        <v>751</v>
      </c>
    </row>
    <row r="52" spans="1:16" x14ac:dyDescent="0.2">
      <c r="A52" s="36" t="s">
        <v>61</v>
      </c>
      <c r="E52" s="37" t="s">
        <v>3723</v>
      </c>
    </row>
    <row r="53" spans="1:16" ht="25.5" x14ac:dyDescent="0.2">
      <c r="A53" t="s">
        <v>63</v>
      </c>
      <c r="E53" s="35" t="s">
        <v>177</v>
      </c>
    </row>
    <row r="54" spans="1:16" x14ac:dyDescent="0.2">
      <c r="A54" s="24" t="s">
        <v>55</v>
      </c>
      <c r="B54" s="29" t="s">
        <v>108</v>
      </c>
      <c r="C54" s="29" t="s">
        <v>753</v>
      </c>
      <c r="D54" s="24" t="s">
        <v>69</v>
      </c>
      <c r="E54" s="30" t="s">
        <v>754</v>
      </c>
      <c r="F54" s="31" t="s">
        <v>71</v>
      </c>
      <c r="G54" s="32">
        <v>9.7330000000000005</v>
      </c>
      <c r="H54" s="33">
        <v>0</v>
      </c>
      <c r="I54" s="33">
        <f>ROUND(ROUND(H54,2)*ROUND(G54,3),2)</f>
        <v>0</v>
      </c>
      <c r="O54">
        <f>(I54*21)/100</f>
        <v>0</v>
      </c>
      <c r="P54" t="s">
        <v>35</v>
      </c>
    </row>
    <row r="55" spans="1:16" ht="51" x14ac:dyDescent="0.2">
      <c r="A55" s="34" t="s">
        <v>59</v>
      </c>
      <c r="E55" s="35" t="s">
        <v>3339</v>
      </c>
    </row>
    <row r="56" spans="1:16" x14ac:dyDescent="0.2">
      <c r="A56" s="36" t="s">
        <v>61</v>
      </c>
      <c r="E56" s="37" t="s">
        <v>3724</v>
      </c>
    </row>
    <row r="57" spans="1:16" ht="293.25" x14ac:dyDescent="0.2">
      <c r="A57" t="s">
        <v>63</v>
      </c>
      <c r="E57" s="35" t="s">
        <v>757</v>
      </c>
    </row>
    <row r="58" spans="1:16" x14ac:dyDescent="0.2">
      <c r="A58" s="24" t="s">
        <v>55</v>
      </c>
      <c r="B58" s="29" t="s">
        <v>113</v>
      </c>
      <c r="C58" s="29" t="s">
        <v>202</v>
      </c>
      <c r="D58" s="24" t="s">
        <v>69</v>
      </c>
      <c r="E58" s="30" t="s">
        <v>203</v>
      </c>
      <c r="F58" s="31" t="s">
        <v>204</v>
      </c>
      <c r="G58" s="32">
        <v>29.736000000000001</v>
      </c>
      <c r="H58" s="33">
        <v>0</v>
      </c>
      <c r="I58" s="33">
        <f>ROUND(ROUND(H58,2)*ROUND(G58,3),2)</f>
        <v>0</v>
      </c>
      <c r="O58">
        <f>(I58*21)/100</f>
        <v>0</v>
      </c>
      <c r="P58" t="s">
        <v>35</v>
      </c>
    </row>
    <row r="59" spans="1:16" ht="76.5" x14ac:dyDescent="0.2">
      <c r="A59" s="34" t="s">
        <v>59</v>
      </c>
      <c r="E59" s="35" t="s">
        <v>3725</v>
      </c>
    </row>
    <row r="60" spans="1:16" ht="38.25" x14ac:dyDescent="0.2">
      <c r="A60" s="36" t="s">
        <v>61</v>
      </c>
      <c r="E60" s="37" t="s">
        <v>3726</v>
      </c>
    </row>
    <row r="61" spans="1:16" ht="25.5" x14ac:dyDescent="0.2">
      <c r="A61" t="s">
        <v>63</v>
      </c>
      <c r="E61" s="35" t="s">
        <v>207</v>
      </c>
    </row>
    <row r="62" spans="1:16" x14ac:dyDescent="0.2">
      <c r="A62" s="24" t="s">
        <v>55</v>
      </c>
      <c r="B62" s="29" t="s">
        <v>118</v>
      </c>
      <c r="C62" s="29" t="s">
        <v>209</v>
      </c>
      <c r="D62" s="24" t="s">
        <v>69</v>
      </c>
      <c r="E62" s="30" t="s">
        <v>210</v>
      </c>
      <c r="F62" s="31" t="s">
        <v>204</v>
      </c>
      <c r="G62" s="32">
        <v>3.36</v>
      </c>
      <c r="H62" s="33">
        <v>0</v>
      </c>
      <c r="I62" s="33">
        <f>ROUND(ROUND(H62,2)*ROUND(G62,3),2)</f>
        <v>0</v>
      </c>
      <c r="O62">
        <f>(I62*21)/100</f>
        <v>0</v>
      </c>
      <c r="P62" t="s">
        <v>35</v>
      </c>
    </row>
    <row r="63" spans="1:16" ht="38.25" x14ac:dyDescent="0.2">
      <c r="A63" s="34" t="s">
        <v>59</v>
      </c>
      <c r="E63" s="35" t="s">
        <v>3343</v>
      </c>
    </row>
    <row r="64" spans="1:16" x14ac:dyDescent="0.2">
      <c r="A64" s="36" t="s">
        <v>61</v>
      </c>
      <c r="E64" s="37" t="s">
        <v>3727</v>
      </c>
    </row>
    <row r="65" spans="1:18" x14ac:dyDescent="0.2">
      <c r="A65" t="s">
        <v>63</v>
      </c>
      <c r="E65" s="35" t="s">
        <v>213</v>
      </c>
    </row>
    <row r="66" spans="1:18" x14ac:dyDescent="0.2">
      <c r="A66" s="24" t="s">
        <v>55</v>
      </c>
      <c r="B66" s="29" t="s">
        <v>124</v>
      </c>
      <c r="C66" s="29" t="s">
        <v>762</v>
      </c>
      <c r="D66" s="24" t="s">
        <v>69</v>
      </c>
      <c r="E66" s="30" t="s">
        <v>763</v>
      </c>
      <c r="F66" s="31" t="s">
        <v>204</v>
      </c>
      <c r="G66" s="32">
        <v>3.36</v>
      </c>
      <c r="H66" s="33">
        <v>0</v>
      </c>
      <c r="I66" s="33">
        <f>ROUND(ROUND(H66,2)*ROUND(G66,3),2)</f>
        <v>0</v>
      </c>
      <c r="O66">
        <f>(I66*21)/100</f>
        <v>0</v>
      </c>
      <c r="P66" t="s">
        <v>35</v>
      </c>
    </row>
    <row r="67" spans="1:18" ht="38.25" x14ac:dyDescent="0.2">
      <c r="A67" s="34" t="s">
        <v>59</v>
      </c>
      <c r="E67" s="35" t="s">
        <v>3345</v>
      </c>
    </row>
    <row r="68" spans="1:18" x14ac:dyDescent="0.2">
      <c r="A68" s="36" t="s">
        <v>61</v>
      </c>
      <c r="E68" s="37" t="s">
        <v>3727</v>
      </c>
    </row>
    <row r="69" spans="1:18" ht="38.25" x14ac:dyDescent="0.2">
      <c r="A69" t="s">
        <v>63</v>
      </c>
      <c r="E69" s="35" t="s">
        <v>765</v>
      </c>
    </row>
    <row r="70" spans="1:18" x14ac:dyDescent="0.2">
      <c r="A70" s="24" t="s">
        <v>55</v>
      </c>
      <c r="B70" s="29" t="s">
        <v>128</v>
      </c>
      <c r="C70" s="29" t="s">
        <v>221</v>
      </c>
      <c r="D70" s="24" t="s">
        <v>69</v>
      </c>
      <c r="E70" s="30" t="s">
        <v>222</v>
      </c>
      <c r="F70" s="31" t="s">
        <v>204</v>
      </c>
      <c r="G70" s="32">
        <v>3.36</v>
      </c>
      <c r="H70" s="33">
        <v>0</v>
      </c>
      <c r="I70" s="33">
        <f>ROUND(ROUND(H70,2)*ROUND(G70,3),2)</f>
        <v>0</v>
      </c>
      <c r="O70">
        <f>(I70*21)/100</f>
        <v>0</v>
      </c>
      <c r="P70" t="s">
        <v>35</v>
      </c>
    </row>
    <row r="71" spans="1:18" ht="38.25" x14ac:dyDescent="0.2">
      <c r="A71" s="34" t="s">
        <v>59</v>
      </c>
      <c r="E71" s="35" t="s">
        <v>3346</v>
      </c>
    </row>
    <row r="72" spans="1:18" x14ac:dyDescent="0.2">
      <c r="A72" s="36" t="s">
        <v>61</v>
      </c>
      <c r="E72" s="37" t="s">
        <v>3727</v>
      </c>
    </row>
    <row r="73" spans="1:18" ht="25.5" x14ac:dyDescent="0.2">
      <c r="A73" t="s">
        <v>63</v>
      </c>
      <c r="E73" s="35" t="s">
        <v>224</v>
      </c>
    </row>
    <row r="74" spans="1:18" x14ac:dyDescent="0.2">
      <c r="A74" s="24" t="s">
        <v>55</v>
      </c>
      <c r="B74" s="29" t="s">
        <v>134</v>
      </c>
      <c r="C74" s="29" t="s">
        <v>226</v>
      </c>
      <c r="D74" s="24" t="s">
        <v>69</v>
      </c>
      <c r="E74" s="30" t="s">
        <v>227</v>
      </c>
      <c r="F74" s="31" t="s">
        <v>204</v>
      </c>
      <c r="G74" s="32">
        <v>3.36</v>
      </c>
      <c r="H74" s="33">
        <v>0</v>
      </c>
      <c r="I74" s="33">
        <f>ROUND(ROUND(H74,2)*ROUND(G74,3),2)</f>
        <v>0</v>
      </c>
      <c r="O74">
        <f>(I74*21)/100</f>
        <v>0</v>
      </c>
      <c r="P74" t="s">
        <v>35</v>
      </c>
    </row>
    <row r="75" spans="1:18" ht="38.25" x14ac:dyDescent="0.2">
      <c r="A75" s="34" t="s">
        <v>59</v>
      </c>
      <c r="E75" s="35" t="s">
        <v>3347</v>
      </c>
    </row>
    <row r="76" spans="1:18" x14ac:dyDescent="0.2">
      <c r="A76" s="36" t="s">
        <v>61</v>
      </c>
      <c r="E76" s="37" t="s">
        <v>3727</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7.1999999999999995E-2</v>
      </c>
      <c r="H79" s="33">
        <v>0</v>
      </c>
      <c r="I79" s="33">
        <f>ROUND(ROUND(H79,2)*ROUND(G79,3),2)</f>
        <v>0</v>
      </c>
      <c r="O79">
        <f>(I79*21)/100</f>
        <v>0</v>
      </c>
      <c r="P79" t="s">
        <v>35</v>
      </c>
    </row>
    <row r="80" spans="1:18" ht="51" x14ac:dyDescent="0.2">
      <c r="A80" s="34" t="s">
        <v>59</v>
      </c>
      <c r="E80" s="35" t="s">
        <v>3728</v>
      </c>
    </row>
    <row r="81" spans="1:16" x14ac:dyDescent="0.2">
      <c r="A81" s="36" t="s">
        <v>61</v>
      </c>
      <c r="E81" s="37" t="s">
        <v>3729</v>
      </c>
    </row>
    <row r="82" spans="1:16" ht="229.5" x14ac:dyDescent="0.2">
      <c r="A82" t="s">
        <v>63</v>
      </c>
      <c r="E82" s="35" t="s">
        <v>772</v>
      </c>
    </row>
    <row r="83" spans="1:16" x14ac:dyDescent="0.2">
      <c r="A83" s="24" t="s">
        <v>55</v>
      </c>
      <c r="B83" s="29" t="s">
        <v>147</v>
      </c>
      <c r="C83" s="29" t="s">
        <v>288</v>
      </c>
      <c r="D83" s="24" t="s">
        <v>69</v>
      </c>
      <c r="E83" s="30" t="s">
        <v>289</v>
      </c>
      <c r="F83" s="31" t="s">
        <v>71</v>
      </c>
      <c r="G83" s="32">
        <v>2.3740000000000001</v>
      </c>
      <c r="H83" s="33">
        <v>0</v>
      </c>
      <c r="I83" s="33">
        <f>ROUND(ROUND(H83,2)*ROUND(G83,3),2)</f>
        <v>0</v>
      </c>
      <c r="O83">
        <f>(I83*21)/100</f>
        <v>0</v>
      </c>
      <c r="P83" t="s">
        <v>35</v>
      </c>
    </row>
    <row r="84" spans="1:16" ht="51" x14ac:dyDescent="0.2">
      <c r="A84" s="34" t="s">
        <v>59</v>
      </c>
      <c r="E84" s="35" t="s">
        <v>3351</v>
      </c>
    </row>
    <row r="85" spans="1:16" x14ac:dyDescent="0.2">
      <c r="A85" s="36" t="s">
        <v>61</v>
      </c>
      <c r="E85" s="37" t="s">
        <v>3730</v>
      </c>
    </row>
    <row r="86" spans="1:16" ht="369.75" x14ac:dyDescent="0.2">
      <c r="A86" t="s">
        <v>63</v>
      </c>
      <c r="E86" s="35" t="s">
        <v>274</v>
      </c>
    </row>
    <row r="87" spans="1:16" x14ac:dyDescent="0.2">
      <c r="A87" s="24" t="s">
        <v>55</v>
      </c>
      <c r="B87" s="29" t="s">
        <v>153</v>
      </c>
      <c r="C87" s="29" t="s">
        <v>775</v>
      </c>
      <c r="D87" s="24" t="s">
        <v>69</v>
      </c>
      <c r="E87" s="30" t="s">
        <v>776</v>
      </c>
      <c r="F87" s="31" t="s">
        <v>71</v>
      </c>
      <c r="G87" s="32">
        <v>1.2529999999999999</v>
      </c>
      <c r="H87" s="33">
        <v>0</v>
      </c>
      <c r="I87" s="33">
        <f>ROUND(ROUND(H87,2)*ROUND(G87,3),2)</f>
        <v>0</v>
      </c>
      <c r="O87">
        <f>(I87*21)/100</f>
        <v>0</v>
      </c>
      <c r="P87" t="s">
        <v>35</v>
      </c>
    </row>
    <row r="88" spans="1:16" ht="76.5" x14ac:dyDescent="0.2">
      <c r="A88" s="34" t="s">
        <v>59</v>
      </c>
      <c r="E88" s="35" t="s">
        <v>3731</v>
      </c>
    </row>
    <row r="89" spans="1:16" x14ac:dyDescent="0.2">
      <c r="A89" s="36" t="s">
        <v>61</v>
      </c>
      <c r="E89" s="37" t="s">
        <v>3732</v>
      </c>
    </row>
    <row r="90" spans="1:16" ht="369.75" x14ac:dyDescent="0.2">
      <c r="A90" t="s">
        <v>63</v>
      </c>
      <c r="E90" s="35" t="s">
        <v>274</v>
      </c>
    </row>
    <row r="91" spans="1:16" x14ac:dyDescent="0.2">
      <c r="A91" s="24" t="s">
        <v>55</v>
      </c>
      <c r="B91" s="29" t="s">
        <v>159</v>
      </c>
      <c r="C91" s="29" t="s">
        <v>779</v>
      </c>
      <c r="D91" s="24" t="s">
        <v>69</v>
      </c>
      <c r="E91" s="30" t="s">
        <v>780</v>
      </c>
      <c r="F91" s="31" t="s">
        <v>58</v>
      </c>
      <c r="G91" s="32">
        <v>0.19700000000000001</v>
      </c>
      <c r="H91" s="33">
        <v>0</v>
      </c>
      <c r="I91" s="33">
        <f>ROUND(ROUND(H91,2)*ROUND(G91,3),2)</f>
        <v>0</v>
      </c>
      <c r="O91">
        <f>(I91*21)/100</f>
        <v>0</v>
      </c>
      <c r="P91" t="s">
        <v>35</v>
      </c>
    </row>
    <row r="92" spans="1:16" ht="51" x14ac:dyDescent="0.2">
      <c r="A92" s="34" t="s">
        <v>59</v>
      </c>
      <c r="E92" s="35" t="s">
        <v>3355</v>
      </c>
    </row>
    <row r="93" spans="1:16" x14ac:dyDescent="0.2">
      <c r="A93" s="36" t="s">
        <v>61</v>
      </c>
      <c r="E93" s="37" t="s">
        <v>3733</v>
      </c>
    </row>
    <row r="94" spans="1:16" ht="191.25" x14ac:dyDescent="0.2">
      <c r="A94" t="s">
        <v>63</v>
      </c>
      <c r="E94" s="35" t="s">
        <v>783</v>
      </c>
    </row>
    <row r="95" spans="1:16" x14ac:dyDescent="0.2">
      <c r="A95" s="24" t="s">
        <v>55</v>
      </c>
      <c r="B95" s="29" t="s">
        <v>165</v>
      </c>
      <c r="C95" s="29" t="s">
        <v>293</v>
      </c>
      <c r="D95" s="24" t="s">
        <v>69</v>
      </c>
      <c r="E95" s="30" t="s">
        <v>294</v>
      </c>
      <c r="F95" s="31" t="s">
        <v>71</v>
      </c>
      <c r="G95" s="32">
        <v>2.496</v>
      </c>
      <c r="H95" s="33">
        <v>0</v>
      </c>
      <c r="I95" s="33">
        <f>ROUND(ROUND(H95,2)*ROUND(G95,3),2)</f>
        <v>0</v>
      </c>
      <c r="O95">
        <f>(I95*21)/100</f>
        <v>0</v>
      </c>
      <c r="P95" t="s">
        <v>35</v>
      </c>
    </row>
    <row r="96" spans="1:16" ht="51" x14ac:dyDescent="0.2">
      <c r="A96" s="34" t="s">
        <v>59</v>
      </c>
      <c r="E96" s="35" t="s">
        <v>3357</v>
      </c>
    </row>
    <row r="97" spans="1:18" x14ac:dyDescent="0.2">
      <c r="A97" s="36" t="s">
        <v>61</v>
      </c>
      <c r="E97" s="37" t="s">
        <v>3734</v>
      </c>
    </row>
    <row r="98" spans="1:18" ht="38.25" x14ac:dyDescent="0.2">
      <c r="A98" t="s">
        <v>63</v>
      </c>
      <c r="E98" s="35" t="s">
        <v>297</v>
      </c>
    </row>
    <row r="99" spans="1:18" x14ac:dyDescent="0.2">
      <c r="A99" s="24" t="s">
        <v>55</v>
      </c>
      <c r="B99" s="29" t="s">
        <v>171</v>
      </c>
      <c r="C99" s="29" t="s">
        <v>310</v>
      </c>
      <c r="D99" s="24" t="s">
        <v>69</v>
      </c>
      <c r="E99" s="30" t="s">
        <v>311</v>
      </c>
      <c r="F99" s="31" t="s">
        <v>71</v>
      </c>
      <c r="G99" s="32">
        <v>3.956</v>
      </c>
      <c r="H99" s="33">
        <v>0</v>
      </c>
      <c r="I99" s="33">
        <f>ROUND(ROUND(H99,2)*ROUND(G99,3),2)</f>
        <v>0</v>
      </c>
      <c r="O99">
        <f>(I99*21)/100</f>
        <v>0</v>
      </c>
      <c r="P99" t="s">
        <v>35</v>
      </c>
    </row>
    <row r="100" spans="1:18" ht="51" x14ac:dyDescent="0.2">
      <c r="A100" s="34" t="s">
        <v>59</v>
      </c>
      <c r="E100" s="35" t="s">
        <v>3359</v>
      </c>
    </row>
    <row r="101" spans="1:18" x14ac:dyDescent="0.2">
      <c r="A101" s="36" t="s">
        <v>61</v>
      </c>
      <c r="E101" s="37" t="s">
        <v>3735</v>
      </c>
    </row>
    <row r="102" spans="1:18" ht="102" x14ac:dyDescent="0.2">
      <c r="A102" t="s">
        <v>63</v>
      </c>
      <c r="E102" s="35" t="s">
        <v>314</v>
      </c>
    </row>
    <row r="103" spans="1:18" x14ac:dyDescent="0.2">
      <c r="A103" s="24" t="s">
        <v>55</v>
      </c>
      <c r="B103" s="29" t="s">
        <v>178</v>
      </c>
      <c r="C103" s="29" t="s">
        <v>788</v>
      </c>
      <c r="D103" s="24" t="s">
        <v>69</v>
      </c>
      <c r="E103" s="30" t="s">
        <v>789</v>
      </c>
      <c r="F103" s="31" t="s">
        <v>71</v>
      </c>
      <c r="G103" s="32">
        <v>0.70199999999999996</v>
      </c>
      <c r="H103" s="33">
        <v>0</v>
      </c>
      <c r="I103" s="33">
        <f>ROUND(ROUND(H103,2)*ROUND(G103,3),2)</f>
        <v>0</v>
      </c>
      <c r="O103">
        <f>(I103*21)/100</f>
        <v>0</v>
      </c>
      <c r="P103" t="s">
        <v>35</v>
      </c>
    </row>
    <row r="104" spans="1:18" ht="51" x14ac:dyDescent="0.2">
      <c r="A104" s="34" t="s">
        <v>59</v>
      </c>
      <c r="E104" s="35" t="s">
        <v>3361</v>
      </c>
    </row>
    <row r="105" spans="1:18" x14ac:dyDescent="0.2">
      <c r="A105" s="36" t="s">
        <v>61</v>
      </c>
      <c r="E105" s="37" t="s">
        <v>3736</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f>
        <v>0</v>
      </c>
      <c r="R107">
        <f>0+O108+O112+O116+O120+O124</f>
        <v>0</v>
      </c>
    </row>
    <row r="108" spans="1:18" x14ac:dyDescent="0.2">
      <c r="A108" s="24" t="s">
        <v>55</v>
      </c>
      <c r="B108" s="29" t="s">
        <v>184</v>
      </c>
      <c r="C108" s="29" t="s">
        <v>342</v>
      </c>
      <c r="D108" s="24" t="s">
        <v>69</v>
      </c>
      <c r="E108" s="30" t="s">
        <v>343</v>
      </c>
      <c r="F108" s="31" t="s">
        <v>204</v>
      </c>
      <c r="G108" s="32">
        <v>18.54</v>
      </c>
      <c r="H108" s="33">
        <v>0</v>
      </c>
      <c r="I108" s="33">
        <f>ROUND(ROUND(H108,2)*ROUND(G108,3),2)</f>
        <v>0</v>
      </c>
      <c r="O108">
        <f>(I108*21)/100</f>
        <v>0</v>
      </c>
      <c r="P108" t="s">
        <v>35</v>
      </c>
    </row>
    <row r="109" spans="1:18" ht="38.25" x14ac:dyDescent="0.2">
      <c r="A109" s="34" t="s">
        <v>59</v>
      </c>
      <c r="E109" s="35" t="s">
        <v>3363</v>
      </c>
    </row>
    <row r="110" spans="1:18" x14ac:dyDescent="0.2">
      <c r="A110" s="36" t="s">
        <v>61</v>
      </c>
      <c r="E110" s="37" t="s">
        <v>3737</v>
      </c>
    </row>
    <row r="111" spans="1:18" ht="51" x14ac:dyDescent="0.2">
      <c r="A111" t="s">
        <v>63</v>
      </c>
      <c r="E111" s="35" t="s">
        <v>327</v>
      </c>
    </row>
    <row r="112" spans="1:18" x14ac:dyDescent="0.2">
      <c r="A112" s="24" t="s">
        <v>55</v>
      </c>
      <c r="B112" s="29" t="s">
        <v>190</v>
      </c>
      <c r="C112" s="29" t="s">
        <v>357</v>
      </c>
      <c r="D112" s="24" t="s">
        <v>69</v>
      </c>
      <c r="E112" s="30" t="s">
        <v>358</v>
      </c>
      <c r="F112" s="31" t="s">
        <v>71</v>
      </c>
      <c r="G112" s="32">
        <v>1.1120000000000001</v>
      </c>
      <c r="H112" s="33">
        <v>0</v>
      </c>
      <c r="I112" s="33">
        <f>ROUND(ROUND(H112,2)*ROUND(G112,3),2)</f>
        <v>0</v>
      </c>
      <c r="O112">
        <f>(I112*21)/100</f>
        <v>0</v>
      </c>
      <c r="P112" t="s">
        <v>35</v>
      </c>
    </row>
    <row r="113" spans="1:18" ht="51" x14ac:dyDescent="0.2">
      <c r="A113" s="34" t="s">
        <v>59</v>
      </c>
      <c r="E113" s="35" t="s">
        <v>3738</v>
      </c>
    </row>
    <row r="114" spans="1:18" x14ac:dyDescent="0.2">
      <c r="A114" s="36" t="s">
        <v>61</v>
      </c>
      <c r="E114" s="37" t="s">
        <v>3739</v>
      </c>
    </row>
    <row r="115" spans="1:18" ht="102" x14ac:dyDescent="0.2">
      <c r="A115" t="s">
        <v>63</v>
      </c>
      <c r="E115" s="35" t="s">
        <v>361</v>
      </c>
    </row>
    <row r="116" spans="1:18" x14ac:dyDescent="0.2">
      <c r="A116" s="24" t="s">
        <v>55</v>
      </c>
      <c r="B116" s="29" t="s">
        <v>196</v>
      </c>
      <c r="C116" s="29" t="s">
        <v>369</v>
      </c>
      <c r="D116" s="24" t="s">
        <v>69</v>
      </c>
      <c r="E116" s="30" t="s">
        <v>370</v>
      </c>
      <c r="F116" s="31" t="s">
        <v>204</v>
      </c>
      <c r="G116" s="32">
        <v>18.54</v>
      </c>
      <c r="H116" s="33">
        <v>0</v>
      </c>
      <c r="I116" s="33">
        <f>ROUND(ROUND(H116,2)*ROUND(G116,3),2)</f>
        <v>0</v>
      </c>
      <c r="O116">
        <f>(I116*21)/100</f>
        <v>0</v>
      </c>
      <c r="P116" t="s">
        <v>35</v>
      </c>
    </row>
    <row r="117" spans="1:18" ht="51" x14ac:dyDescent="0.2">
      <c r="A117" s="34" t="s">
        <v>59</v>
      </c>
      <c r="E117" s="35" t="s">
        <v>3740</v>
      </c>
    </row>
    <row r="118" spans="1:18" x14ac:dyDescent="0.2">
      <c r="A118" s="36" t="s">
        <v>61</v>
      </c>
      <c r="E118" s="37" t="s">
        <v>3737</v>
      </c>
    </row>
    <row r="119" spans="1:18" ht="51" x14ac:dyDescent="0.2">
      <c r="A119" t="s">
        <v>63</v>
      </c>
      <c r="E119" s="35" t="s">
        <v>373</v>
      </c>
    </row>
    <row r="120" spans="1:18" x14ac:dyDescent="0.2">
      <c r="A120" s="24" t="s">
        <v>55</v>
      </c>
      <c r="B120" s="29" t="s">
        <v>201</v>
      </c>
      <c r="C120" s="29" t="s">
        <v>397</v>
      </c>
      <c r="D120" s="24" t="s">
        <v>69</v>
      </c>
      <c r="E120" s="30" t="s">
        <v>398</v>
      </c>
      <c r="F120" s="31" t="s">
        <v>204</v>
      </c>
      <c r="G120" s="32">
        <v>18.54</v>
      </c>
      <c r="H120" s="33">
        <v>0</v>
      </c>
      <c r="I120" s="33">
        <f>ROUND(ROUND(H120,2)*ROUND(G120,3),2)</f>
        <v>0</v>
      </c>
      <c r="O120">
        <f>(I120*21)/100</f>
        <v>0</v>
      </c>
      <c r="P120" t="s">
        <v>35</v>
      </c>
    </row>
    <row r="121" spans="1:18" ht="38.25" x14ac:dyDescent="0.2">
      <c r="A121" s="34" t="s">
        <v>59</v>
      </c>
      <c r="E121" s="35" t="s">
        <v>3741</v>
      </c>
    </row>
    <row r="122" spans="1:18" x14ac:dyDescent="0.2">
      <c r="A122" s="36" t="s">
        <v>61</v>
      </c>
      <c r="E122" s="37" t="s">
        <v>3737</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3.83</v>
      </c>
      <c r="H124" s="33">
        <v>0</v>
      </c>
      <c r="I124" s="33">
        <f>ROUND(ROUND(H124,2)*ROUND(G124,3),2)</f>
        <v>0</v>
      </c>
      <c r="O124">
        <f>(I124*21)/100</f>
        <v>0</v>
      </c>
      <c r="P124" t="s">
        <v>35</v>
      </c>
    </row>
    <row r="125" spans="1:18" ht="38.25" x14ac:dyDescent="0.2">
      <c r="A125" s="34" t="s">
        <v>59</v>
      </c>
      <c r="E125" s="35" t="s">
        <v>3742</v>
      </c>
    </row>
    <row r="126" spans="1:18" x14ac:dyDescent="0.2">
      <c r="A126" s="36" t="s">
        <v>61</v>
      </c>
      <c r="E126" s="37" t="s">
        <v>3718</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0.30399999999999999</v>
      </c>
      <c r="H129" s="33">
        <v>0</v>
      </c>
      <c r="I129" s="33">
        <f>ROUND(ROUND(H129,2)*ROUND(G129,3),2)</f>
        <v>0</v>
      </c>
      <c r="O129">
        <f>(I129*21)/100</f>
        <v>0</v>
      </c>
      <c r="P129" t="s">
        <v>35</v>
      </c>
    </row>
    <row r="130" spans="1:18" ht="51" x14ac:dyDescent="0.2">
      <c r="A130" s="34" t="s">
        <v>59</v>
      </c>
      <c r="E130" s="35" t="s">
        <v>3373</v>
      </c>
    </row>
    <row r="131" spans="1:18" x14ac:dyDescent="0.2">
      <c r="A131" s="36" t="s">
        <v>61</v>
      </c>
      <c r="E131" s="37" t="s">
        <v>3374</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5.0999999999999996</v>
      </c>
      <c r="H134" s="33">
        <v>0</v>
      </c>
      <c r="I134" s="33">
        <f>ROUND(ROUND(H134,2)*ROUND(G134,3),2)</f>
        <v>0</v>
      </c>
      <c r="O134">
        <f>(I134*21)/100</f>
        <v>0</v>
      </c>
      <c r="P134" t="s">
        <v>35</v>
      </c>
    </row>
    <row r="135" spans="1:18" ht="76.5" x14ac:dyDescent="0.2">
      <c r="A135" s="34" t="s">
        <v>59</v>
      </c>
      <c r="E135" s="35" t="s">
        <v>3743</v>
      </c>
    </row>
    <row r="136" spans="1:18" ht="38.25" x14ac:dyDescent="0.2">
      <c r="A136" s="36" t="s">
        <v>61</v>
      </c>
      <c r="E136" s="37" t="s">
        <v>3744</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0.30399999999999999</v>
      </c>
      <c r="H138" s="33">
        <v>0</v>
      </c>
      <c r="I138" s="33">
        <f>ROUND(ROUND(H138,2)*ROUND(G138,3),2)</f>
        <v>0</v>
      </c>
      <c r="O138">
        <f>(I138*21)/100</f>
        <v>0</v>
      </c>
      <c r="P138" t="s">
        <v>35</v>
      </c>
    </row>
    <row r="139" spans="1:18" ht="38.25" x14ac:dyDescent="0.2">
      <c r="A139" s="34" t="s">
        <v>59</v>
      </c>
      <c r="E139" s="35" t="s">
        <v>3378</v>
      </c>
    </row>
    <row r="140" spans="1:18" x14ac:dyDescent="0.2">
      <c r="A140" s="36" t="s">
        <v>61</v>
      </c>
      <c r="E140" s="37" t="s">
        <v>3374</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808</v>
      </c>
      <c r="D143" s="24" t="s">
        <v>69</v>
      </c>
      <c r="E143" s="30" t="s">
        <v>809</v>
      </c>
      <c r="F143" s="31" t="s">
        <v>101</v>
      </c>
      <c r="G143" s="32">
        <v>3.6</v>
      </c>
      <c r="H143" s="33">
        <v>0</v>
      </c>
      <c r="I143" s="33">
        <f>ROUND(ROUND(H143,2)*ROUND(G143,3),2)</f>
        <v>0</v>
      </c>
      <c r="O143">
        <f>(I143*21)/100</f>
        <v>0</v>
      </c>
      <c r="P143" t="s">
        <v>35</v>
      </c>
    </row>
    <row r="144" spans="1:18" ht="51" x14ac:dyDescent="0.2">
      <c r="A144" s="34" t="s">
        <v>59</v>
      </c>
      <c r="E144" s="35" t="s">
        <v>3745</v>
      </c>
    </row>
    <row r="145" spans="1:18" x14ac:dyDescent="0.2">
      <c r="A145" s="36" t="s">
        <v>61</v>
      </c>
      <c r="E145" s="37" t="s">
        <v>3746</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3381</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1.31</v>
      </c>
      <c r="H151" s="33">
        <v>0</v>
      </c>
      <c r="I151" s="33">
        <f>ROUND(ROUND(H151,2)*ROUND(G151,3),2)</f>
        <v>0</v>
      </c>
      <c r="O151">
        <f>(I151*21)/100</f>
        <v>0</v>
      </c>
      <c r="P151" t="s">
        <v>35</v>
      </c>
    </row>
    <row r="152" spans="1:18" ht="102" x14ac:dyDescent="0.2">
      <c r="A152" s="34" t="s">
        <v>59</v>
      </c>
      <c r="E152" s="35" t="s">
        <v>3747</v>
      </c>
    </row>
    <row r="153" spans="1:18" x14ac:dyDescent="0.2">
      <c r="A153" s="36" t="s">
        <v>61</v>
      </c>
      <c r="E153" s="37" t="s">
        <v>3748</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0+I156+I160+I164+I168+I172+I176+I180+I184+I188+I192</f>
        <v>0</v>
      </c>
      <c r="R155">
        <f>0+O156+O160+O164+O168+O172+O176+O180+O184+O188+O192</f>
        <v>0</v>
      </c>
    </row>
    <row r="156" spans="1:18" x14ac:dyDescent="0.2">
      <c r="A156" s="24" t="s">
        <v>55</v>
      </c>
      <c r="B156" s="29" t="s">
        <v>249</v>
      </c>
      <c r="C156" s="29" t="s">
        <v>618</v>
      </c>
      <c r="D156" s="24" t="s">
        <v>69</v>
      </c>
      <c r="E156" s="30" t="s">
        <v>619</v>
      </c>
      <c r="F156" s="31" t="s">
        <v>101</v>
      </c>
      <c r="G156" s="32">
        <v>10</v>
      </c>
      <c r="H156" s="33">
        <v>0</v>
      </c>
      <c r="I156" s="33">
        <f>ROUND(ROUND(H156,2)*ROUND(G156,3),2)</f>
        <v>0</v>
      </c>
      <c r="O156">
        <f>(I156*21)/100</f>
        <v>0</v>
      </c>
      <c r="P156" t="s">
        <v>35</v>
      </c>
    </row>
    <row r="157" spans="1:18" ht="76.5" x14ac:dyDescent="0.2">
      <c r="A157" s="34" t="s">
        <v>59</v>
      </c>
      <c r="E157" s="35" t="s">
        <v>3749</v>
      </c>
    </row>
    <row r="158" spans="1:18" x14ac:dyDescent="0.2">
      <c r="A158" s="36" t="s">
        <v>61</v>
      </c>
      <c r="E158" s="37" t="s">
        <v>750</v>
      </c>
    </row>
    <row r="159" spans="1:18" ht="51" x14ac:dyDescent="0.2">
      <c r="A159" t="s">
        <v>63</v>
      </c>
      <c r="E159" s="35" t="s">
        <v>622</v>
      </c>
    </row>
    <row r="160" spans="1:18" x14ac:dyDescent="0.2">
      <c r="A160" s="24" t="s">
        <v>55</v>
      </c>
      <c r="B160" s="29" t="s">
        <v>255</v>
      </c>
      <c r="C160" s="29" t="s">
        <v>646</v>
      </c>
      <c r="D160" s="24" t="s">
        <v>69</v>
      </c>
      <c r="E160" s="30" t="s">
        <v>647</v>
      </c>
      <c r="F160" s="31" t="s">
        <v>101</v>
      </c>
      <c r="G160" s="32">
        <v>3.65</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3750</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1E-3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3516</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4.9889999999999999</v>
      </c>
      <c r="H176" s="33">
        <v>0</v>
      </c>
      <c r="I176" s="33">
        <f>ROUND(ROUND(H176,2)*ROUND(G176,3),2)</f>
        <v>0</v>
      </c>
      <c r="O176">
        <f>(I176*21)/100</f>
        <v>0</v>
      </c>
      <c r="P176" t="s">
        <v>35</v>
      </c>
    </row>
    <row r="177" spans="1:16" ht="178.5" x14ac:dyDescent="0.2">
      <c r="A177" s="34" t="s">
        <v>59</v>
      </c>
      <c r="E177" s="35" t="s">
        <v>3751</v>
      </c>
    </row>
    <row r="178" spans="1:16" ht="51" x14ac:dyDescent="0.2">
      <c r="A178" s="36" t="s">
        <v>61</v>
      </c>
      <c r="E178" s="37" t="s">
        <v>3752</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114.747</v>
      </c>
      <c r="H180" s="33">
        <v>0</v>
      </c>
      <c r="I180" s="33">
        <f>ROUND(ROUND(H180,2)*ROUND(G180,3),2)</f>
        <v>0</v>
      </c>
      <c r="O180">
        <f>(I180*21)/100</f>
        <v>0</v>
      </c>
      <c r="P180" t="s">
        <v>35</v>
      </c>
    </row>
    <row r="181" spans="1:16" ht="127.5" x14ac:dyDescent="0.2">
      <c r="A181" s="34" t="s">
        <v>59</v>
      </c>
      <c r="E181" s="35" t="s">
        <v>3753</v>
      </c>
    </row>
    <row r="182" spans="1:16" ht="51" x14ac:dyDescent="0.2">
      <c r="A182" s="36" t="s">
        <v>61</v>
      </c>
      <c r="E182" s="37" t="s">
        <v>3754</v>
      </c>
    </row>
    <row r="183" spans="1:16" ht="25.5" x14ac:dyDescent="0.2">
      <c r="A183" t="s">
        <v>63</v>
      </c>
      <c r="E183" s="35" t="s">
        <v>80</v>
      </c>
    </row>
    <row r="184" spans="1:16" x14ac:dyDescent="0.2">
      <c r="A184" s="24" t="s">
        <v>55</v>
      </c>
      <c r="B184" s="29" t="s">
        <v>292</v>
      </c>
      <c r="C184" s="29" t="s">
        <v>848</v>
      </c>
      <c r="D184" s="24" t="s">
        <v>69</v>
      </c>
      <c r="E184" s="30" t="s">
        <v>849</v>
      </c>
      <c r="F184" s="31" t="s">
        <v>101</v>
      </c>
      <c r="G184" s="32">
        <v>1.65</v>
      </c>
      <c r="H184" s="33">
        <v>0</v>
      </c>
      <c r="I184" s="33">
        <f>ROUND(ROUND(H184,2)*ROUND(G184,3),2)</f>
        <v>0</v>
      </c>
      <c r="O184">
        <f>(I184*21)/100</f>
        <v>0</v>
      </c>
      <c r="P184" t="s">
        <v>35</v>
      </c>
    </row>
    <row r="185" spans="1:16" ht="51" x14ac:dyDescent="0.2">
      <c r="A185" s="34" t="s">
        <v>59</v>
      </c>
      <c r="E185" s="35" t="s">
        <v>3755</v>
      </c>
    </row>
    <row r="186" spans="1:16" x14ac:dyDescent="0.2">
      <c r="A186" s="36" t="s">
        <v>61</v>
      </c>
      <c r="E186" s="37" t="s">
        <v>3756</v>
      </c>
    </row>
    <row r="187" spans="1:16" ht="127.5" x14ac:dyDescent="0.2">
      <c r="A187" t="s">
        <v>63</v>
      </c>
      <c r="E187" s="35" t="s">
        <v>1322</v>
      </c>
    </row>
    <row r="188" spans="1:16" x14ac:dyDescent="0.2">
      <c r="A188" s="24" t="s">
        <v>55</v>
      </c>
      <c r="B188" s="29" t="s">
        <v>298</v>
      </c>
      <c r="C188" s="29" t="s">
        <v>1067</v>
      </c>
      <c r="D188" s="24" t="s">
        <v>69</v>
      </c>
      <c r="E188" s="30" t="s">
        <v>1068</v>
      </c>
      <c r="F188" s="31" t="s">
        <v>71</v>
      </c>
      <c r="G188" s="32">
        <v>1.25</v>
      </c>
      <c r="H188" s="33">
        <v>0</v>
      </c>
      <c r="I188" s="33">
        <f>ROUND(ROUND(H188,2)*ROUND(G188,3),2)</f>
        <v>0</v>
      </c>
      <c r="O188">
        <f>(I188*21)/100</f>
        <v>0</v>
      </c>
      <c r="P188" t="s">
        <v>35</v>
      </c>
    </row>
    <row r="189" spans="1:16" ht="63.75" x14ac:dyDescent="0.2">
      <c r="A189" s="34" t="s">
        <v>59</v>
      </c>
      <c r="E189" s="35" t="s">
        <v>3757</v>
      </c>
    </row>
    <row r="190" spans="1:16" x14ac:dyDescent="0.2">
      <c r="A190" s="36" t="s">
        <v>61</v>
      </c>
      <c r="E190" s="37" t="s">
        <v>3758</v>
      </c>
    </row>
    <row r="191" spans="1:16" ht="89.25" x14ac:dyDescent="0.2">
      <c r="A191" t="s">
        <v>63</v>
      </c>
      <c r="E191" s="35" t="s">
        <v>694</v>
      </c>
    </row>
    <row r="192" spans="1:16" x14ac:dyDescent="0.2">
      <c r="A192" s="24" t="s">
        <v>55</v>
      </c>
      <c r="B192" s="29" t="s">
        <v>303</v>
      </c>
      <c r="C192" s="29" t="s">
        <v>1071</v>
      </c>
      <c r="D192" s="24" t="s">
        <v>69</v>
      </c>
      <c r="E192" s="30" t="s">
        <v>1072</v>
      </c>
      <c r="F192" s="31" t="s">
        <v>77</v>
      </c>
      <c r="G192" s="32">
        <v>47.09</v>
      </c>
      <c r="H192" s="33">
        <v>0</v>
      </c>
      <c r="I192" s="33">
        <f>ROUND(ROUND(H192,2)*ROUND(G192,3),2)</f>
        <v>0</v>
      </c>
      <c r="O192">
        <f>(I192*21)/100</f>
        <v>0</v>
      </c>
      <c r="P192" t="s">
        <v>35</v>
      </c>
    </row>
    <row r="193" spans="1:5" ht="89.25" x14ac:dyDescent="0.2">
      <c r="A193" s="34" t="s">
        <v>59</v>
      </c>
      <c r="E193" s="35" t="s">
        <v>3759</v>
      </c>
    </row>
    <row r="194" spans="1:5" ht="38.25" x14ac:dyDescent="0.2">
      <c r="A194" s="36" t="s">
        <v>61</v>
      </c>
      <c r="E194" s="37" t="s">
        <v>3760</v>
      </c>
    </row>
    <row r="195" spans="1:5" ht="25.5" x14ac:dyDescent="0.2">
      <c r="A195" t="s">
        <v>63</v>
      </c>
      <c r="E195"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0+O12+O21+O78+O111+O136+O141+O150+O163</f>
        <v>0</v>
      </c>
      <c r="P2" t="s">
        <v>34</v>
      </c>
    </row>
    <row r="3" spans="1:18" ht="15" customHeight="1" x14ac:dyDescent="0.25">
      <c r="A3" t="s">
        <v>11</v>
      </c>
      <c r="B3" s="17" t="s">
        <v>13</v>
      </c>
      <c r="C3" s="4" t="s">
        <v>14</v>
      </c>
      <c r="D3" s="7"/>
      <c r="E3" s="18" t="s">
        <v>15</v>
      </c>
      <c r="F3" s="8"/>
      <c r="G3" s="15"/>
      <c r="H3" s="14" t="s">
        <v>3761</v>
      </c>
      <c r="I3" s="40">
        <f>0+I12+I21+I78+I111+I136+I141+I150+I163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3761</v>
      </c>
      <c r="D8" s="2"/>
      <c r="E8" s="21" t="s">
        <v>3762</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60.026000000000003</v>
      </c>
      <c r="H13" s="33">
        <v>0</v>
      </c>
      <c r="I13" s="33">
        <f>ROUND(ROUND(H13,2)*ROUND(G13,3),2)</f>
        <v>0</v>
      </c>
      <c r="O13">
        <f>(I13*21)/100</f>
        <v>0</v>
      </c>
      <c r="P13" t="s">
        <v>35</v>
      </c>
    </row>
    <row r="14" spans="1:18" ht="25.5" x14ac:dyDescent="0.2">
      <c r="A14" s="34" t="s">
        <v>59</v>
      </c>
      <c r="E14" s="35" t="s">
        <v>1077</v>
      </c>
    </row>
    <row r="15" spans="1:18" x14ac:dyDescent="0.2">
      <c r="A15" s="36" t="s">
        <v>61</v>
      </c>
      <c r="E15" s="37" t="s">
        <v>3763</v>
      </c>
    </row>
    <row r="16" spans="1:18" ht="25.5" x14ac:dyDescent="0.2">
      <c r="A16" t="s">
        <v>63</v>
      </c>
      <c r="E16" s="35" t="s">
        <v>64</v>
      </c>
    </row>
    <row r="17" spans="1:18" x14ac:dyDescent="0.2">
      <c r="A17" s="24" t="s">
        <v>55</v>
      </c>
      <c r="B17" s="29" t="s">
        <v>35</v>
      </c>
      <c r="C17" s="29" t="s">
        <v>56</v>
      </c>
      <c r="D17" s="24" t="s">
        <v>125</v>
      </c>
      <c r="E17" s="30" t="s">
        <v>57</v>
      </c>
      <c r="F17" s="31" t="s">
        <v>58</v>
      </c>
      <c r="G17" s="32">
        <v>20.817</v>
      </c>
      <c r="H17" s="33">
        <v>0</v>
      </c>
      <c r="I17" s="33">
        <f>ROUND(ROUND(H17,2)*ROUND(G17,3),2)</f>
        <v>0</v>
      </c>
      <c r="O17">
        <f>(I17*21)/100</f>
        <v>0</v>
      </c>
      <c r="P17" t="s">
        <v>35</v>
      </c>
    </row>
    <row r="18" spans="1:18" ht="25.5" x14ac:dyDescent="0.2">
      <c r="A18" s="34" t="s">
        <v>59</v>
      </c>
      <c r="E18" s="35" t="s">
        <v>3764</v>
      </c>
    </row>
    <row r="19" spans="1:18" x14ac:dyDescent="0.2">
      <c r="A19" s="36" t="s">
        <v>61</v>
      </c>
      <c r="E19" s="37" t="s">
        <v>3765</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8.02</v>
      </c>
      <c r="H22" s="33">
        <v>0</v>
      </c>
      <c r="I22" s="33">
        <f>ROUND(ROUND(H22,2)*ROUND(G22,3),2)</f>
        <v>0</v>
      </c>
      <c r="O22">
        <f>(I22*21)/100</f>
        <v>0</v>
      </c>
      <c r="P22" t="s">
        <v>35</v>
      </c>
    </row>
    <row r="23" spans="1:18" ht="63.75" x14ac:dyDescent="0.2">
      <c r="A23" s="34" t="s">
        <v>59</v>
      </c>
      <c r="E23" s="35" t="s">
        <v>3766</v>
      </c>
    </row>
    <row r="24" spans="1:18" x14ac:dyDescent="0.2">
      <c r="A24" s="36" t="s">
        <v>61</v>
      </c>
      <c r="E24" s="37" t="s">
        <v>3767</v>
      </c>
    </row>
    <row r="25" spans="1:18" ht="63.75" x14ac:dyDescent="0.2">
      <c r="A25" t="s">
        <v>63</v>
      </c>
      <c r="E25" s="35" t="s">
        <v>74</v>
      </c>
    </row>
    <row r="26" spans="1:18" ht="25.5" x14ac:dyDescent="0.2">
      <c r="A26" s="24" t="s">
        <v>55</v>
      </c>
      <c r="B26" s="29" t="s">
        <v>43</v>
      </c>
      <c r="C26" s="29" t="s">
        <v>104</v>
      </c>
      <c r="D26" s="24" t="s">
        <v>69</v>
      </c>
      <c r="E26" s="30" t="s">
        <v>105</v>
      </c>
      <c r="F26" s="31" t="s">
        <v>77</v>
      </c>
      <c r="G26" s="32">
        <v>11.529</v>
      </c>
      <c r="H26" s="33">
        <v>0</v>
      </c>
      <c r="I26" s="33">
        <f>ROUND(ROUND(H26,2)*ROUND(G26,3),2)</f>
        <v>0</v>
      </c>
      <c r="O26">
        <f>(I26*21)/100</f>
        <v>0</v>
      </c>
      <c r="P26" t="s">
        <v>35</v>
      </c>
    </row>
    <row r="27" spans="1:18" ht="38.25" x14ac:dyDescent="0.2">
      <c r="A27" s="34" t="s">
        <v>59</v>
      </c>
      <c r="E27" s="35" t="s">
        <v>1083</v>
      </c>
    </row>
    <row r="28" spans="1:18" x14ac:dyDescent="0.2">
      <c r="A28" s="36" t="s">
        <v>61</v>
      </c>
      <c r="E28" s="37" t="s">
        <v>3768</v>
      </c>
    </row>
    <row r="29" spans="1:18" ht="25.5" x14ac:dyDescent="0.2">
      <c r="A29" t="s">
        <v>63</v>
      </c>
      <c r="E29" s="35" t="s">
        <v>80</v>
      </c>
    </row>
    <row r="30" spans="1:18" x14ac:dyDescent="0.2">
      <c r="A30" s="24" t="s">
        <v>55</v>
      </c>
      <c r="B30" s="29" t="s">
        <v>45</v>
      </c>
      <c r="C30" s="29" t="s">
        <v>119</v>
      </c>
      <c r="D30" s="24" t="s">
        <v>69</v>
      </c>
      <c r="E30" s="30" t="s">
        <v>121</v>
      </c>
      <c r="F30" s="31" t="s">
        <v>71</v>
      </c>
      <c r="G30" s="32">
        <v>3.7149999999999999</v>
      </c>
      <c r="H30" s="33">
        <v>0</v>
      </c>
      <c r="I30" s="33">
        <f>ROUND(ROUND(H30,2)*ROUND(G30,3),2)</f>
        <v>0</v>
      </c>
      <c r="O30">
        <f>(I30*21)/100</f>
        <v>0</v>
      </c>
      <c r="P30" t="s">
        <v>35</v>
      </c>
    </row>
    <row r="31" spans="1:18" ht="63.75" x14ac:dyDescent="0.2">
      <c r="A31" s="34" t="s">
        <v>59</v>
      </c>
      <c r="E31" s="35" t="s">
        <v>3769</v>
      </c>
    </row>
    <row r="32" spans="1:18" x14ac:dyDescent="0.2">
      <c r="A32" s="36" t="s">
        <v>61</v>
      </c>
      <c r="E32" s="37" t="s">
        <v>3770</v>
      </c>
    </row>
    <row r="33" spans="1:16" ht="63.75" x14ac:dyDescent="0.2">
      <c r="A33" t="s">
        <v>63</v>
      </c>
      <c r="E33" s="35" t="s">
        <v>74</v>
      </c>
    </row>
    <row r="34" spans="1:16" x14ac:dyDescent="0.2">
      <c r="A34" s="24" t="s">
        <v>55</v>
      </c>
      <c r="B34" s="29" t="s">
        <v>47</v>
      </c>
      <c r="C34" s="29" t="s">
        <v>1087</v>
      </c>
      <c r="D34" s="24" t="s">
        <v>69</v>
      </c>
      <c r="E34" s="30" t="s">
        <v>1088</v>
      </c>
      <c r="F34" s="31" t="s">
        <v>101</v>
      </c>
      <c r="G34" s="32">
        <v>8.51</v>
      </c>
      <c r="H34" s="33">
        <v>0</v>
      </c>
      <c r="I34" s="33">
        <f>ROUND(ROUND(H34,2)*ROUND(G34,3),2)</f>
        <v>0</v>
      </c>
      <c r="O34">
        <f>(I34*21)/100</f>
        <v>0</v>
      </c>
      <c r="P34" t="s">
        <v>35</v>
      </c>
    </row>
    <row r="35" spans="1:16" ht="76.5" x14ac:dyDescent="0.2">
      <c r="A35" s="34" t="s">
        <v>59</v>
      </c>
      <c r="E35" s="35" t="s">
        <v>3771</v>
      </c>
    </row>
    <row r="36" spans="1:16" ht="38.25" x14ac:dyDescent="0.2">
      <c r="A36" s="36" t="s">
        <v>61</v>
      </c>
      <c r="E36" s="37" t="s">
        <v>3772</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4.226</v>
      </c>
      <c r="H42" s="33">
        <v>0</v>
      </c>
      <c r="I42" s="33">
        <f>ROUND(ROUND(H42,2)*ROUND(G42,3),2)</f>
        <v>0</v>
      </c>
      <c r="O42">
        <f>(I42*21)/100</f>
        <v>0</v>
      </c>
      <c r="P42" t="s">
        <v>35</v>
      </c>
    </row>
    <row r="43" spans="1:16" ht="153" x14ac:dyDescent="0.2">
      <c r="A43" s="34" t="s">
        <v>59</v>
      </c>
      <c r="E43" s="35" t="s">
        <v>3773</v>
      </c>
    </row>
    <row r="44" spans="1:16" ht="38.25" x14ac:dyDescent="0.2">
      <c r="A44" s="36" t="s">
        <v>61</v>
      </c>
      <c r="E44" s="37" t="s">
        <v>3774</v>
      </c>
    </row>
    <row r="45" spans="1:16" ht="38.25" x14ac:dyDescent="0.2">
      <c r="A45" t="s">
        <v>63</v>
      </c>
      <c r="E45" s="35" t="s">
        <v>146</v>
      </c>
    </row>
    <row r="46" spans="1:16" x14ac:dyDescent="0.2">
      <c r="A46" s="24" t="s">
        <v>55</v>
      </c>
      <c r="B46" s="29" t="s">
        <v>50</v>
      </c>
      <c r="C46" s="29" t="s">
        <v>166</v>
      </c>
      <c r="D46" s="24" t="s">
        <v>69</v>
      </c>
      <c r="E46" s="30" t="s">
        <v>167</v>
      </c>
      <c r="F46" s="31" t="s">
        <v>71</v>
      </c>
      <c r="G46" s="32">
        <v>30.013000000000002</v>
      </c>
      <c r="H46" s="33">
        <v>0</v>
      </c>
      <c r="I46" s="33">
        <f>ROUND(ROUND(H46,2)*ROUND(G46,3),2)</f>
        <v>0</v>
      </c>
      <c r="O46">
        <f>(I46*21)/100</f>
        <v>0</v>
      </c>
      <c r="P46" t="s">
        <v>35</v>
      </c>
    </row>
    <row r="47" spans="1:16" ht="63.75" x14ac:dyDescent="0.2">
      <c r="A47" s="34" t="s">
        <v>59</v>
      </c>
      <c r="E47" s="35" t="s">
        <v>3775</v>
      </c>
    </row>
    <row r="48" spans="1:16" x14ac:dyDescent="0.2">
      <c r="A48" s="36" t="s">
        <v>61</v>
      </c>
      <c r="E48" s="37" t="s">
        <v>3776</v>
      </c>
    </row>
    <row r="49" spans="1:16" ht="318.75" x14ac:dyDescent="0.2">
      <c r="A49" t="s">
        <v>63</v>
      </c>
      <c r="E49" s="35" t="s">
        <v>170</v>
      </c>
    </row>
    <row r="50" spans="1:16" x14ac:dyDescent="0.2">
      <c r="A50" s="24" t="s">
        <v>55</v>
      </c>
      <c r="B50" s="29" t="s">
        <v>52</v>
      </c>
      <c r="C50" s="29" t="s">
        <v>172</v>
      </c>
      <c r="D50" s="24" t="s">
        <v>69</v>
      </c>
      <c r="E50" s="30" t="s">
        <v>173</v>
      </c>
      <c r="F50" s="31" t="s">
        <v>174</v>
      </c>
      <c r="G50" s="32">
        <v>300.13</v>
      </c>
      <c r="H50" s="33">
        <v>0</v>
      </c>
      <c r="I50" s="33">
        <f>ROUND(ROUND(H50,2)*ROUND(G50,3),2)</f>
        <v>0</v>
      </c>
      <c r="O50">
        <f>(I50*21)/100</f>
        <v>0</v>
      </c>
      <c r="P50" t="s">
        <v>35</v>
      </c>
    </row>
    <row r="51" spans="1:16" ht="38.25" x14ac:dyDescent="0.2">
      <c r="A51" s="34" t="s">
        <v>59</v>
      </c>
      <c r="E51" s="35" t="s">
        <v>751</v>
      </c>
    </row>
    <row r="52" spans="1:16" x14ac:dyDescent="0.2">
      <c r="A52" s="36" t="s">
        <v>61</v>
      </c>
      <c r="E52" s="37" t="s">
        <v>3777</v>
      </c>
    </row>
    <row r="53" spans="1:16" ht="25.5" x14ac:dyDescent="0.2">
      <c r="A53" t="s">
        <v>63</v>
      </c>
      <c r="E53" s="35" t="s">
        <v>177</v>
      </c>
    </row>
    <row r="54" spans="1:16" x14ac:dyDescent="0.2">
      <c r="A54" s="24" t="s">
        <v>55</v>
      </c>
      <c r="B54" s="29" t="s">
        <v>108</v>
      </c>
      <c r="C54" s="29" t="s">
        <v>753</v>
      </c>
      <c r="D54" s="24" t="s">
        <v>69</v>
      </c>
      <c r="E54" s="30" t="s">
        <v>754</v>
      </c>
      <c r="F54" s="31" t="s">
        <v>71</v>
      </c>
      <c r="G54" s="32">
        <v>15.4</v>
      </c>
      <c r="H54" s="33">
        <v>0</v>
      </c>
      <c r="I54" s="33">
        <f>ROUND(ROUND(H54,2)*ROUND(G54,3),2)</f>
        <v>0</v>
      </c>
      <c r="O54">
        <f>(I54*21)/100</f>
        <v>0</v>
      </c>
      <c r="P54" t="s">
        <v>35</v>
      </c>
    </row>
    <row r="55" spans="1:16" ht="51" x14ac:dyDescent="0.2">
      <c r="A55" s="34" t="s">
        <v>59</v>
      </c>
      <c r="E55" s="35" t="s">
        <v>3339</v>
      </c>
    </row>
    <row r="56" spans="1:16" x14ac:dyDescent="0.2">
      <c r="A56" s="36" t="s">
        <v>61</v>
      </c>
      <c r="E56" s="37" t="s">
        <v>3778</v>
      </c>
    </row>
    <row r="57" spans="1:16" ht="293.25" x14ac:dyDescent="0.2">
      <c r="A57" t="s">
        <v>63</v>
      </c>
      <c r="E57" s="35" t="s">
        <v>757</v>
      </c>
    </row>
    <row r="58" spans="1:16" x14ac:dyDescent="0.2">
      <c r="A58" s="24" t="s">
        <v>55</v>
      </c>
      <c r="B58" s="29" t="s">
        <v>113</v>
      </c>
      <c r="C58" s="29" t="s">
        <v>202</v>
      </c>
      <c r="D58" s="24" t="s">
        <v>69</v>
      </c>
      <c r="E58" s="30" t="s">
        <v>203</v>
      </c>
      <c r="F58" s="31" t="s">
        <v>204</v>
      </c>
      <c r="G58" s="32">
        <v>73.141000000000005</v>
      </c>
      <c r="H58" s="33">
        <v>0</v>
      </c>
      <c r="I58" s="33">
        <f>ROUND(ROUND(H58,2)*ROUND(G58,3),2)</f>
        <v>0</v>
      </c>
      <c r="O58">
        <f>(I58*21)/100</f>
        <v>0</v>
      </c>
      <c r="P58" t="s">
        <v>35</v>
      </c>
    </row>
    <row r="59" spans="1:16" ht="102" x14ac:dyDescent="0.2">
      <c r="A59" s="34" t="s">
        <v>59</v>
      </c>
      <c r="E59" s="35" t="s">
        <v>3779</v>
      </c>
    </row>
    <row r="60" spans="1:16" ht="51" x14ac:dyDescent="0.2">
      <c r="A60" s="36" t="s">
        <v>61</v>
      </c>
      <c r="E60" s="37" t="s">
        <v>3780</v>
      </c>
    </row>
    <row r="61" spans="1:16" ht="25.5" x14ac:dyDescent="0.2">
      <c r="A61" t="s">
        <v>63</v>
      </c>
      <c r="E61" s="35" t="s">
        <v>207</v>
      </c>
    </row>
    <row r="62" spans="1:16" x14ac:dyDescent="0.2">
      <c r="A62" s="24" t="s">
        <v>55</v>
      </c>
      <c r="B62" s="29" t="s">
        <v>118</v>
      </c>
      <c r="C62" s="29" t="s">
        <v>209</v>
      </c>
      <c r="D62" s="24" t="s">
        <v>69</v>
      </c>
      <c r="E62" s="30" t="s">
        <v>210</v>
      </c>
      <c r="F62" s="31" t="s">
        <v>204</v>
      </c>
      <c r="G62" s="32">
        <v>1.9330000000000001</v>
      </c>
      <c r="H62" s="33">
        <v>0</v>
      </c>
      <c r="I62" s="33">
        <f>ROUND(ROUND(H62,2)*ROUND(G62,3),2)</f>
        <v>0</v>
      </c>
      <c r="O62">
        <f>(I62*21)/100</f>
        <v>0</v>
      </c>
      <c r="P62" t="s">
        <v>35</v>
      </c>
    </row>
    <row r="63" spans="1:16" ht="38.25" x14ac:dyDescent="0.2">
      <c r="A63" s="34" t="s">
        <v>59</v>
      </c>
      <c r="E63" s="35" t="s">
        <v>3343</v>
      </c>
    </row>
    <row r="64" spans="1:16" x14ac:dyDescent="0.2">
      <c r="A64" s="36" t="s">
        <v>61</v>
      </c>
      <c r="E64" s="37" t="s">
        <v>3781</v>
      </c>
    </row>
    <row r="65" spans="1:18" x14ac:dyDescent="0.2">
      <c r="A65" t="s">
        <v>63</v>
      </c>
      <c r="E65" s="35" t="s">
        <v>213</v>
      </c>
    </row>
    <row r="66" spans="1:18" x14ac:dyDescent="0.2">
      <c r="A66" s="24" t="s">
        <v>55</v>
      </c>
      <c r="B66" s="29" t="s">
        <v>124</v>
      </c>
      <c r="C66" s="29" t="s">
        <v>762</v>
      </c>
      <c r="D66" s="24" t="s">
        <v>69</v>
      </c>
      <c r="E66" s="30" t="s">
        <v>763</v>
      </c>
      <c r="F66" s="31" t="s">
        <v>204</v>
      </c>
      <c r="G66" s="32">
        <v>1.9330000000000001</v>
      </c>
      <c r="H66" s="33">
        <v>0</v>
      </c>
      <c r="I66" s="33">
        <f>ROUND(ROUND(H66,2)*ROUND(G66,3),2)</f>
        <v>0</v>
      </c>
      <c r="O66">
        <f>(I66*21)/100</f>
        <v>0</v>
      </c>
      <c r="P66" t="s">
        <v>35</v>
      </c>
    </row>
    <row r="67" spans="1:18" ht="38.25" x14ac:dyDescent="0.2">
      <c r="A67" s="34" t="s">
        <v>59</v>
      </c>
      <c r="E67" s="35" t="s">
        <v>3345</v>
      </c>
    </row>
    <row r="68" spans="1:18" x14ac:dyDescent="0.2">
      <c r="A68" s="36" t="s">
        <v>61</v>
      </c>
      <c r="E68" s="37" t="s">
        <v>3781</v>
      </c>
    </row>
    <row r="69" spans="1:18" ht="38.25" x14ac:dyDescent="0.2">
      <c r="A69" t="s">
        <v>63</v>
      </c>
      <c r="E69" s="35" t="s">
        <v>765</v>
      </c>
    </row>
    <row r="70" spans="1:18" x14ac:dyDescent="0.2">
      <c r="A70" s="24" t="s">
        <v>55</v>
      </c>
      <c r="B70" s="29" t="s">
        <v>128</v>
      </c>
      <c r="C70" s="29" t="s">
        <v>221</v>
      </c>
      <c r="D70" s="24" t="s">
        <v>69</v>
      </c>
      <c r="E70" s="30" t="s">
        <v>222</v>
      </c>
      <c r="F70" s="31" t="s">
        <v>204</v>
      </c>
      <c r="G70" s="32">
        <v>1.9330000000000001</v>
      </c>
      <c r="H70" s="33">
        <v>0</v>
      </c>
      <c r="I70" s="33">
        <f>ROUND(ROUND(H70,2)*ROUND(G70,3),2)</f>
        <v>0</v>
      </c>
      <c r="O70">
        <f>(I70*21)/100</f>
        <v>0</v>
      </c>
      <c r="P70" t="s">
        <v>35</v>
      </c>
    </row>
    <row r="71" spans="1:18" ht="38.25" x14ac:dyDescent="0.2">
      <c r="A71" s="34" t="s">
        <v>59</v>
      </c>
      <c r="E71" s="35" t="s">
        <v>3346</v>
      </c>
    </row>
    <row r="72" spans="1:18" x14ac:dyDescent="0.2">
      <c r="A72" s="36" t="s">
        <v>61</v>
      </c>
      <c r="E72" s="37" t="s">
        <v>3781</v>
      </c>
    </row>
    <row r="73" spans="1:18" ht="25.5" x14ac:dyDescent="0.2">
      <c r="A73" t="s">
        <v>63</v>
      </c>
      <c r="E73" s="35" t="s">
        <v>224</v>
      </c>
    </row>
    <row r="74" spans="1:18" x14ac:dyDescent="0.2">
      <c r="A74" s="24" t="s">
        <v>55</v>
      </c>
      <c r="B74" s="29" t="s">
        <v>134</v>
      </c>
      <c r="C74" s="29" t="s">
        <v>226</v>
      </c>
      <c r="D74" s="24" t="s">
        <v>69</v>
      </c>
      <c r="E74" s="30" t="s">
        <v>227</v>
      </c>
      <c r="F74" s="31" t="s">
        <v>204</v>
      </c>
      <c r="G74" s="32">
        <v>1.9330000000000001</v>
      </c>
      <c r="H74" s="33">
        <v>0</v>
      </c>
      <c r="I74" s="33">
        <f>ROUND(ROUND(H74,2)*ROUND(G74,3),2)</f>
        <v>0</v>
      </c>
      <c r="O74">
        <f>(I74*21)/100</f>
        <v>0</v>
      </c>
      <c r="P74" t="s">
        <v>35</v>
      </c>
    </row>
    <row r="75" spans="1:18" ht="38.25" x14ac:dyDescent="0.2">
      <c r="A75" s="34" t="s">
        <v>59</v>
      </c>
      <c r="E75" s="35" t="s">
        <v>3347</v>
      </c>
    </row>
    <row r="76" spans="1:18" x14ac:dyDescent="0.2">
      <c r="A76" s="36" t="s">
        <v>61</v>
      </c>
      <c r="E76" s="37" t="s">
        <v>3781</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0+I79+I83+I87+I91+I95+I99+I103+I107</f>
        <v>0</v>
      </c>
      <c r="R78">
        <f>0+O79+O83+O87+O91+O95+O99+O103+O107</f>
        <v>0</v>
      </c>
    </row>
    <row r="79" spans="1:18" x14ac:dyDescent="0.2">
      <c r="A79" s="24" t="s">
        <v>55</v>
      </c>
      <c r="B79" s="29" t="s">
        <v>141</v>
      </c>
      <c r="C79" s="29" t="s">
        <v>768</v>
      </c>
      <c r="D79" s="24" t="s">
        <v>69</v>
      </c>
      <c r="E79" s="30" t="s">
        <v>769</v>
      </c>
      <c r="F79" s="31" t="s">
        <v>71</v>
      </c>
      <c r="G79" s="32">
        <v>0.108</v>
      </c>
      <c r="H79" s="33">
        <v>0</v>
      </c>
      <c r="I79" s="33">
        <f>ROUND(ROUND(H79,2)*ROUND(G79,3),2)</f>
        <v>0</v>
      </c>
      <c r="O79">
        <f>(I79*21)/100</f>
        <v>0</v>
      </c>
      <c r="P79" t="s">
        <v>35</v>
      </c>
    </row>
    <row r="80" spans="1:18" ht="51" x14ac:dyDescent="0.2">
      <c r="A80" s="34" t="s">
        <v>59</v>
      </c>
      <c r="E80" s="35" t="s">
        <v>3422</v>
      </c>
    </row>
    <row r="81" spans="1:16" x14ac:dyDescent="0.2">
      <c r="A81" s="36" t="s">
        <v>61</v>
      </c>
      <c r="E81" s="37" t="s">
        <v>3423</v>
      </c>
    </row>
    <row r="82" spans="1:16" ht="229.5" x14ac:dyDescent="0.2">
      <c r="A82" t="s">
        <v>63</v>
      </c>
      <c r="E82" s="35" t="s">
        <v>772</v>
      </c>
    </row>
    <row r="83" spans="1:16" x14ac:dyDescent="0.2">
      <c r="A83" s="24" t="s">
        <v>55</v>
      </c>
      <c r="B83" s="29" t="s">
        <v>147</v>
      </c>
      <c r="C83" s="29" t="s">
        <v>288</v>
      </c>
      <c r="D83" s="24" t="s">
        <v>69</v>
      </c>
      <c r="E83" s="30" t="s">
        <v>289</v>
      </c>
      <c r="F83" s="31" t="s">
        <v>71</v>
      </c>
      <c r="G83" s="32">
        <v>1.2949999999999999</v>
      </c>
      <c r="H83" s="33">
        <v>0</v>
      </c>
      <c r="I83" s="33">
        <f>ROUND(ROUND(H83,2)*ROUND(G83,3),2)</f>
        <v>0</v>
      </c>
      <c r="O83">
        <f>(I83*21)/100</f>
        <v>0</v>
      </c>
      <c r="P83" t="s">
        <v>35</v>
      </c>
    </row>
    <row r="84" spans="1:16" ht="51" x14ac:dyDescent="0.2">
      <c r="A84" s="34" t="s">
        <v>59</v>
      </c>
      <c r="E84" s="35" t="s">
        <v>3351</v>
      </c>
    </row>
    <row r="85" spans="1:16" x14ac:dyDescent="0.2">
      <c r="A85" s="36" t="s">
        <v>61</v>
      </c>
      <c r="E85" s="37" t="s">
        <v>3782</v>
      </c>
    </row>
    <row r="86" spans="1:16" ht="369.75" x14ac:dyDescent="0.2">
      <c r="A86" t="s">
        <v>63</v>
      </c>
      <c r="E86" s="35" t="s">
        <v>274</v>
      </c>
    </row>
    <row r="87" spans="1:16" x14ac:dyDescent="0.2">
      <c r="A87" s="24" t="s">
        <v>55</v>
      </c>
      <c r="B87" s="29" t="s">
        <v>153</v>
      </c>
      <c r="C87" s="29" t="s">
        <v>775</v>
      </c>
      <c r="D87" s="24" t="s">
        <v>69</v>
      </c>
      <c r="E87" s="30" t="s">
        <v>776</v>
      </c>
      <c r="F87" s="31" t="s">
        <v>71</v>
      </c>
      <c r="G87" s="32">
        <v>2.2970000000000002</v>
      </c>
      <c r="H87" s="33">
        <v>0</v>
      </c>
      <c r="I87" s="33">
        <f>ROUND(ROUND(H87,2)*ROUND(G87,3),2)</f>
        <v>0</v>
      </c>
      <c r="O87">
        <f>(I87*21)/100</f>
        <v>0</v>
      </c>
      <c r="P87" t="s">
        <v>35</v>
      </c>
    </row>
    <row r="88" spans="1:16" ht="76.5" x14ac:dyDescent="0.2">
      <c r="A88" s="34" t="s">
        <v>59</v>
      </c>
      <c r="E88" s="35" t="s">
        <v>3783</v>
      </c>
    </row>
    <row r="89" spans="1:16" x14ac:dyDescent="0.2">
      <c r="A89" s="36" t="s">
        <v>61</v>
      </c>
      <c r="E89" s="37" t="s">
        <v>3784</v>
      </c>
    </row>
    <row r="90" spans="1:16" ht="369.75" x14ac:dyDescent="0.2">
      <c r="A90" t="s">
        <v>63</v>
      </c>
      <c r="E90" s="35" t="s">
        <v>274</v>
      </c>
    </row>
    <row r="91" spans="1:16" x14ac:dyDescent="0.2">
      <c r="A91" s="24" t="s">
        <v>55</v>
      </c>
      <c r="B91" s="29" t="s">
        <v>159</v>
      </c>
      <c r="C91" s="29" t="s">
        <v>779</v>
      </c>
      <c r="D91" s="24" t="s">
        <v>69</v>
      </c>
      <c r="E91" s="30" t="s">
        <v>780</v>
      </c>
      <c r="F91" s="31" t="s">
        <v>58</v>
      </c>
      <c r="G91" s="32">
        <v>0.36099999999999999</v>
      </c>
      <c r="H91" s="33">
        <v>0</v>
      </c>
      <c r="I91" s="33">
        <f>ROUND(ROUND(H91,2)*ROUND(G91,3),2)</f>
        <v>0</v>
      </c>
      <c r="O91">
        <f>(I91*21)/100</f>
        <v>0</v>
      </c>
      <c r="P91" t="s">
        <v>35</v>
      </c>
    </row>
    <row r="92" spans="1:16" ht="51" x14ac:dyDescent="0.2">
      <c r="A92" s="34" t="s">
        <v>59</v>
      </c>
      <c r="E92" s="35" t="s">
        <v>3355</v>
      </c>
    </row>
    <row r="93" spans="1:16" x14ac:dyDescent="0.2">
      <c r="A93" s="36" t="s">
        <v>61</v>
      </c>
      <c r="E93" s="37" t="s">
        <v>3785</v>
      </c>
    </row>
    <row r="94" spans="1:16" ht="191.25" x14ac:dyDescent="0.2">
      <c r="A94" t="s">
        <v>63</v>
      </c>
      <c r="E94" s="35" t="s">
        <v>783</v>
      </c>
    </row>
    <row r="95" spans="1:16" x14ac:dyDescent="0.2">
      <c r="A95" s="24" t="s">
        <v>55</v>
      </c>
      <c r="B95" s="29" t="s">
        <v>165</v>
      </c>
      <c r="C95" s="29" t="s">
        <v>293</v>
      </c>
      <c r="D95" s="24" t="s">
        <v>69</v>
      </c>
      <c r="E95" s="30" t="s">
        <v>294</v>
      </c>
      <c r="F95" s="31" t="s">
        <v>71</v>
      </c>
      <c r="G95" s="32">
        <v>4.3680000000000003</v>
      </c>
      <c r="H95" s="33">
        <v>0</v>
      </c>
      <c r="I95" s="33">
        <f>ROUND(ROUND(H95,2)*ROUND(G95,3),2)</f>
        <v>0</v>
      </c>
      <c r="O95">
        <f>(I95*21)/100</f>
        <v>0</v>
      </c>
      <c r="P95" t="s">
        <v>35</v>
      </c>
    </row>
    <row r="96" spans="1:16" ht="51" x14ac:dyDescent="0.2">
      <c r="A96" s="34" t="s">
        <v>59</v>
      </c>
      <c r="E96" s="35" t="s">
        <v>3357</v>
      </c>
    </row>
    <row r="97" spans="1:18" x14ac:dyDescent="0.2">
      <c r="A97" s="36" t="s">
        <v>61</v>
      </c>
      <c r="E97" s="37" t="s">
        <v>3786</v>
      </c>
    </row>
    <row r="98" spans="1:18" ht="38.25" x14ac:dyDescent="0.2">
      <c r="A98" t="s">
        <v>63</v>
      </c>
      <c r="E98" s="35" t="s">
        <v>297</v>
      </c>
    </row>
    <row r="99" spans="1:18" x14ac:dyDescent="0.2">
      <c r="A99" s="24" t="s">
        <v>55</v>
      </c>
      <c r="B99" s="29" t="s">
        <v>171</v>
      </c>
      <c r="C99" s="29" t="s">
        <v>3787</v>
      </c>
      <c r="D99" s="24" t="s">
        <v>69</v>
      </c>
      <c r="E99" s="30" t="s">
        <v>305</v>
      </c>
      <c r="F99" s="31" t="s">
        <v>71</v>
      </c>
      <c r="G99" s="32">
        <v>4.7279999999999998</v>
      </c>
      <c r="H99" s="33">
        <v>0</v>
      </c>
      <c r="I99" s="33">
        <f>ROUND(ROUND(H99,2)*ROUND(G99,3),2)</f>
        <v>0</v>
      </c>
      <c r="O99">
        <f>(I99*21)/100</f>
        <v>0</v>
      </c>
      <c r="P99" t="s">
        <v>35</v>
      </c>
    </row>
    <row r="100" spans="1:18" ht="38.25" x14ac:dyDescent="0.2">
      <c r="A100" s="34" t="s">
        <v>59</v>
      </c>
      <c r="E100" s="35" t="s">
        <v>3788</v>
      </c>
    </row>
    <row r="101" spans="1:18" x14ac:dyDescent="0.2">
      <c r="A101" s="36" t="s">
        <v>61</v>
      </c>
      <c r="E101" s="37" t="s">
        <v>3789</v>
      </c>
    </row>
    <row r="102" spans="1:18" ht="51" x14ac:dyDescent="0.2">
      <c r="A102" t="s">
        <v>63</v>
      </c>
      <c r="E102" s="35" t="s">
        <v>3790</v>
      </c>
    </row>
    <row r="103" spans="1:18" x14ac:dyDescent="0.2">
      <c r="A103" s="24" t="s">
        <v>55</v>
      </c>
      <c r="B103" s="29" t="s">
        <v>178</v>
      </c>
      <c r="C103" s="29" t="s">
        <v>310</v>
      </c>
      <c r="D103" s="24" t="s">
        <v>69</v>
      </c>
      <c r="E103" s="30" t="s">
        <v>311</v>
      </c>
      <c r="F103" s="31" t="s">
        <v>71</v>
      </c>
      <c r="G103" s="32">
        <v>2.1579999999999999</v>
      </c>
      <c r="H103" s="33">
        <v>0</v>
      </c>
      <c r="I103" s="33">
        <f>ROUND(ROUND(H103,2)*ROUND(G103,3),2)</f>
        <v>0</v>
      </c>
      <c r="O103">
        <f>(I103*21)/100</f>
        <v>0</v>
      </c>
      <c r="P103" t="s">
        <v>35</v>
      </c>
    </row>
    <row r="104" spans="1:18" ht="51" x14ac:dyDescent="0.2">
      <c r="A104" s="34" t="s">
        <v>59</v>
      </c>
      <c r="E104" s="35" t="s">
        <v>3359</v>
      </c>
    </row>
    <row r="105" spans="1:18" x14ac:dyDescent="0.2">
      <c r="A105" s="36" t="s">
        <v>61</v>
      </c>
      <c r="E105" s="37" t="s">
        <v>3791</v>
      </c>
    </row>
    <row r="106" spans="1:18" ht="102" x14ac:dyDescent="0.2">
      <c r="A106" t="s">
        <v>63</v>
      </c>
      <c r="E106" s="35" t="s">
        <v>314</v>
      </c>
    </row>
    <row r="107" spans="1:18" x14ac:dyDescent="0.2">
      <c r="A107" s="24" t="s">
        <v>55</v>
      </c>
      <c r="B107" s="29" t="s">
        <v>184</v>
      </c>
      <c r="C107" s="29" t="s">
        <v>788</v>
      </c>
      <c r="D107" s="24" t="s">
        <v>69</v>
      </c>
      <c r="E107" s="30" t="s">
        <v>789</v>
      </c>
      <c r="F107" s="31" t="s">
        <v>71</v>
      </c>
      <c r="G107" s="32">
        <v>0.38600000000000001</v>
      </c>
      <c r="H107" s="33">
        <v>0</v>
      </c>
      <c r="I107" s="33">
        <f>ROUND(ROUND(H107,2)*ROUND(G107,3),2)</f>
        <v>0</v>
      </c>
      <c r="O107">
        <f>(I107*21)/100</f>
        <v>0</v>
      </c>
      <c r="P107" t="s">
        <v>35</v>
      </c>
    </row>
    <row r="108" spans="1:18" ht="51" x14ac:dyDescent="0.2">
      <c r="A108" s="34" t="s">
        <v>59</v>
      </c>
      <c r="E108" s="35" t="s">
        <v>3361</v>
      </c>
    </row>
    <row r="109" spans="1:18" x14ac:dyDescent="0.2">
      <c r="A109" s="36" t="s">
        <v>61</v>
      </c>
      <c r="E109" s="37" t="s">
        <v>3792</v>
      </c>
    </row>
    <row r="110" spans="1:18" ht="357" x14ac:dyDescent="0.2">
      <c r="A110" t="s">
        <v>63</v>
      </c>
      <c r="E110" s="35" t="s">
        <v>792</v>
      </c>
    </row>
    <row r="111" spans="1:18" ht="12.75" customHeight="1" x14ac:dyDescent="0.2">
      <c r="A111" s="12" t="s">
        <v>53</v>
      </c>
      <c r="B111" s="12"/>
      <c r="C111" s="38" t="s">
        <v>45</v>
      </c>
      <c r="D111" s="12"/>
      <c r="E111" s="27" t="s">
        <v>315</v>
      </c>
      <c r="F111" s="12"/>
      <c r="G111" s="12"/>
      <c r="H111" s="12"/>
      <c r="I111" s="39">
        <f>0+Q111</f>
        <v>0</v>
      </c>
      <c r="O111">
        <f>0+R111</f>
        <v>0</v>
      </c>
      <c r="Q111">
        <f>0+I112+I116+I120+I124+I128+I132</f>
        <v>0</v>
      </c>
      <c r="R111">
        <f>0+O112+O116+O120+O124+O128+O132</f>
        <v>0</v>
      </c>
    </row>
    <row r="112" spans="1:18" x14ac:dyDescent="0.2">
      <c r="A112" s="24" t="s">
        <v>55</v>
      </c>
      <c r="B112" s="29" t="s">
        <v>190</v>
      </c>
      <c r="C112" s="29" t="s">
        <v>342</v>
      </c>
      <c r="D112" s="24" t="s">
        <v>69</v>
      </c>
      <c r="E112" s="30" t="s">
        <v>343</v>
      </c>
      <c r="F112" s="31" t="s">
        <v>204</v>
      </c>
      <c r="G112" s="32">
        <v>13.345000000000001</v>
      </c>
      <c r="H112" s="33">
        <v>0</v>
      </c>
      <c r="I112" s="33">
        <f>ROUND(ROUND(H112,2)*ROUND(G112,3),2)</f>
        <v>0</v>
      </c>
      <c r="O112">
        <f>(I112*21)/100</f>
        <v>0</v>
      </c>
      <c r="P112" t="s">
        <v>35</v>
      </c>
    </row>
    <row r="113" spans="1:16" ht="38.25" x14ac:dyDescent="0.2">
      <c r="A113" s="34" t="s">
        <v>59</v>
      </c>
      <c r="E113" s="35" t="s">
        <v>3363</v>
      </c>
    </row>
    <row r="114" spans="1:16" x14ac:dyDescent="0.2">
      <c r="A114" s="36" t="s">
        <v>61</v>
      </c>
      <c r="E114" s="37" t="s">
        <v>3793</v>
      </c>
    </row>
    <row r="115" spans="1:16" ht="51" x14ac:dyDescent="0.2">
      <c r="A115" t="s">
        <v>63</v>
      </c>
      <c r="E115" s="35" t="s">
        <v>327</v>
      </c>
    </row>
    <row r="116" spans="1:16" x14ac:dyDescent="0.2">
      <c r="A116" s="24" t="s">
        <v>55</v>
      </c>
      <c r="B116" s="29" t="s">
        <v>196</v>
      </c>
      <c r="C116" s="29" t="s">
        <v>352</v>
      </c>
      <c r="D116" s="24" t="s">
        <v>69</v>
      </c>
      <c r="E116" s="30" t="s">
        <v>353</v>
      </c>
      <c r="F116" s="31" t="s">
        <v>204</v>
      </c>
      <c r="G116" s="32">
        <v>24.6</v>
      </c>
      <c r="H116" s="33">
        <v>0</v>
      </c>
      <c r="I116" s="33">
        <f>ROUND(ROUND(H116,2)*ROUND(G116,3),2)</f>
        <v>0</v>
      </c>
      <c r="O116">
        <f>(I116*21)/100</f>
        <v>0</v>
      </c>
      <c r="P116" t="s">
        <v>35</v>
      </c>
    </row>
    <row r="117" spans="1:16" ht="38.25" x14ac:dyDescent="0.2">
      <c r="A117" s="34" t="s">
        <v>59</v>
      </c>
      <c r="E117" s="35" t="s">
        <v>3365</v>
      </c>
    </row>
    <row r="118" spans="1:16" x14ac:dyDescent="0.2">
      <c r="A118" s="36" t="s">
        <v>61</v>
      </c>
      <c r="E118" s="37" t="s">
        <v>3794</v>
      </c>
    </row>
    <row r="119" spans="1:16" ht="51" x14ac:dyDescent="0.2">
      <c r="A119" t="s">
        <v>63</v>
      </c>
      <c r="E119" s="35" t="s">
        <v>327</v>
      </c>
    </row>
    <row r="120" spans="1:16" x14ac:dyDescent="0.2">
      <c r="A120" s="24" t="s">
        <v>55</v>
      </c>
      <c r="B120" s="29" t="s">
        <v>201</v>
      </c>
      <c r="C120" s="29" t="s">
        <v>357</v>
      </c>
      <c r="D120" s="24" t="s">
        <v>69</v>
      </c>
      <c r="E120" s="30" t="s">
        <v>358</v>
      </c>
      <c r="F120" s="31" t="s">
        <v>71</v>
      </c>
      <c r="G120" s="32">
        <v>2.2770000000000001</v>
      </c>
      <c r="H120" s="33">
        <v>0</v>
      </c>
      <c r="I120" s="33">
        <f>ROUND(ROUND(H120,2)*ROUND(G120,3),2)</f>
        <v>0</v>
      </c>
      <c r="O120">
        <f>(I120*21)/100</f>
        <v>0</v>
      </c>
      <c r="P120" t="s">
        <v>35</v>
      </c>
    </row>
    <row r="121" spans="1:16" ht="102" x14ac:dyDescent="0.2">
      <c r="A121" s="34" t="s">
        <v>59</v>
      </c>
      <c r="E121" s="35" t="s">
        <v>3795</v>
      </c>
    </row>
    <row r="122" spans="1:16" ht="38.25" x14ac:dyDescent="0.2">
      <c r="A122" s="36" t="s">
        <v>61</v>
      </c>
      <c r="E122" s="37" t="s">
        <v>3796</v>
      </c>
    </row>
    <row r="123" spans="1:16" ht="102" x14ac:dyDescent="0.2">
      <c r="A123" t="s">
        <v>63</v>
      </c>
      <c r="E123" s="35" t="s">
        <v>361</v>
      </c>
    </row>
    <row r="124" spans="1:16" x14ac:dyDescent="0.2">
      <c r="A124" s="24" t="s">
        <v>55</v>
      </c>
      <c r="B124" s="29" t="s">
        <v>208</v>
      </c>
      <c r="C124" s="29" t="s">
        <v>369</v>
      </c>
      <c r="D124" s="24" t="s">
        <v>69</v>
      </c>
      <c r="E124" s="30" t="s">
        <v>370</v>
      </c>
      <c r="F124" s="31" t="s">
        <v>204</v>
      </c>
      <c r="G124" s="32">
        <v>37.945</v>
      </c>
      <c r="H124" s="33">
        <v>0</v>
      </c>
      <c r="I124" s="33">
        <f>ROUND(ROUND(H124,2)*ROUND(G124,3),2)</f>
        <v>0</v>
      </c>
      <c r="O124">
        <f>(I124*21)/100</f>
        <v>0</v>
      </c>
      <c r="P124" t="s">
        <v>35</v>
      </c>
    </row>
    <row r="125" spans="1:16" ht="102" x14ac:dyDescent="0.2">
      <c r="A125" s="34" t="s">
        <v>59</v>
      </c>
      <c r="E125" s="35" t="s">
        <v>3797</v>
      </c>
    </row>
    <row r="126" spans="1:16" ht="38.25" x14ac:dyDescent="0.2">
      <c r="A126" s="36" t="s">
        <v>61</v>
      </c>
      <c r="E126" s="37" t="s">
        <v>3798</v>
      </c>
    </row>
    <row r="127" spans="1:16" ht="51" x14ac:dyDescent="0.2">
      <c r="A127" t="s">
        <v>63</v>
      </c>
      <c r="E127" s="35" t="s">
        <v>373</v>
      </c>
    </row>
    <row r="128" spans="1:16" x14ac:dyDescent="0.2">
      <c r="A128" s="24" t="s">
        <v>55</v>
      </c>
      <c r="B128" s="29" t="s">
        <v>214</v>
      </c>
      <c r="C128" s="29" t="s">
        <v>397</v>
      </c>
      <c r="D128" s="24" t="s">
        <v>69</v>
      </c>
      <c r="E128" s="30" t="s">
        <v>398</v>
      </c>
      <c r="F128" s="31" t="s">
        <v>204</v>
      </c>
      <c r="G128" s="32">
        <v>37.945</v>
      </c>
      <c r="H128" s="33">
        <v>0</v>
      </c>
      <c r="I128" s="33">
        <f>ROUND(ROUND(H128,2)*ROUND(G128,3),2)</f>
        <v>0</v>
      </c>
      <c r="O128">
        <f>(I128*21)/100</f>
        <v>0</v>
      </c>
      <c r="P128" t="s">
        <v>35</v>
      </c>
    </row>
    <row r="129" spans="1:18" ht="76.5" x14ac:dyDescent="0.2">
      <c r="A129" s="34" t="s">
        <v>59</v>
      </c>
      <c r="E129" s="35" t="s">
        <v>3799</v>
      </c>
    </row>
    <row r="130" spans="1:18" ht="38.25" x14ac:dyDescent="0.2">
      <c r="A130" s="36" t="s">
        <v>61</v>
      </c>
      <c r="E130" s="37" t="s">
        <v>3798</v>
      </c>
    </row>
    <row r="131" spans="1:18" ht="140.25" x14ac:dyDescent="0.2">
      <c r="A131" t="s">
        <v>63</v>
      </c>
      <c r="E131" s="35" t="s">
        <v>401</v>
      </c>
    </row>
    <row r="132" spans="1:18" x14ac:dyDescent="0.2">
      <c r="A132" s="24" t="s">
        <v>55</v>
      </c>
      <c r="B132" s="29" t="s">
        <v>220</v>
      </c>
      <c r="C132" s="29" t="s">
        <v>471</v>
      </c>
      <c r="D132" s="24" t="s">
        <v>69</v>
      </c>
      <c r="E132" s="30" t="s">
        <v>472</v>
      </c>
      <c r="F132" s="31" t="s">
        <v>101</v>
      </c>
      <c r="G132" s="32">
        <v>8.51</v>
      </c>
      <c r="H132" s="33">
        <v>0</v>
      </c>
      <c r="I132" s="33">
        <f>ROUND(ROUND(H132,2)*ROUND(G132,3),2)</f>
        <v>0</v>
      </c>
      <c r="O132">
        <f>(I132*21)/100</f>
        <v>0</v>
      </c>
      <c r="P132" t="s">
        <v>35</v>
      </c>
    </row>
    <row r="133" spans="1:18" ht="76.5" x14ac:dyDescent="0.2">
      <c r="A133" s="34" t="s">
        <v>59</v>
      </c>
      <c r="E133" s="35" t="s">
        <v>3800</v>
      </c>
    </row>
    <row r="134" spans="1:18" ht="38.25" x14ac:dyDescent="0.2">
      <c r="A134" s="36" t="s">
        <v>61</v>
      </c>
      <c r="E134" s="37" t="s">
        <v>3772</v>
      </c>
    </row>
    <row r="135" spans="1:18" ht="38.25" x14ac:dyDescent="0.2">
      <c r="A135" t="s">
        <v>63</v>
      </c>
      <c r="E135" s="35" t="s">
        <v>475</v>
      </c>
    </row>
    <row r="136" spans="1:18" ht="12.75" customHeight="1" x14ac:dyDescent="0.2">
      <c r="A136" s="12" t="s">
        <v>53</v>
      </c>
      <c r="B136" s="12"/>
      <c r="C136" s="38" t="s">
        <v>47</v>
      </c>
      <c r="D136" s="12"/>
      <c r="E136" s="27" t="s">
        <v>793</v>
      </c>
      <c r="F136" s="12"/>
      <c r="G136" s="12"/>
      <c r="H136" s="12"/>
      <c r="I136" s="39">
        <f>0+Q136</f>
        <v>0</v>
      </c>
      <c r="O136">
        <f>0+R136</f>
        <v>0</v>
      </c>
      <c r="Q136">
        <f>0+I137</f>
        <v>0</v>
      </c>
      <c r="R136">
        <f>0+O137</f>
        <v>0</v>
      </c>
    </row>
    <row r="137" spans="1:18" ht="25.5" x14ac:dyDescent="0.2">
      <c r="A137" s="24" t="s">
        <v>55</v>
      </c>
      <c r="B137" s="29" t="s">
        <v>225</v>
      </c>
      <c r="C137" s="29" t="s">
        <v>794</v>
      </c>
      <c r="D137" s="24" t="s">
        <v>69</v>
      </c>
      <c r="E137" s="30" t="s">
        <v>795</v>
      </c>
      <c r="F137" s="31" t="s">
        <v>204</v>
      </c>
      <c r="G137" s="32">
        <v>0.29799999999999999</v>
      </c>
      <c r="H137" s="33">
        <v>0</v>
      </c>
      <c r="I137" s="33">
        <f>ROUND(ROUND(H137,2)*ROUND(G137,3),2)</f>
        <v>0</v>
      </c>
      <c r="O137">
        <f>(I137*21)/100</f>
        <v>0</v>
      </c>
      <c r="P137" t="s">
        <v>35</v>
      </c>
    </row>
    <row r="138" spans="1:18" ht="51" x14ac:dyDescent="0.2">
      <c r="A138" s="34" t="s">
        <v>59</v>
      </c>
      <c r="E138" s="35" t="s">
        <v>3373</v>
      </c>
    </row>
    <row r="139" spans="1:18" x14ac:dyDescent="0.2">
      <c r="A139" s="36" t="s">
        <v>61</v>
      </c>
      <c r="E139" s="37" t="s">
        <v>3801</v>
      </c>
    </row>
    <row r="140" spans="1:18" ht="76.5" x14ac:dyDescent="0.2">
      <c r="A140" t="s">
        <v>63</v>
      </c>
      <c r="E140" s="35" t="s">
        <v>798</v>
      </c>
    </row>
    <row r="141" spans="1:18" ht="12.75" customHeight="1" x14ac:dyDescent="0.2">
      <c r="A141" s="12" t="s">
        <v>53</v>
      </c>
      <c r="B141" s="12"/>
      <c r="C141" s="38" t="s">
        <v>89</v>
      </c>
      <c r="D141" s="12"/>
      <c r="E141" s="27" t="s">
        <v>476</v>
      </c>
      <c r="F141" s="12"/>
      <c r="G141" s="12"/>
      <c r="H141" s="12"/>
      <c r="I141" s="39">
        <f>0+Q141</f>
        <v>0</v>
      </c>
      <c r="O141">
        <f>0+R141</f>
        <v>0</v>
      </c>
      <c r="Q141">
        <f>0+I142+I146</f>
        <v>0</v>
      </c>
      <c r="R141">
        <f>0+O142+O146</f>
        <v>0</v>
      </c>
    </row>
    <row r="142" spans="1:18" ht="25.5" x14ac:dyDescent="0.2">
      <c r="A142" s="24" t="s">
        <v>55</v>
      </c>
      <c r="B142" s="29" t="s">
        <v>230</v>
      </c>
      <c r="C142" s="29" t="s">
        <v>799</v>
      </c>
      <c r="D142" s="24" t="s">
        <v>69</v>
      </c>
      <c r="E142" s="30" t="s">
        <v>800</v>
      </c>
      <c r="F142" s="31" t="s">
        <v>204</v>
      </c>
      <c r="G142" s="32">
        <v>16.975000000000001</v>
      </c>
      <c r="H142" s="33">
        <v>0</v>
      </c>
      <c r="I142" s="33">
        <f>ROUND(ROUND(H142,2)*ROUND(G142,3),2)</f>
        <v>0</v>
      </c>
      <c r="O142">
        <f>(I142*21)/100</f>
        <v>0</v>
      </c>
      <c r="P142" t="s">
        <v>35</v>
      </c>
    </row>
    <row r="143" spans="1:18" ht="76.5" x14ac:dyDescent="0.2">
      <c r="A143" s="34" t="s">
        <v>59</v>
      </c>
      <c r="E143" s="35" t="s">
        <v>3802</v>
      </c>
    </row>
    <row r="144" spans="1:18" ht="38.25" x14ac:dyDescent="0.2">
      <c r="A144" s="36" t="s">
        <v>61</v>
      </c>
      <c r="E144" s="37" t="s">
        <v>3803</v>
      </c>
    </row>
    <row r="145" spans="1:18" ht="191.25" x14ac:dyDescent="0.2">
      <c r="A145" t="s">
        <v>63</v>
      </c>
      <c r="E145" s="35" t="s">
        <v>803</v>
      </c>
    </row>
    <row r="146" spans="1:18" x14ac:dyDescent="0.2">
      <c r="A146" s="24" t="s">
        <v>55</v>
      </c>
      <c r="B146" s="29" t="s">
        <v>236</v>
      </c>
      <c r="C146" s="29" t="s">
        <v>804</v>
      </c>
      <c r="D146" s="24" t="s">
        <v>69</v>
      </c>
      <c r="E146" s="30" t="s">
        <v>805</v>
      </c>
      <c r="F146" s="31" t="s">
        <v>204</v>
      </c>
      <c r="G146" s="32">
        <v>0.29799999999999999</v>
      </c>
      <c r="H146" s="33">
        <v>0</v>
      </c>
      <c r="I146" s="33">
        <f>ROUND(ROUND(H146,2)*ROUND(G146,3),2)</f>
        <v>0</v>
      </c>
      <c r="O146">
        <f>(I146*21)/100</f>
        <v>0</v>
      </c>
      <c r="P146" t="s">
        <v>35</v>
      </c>
    </row>
    <row r="147" spans="1:18" ht="38.25" x14ac:dyDescent="0.2">
      <c r="A147" s="34" t="s">
        <v>59</v>
      </c>
      <c r="E147" s="35" t="s">
        <v>3378</v>
      </c>
    </row>
    <row r="148" spans="1:18" x14ac:dyDescent="0.2">
      <c r="A148" s="36" t="s">
        <v>61</v>
      </c>
      <c r="E148" s="37" t="s">
        <v>3801</v>
      </c>
    </row>
    <row r="149" spans="1:18" ht="51" x14ac:dyDescent="0.2">
      <c r="A149" t="s">
        <v>63</v>
      </c>
      <c r="E149" s="35" t="s">
        <v>807</v>
      </c>
    </row>
    <row r="150" spans="1:18" ht="12.75" customHeight="1" x14ac:dyDescent="0.2">
      <c r="A150" s="12" t="s">
        <v>53</v>
      </c>
      <c r="B150" s="12"/>
      <c r="C150" s="38" t="s">
        <v>94</v>
      </c>
      <c r="D150" s="12"/>
      <c r="E150" s="27" t="s">
        <v>490</v>
      </c>
      <c r="F150" s="12"/>
      <c r="G150" s="12"/>
      <c r="H150" s="12"/>
      <c r="I150" s="39">
        <f>0+Q150</f>
        <v>0</v>
      </c>
      <c r="O150">
        <f>0+R150</f>
        <v>0</v>
      </c>
      <c r="Q150">
        <f>0+I151+I155+I159</f>
        <v>0</v>
      </c>
      <c r="R150">
        <f>0+O151+O155+O159</f>
        <v>0</v>
      </c>
    </row>
    <row r="151" spans="1:18" x14ac:dyDescent="0.2">
      <c r="A151" s="24" t="s">
        <v>55</v>
      </c>
      <c r="B151" s="29" t="s">
        <v>243</v>
      </c>
      <c r="C151" s="29" t="s">
        <v>808</v>
      </c>
      <c r="D151" s="24" t="s">
        <v>69</v>
      </c>
      <c r="E151" s="30" t="s">
        <v>809</v>
      </c>
      <c r="F151" s="31" t="s">
        <v>101</v>
      </c>
      <c r="G151" s="32">
        <v>6.6</v>
      </c>
      <c r="H151" s="33">
        <v>0</v>
      </c>
      <c r="I151" s="33">
        <f>ROUND(ROUND(H151,2)*ROUND(G151,3),2)</f>
        <v>0</v>
      </c>
      <c r="O151">
        <f>(I151*21)/100</f>
        <v>0</v>
      </c>
      <c r="P151" t="s">
        <v>35</v>
      </c>
    </row>
    <row r="152" spans="1:18" ht="51" x14ac:dyDescent="0.2">
      <c r="A152" s="34" t="s">
        <v>59</v>
      </c>
      <c r="E152" s="35" t="s">
        <v>3441</v>
      </c>
    </row>
    <row r="153" spans="1:18" x14ac:dyDescent="0.2">
      <c r="A153" s="36" t="s">
        <v>61</v>
      </c>
      <c r="E153" s="37" t="s">
        <v>3804</v>
      </c>
    </row>
    <row r="154" spans="1:18" ht="255" x14ac:dyDescent="0.2">
      <c r="A154" t="s">
        <v>63</v>
      </c>
      <c r="E154" s="35" t="s">
        <v>496</v>
      </c>
    </row>
    <row r="155" spans="1:18" x14ac:dyDescent="0.2">
      <c r="A155" s="24" t="s">
        <v>55</v>
      </c>
      <c r="B155" s="29" t="s">
        <v>249</v>
      </c>
      <c r="C155" s="29" t="s">
        <v>812</v>
      </c>
      <c r="D155" s="24" t="s">
        <v>69</v>
      </c>
      <c r="E155" s="30" t="s">
        <v>813</v>
      </c>
      <c r="F155" s="31" t="s">
        <v>486</v>
      </c>
      <c r="G155" s="32">
        <v>1</v>
      </c>
      <c r="H155" s="33">
        <v>0</v>
      </c>
      <c r="I155" s="33">
        <f>ROUND(ROUND(H155,2)*ROUND(G155,3),2)</f>
        <v>0</v>
      </c>
      <c r="O155">
        <f>(I155*21)/100</f>
        <v>0</v>
      </c>
      <c r="P155" t="s">
        <v>35</v>
      </c>
    </row>
    <row r="156" spans="1:18" ht="51" x14ac:dyDescent="0.2">
      <c r="A156" s="34" t="s">
        <v>59</v>
      </c>
      <c r="E156" s="35" t="s">
        <v>3381</v>
      </c>
    </row>
    <row r="157" spans="1:18" x14ac:dyDescent="0.2">
      <c r="A157" s="36" t="s">
        <v>61</v>
      </c>
      <c r="E157" s="37" t="s">
        <v>815</v>
      </c>
    </row>
    <row r="158" spans="1:18" ht="38.25" x14ac:dyDescent="0.2">
      <c r="A158" t="s">
        <v>63</v>
      </c>
      <c r="E158" s="35" t="s">
        <v>816</v>
      </c>
    </row>
    <row r="159" spans="1:18" x14ac:dyDescent="0.2">
      <c r="A159" s="24" t="s">
        <v>55</v>
      </c>
      <c r="B159" s="29" t="s">
        <v>255</v>
      </c>
      <c r="C159" s="29" t="s">
        <v>817</v>
      </c>
      <c r="D159" s="24" t="s">
        <v>69</v>
      </c>
      <c r="E159" s="30" t="s">
        <v>818</v>
      </c>
      <c r="F159" s="31" t="s">
        <v>71</v>
      </c>
      <c r="G159" s="32">
        <v>2.714</v>
      </c>
      <c r="H159" s="33">
        <v>0</v>
      </c>
      <c r="I159" s="33">
        <f>ROUND(ROUND(H159,2)*ROUND(G159,3),2)</f>
        <v>0</v>
      </c>
      <c r="O159">
        <f>(I159*21)/100</f>
        <v>0</v>
      </c>
      <c r="P159" t="s">
        <v>35</v>
      </c>
    </row>
    <row r="160" spans="1:18" ht="102" x14ac:dyDescent="0.2">
      <c r="A160" s="34" t="s">
        <v>59</v>
      </c>
      <c r="E160" s="35" t="s">
        <v>3805</v>
      </c>
    </row>
    <row r="161" spans="1:18" x14ac:dyDescent="0.2">
      <c r="A161" s="36" t="s">
        <v>61</v>
      </c>
      <c r="E161" s="37" t="s">
        <v>3806</v>
      </c>
    </row>
    <row r="162" spans="1:18" ht="369.75" x14ac:dyDescent="0.2">
      <c r="A162" t="s">
        <v>63</v>
      </c>
      <c r="E162" s="35" t="s">
        <v>274</v>
      </c>
    </row>
    <row r="163" spans="1:18" ht="12.75" customHeight="1" x14ac:dyDescent="0.2">
      <c r="A163" s="12" t="s">
        <v>53</v>
      </c>
      <c r="B163" s="12"/>
      <c r="C163" s="38" t="s">
        <v>50</v>
      </c>
      <c r="D163" s="12"/>
      <c r="E163" s="27" t="s">
        <v>542</v>
      </c>
      <c r="F163" s="12"/>
      <c r="G163" s="12"/>
      <c r="H163" s="12"/>
      <c r="I163" s="39">
        <f>0+Q163</f>
        <v>0</v>
      </c>
      <c r="O163">
        <f>0+R163</f>
        <v>0</v>
      </c>
      <c r="Q163">
        <f>0+I164+I168+I172+I176+I180+I184+I188+I192+I196+I200</f>
        <v>0</v>
      </c>
      <c r="R163">
        <f>0+O164+O168+O172+O176+O180+O184+O188+O192+O196+O200</f>
        <v>0</v>
      </c>
    </row>
    <row r="164" spans="1:18" x14ac:dyDescent="0.2">
      <c r="A164" s="24" t="s">
        <v>55</v>
      </c>
      <c r="B164" s="29" t="s">
        <v>262</v>
      </c>
      <c r="C164" s="29" t="s">
        <v>618</v>
      </c>
      <c r="D164" s="24" t="s">
        <v>69</v>
      </c>
      <c r="E164" s="30" t="s">
        <v>619</v>
      </c>
      <c r="F164" s="31" t="s">
        <v>101</v>
      </c>
      <c r="G164" s="32">
        <v>13.025</v>
      </c>
      <c r="H164" s="33">
        <v>0</v>
      </c>
      <c r="I164" s="33">
        <f>ROUND(ROUND(H164,2)*ROUND(G164,3),2)</f>
        <v>0</v>
      </c>
      <c r="O164">
        <f>(I164*21)/100</f>
        <v>0</v>
      </c>
      <c r="P164" t="s">
        <v>35</v>
      </c>
    </row>
    <row r="165" spans="1:18" ht="76.5" x14ac:dyDescent="0.2">
      <c r="A165" s="34" t="s">
        <v>59</v>
      </c>
      <c r="E165" s="35" t="s">
        <v>3807</v>
      </c>
    </row>
    <row r="166" spans="1:18" x14ac:dyDescent="0.2">
      <c r="A166" s="36" t="s">
        <v>61</v>
      </c>
      <c r="E166" s="37" t="s">
        <v>3808</v>
      </c>
    </row>
    <row r="167" spans="1:18" ht="51" x14ac:dyDescent="0.2">
      <c r="A167" t="s">
        <v>63</v>
      </c>
      <c r="E167" s="35" t="s">
        <v>622</v>
      </c>
    </row>
    <row r="168" spans="1:18" x14ac:dyDescent="0.2">
      <c r="A168" s="24" t="s">
        <v>55</v>
      </c>
      <c r="B168" s="29" t="s">
        <v>269</v>
      </c>
      <c r="C168" s="29" t="s">
        <v>646</v>
      </c>
      <c r="D168" s="24" t="s">
        <v>69</v>
      </c>
      <c r="E168" s="30" t="s">
        <v>647</v>
      </c>
      <c r="F168" s="31" t="s">
        <v>101</v>
      </c>
      <c r="G168" s="32">
        <v>8.51</v>
      </c>
      <c r="H168" s="33">
        <v>0</v>
      </c>
      <c r="I168" s="33">
        <f>ROUND(ROUND(H168,2)*ROUND(G168,3),2)</f>
        <v>0</v>
      </c>
      <c r="O168">
        <f>(I168*21)/100</f>
        <v>0</v>
      </c>
      <c r="P168" t="s">
        <v>35</v>
      </c>
    </row>
    <row r="169" spans="1:18" ht="38.25" x14ac:dyDescent="0.2">
      <c r="A169" s="34" t="s">
        <v>59</v>
      </c>
      <c r="E169" s="35" t="s">
        <v>3386</v>
      </c>
    </row>
    <row r="170" spans="1:18" x14ac:dyDescent="0.2">
      <c r="A170" s="36" t="s">
        <v>61</v>
      </c>
      <c r="E170" s="37" t="s">
        <v>3809</v>
      </c>
    </row>
    <row r="171" spans="1:18" ht="25.5" x14ac:dyDescent="0.2">
      <c r="A171" t="s">
        <v>63</v>
      </c>
      <c r="E171" s="35" t="s">
        <v>644</v>
      </c>
    </row>
    <row r="172" spans="1:18" x14ac:dyDescent="0.2">
      <c r="A172" s="24" t="s">
        <v>55</v>
      </c>
      <c r="B172" s="29" t="s">
        <v>275</v>
      </c>
      <c r="C172" s="29" t="s">
        <v>821</v>
      </c>
      <c r="D172" s="24" t="s">
        <v>69</v>
      </c>
      <c r="E172" s="30" t="s">
        <v>822</v>
      </c>
      <c r="F172" s="31" t="s">
        <v>101</v>
      </c>
      <c r="G172" s="32">
        <v>3.72</v>
      </c>
      <c r="H172" s="33">
        <v>0</v>
      </c>
      <c r="I172" s="33">
        <f>ROUND(ROUND(H172,2)*ROUND(G172,3),2)</f>
        <v>0</v>
      </c>
      <c r="O172">
        <f>(I172*21)/100</f>
        <v>0</v>
      </c>
      <c r="P172" t="s">
        <v>35</v>
      </c>
    </row>
    <row r="173" spans="1:18" ht="51" x14ac:dyDescent="0.2">
      <c r="A173" s="34" t="s">
        <v>59</v>
      </c>
      <c r="E173" s="35" t="s">
        <v>3388</v>
      </c>
    </row>
    <row r="174" spans="1:18" x14ac:dyDescent="0.2">
      <c r="A174" s="36" t="s">
        <v>61</v>
      </c>
      <c r="E174" s="37" t="s">
        <v>3810</v>
      </c>
    </row>
    <row r="175" spans="1:18" ht="25.5" x14ac:dyDescent="0.2">
      <c r="A175" t="s">
        <v>63</v>
      </c>
      <c r="E175" s="35" t="s">
        <v>825</v>
      </c>
    </row>
    <row r="176" spans="1:18" x14ac:dyDescent="0.2">
      <c r="A176" s="24" t="s">
        <v>55</v>
      </c>
      <c r="B176" s="29" t="s">
        <v>282</v>
      </c>
      <c r="C176" s="29" t="s">
        <v>826</v>
      </c>
      <c r="D176" s="24" t="s">
        <v>69</v>
      </c>
      <c r="E176" s="30" t="s">
        <v>827</v>
      </c>
      <c r="F176" s="31" t="s">
        <v>71</v>
      </c>
      <c r="G176" s="32">
        <v>1E-3</v>
      </c>
      <c r="H176" s="33">
        <v>0</v>
      </c>
      <c r="I176" s="33">
        <f>ROUND(ROUND(H176,2)*ROUND(G176,3),2)</f>
        <v>0</v>
      </c>
      <c r="O176">
        <f>(I176*21)/100</f>
        <v>0</v>
      </c>
      <c r="P176" t="s">
        <v>35</v>
      </c>
    </row>
    <row r="177" spans="1:16" ht="51" x14ac:dyDescent="0.2">
      <c r="A177" s="34" t="s">
        <v>59</v>
      </c>
      <c r="E177" s="35" t="s">
        <v>3390</v>
      </c>
    </row>
    <row r="178" spans="1:16" x14ac:dyDescent="0.2">
      <c r="A178" s="36" t="s">
        <v>61</v>
      </c>
      <c r="E178" s="37" t="s">
        <v>3448</v>
      </c>
    </row>
    <row r="179" spans="1:16" ht="38.25" x14ac:dyDescent="0.2">
      <c r="A179" t="s">
        <v>63</v>
      </c>
      <c r="E179" s="35" t="s">
        <v>830</v>
      </c>
    </row>
    <row r="180" spans="1:16" x14ac:dyDescent="0.2">
      <c r="A180" s="24" t="s">
        <v>55</v>
      </c>
      <c r="B180" s="29" t="s">
        <v>287</v>
      </c>
      <c r="C180" s="29" t="s">
        <v>831</v>
      </c>
      <c r="D180" s="24" t="s">
        <v>69</v>
      </c>
      <c r="E180" s="30" t="s">
        <v>832</v>
      </c>
      <c r="F180" s="31" t="s">
        <v>71</v>
      </c>
      <c r="G180" s="32">
        <v>2.5000000000000001E-2</v>
      </c>
      <c r="H180" s="33">
        <v>0</v>
      </c>
      <c r="I180" s="33">
        <f>ROUND(ROUND(H180,2)*ROUND(G180,3),2)</f>
        <v>0</v>
      </c>
      <c r="O180">
        <f>(I180*21)/100</f>
        <v>0</v>
      </c>
      <c r="P180" t="s">
        <v>35</v>
      </c>
    </row>
    <row r="181" spans="1:16" ht="63.75" x14ac:dyDescent="0.2">
      <c r="A181" s="34" t="s">
        <v>59</v>
      </c>
      <c r="E181" s="35" t="s">
        <v>3627</v>
      </c>
    </row>
    <row r="182" spans="1:16" x14ac:dyDescent="0.2">
      <c r="A182" s="36" t="s">
        <v>61</v>
      </c>
      <c r="E182" s="37" t="s">
        <v>834</v>
      </c>
    </row>
    <row r="183" spans="1:16" ht="229.5" x14ac:dyDescent="0.2">
      <c r="A183" t="s">
        <v>63</v>
      </c>
      <c r="E183" s="35" t="s">
        <v>835</v>
      </c>
    </row>
    <row r="184" spans="1:16" x14ac:dyDescent="0.2">
      <c r="A184" s="24" t="s">
        <v>55</v>
      </c>
      <c r="B184" s="29" t="s">
        <v>292</v>
      </c>
      <c r="C184" s="29" t="s">
        <v>668</v>
      </c>
      <c r="D184" s="24" t="s">
        <v>69</v>
      </c>
      <c r="E184" s="30" t="s">
        <v>669</v>
      </c>
      <c r="F184" s="31" t="s">
        <v>71</v>
      </c>
      <c r="G184" s="32">
        <v>6.4420000000000002</v>
      </c>
      <c r="H184" s="33">
        <v>0</v>
      </c>
      <c r="I184" s="33">
        <f>ROUND(ROUND(H184,2)*ROUND(G184,3),2)</f>
        <v>0</v>
      </c>
      <c r="O184">
        <f>(I184*21)/100</f>
        <v>0</v>
      </c>
      <c r="P184" t="s">
        <v>35</v>
      </c>
    </row>
    <row r="185" spans="1:16" ht="178.5" x14ac:dyDescent="0.2">
      <c r="A185" s="34" t="s">
        <v>59</v>
      </c>
      <c r="E185" s="35" t="s">
        <v>3811</v>
      </c>
    </row>
    <row r="186" spans="1:16" ht="51" x14ac:dyDescent="0.2">
      <c r="A186" s="36" t="s">
        <v>61</v>
      </c>
      <c r="E186" s="37" t="s">
        <v>3812</v>
      </c>
    </row>
    <row r="187" spans="1:16" ht="114.75" x14ac:dyDescent="0.2">
      <c r="A187" t="s">
        <v>63</v>
      </c>
      <c r="E187" s="35" t="s">
        <v>661</v>
      </c>
    </row>
    <row r="188" spans="1:16" x14ac:dyDescent="0.2">
      <c r="A188" s="24" t="s">
        <v>55</v>
      </c>
      <c r="B188" s="29" t="s">
        <v>298</v>
      </c>
      <c r="C188" s="29" t="s">
        <v>673</v>
      </c>
      <c r="D188" s="24" t="s">
        <v>69</v>
      </c>
      <c r="E188" s="30" t="s">
        <v>674</v>
      </c>
      <c r="F188" s="31" t="s">
        <v>77</v>
      </c>
      <c r="G188" s="32">
        <v>148.166</v>
      </c>
      <c r="H188" s="33">
        <v>0</v>
      </c>
      <c r="I188" s="33">
        <f>ROUND(ROUND(H188,2)*ROUND(G188,3),2)</f>
        <v>0</v>
      </c>
      <c r="O188">
        <f>(I188*21)/100</f>
        <v>0</v>
      </c>
      <c r="P188" t="s">
        <v>35</v>
      </c>
    </row>
    <row r="189" spans="1:16" ht="127.5" x14ac:dyDescent="0.2">
      <c r="A189" s="34" t="s">
        <v>59</v>
      </c>
      <c r="E189" s="35" t="s">
        <v>3813</v>
      </c>
    </row>
    <row r="190" spans="1:16" ht="51" x14ac:dyDescent="0.2">
      <c r="A190" s="36" t="s">
        <v>61</v>
      </c>
      <c r="E190" s="37" t="s">
        <v>3814</v>
      </c>
    </row>
    <row r="191" spans="1:16" ht="25.5" x14ac:dyDescent="0.2">
      <c r="A191" t="s">
        <v>63</v>
      </c>
      <c r="E191" s="35" t="s">
        <v>80</v>
      </c>
    </row>
    <row r="192" spans="1:16" x14ac:dyDescent="0.2">
      <c r="A192" s="24" t="s">
        <v>55</v>
      </c>
      <c r="B192" s="29" t="s">
        <v>303</v>
      </c>
      <c r="C192" s="29" t="s">
        <v>848</v>
      </c>
      <c r="D192" s="24" t="s">
        <v>69</v>
      </c>
      <c r="E192" s="30" t="s">
        <v>849</v>
      </c>
      <c r="F192" s="31" t="s">
        <v>101</v>
      </c>
      <c r="G192" s="32">
        <v>5.2</v>
      </c>
      <c r="H192" s="33">
        <v>0</v>
      </c>
      <c r="I192" s="33">
        <f>ROUND(ROUND(H192,2)*ROUND(G192,3),2)</f>
        <v>0</v>
      </c>
      <c r="O192">
        <f>(I192*21)/100</f>
        <v>0</v>
      </c>
      <c r="P192" t="s">
        <v>35</v>
      </c>
    </row>
    <row r="193" spans="1:16" ht="51" x14ac:dyDescent="0.2">
      <c r="A193" s="34" t="s">
        <v>59</v>
      </c>
      <c r="E193" s="35" t="s">
        <v>3815</v>
      </c>
    </row>
    <row r="194" spans="1:16" x14ac:dyDescent="0.2">
      <c r="A194" s="36" t="s">
        <v>61</v>
      </c>
      <c r="E194" s="37" t="s">
        <v>3816</v>
      </c>
    </row>
    <row r="195" spans="1:16" ht="127.5" x14ac:dyDescent="0.2">
      <c r="A195" t="s">
        <v>63</v>
      </c>
      <c r="E195" s="35" t="s">
        <v>852</v>
      </c>
    </row>
    <row r="196" spans="1:16" x14ac:dyDescent="0.2">
      <c r="A196" s="24" t="s">
        <v>55</v>
      </c>
      <c r="B196" s="29" t="s">
        <v>309</v>
      </c>
      <c r="C196" s="29" t="s">
        <v>1067</v>
      </c>
      <c r="D196" s="24" t="s">
        <v>69</v>
      </c>
      <c r="E196" s="30" t="s">
        <v>1068</v>
      </c>
      <c r="F196" s="31" t="s">
        <v>71</v>
      </c>
      <c r="G196" s="32">
        <v>1.55</v>
      </c>
      <c r="H196" s="33">
        <v>0</v>
      </c>
      <c r="I196" s="33">
        <f>ROUND(ROUND(H196,2)*ROUND(G196,3),2)</f>
        <v>0</v>
      </c>
      <c r="O196">
        <f>(I196*21)/100</f>
        <v>0</v>
      </c>
      <c r="P196" t="s">
        <v>35</v>
      </c>
    </row>
    <row r="197" spans="1:16" ht="63.75" x14ac:dyDescent="0.2">
      <c r="A197" s="34" t="s">
        <v>59</v>
      </c>
      <c r="E197" s="35" t="s">
        <v>3817</v>
      </c>
    </row>
    <row r="198" spans="1:16" x14ac:dyDescent="0.2">
      <c r="A198" s="36" t="s">
        <v>61</v>
      </c>
      <c r="E198" s="37" t="s">
        <v>3818</v>
      </c>
    </row>
    <row r="199" spans="1:16" ht="89.25" x14ac:dyDescent="0.2">
      <c r="A199" t="s">
        <v>63</v>
      </c>
      <c r="E199" s="35" t="s">
        <v>694</v>
      </c>
    </row>
    <row r="200" spans="1:16" x14ac:dyDescent="0.2">
      <c r="A200" s="24" t="s">
        <v>55</v>
      </c>
      <c r="B200" s="29" t="s">
        <v>316</v>
      </c>
      <c r="C200" s="29" t="s">
        <v>1071</v>
      </c>
      <c r="D200" s="24" t="s">
        <v>69</v>
      </c>
      <c r="E200" s="30" t="s">
        <v>1072</v>
      </c>
      <c r="F200" s="31" t="s">
        <v>77</v>
      </c>
      <c r="G200" s="32">
        <v>88.67</v>
      </c>
      <c r="H200" s="33">
        <v>0</v>
      </c>
      <c r="I200" s="33">
        <f>ROUND(ROUND(H200,2)*ROUND(G200,3),2)</f>
        <v>0</v>
      </c>
      <c r="O200">
        <f>(I200*21)/100</f>
        <v>0</v>
      </c>
      <c r="P200" t="s">
        <v>35</v>
      </c>
    </row>
    <row r="201" spans="1:16" ht="89.25" x14ac:dyDescent="0.2">
      <c r="A201" s="34" t="s">
        <v>59</v>
      </c>
      <c r="E201" s="35" t="s">
        <v>3819</v>
      </c>
    </row>
    <row r="202" spans="1:16" ht="38.25" x14ac:dyDescent="0.2">
      <c r="A202" s="36" t="s">
        <v>61</v>
      </c>
      <c r="E202" s="37" t="s">
        <v>3820</v>
      </c>
    </row>
    <row r="203" spans="1:16" ht="25.5" x14ac:dyDescent="0.2">
      <c r="A203" t="s">
        <v>63</v>
      </c>
      <c r="E203"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0+O12+O21+O78+O107+O132+O137+O146+O163</f>
        <v>0</v>
      </c>
      <c r="P2" t="s">
        <v>34</v>
      </c>
    </row>
    <row r="3" spans="1:18" ht="15" customHeight="1" x14ac:dyDescent="0.25">
      <c r="A3" t="s">
        <v>11</v>
      </c>
      <c r="B3" s="17" t="s">
        <v>13</v>
      </c>
      <c r="C3" s="4" t="s">
        <v>14</v>
      </c>
      <c r="D3" s="7"/>
      <c r="E3" s="18" t="s">
        <v>15</v>
      </c>
      <c r="F3" s="8"/>
      <c r="G3" s="15"/>
      <c r="H3" s="14" t="s">
        <v>3821</v>
      </c>
      <c r="I3" s="40">
        <f>0+I12+I21+I78+I107+I132+I137+I146+I163</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3821</v>
      </c>
      <c r="D8" s="2"/>
      <c r="E8" s="21" t="s">
        <v>3822</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69</v>
      </c>
      <c r="E13" s="30" t="s">
        <v>57</v>
      </c>
      <c r="F13" s="31" t="s">
        <v>58</v>
      </c>
      <c r="G13" s="32">
        <v>72.36</v>
      </c>
      <c r="H13" s="33">
        <v>0</v>
      </c>
      <c r="I13" s="33">
        <f>ROUND(ROUND(H13,2)*ROUND(G13,3),2)</f>
        <v>0</v>
      </c>
      <c r="O13">
        <f>(I13*21)/100</f>
        <v>0</v>
      </c>
      <c r="P13" t="s">
        <v>35</v>
      </c>
    </row>
    <row r="14" spans="1:18" ht="25.5" x14ac:dyDescent="0.2">
      <c r="A14" s="34" t="s">
        <v>59</v>
      </c>
      <c r="E14" s="35" t="s">
        <v>1077</v>
      </c>
    </row>
    <row r="15" spans="1:18" x14ac:dyDescent="0.2">
      <c r="A15" s="36" t="s">
        <v>61</v>
      </c>
      <c r="E15" s="37" t="s">
        <v>3823</v>
      </c>
    </row>
    <row r="16" spans="1:18" ht="25.5" x14ac:dyDescent="0.2">
      <c r="A16" t="s">
        <v>63</v>
      </c>
      <c r="E16" s="35" t="s">
        <v>64</v>
      </c>
    </row>
    <row r="17" spans="1:18" x14ac:dyDescent="0.2">
      <c r="A17" s="24" t="s">
        <v>55</v>
      </c>
      <c r="B17" s="29" t="s">
        <v>35</v>
      </c>
      <c r="C17" s="29" t="s">
        <v>56</v>
      </c>
      <c r="D17" s="24" t="s">
        <v>125</v>
      </c>
      <c r="E17" s="30" t="s">
        <v>57</v>
      </c>
      <c r="F17" s="31" t="s">
        <v>58</v>
      </c>
      <c r="G17" s="32">
        <v>24.087</v>
      </c>
      <c r="H17" s="33">
        <v>0</v>
      </c>
      <c r="I17" s="33">
        <f>ROUND(ROUND(H17,2)*ROUND(G17,3),2)</f>
        <v>0</v>
      </c>
      <c r="O17">
        <f>(I17*21)/100</f>
        <v>0</v>
      </c>
      <c r="P17" t="s">
        <v>35</v>
      </c>
    </row>
    <row r="18" spans="1:18" ht="25.5" x14ac:dyDescent="0.2">
      <c r="A18" s="34" t="s">
        <v>59</v>
      </c>
      <c r="E18" s="35" t="s">
        <v>3764</v>
      </c>
    </row>
    <row r="19" spans="1:18" x14ac:dyDescent="0.2">
      <c r="A19" s="36" t="s">
        <v>61</v>
      </c>
      <c r="E19" s="37" t="s">
        <v>3824</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4.7329999999999997</v>
      </c>
      <c r="H22" s="33">
        <v>0</v>
      </c>
      <c r="I22" s="33">
        <f>ROUND(ROUND(H22,2)*ROUND(G22,3),2)</f>
        <v>0</v>
      </c>
      <c r="O22">
        <f>(I22*21)/100</f>
        <v>0</v>
      </c>
      <c r="P22" t="s">
        <v>35</v>
      </c>
    </row>
    <row r="23" spans="1:18" ht="63.75" x14ac:dyDescent="0.2">
      <c r="A23" s="34" t="s">
        <v>59</v>
      </c>
      <c r="E23" s="35" t="s">
        <v>3825</v>
      </c>
    </row>
    <row r="24" spans="1:18" x14ac:dyDescent="0.2">
      <c r="A24" s="36" t="s">
        <v>61</v>
      </c>
      <c r="E24" s="37" t="s">
        <v>3826</v>
      </c>
    </row>
    <row r="25" spans="1:18" ht="63.75" x14ac:dyDescent="0.2">
      <c r="A25" t="s">
        <v>63</v>
      </c>
      <c r="E25" s="35" t="s">
        <v>74</v>
      </c>
    </row>
    <row r="26" spans="1:18" ht="25.5" x14ac:dyDescent="0.2">
      <c r="A26" s="24" t="s">
        <v>55</v>
      </c>
      <c r="B26" s="29" t="s">
        <v>43</v>
      </c>
      <c r="C26" s="29" t="s">
        <v>104</v>
      </c>
      <c r="D26" s="24" t="s">
        <v>69</v>
      </c>
      <c r="E26" s="30" t="s">
        <v>105</v>
      </c>
      <c r="F26" s="31" t="s">
        <v>77</v>
      </c>
      <c r="G26" s="32">
        <v>6.8040000000000003</v>
      </c>
      <c r="H26" s="33">
        <v>0</v>
      </c>
      <c r="I26" s="33">
        <f>ROUND(ROUND(H26,2)*ROUND(G26,3),2)</f>
        <v>0</v>
      </c>
      <c r="O26">
        <f>(I26*21)/100</f>
        <v>0</v>
      </c>
      <c r="P26" t="s">
        <v>35</v>
      </c>
    </row>
    <row r="27" spans="1:18" ht="38.25" x14ac:dyDescent="0.2">
      <c r="A27" s="34" t="s">
        <v>59</v>
      </c>
      <c r="E27" s="35" t="s">
        <v>1083</v>
      </c>
    </row>
    <row r="28" spans="1:18" x14ac:dyDescent="0.2">
      <c r="A28" s="36" t="s">
        <v>61</v>
      </c>
      <c r="E28" s="37" t="s">
        <v>3827</v>
      </c>
    </row>
    <row r="29" spans="1:18" ht="25.5" x14ac:dyDescent="0.2">
      <c r="A29" t="s">
        <v>63</v>
      </c>
      <c r="E29" s="35" t="s">
        <v>80</v>
      </c>
    </row>
    <row r="30" spans="1:18" x14ac:dyDescent="0.2">
      <c r="A30" s="24" t="s">
        <v>55</v>
      </c>
      <c r="B30" s="29" t="s">
        <v>45</v>
      </c>
      <c r="C30" s="29" t="s">
        <v>119</v>
      </c>
      <c r="D30" s="24" t="s">
        <v>69</v>
      </c>
      <c r="E30" s="30" t="s">
        <v>121</v>
      </c>
      <c r="F30" s="31" t="s">
        <v>71</v>
      </c>
      <c r="G30" s="32">
        <v>3.75</v>
      </c>
      <c r="H30" s="33">
        <v>0</v>
      </c>
      <c r="I30" s="33">
        <f>ROUND(ROUND(H30,2)*ROUND(G30,3),2)</f>
        <v>0</v>
      </c>
      <c r="O30">
        <f>(I30*21)/100</f>
        <v>0</v>
      </c>
      <c r="P30" t="s">
        <v>35</v>
      </c>
    </row>
    <row r="31" spans="1:18" ht="63.75" x14ac:dyDescent="0.2">
      <c r="A31" s="34" t="s">
        <v>59</v>
      </c>
      <c r="E31" s="35" t="s">
        <v>3828</v>
      </c>
    </row>
    <row r="32" spans="1:18" x14ac:dyDescent="0.2">
      <c r="A32" s="36" t="s">
        <v>61</v>
      </c>
      <c r="E32" s="37" t="s">
        <v>3829</v>
      </c>
    </row>
    <row r="33" spans="1:16" ht="63.75" x14ac:dyDescent="0.2">
      <c r="A33" t="s">
        <v>63</v>
      </c>
      <c r="E33" s="35" t="s">
        <v>74</v>
      </c>
    </row>
    <row r="34" spans="1:16" x14ac:dyDescent="0.2">
      <c r="A34" s="24" t="s">
        <v>55</v>
      </c>
      <c r="B34" s="29" t="s">
        <v>47</v>
      </c>
      <c r="C34" s="29" t="s">
        <v>1087</v>
      </c>
      <c r="D34" s="24" t="s">
        <v>69</v>
      </c>
      <c r="E34" s="30" t="s">
        <v>1088</v>
      </c>
      <c r="F34" s="31" t="s">
        <v>101</v>
      </c>
      <c r="G34" s="32">
        <v>8.1</v>
      </c>
      <c r="H34" s="33">
        <v>0</v>
      </c>
      <c r="I34" s="33">
        <f>ROUND(ROUND(H34,2)*ROUND(G34,3),2)</f>
        <v>0</v>
      </c>
      <c r="O34">
        <f>(I34*21)/100</f>
        <v>0</v>
      </c>
      <c r="P34" t="s">
        <v>35</v>
      </c>
    </row>
    <row r="35" spans="1:16" ht="76.5" x14ac:dyDescent="0.2">
      <c r="A35" s="34" t="s">
        <v>59</v>
      </c>
      <c r="E35" s="35" t="s">
        <v>3830</v>
      </c>
    </row>
    <row r="36" spans="1:16" ht="38.25" x14ac:dyDescent="0.2">
      <c r="A36" s="36" t="s">
        <v>61</v>
      </c>
      <c r="E36" s="37" t="s">
        <v>3831</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4.048</v>
      </c>
      <c r="H42" s="33">
        <v>0</v>
      </c>
      <c r="I42" s="33">
        <f>ROUND(ROUND(H42,2)*ROUND(G42,3),2)</f>
        <v>0</v>
      </c>
      <c r="O42">
        <f>(I42*21)/100</f>
        <v>0</v>
      </c>
      <c r="P42" t="s">
        <v>35</v>
      </c>
    </row>
    <row r="43" spans="1:16" ht="153" x14ac:dyDescent="0.2">
      <c r="A43" s="34" t="s">
        <v>59</v>
      </c>
      <c r="E43" s="35" t="s">
        <v>3832</v>
      </c>
    </row>
    <row r="44" spans="1:16" ht="38.25" x14ac:dyDescent="0.2">
      <c r="A44" s="36" t="s">
        <v>61</v>
      </c>
      <c r="E44" s="37" t="s">
        <v>3833</v>
      </c>
    </row>
    <row r="45" spans="1:16" ht="38.25" x14ac:dyDescent="0.2">
      <c r="A45" t="s">
        <v>63</v>
      </c>
      <c r="E45" s="35" t="s">
        <v>146</v>
      </c>
    </row>
    <row r="46" spans="1:16" x14ac:dyDescent="0.2">
      <c r="A46" s="24" t="s">
        <v>55</v>
      </c>
      <c r="B46" s="29" t="s">
        <v>50</v>
      </c>
      <c r="C46" s="29" t="s">
        <v>166</v>
      </c>
      <c r="D46" s="24" t="s">
        <v>69</v>
      </c>
      <c r="E46" s="30" t="s">
        <v>167</v>
      </c>
      <c r="F46" s="31" t="s">
        <v>71</v>
      </c>
      <c r="G46" s="32">
        <v>36.314999999999998</v>
      </c>
      <c r="H46" s="33">
        <v>0</v>
      </c>
      <c r="I46" s="33">
        <f>ROUND(ROUND(H46,2)*ROUND(G46,3),2)</f>
        <v>0</v>
      </c>
      <c r="O46">
        <f>(I46*21)/100</f>
        <v>0</v>
      </c>
      <c r="P46" t="s">
        <v>35</v>
      </c>
    </row>
    <row r="47" spans="1:16" ht="63.75" x14ac:dyDescent="0.2">
      <c r="A47" s="34" t="s">
        <v>59</v>
      </c>
      <c r="E47" s="35" t="s">
        <v>3834</v>
      </c>
    </row>
    <row r="48" spans="1:16" x14ac:dyDescent="0.2">
      <c r="A48" s="36" t="s">
        <v>61</v>
      </c>
      <c r="E48" s="37" t="s">
        <v>3835</v>
      </c>
    </row>
    <row r="49" spans="1:16" ht="318.75" x14ac:dyDescent="0.2">
      <c r="A49" t="s">
        <v>63</v>
      </c>
      <c r="E49" s="35" t="s">
        <v>170</v>
      </c>
    </row>
    <row r="50" spans="1:16" x14ac:dyDescent="0.2">
      <c r="A50" s="24" t="s">
        <v>55</v>
      </c>
      <c r="B50" s="29" t="s">
        <v>52</v>
      </c>
      <c r="C50" s="29" t="s">
        <v>172</v>
      </c>
      <c r="D50" s="24" t="s">
        <v>69</v>
      </c>
      <c r="E50" s="30" t="s">
        <v>173</v>
      </c>
      <c r="F50" s="31" t="s">
        <v>174</v>
      </c>
      <c r="G50" s="32">
        <v>363.15</v>
      </c>
      <c r="H50" s="33">
        <v>0</v>
      </c>
      <c r="I50" s="33">
        <f>ROUND(ROUND(H50,2)*ROUND(G50,3),2)</f>
        <v>0</v>
      </c>
      <c r="O50">
        <f>(I50*21)/100</f>
        <v>0</v>
      </c>
      <c r="P50" t="s">
        <v>35</v>
      </c>
    </row>
    <row r="51" spans="1:16" ht="38.25" x14ac:dyDescent="0.2">
      <c r="A51" s="34" t="s">
        <v>59</v>
      </c>
      <c r="E51" s="35" t="s">
        <v>751</v>
      </c>
    </row>
    <row r="52" spans="1:16" x14ac:dyDescent="0.2">
      <c r="A52" s="36" t="s">
        <v>61</v>
      </c>
      <c r="E52" s="37" t="s">
        <v>3836</v>
      </c>
    </row>
    <row r="53" spans="1:16" ht="25.5" x14ac:dyDescent="0.2">
      <c r="A53" t="s">
        <v>63</v>
      </c>
      <c r="E53" s="35" t="s">
        <v>177</v>
      </c>
    </row>
    <row r="54" spans="1:16" x14ac:dyDescent="0.2">
      <c r="A54" s="24" t="s">
        <v>55</v>
      </c>
      <c r="B54" s="29" t="s">
        <v>108</v>
      </c>
      <c r="C54" s="29" t="s">
        <v>753</v>
      </c>
      <c r="D54" s="24" t="s">
        <v>69</v>
      </c>
      <c r="E54" s="30" t="s">
        <v>754</v>
      </c>
      <c r="F54" s="31" t="s">
        <v>71</v>
      </c>
      <c r="G54" s="32">
        <v>20.414999999999999</v>
      </c>
      <c r="H54" s="33">
        <v>0</v>
      </c>
      <c r="I54" s="33">
        <f>ROUND(ROUND(H54,2)*ROUND(G54,3),2)</f>
        <v>0</v>
      </c>
      <c r="O54">
        <f>(I54*21)/100</f>
        <v>0</v>
      </c>
      <c r="P54" t="s">
        <v>35</v>
      </c>
    </row>
    <row r="55" spans="1:16" ht="51" x14ac:dyDescent="0.2">
      <c r="A55" s="34" t="s">
        <v>59</v>
      </c>
      <c r="E55" s="35" t="s">
        <v>3339</v>
      </c>
    </row>
    <row r="56" spans="1:16" x14ac:dyDescent="0.2">
      <c r="A56" s="36" t="s">
        <v>61</v>
      </c>
      <c r="E56" s="37" t="s">
        <v>3837</v>
      </c>
    </row>
    <row r="57" spans="1:16" ht="293.25" x14ac:dyDescent="0.2">
      <c r="A57" t="s">
        <v>63</v>
      </c>
      <c r="E57" s="35" t="s">
        <v>757</v>
      </c>
    </row>
    <row r="58" spans="1:16" x14ac:dyDescent="0.2">
      <c r="A58" s="24" t="s">
        <v>55</v>
      </c>
      <c r="B58" s="29" t="s">
        <v>113</v>
      </c>
      <c r="C58" s="29" t="s">
        <v>202</v>
      </c>
      <c r="D58" s="24" t="s">
        <v>69</v>
      </c>
      <c r="E58" s="30" t="s">
        <v>203</v>
      </c>
      <c r="F58" s="31" t="s">
        <v>204</v>
      </c>
      <c r="G58" s="32">
        <v>62.59</v>
      </c>
      <c r="H58" s="33">
        <v>0</v>
      </c>
      <c r="I58" s="33">
        <f>ROUND(ROUND(H58,2)*ROUND(G58,3),2)</f>
        <v>0</v>
      </c>
      <c r="O58">
        <f>(I58*21)/100</f>
        <v>0</v>
      </c>
      <c r="P58" t="s">
        <v>35</v>
      </c>
    </row>
    <row r="59" spans="1:16" ht="102" x14ac:dyDescent="0.2">
      <c r="A59" s="34" t="s">
        <v>59</v>
      </c>
      <c r="E59" s="35" t="s">
        <v>3838</v>
      </c>
    </row>
    <row r="60" spans="1:16" ht="51" x14ac:dyDescent="0.2">
      <c r="A60" s="36" t="s">
        <v>61</v>
      </c>
      <c r="E60" s="37" t="s">
        <v>3839</v>
      </c>
    </row>
    <row r="61" spans="1:16" ht="25.5" x14ac:dyDescent="0.2">
      <c r="A61" t="s">
        <v>63</v>
      </c>
      <c r="E61" s="35" t="s">
        <v>207</v>
      </c>
    </row>
    <row r="62" spans="1:16" x14ac:dyDescent="0.2">
      <c r="A62" s="24" t="s">
        <v>55</v>
      </c>
      <c r="B62" s="29" t="s">
        <v>118</v>
      </c>
      <c r="C62" s="29" t="s">
        <v>209</v>
      </c>
      <c r="D62" s="24" t="s">
        <v>69</v>
      </c>
      <c r="E62" s="30" t="s">
        <v>210</v>
      </c>
      <c r="F62" s="31" t="s">
        <v>204</v>
      </c>
      <c r="G62" s="32">
        <v>12.28</v>
      </c>
      <c r="H62" s="33">
        <v>0</v>
      </c>
      <c r="I62" s="33">
        <f>ROUND(ROUND(H62,2)*ROUND(G62,3),2)</f>
        <v>0</v>
      </c>
      <c r="O62">
        <f>(I62*21)/100</f>
        <v>0</v>
      </c>
      <c r="P62" t="s">
        <v>35</v>
      </c>
    </row>
    <row r="63" spans="1:16" ht="38.25" x14ac:dyDescent="0.2">
      <c r="A63" s="34" t="s">
        <v>59</v>
      </c>
      <c r="E63" s="35" t="s">
        <v>3343</v>
      </c>
    </row>
    <row r="64" spans="1:16" x14ac:dyDescent="0.2">
      <c r="A64" s="36" t="s">
        <v>61</v>
      </c>
      <c r="E64" s="37" t="s">
        <v>3840</v>
      </c>
    </row>
    <row r="65" spans="1:18" x14ac:dyDescent="0.2">
      <c r="A65" t="s">
        <v>63</v>
      </c>
      <c r="E65" s="35" t="s">
        <v>213</v>
      </c>
    </row>
    <row r="66" spans="1:18" x14ac:dyDescent="0.2">
      <c r="A66" s="24" t="s">
        <v>55</v>
      </c>
      <c r="B66" s="29" t="s">
        <v>124</v>
      </c>
      <c r="C66" s="29" t="s">
        <v>762</v>
      </c>
      <c r="D66" s="24" t="s">
        <v>69</v>
      </c>
      <c r="E66" s="30" t="s">
        <v>763</v>
      </c>
      <c r="F66" s="31" t="s">
        <v>204</v>
      </c>
      <c r="G66" s="32">
        <v>12.28</v>
      </c>
      <c r="H66" s="33">
        <v>0</v>
      </c>
      <c r="I66" s="33">
        <f>ROUND(ROUND(H66,2)*ROUND(G66,3),2)</f>
        <v>0</v>
      </c>
      <c r="O66">
        <f>(I66*21)/100</f>
        <v>0</v>
      </c>
      <c r="P66" t="s">
        <v>35</v>
      </c>
    </row>
    <row r="67" spans="1:18" ht="38.25" x14ac:dyDescent="0.2">
      <c r="A67" s="34" t="s">
        <v>59</v>
      </c>
      <c r="E67" s="35" t="s">
        <v>3345</v>
      </c>
    </row>
    <row r="68" spans="1:18" x14ac:dyDescent="0.2">
      <c r="A68" s="36" t="s">
        <v>61</v>
      </c>
      <c r="E68" s="37" t="s">
        <v>3840</v>
      </c>
    </row>
    <row r="69" spans="1:18" ht="38.25" x14ac:dyDescent="0.2">
      <c r="A69" t="s">
        <v>63</v>
      </c>
      <c r="E69" s="35" t="s">
        <v>765</v>
      </c>
    </row>
    <row r="70" spans="1:18" x14ac:dyDescent="0.2">
      <c r="A70" s="24" t="s">
        <v>55</v>
      </c>
      <c r="B70" s="29" t="s">
        <v>128</v>
      </c>
      <c r="C70" s="29" t="s">
        <v>221</v>
      </c>
      <c r="D70" s="24" t="s">
        <v>69</v>
      </c>
      <c r="E70" s="30" t="s">
        <v>222</v>
      </c>
      <c r="F70" s="31" t="s">
        <v>204</v>
      </c>
      <c r="G70" s="32">
        <v>12.28</v>
      </c>
      <c r="H70" s="33">
        <v>0</v>
      </c>
      <c r="I70" s="33">
        <f>ROUND(ROUND(H70,2)*ROUND(G70,3),2)</f>
        <v>0</v>
      </c>
      <c r="O70">
        <f>(I70*21)/100</f>
        <v>0</v>
      </c>
      <c r="P70" t="s">
        <v>35</v>
      </c>
    </row>
    <row r="71" spans="1:18" ht="38.25" x14ac:dyDescent="0.2">
      <c r="A71" s="34" t="s">
        <v>59</v>
      </c>
      <c r="E71" s="35" t="s">
        <v>3346</v>
      </c>
    </row>
    <row r="72" spans="1:18" x14ac:dyDescent="0.2">
      <c r="A72" s="36" t="s">
        <v>61</v>
      </c>
      <c r="E72" s="37" t="s">
        <v>3840</v>
      </c>
    </row>
    <row r="73" spans="1:18" ht="25.5" x14ac:dyDescent="0.2">
      <c r="A73" t="s">
        <v>63</v>
      </c>
      <c r="E73" s="35" t="s">
        <v>224</v>
      </c>
    </row>
    <row r="74" spans="1:18" x14ac:dyDescent="0.2">
      <c r="A74" s="24" t="s">
        <v>55</v>
      </c>
      <c r="B74" s="29" t="s">
        <v>134</v>
      </c>
      <c r="C74" s="29" t="s">
        <v>226</v>
      </c>
      <c r="D74" s="24" t="s">
        <v>69</v>
      </c>
      <c r="E74" s="30" t="s">
        <v>227</v>
      </c>
      <c r="F74" s="31" t="s">
        <v>204</v>
      </c>
      <c r="G74" s="32">
        <v>12.28</v>
      </c>
      <c r="H74" s="33">
        <v>0</v>
      </c>
      <c r="I74" s="33">
        <f>ROUND(ROUND(H74,2)*ROUND(G74,3),2)</f>
        <v>0</v>
      </c>
      <c r="O74">
        <f>(I74*21)/100</f>
        <v>0</v>
      </c>
      <c r="P74" t="s">
        <v>35</v>
      </c>
    </row>
    <row r="75" spans="1:18" ht="38.25" x14ac:dyDescent="0.2">
      <c r="A75" s="34" t="s">
        <v>59</v>
      </c>
      <c r="E75" s="35" t="s">
        <v>3347</v>
      </c>
    </row>
    <row r="76" spans="1:18" x14ac:dyDescent="0.2">
      <c r="A76" s="36" t="s">
        <v>61</v>
      </c>
      <c r="E76" s="37" t="s">
        <v>3840</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0.108</v>
      </c>
      <c r="H79" s="33">
        <v>0</v>
      </c>
      <c r="I79" s="33">
        <f>ROUND(ROUND(H79,2)*ROUND(G79,3),2)</f>
        <v>0</v>
      </c>
      <c r="O79">
        <f>(I79*21)/100</f>
        <v>0</v>
      </c>
      <c r="P79" t="s">
        <v>35</v>
      </c>
    </row>
    <row r="80" spans="1:18" ht="51" x14ac:dyDescent="0.2">
      <c r="A80" s="34" t="s">
        <v>59</v>
      </c>
      <c r="E80" s="35" t="s">
        <v>3422</v>
      </c>
    </row>
    <row r="81" spans="1:16" x14ac:dyDescent="0.2">
      <c r="A81" s="36" t="s">
        <v>61</v>
      </c>
      <c r="E81" s="37" t="s">
        <v>3423</v>
      </c>
    </row>
    <row r="82" spans="1:16" ht="229.5" x14ac:dyDescent="0.2">
      <c r="A82" t="s">
        <v>63</v>
      </c>
      <c r="E82" s="35" t="s">
        <v>772</v>
      </c>
    </row>
    <row r="83" spans="1:16" x14ac:dyDescent="0.2">
      <c r="A83" s="24" t="s">
        <v>55</v>
      </c>
      <c r="B83" s="29" t="s">
        <v>147</v>
      </c>
      <c r="C83" s="29" t="s">
        <v>288</v>
      </c>
      <c r="D83" s="24" t="s">
        <v>69</v>
      </c>
      <c r="E83" s="30" t="s">
        <v>289</v>
      </c>
      <c r="F83" s="31" t="s">
        <v>71</v>
      </c>
      <c r="G83" s="32">
        <v>1.89</v>
      </c>
      <c r="H83" s="33">
        <v>0</v>
      </c>
      <c r="I83" s="33">
        <f>ROUND(ROUND(H83,2)*ROUND(G83,3),2)</f>
        <v>0</v>
      </c>
      <c r="O83">
        <f>(I83*21)/100</f>
        <v>0</v>
      </c>
      <c r="P83" t="s">
        <v>35</v>
      </c>
    </row>
    <row r="84" spans="1:16" ht="51" x14ac:dyDescent="0.2">
      <c r="A84" s="34" t="s">
        <v>59</v>
      </c>
      <c r="E84" s="35" t="s">
        <v>3351</v>
      </c>
    </row>
    <row r="85" spans="1:16" x14ac:dyDescent="0.2">
      <c r="A85" s="36" t="s">
        <v>61</v>
      </c>
      <c r="E85" s="37" t="s">
        <v>3841</v>
      </c>
    </row>
    <row r="86" spans="1:16" ht="369.75" x14ac:dyDescent="0.2">
      <c r="A86" t="s">
        <v>63</v>
      </c>
      <c r="E86" s="35" t="s">
        <v>274</v>
      </c>
    </row>
    <row r="87" spans="1:16" x14ac:dyDescent="0.2">
      <c r="A87" s="24" t="s">
        <v>55</v>
      </c>
      <c r="B87" s="29" t="s">
        <v>153</v>
      </c>
      <c r="C87" s="29" t="s">
        <v>775</v>
      </c>
      <c r="D87" s="24" t="s">
        <v>69</v>
      </c>
      <c r="E87" s="30" t="s">
        <v>776</v>
      </c>
      <c r="F87" s="31" t="s">
        <v>71</v>
      </c>
      <c r="G87" s="32">
        <v>2.262</v>
      </c>
      <c r="H87" s="33">
        <v>0</v>
      </c>
      <c r="I87" s="33">
        <f>ROUND(ROUND(H87,2)*ROUND(G87,3),2)</f>
        <v>0</v>
      </c>
      <c r="O87">
        <f>(I87*21)/100</f>
        <v>0</v>
      </c>
      <c r="P87" t="s">
        <v>35</v>
      </c>
    </row>
    <row r="88" spans="1:16" ht="76.5" x14ac:dyDescent="0.2">
      <c r="A88" s="34" t="s">
        <v>59</v>
      </c>
      <c r="E88" s="35" t="s">
        <v>3425</v>
      </c>
    </row>
    <row r="89" spans="1:16" x14ac:dyDescent="0.2">
      <c r="A89" s="36" t="s">
        <v>61</v>
      </c>
      <c r="E89" s="37" t="s">
        <v>3426</v>
      </c>
    </row>
    <row r="90" spans="1:16" ht="369.75" x14ac:dyDescent="0.2">
      <c r="A90" t="s">
        <v>63</v>
      </c>
      <c r="E90" s="35" t="s">
        <v>274</v>
      </c>
    </row>
    <row r="91" spans="1:16" x14ac:dyDescent="0.2">
      <c r="A91" s="24" t="s">
        <v>55</v>
      </c>
      <c r="B91" s="29" t="s">
        <v>159</v>
      </c>
      <c r="C91" s="29" t="s">
        <v>779</v>
      </c>
      <c r="D91" s="24" t="s">
        <v>69</v>
      </c>
      <c r="E91" s="30" t="s">
        <v>780</v>
      </c>
      <c r="F91" s="31" t="s">
        <v>58</v>
      </c>
      <c r="G91" s="32">
        <v>0.35499999999999998</v>
      </c>
      <c r="H91" s="33">
        <v>0</v>
      </c>
      <c r="I91" s="33">
        <f>ROUND(ROUND(H91,2)*ROUND(G91,3),2)</f>
        <v>0</v>
      </c>
      <c r="O91">
        <f>(I91*21)/100</f>
        <v>0</v>
      </c>
      <c r="P91" t="s">
        <v>35</v>
      </c>
    </row>
    <row r="92" spans="1:16" ht="51" x14ac:dyDescent="0.2">
      <c r="A92" s="34" t="s">
        <v>59</v>
      </c>
      <c r="E92" s="35" t="s">
        <v>3355</v>
      </c>
    </row>
    <row r="93" spans="1:16" x14ac:dyDescent="0.2">
      <c r="A93" s="36" t="s">
        <v>61</v>
      </c>
      <c r="E93" s="37" t="s">
        <v>3427</v>
      </c>
    </row>
    <row r="94" spans="1:16" ht="191.25" x14ac:dyDescent="0.2">
      <c r="A94" t="s">
        <v>63</v>
      </c>
      <c r="E94" s="35" t="s">
        <v>783</v>
      </c>
    </row>
    <row r="95" spans="1:16" x14ac:dyDescent="0.2">
      <c r="A95" s="24" t="s">
        <v>55</v>
      </c>
      <c r="B95" s="29" t="s">
        <v>165</v>
      </c>
      <c r="C95" s="29" t="s">
        <v>293</v>
      </c>
      <c r="D95" s="24" t="s">
        <v>69</v>
      </c>
      <c r="E95" s="30" t="s">
        <v>294</v>
      </c>
      <c r="F95" s="31" t="s">
        <v>71</v>
      </c>
      <c r="G95" s="32">
        <v>4.306</v>
      </c>
      <c r="H95" s="33">
        <v>0</v>
      </c>
      <c r="I95" s="33">
        <f>ROUND(ROUND(H95,2)*ROUND(G95,3),2)</f>
        <v>0</v>
      </c>
      <c r="O95">
        <f>(I95*21)/100</f>
        <v>0</v>
      </c>
      <c r="P95" t="s">
        <v>35</v>
      </c>
    </row>
    <row r="96" spans="1:16" ht="51" x14ac:dyDescent="0.2">
      <c r="A96" s="34" t="s">
        <v>59</v>
      </c>
      <c r="E96" s="35" t="s">
        <v>3357</v>
      </c>
    </row>
    <row r="97" spans="1:18" x14ac:dyDescent="0.2">
      <c r="A97" s="36" t="s">
        <v>61</v>
      </c>
      <c r="E97" s="37" t="s">
        <v>3428</v>
      </c>
    </row>
    <row r="98" spans="1:18" ht="38.25" x14ac:dyDescent="0.2">
      <c r="A98" t="s">
        <v>63</v>
      </c>
      <c r="E98" s="35" t="s">
        <v>297</v>
      </c>
    </row>
    <row r="99" spans="1:18" x14ac:dyDescent="0.2">
      <c r="A99" s="24" t="s">
        <v>55</v>
      </c>
      <c r="B99" s="29" t="s">
        <v>171</v>
      </c>
      <c r="C99" s="29" t="s">
        <v>310</v>
      </c>
      <c r="D99" s="24" t="s">
        <v>69</v>
      </c>
      <c r="E99" s="30" t="s">
        <v>311</v>
      </c>
      <c r="F99" s="31" t="s">
        <v>71</v>
      </c>
      <c r="G99" s="32">
        <v>3.15</v>
      </c>
      <c r="H99" s="33">
        <v>0</v>
      </c>
      <c r="I99" s="33">
        <f>ROUND(ROUND(H99,2)*ROUND(G99,3),2)</f>
        <v>0</v>
      </c>
      <c r="O99">
        <f>(I99*21)/100</f>
        <v>0</v>
      </c>
      <c r="P99" t="s">
        <v>35</v>
      </c>
    </row>
    <row r="100" spans="1:18" ht="51" x14ac:dyDescent="0.2">
      <c r="A100" s="34" t="s">
        <v>59</v>
      </c>
      <c r="E100" s="35" t="s">
        <v>3359</v>
      </c>
    </row>
    <row r="101" spans="1:18" x14ac:dyDescent="0.2">
      <c r="A101" s="36" t="s">
        <v>61</v>
      </c>
      <c r="E101" s="37" t="s">
        <v>3842</v>
      </c>
    </row>
    <row r="102" spans="1:18" ht="102" x14ac:dyDescent="0.2">
      <c r="A102" t="s">
        <v>63</v>
      </c>
      <c r="E102" s="35" t="s">
        <v>314</v>
      </c>
    </row>
    <row r="103" spans="1:18" x14ac:dyDescent="0.2">
      <c r="A103" s="24" t="s">
        <v>55</v>
      </c>
      <c r="B103" s="29" t="s">
        <v>178</v>
      </c>
      <c r="C103" s="29" t="s">
        <v>788</v>
      </c>
      <c r="D103" s="24" t="s">
        <v>69</v>
      </c>
      <c r="E103" s="30" t="s">
        <v>789</v>
      </c>
      <c r="F103" s="31" t="s">
        <v>71</v>
      </c>
      <c r="G103" s="32">
        <v>0.59199999999999997</v>
      </c>
      <c r="H103" s="33">
        <v>0</v>
      </c>
      <c r="I103" s="33">
        <f>ROUND(ROUND(H103,2)*ROUND(G103,3),2)</f>
        <v>0</v>
      </c>
      <c r="O103">
        <f>(I103*21)/100</f>
        <v>0</v>
      </c>
      <c r="P103" t="s">
        <v>35</v>
      </c>
    </row>
    <row r="104" spans="1:18" ht="51" x14ac:dyDescent="0.2">
      <c r="A104" s="34" t="s">
        <v>59</v>
      </c>
      <c r="E104" s="35" t="s">
        <v>3361</v>
      </c>
    </row>
    <row r="105" spans="1:18" x14ac:dyDescent="0.2">
      <c r="A105" s="36" t="s">
        <v>61</v>
      </c>
      <c r="E105" s="37" t="s">
        <v>3843</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0+I108+I112+I116+I120+I124+I128</f>
        <v>0</v>
      </c>
      <c r="R107">
        <f>0+O108+O112+O116+O120+O124+O128</f>
        <v>0</v>
      </c>
    </row>
    <row r="108" spans="1:18" x14ac:dyDescent="0.2">
      <c r="A108" s="24" t="s">
        <v>55</v>
      </c>
      <c r="B108" s="29" t="s">
        <v>184</v>
      </c>
      <c r="C108" s="29" t="s">
        <v>342</v>
      </c>
      <c r="D108" s="24" t="s">
        <v>69</v>
      </c>
      <c r="E108" s="30" t="s">
        <v>343</v>
      </c>
      <c r="F108" s="31" t="s">
        <v>204</v>
      </c>
      <c r="G108" s="32">
        <v>8.6449999999999996</v>
      </c>
      <c r="H108" s="33">
        <v>0</v>
      </c>
      <c r="I108" s="33">
        <f>ROUND(ROUND(H108,2)*ROUND(G108,3),2)</f>
        <v>0</v>
      </c>
      <c r="O108">
        <f>(I108*21)/100</f>
        <v>0</v>
      </c>
      <c r="P108" t="s">
        <v>35</v>
      </c>
    </row>
    <row r="109" spans="1:18" ht="38.25" x14ac:dyDescent="0.2">
      <c r="A109" s="34" t="s">
        <v>59</v>
      </c>
      <c r="E109" s="35" t="s">
        <v>3363</v>
      </c>
    </row>
    <row r="110" spans="1:18" x14ac:dyDescent="0.2">
      <c r="A110" s="36" t="s">
        <v>61</v>
      </c>
      <c r="E110" s="37" t="s">
        <v>3844</v>
      </c>
    </row>
    <row r="111" spans="1:18" ht="51" x14ac:dyDescent="0.2">
      <c r="A111" t="s">
        <v>63</v>
      </c>
      <c r="E111" s="35" t="s">
        <v>327</v>
      </c>
    </row>
    <row r="112" spans="1:18" x14ac:dyDescent="0.2">
      <c r="A112" s="24" t="s">
        <v>55</v>
      </c>
      <c r="B112" s="29" t="s">
        <v>190</v>
      </c>
      <c r="C112" s="29" t="s">
        <v>352</v>
      </c>
      <c r="D112" s="24" t="s">
        <v>69</v>
      </c>
      <c r="E112" s="30" t="s">
        <v>353</v>
      </c>
      <c r="F112" s="31" t="s">
        <v>204</v>
      </c>
      <c r="G112" s="32">
        <v>33.805</v>
      </c>
      <c r="H112" s="33">
        <v>0</v>
      </c>
      <c r="I112" s="33">
        <f>ROUND(ROUND(H112,2)*ROUND(G112,3),2)</f>
        <v>0</v>
      </c>
      <c r="O112">
        <f>(I112*21)/100</f>
        <v>0</v>
      </c>
      <c r="P112" t="s">
        <v>35</v>
      </c>
    </row>
    <row r="113" spans="1:16" ht="38.25" x14ac:dyDescent="0.2">
      <c r="A113" s="34" t="s">
        <v>59</v>
      </c>
      <c r="E113" s="35" t="s">
        <v>3365</v>
      </c>
    </row>
    <row r="114" spans="1:16" x14ac:dyDescent="0.2">
      <c r="A114" s="36" t="s">
        <v>61</v>
      </c>
      <c r="E114" s="37" t="s">
        <v>3845</v>
      </c>
    </row>
    <row r="115" spans="1:16" ht="51" x14ac:dyDescent="0.2">
      <c r="A115" t="s">
        <v>63</v>
      </c>
      <c r="E115" s="35" t="s">
        <v>327</v>
      </c>
    </row>
    <row r="116" spans="1:16" x14ac:dyDescent="0.2">
      <c r="A116" s="24" t="s">
        <v>55</v>
      </c>
      <c r="B116" s="29" t="s">
        <v>196</v>
      </c>
      <c r="C116" s="29" t="s">
        <v>357</v>
      </c>
      <c r="D116" s="24" t="s">
        <v>69</v>
      </c>
      <c r="E116" s="30" t="s">
        <v>358</v>
      </c>
      <c r="F116" s="31" t="s">
        <v>71</v>
      </c>
      <c r="G116" s="32">
        <v>2.5470000000000002</v>
      </c>
      <c r="H116" s="33">
        <v>0</v>
      </c>
      <c r="I116" s="33">
        <f>ROUND(ROUND(H116,2)*ROUND(G116,3),2)</f>
        <v>0</v>
      </c>
      <c r="O116">
        <f>(I116*21)/100</f>
        <v>0</v>
      </c>
      <c r="P116" t="s">
        <v>35</v>
      </c>
    </row>
    <row r="117" spans="1:16" ht="102" x14ac:dyDescent="0.2">
      <c r="A117" s="34" t="s">
        <v>59</v>
      </c>
      <c r="E117" s="35" t="s">
        <v>3846</v>
      </c>
    </row>
    <row r="118" spans="1:16" ht="38.25" x14ac:dyDescent="0.2">
      <c r="A118" s="36" t="s">
        <v>61</v>
      </c>
      <c r="E118" s="37" t="s">
        <v>3847</v>
      </c>
    </row>
    <row r="119" spans="1:16" ht="102" x14ac:dyDescent="0.2">
      <c r="A119" t="s">
        <v>63</v>
      </c>
      <c r="E119" s="35" t="s">
        <v>361</v>
      </c>
    </row>
    <row r="120" spans="1:16" x14ac:dyDescent="0.2">
      <c r="A120" s="24" t="s">
        <v>55</v>
      </c>
      <c r="B120" s="29" t="s">
        <v>201</v>
      </c>
      <c r="C120" s="29" t="s">
        <v>369</v>
      </c>
      <c r="D120" s="24" t="s">
        <v>69</v>
      </c>
      <c r="E120" s="30" t="s">
        <v>370</v>
      </c>
      <c r="F120" s="31" t="s">
        <v>204</v>
      </c>
      <c r="G120" s="32">
        <v>42.45</v>
      </c>
      <c r="H120" s="33">
        <v>0</v>
      </c>
      <c r="I120" s="33">
        <f>ROUND(ROUND(H120,2)*ROUND(G120,3),2)</f>
        <v>0</v>
      </c>
      <c r="O120">
        <f>(I120*21)/100</f>
        <v>0</v>
      </c>
      <c r="P120" t="s">
        <v>35</v>
      </c>
    </row>
    <row r="121" spans="1:16" ht="102" x14ac:dyDescent="0.2">
      <c r="A121" s="34" t="s">
        <v>59</v>
      </c>
      <c r="E121" s="35" t="s">
        <v>3848</v>
      </c>
    </row>
    <row r="122" spans="1:16" ht="38.25" x14ac:dyDescent="0.2">
      <c r="A122" s="36" t="s">
        <v>61</v>
      </c>
      <c r="E122" s="37" t="s">
        <v>3849</v>
      </c>
    </row>
    <row r="123" spans="1:16" ht="51" x14ac:dyDescent="0.2">
      <c r="A123" t="s">
        <v>63</v>
      </c>
      <c r="E123" s="35" t="s">
        <v>373</v>
      </c>
    </row>
    <row r="124" spans="1:16" x14ac:dyDescent="0.2">
      <c r="A124" s="24" t="s">
        <v>55</v>
      </c>
      <c r="B124" s="29" t="s">
        <v>208</v>
      </c>
      <c r="C124" s="29" t="s">
        <v>397</v>
      </c>
      <c r="D124" s="24" t="s">
        <v>69</v>
      </c>
      <c r="E124" s="30" t="s">
        <v>398</v>
      </c>
      <c r="F124" s="31" t="s">
        <v>204</v>
      </c>
      <c r="G124" s="32">
        <v>42.45</v>
      </c>
      <c r="H124" s="33">
        <v>0</v>
      </c>
      <c r="I124" s="33">
        <f>ROUND(ROUND(H124,2)*ROUND(G124,3),2)</f>
        <v>0</v>
      </c>
      <c r="O124">
        <f>(I124*21)/100</f>
        <v>0</v>
      </c>
      <c r="P124" t="s">
        <v>35</v>
      </c>
    </row>
    <row r="125" spans="1:16" ht="76.5" x14ac:dyDescent="0.2">
      <c r="A125" s="34" t="s">
        <v>59</v>
      </c>
      <c r="E125" s="35" t="s">
        <v>3850</v>
      </c>
    </row>
    <row r="126" spans="1:16" ht="38.25" x14ac:dyDescent="0.2">
      <c r="A126" s="36" t="s">
        <v>61</v>
      </c>
      <c r="E126" s="37" t="s">
        <v>3849</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8.1</v>
      </c>
      <c r="H128" s="33">
        <v>0</v>
      </c>
      <c r="I128" s="33">
        <f>ROUND(ROUND(H128,2)*ROUND(G128,3),2)</f>
        <v>0</v>
      </c>
      <c r="O128">
        <f>(I128*21)/100</f>
        <v>0</v>
      </c>
      <c r="P128" t="s">
        <v>35</v>
      </c>
    </row>
    <row r="129" spans="1:18" ht="76.5" x14ac:dyDescent="0.2">
      <c r="A129" s="34" t="s">
        <v>59</v>
      </c>
      <c r="E129" s="35" t="s">
        <v>3851</v>
      </c>
    </row>
    <row r="130" spans="1:18" ht="38.25" x14ac:dyDescent="0.2">
      <c r="A130" s="36" t="s">
        <v>61</v>
      </c>
      <c r="E130" s="37" t="s">
        <v>3831</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0.29099999999999998</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3852</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16.690999999999999</v>
      </c>
      <c r="H138" s="33">
        <v>0</v>
      </c>
      <c r="I138" s="33">
        <f>ROUND(ROUND(H138,2)*ROUND(G138,3),2)</f>
        <v>0</v>
      </c>
      <c r="O138">
        <f>(I138*21)/100</f>
        <v>0</v>
      </c>
      <c r="P138" t="s">
        <v>35</v>
      </c>
    </row>
    <row r="139" spans="1:18" ht="76.5" x14ac:dyDescent="0.2">
      <c r="A139" s="34" t="s">
        <v>59</v>
      </c>
      <c r="E139" s="35" t="s">
        <v>3439</v>
      </c>
    </row>
    <row r="140" spans="1:18" ht="38.25" x14ac:dyDescent="0.2">
      <c r="A140" s="36" t="s">
        <v>61</v>
      </c>
      <c r="E140" s="37" t="s">
        <v>3440</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0.29099999999999998</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3852</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0+I147+I151+I155+I159</f>
        <v>0</v>
      </c>
      <c r="R146">
        <f>0+O147+O151+O155+O159</f>
        <v>0</v>
      </c>
    </row>
    <row r="147" spans="1:18" x14ac:dyDescent="0.2">
      <c r="A147" s="24" t="s">
        <v>55</v>
      </c>
      <c r="B147" s="29" t="s">
        <v>236</v>
      </c>
      <c r="C147" s="29" t="s">
        <v>808</v>
      </c>
      <c r="D147" s="24" t="s">
        <v>69</v>
      </c>
      <c r="E147" s="30" t="s">
        <v>809</v>
      </c>
      <c r="F147" s="31" t="s">
        <v>101</v>
      </c>
      <c r="G147" s="32">
        <v>6.5</v>
      </c>
      <c r="H147" s="33">
        <v>0</v>
      </c>
      <c r="I147" s="33">
        <f>ROUND(ROUND(H147,2)*ROUND(G147,3),2)</f>
        <v>0</v>
      </c>
      <c r="O147">
        <f>(I147*21)/100</f>
        <v>0</v>
      </c>
      <c r="P147" t="s">
        <v>35</v>
      </c>
    </row>
    <row r="148" spans="1:18" ht="51" x14ac:dyDescent="0.2">
      <c r="A148" s="34" t="s">
        <v>59</v>
      </c>
      <c r="E148" s="35" t="s">
        <v>3441</v>
      </c>
    </row>
    <row r="149" spans="1:18" x14ac:dyDescent="0.2">
      <c r="A149" s="36" t="s">
        <v>61</v>
      </c>
      <c r="E149" s="37" t="s">
        <v>3442</v>
      </c>
    </row>
    <row r="150" spans="1:18" ht="255" x14ac:dyDescent="0.2">
      <c r="A150" t="s">
        <v>63</v>
      </c>
      <c r="E150" s="35" t="s">
        <v>496</v>
      </c>
    </row>
    <row r="151" spans="1:18" x14ac:dyDescent="0.2">
      <c r="A151" s="24" t="s">
        <v>55</v>
      </c>
      <c r="B151" s="29" t="s">
        <v>243</v>
      </c>
      <c r="C151" s="29" t="s">
        <v>1022</v>
      </c>
      <c r="D151" s="24" t="s">
        <v>69</v>
      </c>
      <c r="E151" s="30" t="s">
        <v>1023</v>
      </c>
      <c r="F151" s="31" t="s">
        <v>101</v>
      </c>
      <c r="G151" s="32">
        <v>7</v>
      </c>
      <c r="H151" s="33">
        <v>0</v>
      </c>
      <c r="I151" s="33">
        <f>ROUND(ROUND(H151,2)*ROUND(G151,3),2)</f>
        <v>0</v>
      </c>
      <c r="O151">
        <f>(I151*21)/100</f>
        <v>0</v>
      </c>
      <c r="P151" t="s">
        <v>35</v>
      </c>
    </row>
    <row r="152" spans="1:18" ht="51" x14ac:dyDescent="0.2">
      <c r="A152" s="34" t="s">
        <v>59</v>
      </c>
      <c r="E152" s="35" t="s">
        <v>3853</v>
      </c>
    </row>
    <row r="153" spans="1:18" x14ac:dyDescent="0.2">
      <c r="A153" s="36" t="s">
        <v>61</v>
      </c>
      <c r="E153" s="37" t="s">
        <v>3854</v>
      </c>
    </row>
    <row r="154" spans="1:18" ht="242.25" x14ac:dyDescent="0.2">
      <c r="A154" t="s">
        <v>63</v>
      </c>
      <c r="E154" s="35" t="s">
        <v>1026</v>
      </c>
    </row>
    <row r="155" spans="1:18" x14ac:dyDescent="0.2">
      <c r="A155" s="24" t="s">
        <v>55</v>
      </c>
      <c r="B155" s="29" t="s">
        <v>249</v>
      </c>
      <c r="C155" s="29" t="s">
        <v>812</v>
      </c>
      <c r="D155" s="24" t="s">
        <v>69</v>
      </c>
      <c r="E155" s="30" t="s">
        <v>813</v>
      </c>
      <c r="F155" s="31" t="s">
        <v>486</v>
      </c>
      <c r="G155" s="32">
        <v>1</v>
      </c>
      <c r="H155" s="33">
        <v>0</v>
      </c>
      <c r="I155" s="33">
        <f>ROUND(ROUND(H155,2)*ROUND(G155,3),2)</f>
        <v>0</v>
      </c>
      <c r="O155">
        <f>(I155*21)/100</f>
        <v>0</v>
      </c>
      <c r="P155" t="s">
        <v>35</v>
      </c>
    </row>
    <row r="156" spans="1:18" ht="51" x14ac:dyDescent="0.2">
      <c r="A156" s="34" t="s">
        <v>59</v>
      </c>
      <c r="E156" s="35" t="s">
        <v>3381</v>
      </c>
    </row>
    <row r="157" spans="1:18" x14ac:dyDescent="0.2">
      <c r="A157" s="36" t="s">
        <v>61</v>
      </c>
      <c r="E157" s="37" t="s">
        <v>815</v>
      </c>
    </row>
    <row r="158" spans="1:18" ht="38.25" x14ac:dyDescent="0.2">
      <c r="A158" t="s">
        <v>63</v>
      </c>
      <c r="E158" s="35" t="s">
        <v>816</v>
      </c>
    </row>
    <row r="159" spans="1:18" x14ac:dyDescent="0.2">
      <c r="A159" s="24" t="s">
        <v>55</v>
      </c>
      <c r="B159" s="29" t="s">
        <v>255</v>
      </c>
      <c r="C159" s="29" t="s">
        <v>817</v>
      </c>
      <c r="D159" s="24" t="s">
        <v>69</v>
      </c>
      <c r="E159" s="30" t="s">
        <v>818</v>
      </c>
      <c r="F159" s="31" t="s">
        <v>71</v>
      </c>
      <c r="G159" s="32">
        <v>2.6680000000000001</v>
      </c>
      <c r="H159" s="33">
        <v>0</v>
      </c>
      <c r="I159" s="33">
        <f>ROUND(ROUND(H159,2)*ROUND(G159,3),2)</f>
        <v>0</v>
      </c>
      <c r="O159">
        <f>(I159*21)/100</f>
        <v>0</v>
      </c>
      <c r="P159" t="s">
        <v>35</v>
      </c>
    </row>
    <row r="160" spans="1:18" ht="102" x14ac:dyDescent="0.2">
      <c r="A160" s="34" t="s">
        <v>59</v>
      </c>
      <c r="E160" s="35" t="s">
        <v>3855</v>
      </c>
    </row>
    <row r="161" spans="1:18" x14ac:dyDescent="0.2">
      <c r="A161" s="36" t="s">
        <v>61</v>
      </c>
      <c r="E161" s="37" t="s">
        <v>3444</v>
      </c>
    </row>
    <row r="162" spans="1:18" ht="369.75" x14ac:dyDescent="0.2">
      <c r="A162" t="s">
        <v>63</v>
      </c>
      <c r="E162" s="35" t="s">
        <v>274</v>
      </c>
    </row>
    <row r="163" spans="1:18" ht="12.75" customHeight="1" x14ac:dyDescent="0.2">
      <c r="A163" s="12" t="s">
        <v>53</v>
      </c>
      <c r="B163" s="12"/>
      <c r="C163" s="38" t="s">
        <v>50</v>
      </c>
      <c r="D163" s="12"/>
      <c r="E163" s="27" t="s">
        <v>542</v>
      </c>
      <c r="F163" s="12"/>
      <c r="G163" s="12"/>
      <c r="H163" s="12"/>
      <c r="I163" s="39">
        <f>0+Q163</f>
        <v>0</v>
      </c>
      <c r="O163">
        <f>0+R163</f>
        <v>0</v>
      </c>
      <c r="Q163">
        <f>0+I164+I168+I172+I176+I180+I184+I188+I192+I196+I200</f>
        <v>0</v>
      </c>
      <c r="R163">
        <f>0+O164+O168+O172+O176+O180+O184+O188+O192+O196+O200</f>
        <v>0</v>
      </c>
    </row>
    <row r="164" spans="1:18" x14ac:dyDescent="0.2">
      <c r="A164" s="24" t="s">
        <v>55</v>
      </c>
      <c r="B164" s="29" t="s">
        <v>262</v>
      </c>
      <c r="C164" s="29" t="s">
        <v>618</v>
      </c>
      <c r="D164" s="24" t="s">
        <v>69</v>
      </c>
      <c r="E164" s="30" t="s">
        <v>619</v>
      </c>
      <c r="F164" s="31" t="s">
        <v>101</v>
      </c>
      <c r="G164" s="32">
        <v>11.87</v>
      </c>
      <c r="H164" s="33">
        <v>0</v>
      </c>
      <c r="I164" s="33">
        <f>ROUND(ROUND(H164,2)*ROUND(G164,3),2)</f>
        <v>0</v>
      </c>
      <c r="O164">
        <f>(I164*21)/100</f>
        <v>0</v>
      </c>
      <c r="P164" t="s">
        <v>35</v>
      </c>
    </row>
    <row r="165" spans="1:18" ht="76.5" x14ac:dyDescent="0.2">
      <c r="A165" s="34" t="s">
        <v>59</v>
      </c>
      <c r="E165" s="35" t="s">
        <v>3384</v>
      </c>
    </row>
    <row r="166" spans="1:18" x14ac:dyDescent="0.2">
      <c r="A166" s="36" t="s">
        <v>61</v>
      </c>
      <c r="E166" s="37" t="s">
        <v>3385</v>
      </c>
    </row>
    <row r="167" spans="1:18" ht="51" x14ac:dyDescent="0.2">
      <c r="A167" t="s">
        <v>63</v>
      </c>
      <c r="E167" s="35" t="s">
        <v>622</v>
      </c>
    </row>
    <row r="168" spans="1:18" x14ac:dyDescent="0.2">
      <c r="A168" s="24" t="s">
        <v>55</v>
      </c>
      <c r="B168" s="29" t="s">
        <v>269</v>
      </c>
      <c r="C168" s="29" t="s">
        <v>646</v>
      </c>
      <c r="D168" s="24" t="s">
        <v>69</v>
      </c>
      <c r="E168" s="30" t="s">
        <v>647</v>
      </c>
      <c r="F168" s="31" t="s">
        <v>101</v>
      </c>
      <c r="G168" s="32">
        <v>8.1</v>
      </c>
      <c r="H168" s="33">
        <v>0</v>
      </c>
      <c r="I168" s="33">
        <f>ROUND(ROUND(H168,2)*ROUND(G168,3),2)</f>
        <v>0</v>
      </c>
      <c r="O168">
        <f>(I168*21)/100</f>
        <v>0</v>
      </c>
      <c r="P168" t="s">
        <v>35</v>
      </c>
    </row>
    <row r="169" spans="1:18" ht="38.25" x14ac:dyDescent="0.2">
      <c r="A169" s="34" t="s">
        <v>59</v>
      </c>
      <c r="E169" s="35" t="s">
        <v>3386</v>
      </c>
    </row>
    <row r="170" spans="1:18" x14ac:dyDescent="0.2">
      <c r="A170" s="36" t="s">
        <v>61</v>
      </c>
      <c r="E170" s="37" t="s">
        <v>3856</v>
      </c>
    </row>
    <row r="171" spans="1:18" ht="25.5" x14ac:dyDescent="0.2">
      <c r="A171" t="s">
        <v>63</v>
      </c>
      <c r="E171" s="35" t="s">
        <v>644</v>
      </c>
    </row>
    <row r="172" spans="1:18" x14ac:dyDescent="0.2">
      <c r="A172" s="24" t="s">
        <v>55</v>
      </c>
      <c r="B172" s="29" t="s">
        <v>275</v>
      </c>
      <c r="C172" s="29" t="s">
        <v>821</v>
      </c>
      <c r="D172" s="24" t="s">
        <v>69</v>
      </c>
      <c r="E172" s="30" t="s">
        <v>822</v>
      </c>
      <c r="F172" s="31" t="s">
        <v>101</v>
      </c>
      <c r="G172" s="32">
        <v>3.64</v>
      </c>
      <c r="H172" s="33">
        <v>0</v>
      </c>
      <c r="I172" s="33">
        <f>ROUND(ROUND(H172,2)*ROUND(G172,3),2)</f>
        <v>0</v>
      </c>
      <c r="O172">
        <f>(I172*21)/100</f>
        <v>0</v>
      </c>
      <c r="P172" t="s">
        <v>35</v>
      </c>
    </row>
    <row r="173" spans="1:18" ht="51" x14ac:dyDescent="0.2">
      <c r="A173" s="34" t="s">
        <v>59</v>
      </c>
      <c r="E173" s="35" t="s">
        <v>3388</v>
      </c>
    </row>
    <row r="174" spans="1:18" x14ac:dyDescent="0.2">
      <c r="A174" s="36" t="s">
        <v>61</v>
      </c>
      <c r="E174" s="37" t="s">
        <v>3857</v>
      </c>
    </row>
    <row r="175" spans="1:18" ht="25.5" x14ac:dyDescent="0.2">
      <c r="A175" t="s">
        <v>63</v>
      </c>
      <c r="E175" s="35" t="s">
        <v>825</v>
      </c>
    </row>
    <row r="176" spans="1:18" x14ac:dyDescent="0.2">
      <c r="A176" s="24" t="s">
        <v>55</v>
      </c>
      <c r="B176" s="29" t="s">
        <v>282</v>
      </c>
      <c r="C176" s="29" t="s">
        <v>826</v>
      </c>
      <c r="D176" s="24" t="s">
        <v>69</v>
      </c>
      <c r="E176" s="30" t="s">
        <v>827</v>
      </c>
      <c r="F176" s="31" t="s">
        <v>71</v>
      </c>
      <c r="G176" s="32">
        <v>1E-3</v>
      </c>
      <c r="H176" s="33">
        <v>0</v>
      </c>
      <c r="I176" s="33">
        <f>ROUND(ROUND(H176,2)*ROUND(G176,3),2)</f>
        <v>0</v>
      </c>
      <c r="O176">
        <f>(I176*21)/100</f>
        <v>0</v>
      </c>
      <c r="P176" t="s">
        <v>35</v>
      </c>
    </row>
    <row r="177" spans="1:16" ht="51" x14ac:dyDescent="0.2">
      <c r="A177" s="34" t="s">
        <v>59</v>
      </c>
      <c r="E177" s="35" t="s">
        <v>3390</v>
      </c>
    </row>
    <row r="178" spans="1:16" x14ac:dyDescent="0.2">
      <c r="A178" s="36" t="s">
        <v>61</v>
      </c>
      <c r="E178" s="37" t="s">
        <v>3448</v>
      </c>
    </row>
    <row r="179" spans="1:16" ht="38.25" x14ac:dyDescent="0.2">
      <c r="A179" t="s">
        <v>63</v>
      </c>
      <c r="E179" s="35" t="s">
        <v>830</v>
      </c>
    </row>
    <row r="180" spans="1:16" x14ac:dyDescent="0.2">
      <c r="A180" s="24" t="s">
        <v>55</v>
      </c>
      <c r="B180" s="29" t="s">
        <v>287</v>
      </c>
      <c r="C180" s="29" t="s">
        <v>831</v>
      </c>
      <c r="D180" s="24" t="s">
        <v>69</v>
      </c>
      <c r="E180" s="30" t="s">
        <v>832</v>
      </c>
      <c r="F180" s="31" t="s">
        <v>71</v>
      </c>
      <c r="G180" s="32">
        <v>2.5000000000000001E-2</v>
      </c>
      <c r="H180" s="33">
        <v>0</v>
      </c>
      <c r="I180" s="33">
        <f>ROUND(ROUND(H180,2)*ROUND(G180,3),2)</f>
        <v>0</v>
      </c>
      <c r="O180">
        <f>(I180*21)/100</f>
        <v>0</v>
      </c>
      <c r="P180" t="s">
        <v>35</v>
      </c>
    </row>
    <row r="181" spans="1:16" ht="63.75" x14ac:dyDescent="0.2">
      <c r="A181" s="34" t="s">
        <v>59</v>
      </c>
      <c r="E181" s="35" t="s">
        <v>3391</v>
      </c>
    </row>
    <row r="182" spans="1:16" x14ac:dyDescent="0.2">
      <c r="A182" s="36" t="s">
        <v>61</v>
      </c>
      <c r="E182" s="37" t="s">
        <v>834</v>
      </c>
    </row>
    <row r="183" spans="1:16" ht="229.5" x14ac:dyDescent="0.2">
      <c r="A183" t="s">
        <v>63</v>
      </c>
      <c r="E183" s="35" t="s">
        <v>835</v>
      </c>
    </row>
    <row r="184" spans="1:16" x14ac:dyDescent="0.2">
      <c r="A184" s="24" t="s">
        <v>55</v>
      </c>
      <c r="B184" s="29" t="s">
        <v>292</v>
      </c>
      <c r="C184" s="29" t="s">
        <v>668</v>
      </c>
      <c r="D184" s="24" t="s">
        <v>69</v>
      </c>
      <c r="E184" s="30" t="s">
        <v>669</v>
      </c>
      <c r="F184" s="31" t="s">
        <v>71</v>
      </c>
      <c r="G184" s="32">
        <v>6.5519999999999996</v>
      </c>
      <c r="H184" s="33">
        <v>0</v>
      </c>
      <c r="I184" s="33">
        <f>ROUND(ROUND(H184,2)*ROUND(G184,3),2)</f>
        <v>0</v>
      </c>
      <c r="O184">
        <f>(I184*21)/100</f>
        <v>0</v>
      </c>
      <c r="P184" t="s">
        <v>35</v>
      </c>
    </row>
    <row r="185" spans="1:16" ht="178.5" x14ac:dyDescent="0.2">
      <c r="A185" s="34" t="s">
        <v>59</v>
      </c>
      <c r="E185" s="35" t="s">
        <v>3858</v>
      </c>
    </row>
    <row r="186" spans="1:16" ht="51" x14ac:dyDescent="0.2">
      <c r="A186" s="36" t="s">
        <v>61</v>
      </c>
      <c r="E186" s="37" t="s">
        <v>3859</v>
      </c>
    </row>
    <row r="187" spans="1:16" ht="114.75" x14ac:dyDescent="0.2">
      <c r="A187" t="s">
        <v>63</v>
      </c>
      <c r="E187" s="35" t="s">
        <v>661</v>
      </c>
    </row>
    <row r="188" spans="1:16" x14ac:dyDescent="0.2">
      <c r="A188" s="24" t="s">
        <v>55</v>
      </c>
      <c r="B188" s="29" t="s">
        <v>298</v>
      </c>
      <c r="C188" s="29" t="s">
        <v>673</v>
      </c>
      <c r="D188" s="24" t="s">
        <v>69</v>
      </c>
      <c r="E188" s="30" t="s">
        <v>674</v>
      </c>
      <c r="F188" s="31" t="s">
        <v>77</v>
      </c>
      <c r="G188" s="32">
        <v>150.696</v>
      </c>
      <c r="H188" s="33">
        <v>0</v>
      </c>
      <c r="I188" s="33">
        <f>ROUND(ROUND(H188,2)*ROUND(G188,3),2)</f>
        <v>0</v>
      </c>
      <c r="O188">
        <f>(I188*21)/100</f>
        <v>0</v>
      </c>
      <c r="P188" t="s">
        <v>35</v>
      </c>
    </row>
    <row r="189" spans="1:16" ht="127.5" x14ac:dyDescent="0.2">
      <c r="A189" s="34" t="s">
        <v>59</v>
      </c>
      <c r="E189" s="35" t="s">
        <v>3860</v>
      </c>
    </row>
    <row r="190" spans="1:16" ht="51" x14ac:dyDescent="0.2">
      <c r="A190" s="36" t="s">
        <v>61</v>
      </c>
      <c r="E190" s="37" t="s">
        <v>3861</v>
      </c>
    </row>
    <row r="191" spans="1:16" ht="25.5" x14ac:dyDescent="0.2">
      <c r="A191" t="s">
        <v>63</v>
      </c>
      <c r="E191" s="35" t="s">
        <v>80</v>
      </c>
    </row>
    <row r="192" spans="1:16" x14ac:dyDescent="0.2">
      <c r="A192" s="24" t="s">
        <v>55</v>
      </c>
      <c r="B192" s="29" t="s">
        <v>303</v>
      </c>
      <c r="C192" s="29" t="s">
        <v>915</v>
      </c>
      <c r="D192" s="24" t="s">
        <v>69</v>
      </c>
      <c r="E192" s="30" t="s">
        <v>916</v>
      </c>
      <c r="F192" s="31" t="s">
        <v>101</v>
      </c>
      <c r="G192" s="32">
        <v>5.15</v>
      </c>
      <c r="H192" s="33">
        <v>0</v>
      </c>
      <c r="I192" s="33">
        <f>ROUND(ROUND(H192,2)*ROUND(G192,3),2)</f>
        <v>0</v>
      </c>
      <c r="O192">
        <f>(I192*21)/100</f>
        <v>0</v>
      </c>
      <c r="P192" t="s">
        <v>35</v>
      </c>
    </row>
    <row r="193" spans="1:16" ht="51" x14ac:dyDescent="0.2">
      <c r="A193" s="34" t="s">
        <v>59</v>
      </c>
      <c r="E193" s="35" t="s">
        <v>3862</v>
      </c>
    </row>
    <row r="194" spans="1:16" x14ac:dyDescent="0.2">
      <c r="A194" s="36" t="s">
        <v>61</v>
      </c>
      <c r="E194" s="37" t="s">
        <v>3863</v>
      </c>
    </row>
    <row r="195" spans="1:16" ht="127.5" x14ac:dyDescent="0.2">
      <c r="A195" t="s">
        <v>63</v>
      </c>
      <c r="E195" s="35" t="s">
        <v>852</v>
      </c>
    </row>
    <row r="196" spans="1:16" x14ac:dyDescent="0.2">
      <c r="A196" s="24" t="s">
        <v>55</v>
      </c>
      <c r="B196" s="29" t="s">
        <v>309</v>
      </c>
      <c r="C196" s="29" t="s">
        <v>1067</v>
      </c>
      <c r="D196" s="24" t="s">
        <v>69</v>
      </c>
      <c r="E196" s="30" t="s">
        <v>1068</v>
      </c>
      <c r="F196" s="31" t="s">
        <v>71</v>
      </c>
      <c r="G196" s="32">
        <v>2.645</v>
      </c>
      <c r="H196" s="33">
        <v>0</v>
      </c>
      <c r="I196" s="33">
        <f>ROUND(ROUND(H196,2)*ROUND(G196,3),2)</f>
        <v>0</v>
      </c>
      <c r="O196">
        <f>(I196*21)/100</f>
        <v>0</v>
      </c>
      <c r="P196" t="s">
        <v>35</v>
      </c>
    </row>
    <row r="197" spans="1:16" ht="63.75" x14ac:dyDescent="0.2">
      <c r="A197" s="34" t="s">
        <v>59</v>
      </c>
      <c r="E197" s="35" t="s">
        <v>3864</v>
      </c>
    </row>
    <row r="198" spans="1:16" x14ac:dyDescent="0.2">
      <c r="A198" s="36" t="s">
        <v>61</v>
      </c>
      <c r="E198" s="37" t="s">
        <v>3865</v>
      </c>
    </row>
    <row r="199" spans="1:16" ht="89.25" x14ac:dyDescent="0.2">
      <c r="A199" t="s">
        <v>63</v>
      </c>
      <c r="E199" s="35" t="s">
        <v>694</v>
      </c>
    </row>
    <row r="200" spans="1:16" x14ac:dyDescent="0.2">
      <c r="A200" s="24" t="s">
        <v>55</v>
      </c>
      <c r="B200" s="29" t="s">
        <v>316</v>
      </c>
      <c r="C200" s="29" t="s">
        <v>1071</v>
      </c>
      <c r="D200" s="24" t="s">
        <v>69</v>
      </c>
      <c r="E200" s="30" t="s">
        <v>1072</v>
      </c>
      <c r="F200" s="31" t="s">
        <v>77</v>
      </c>
      <c r="G200" s="32">
        <v>130.08799999999999</v>
      </c>
      <c r="H200" s="33">
        <v>0</v>
      </c>
      <c r="I200" s="33">
        <f>ROUND(ROUND(H200,2)*ROUND(G200,3),2)</f>
        <v>0</v>
      </c>
      <c r="O200">
        <f>(I200*21)/100</f>
        <v>0</v>
      </c>
      <c r="P200" t="s">
        <v>35</v>
      </c>
    </row>
    <row r="201" spans="1:16" ht="89.25" x14ac:dyDescent="0.2">
      <c r="A201" s="34" t="s">
        <v>59</v>
      </c>
      <c r="E201" s="35" t="s">
        <v>3866</v>
      </c>
    </row>
    <row r="202" spans="1:16" ht="38.25" x14ac:dyDescent="0.2">
      <c r="A202" s="36" t="s">
        <v>61</v>
      </c>
      <c r="E202" s="37" t="s">
        <v>3867</v>
      </c>
    </row>
    <row r="203" spans="1:16" ht="25.5" x14ac:dyDescent="0.2">
      <c r="A203" t="s">
        <v>63</v>
      </c>
      <c r="E203"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0+O12+O21+O70+O95</f>
        <v>0</v>
      </c>
      <c r="P2" t="s">
        <v>34</v>
      </c>
    </row>
    <row r="3" spans="1:18" ht="15" customHeight="1" x14ac:dyDescent="0.25">
      <c r="A3" t="s">
        <v>11</v>
      </c>
      <c r="B3" s="17" t="s">
        <v>13</v>
      </c>
      <c r="C3" s="4" t="s">
        <v>14</v>
      </c>
      <c r="D3" s="7"/>
      <c r="E3" s="18" t="s">
        <v>15</v>
      </c>
      <c r="F3" s="8"/>
      <c r="G3" s="15"/>
      <c r="H3" s="14" t="s">
        <v>3868</v>
      </c>
      <c r="I3" s="40">
        <f>0+I12+I21+I70+I95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3868</v>
      </c>
      <c r="D8" s="2"/>
      <c r="E8" s="21" t="s">
        <v>3869</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69</v>
      </c>
      <c r="E13" s="30" t="s">
        <v>57</v>
      </c>
      <c r="F13" s="31" t="s">
        <v>58</v>
      </c>
      <c r="G13" s="32">
        <v>13.41</v>
      </c>
      <c r="H13" s="33">
        <v>0</v>
      </c>
      <c r="I13" s="33">
        <f>ROUND(ROUND(H13,2)*ROUND(G13,3),2)</f>
        <v>0</v>
      </c>
      <c r="O13">
        <f>(I13*21)/100</f>
        <v>0</v>
      </c>
      <c r="P13" t="s">
        <v>35</v>
      </c>
    </row>
    <row r="14" spans="1:18" ht="25.5" x14ac:dyDescent="0.2">
      <c r="A14" s="34" t="s">
        <v>59</v>
      </c>
      <c r="E14" s="35" t="s">
        <v>3640</v>
      </c>
    </row>
    <row r="15" spans="1:18" x14ac:dyDescent="0.2">
      <c r="A15" s="36" t="s">
        <v>61</v>
      </c>
      <c r="E15" s="37" t="s">
        <v>3870</v>
      </c>
    </row>
    <row r="16" spans="1:18" ht="25.5" x14ac:dyDescent="0.2">
      <c r="A16" t="s">
        <v>63</v>
      </c>
      <c r="E16" s="35" t="s">
        <v>64</v>
      </c>
    </row>
    <row r="17" spans="1:18" x14ac:dyDescent="0.2">
      <c r="A17" s="24" t="s">
        <v>55</v>
      </c>
      <c r="B17" s="29" t="s">
        <v>35</v>
      </c>
      <c r="C17" s="29" t="s">
        <v>56</v>
      </c>
      <c r="D17" s="24" t="s">
        <v>125</v>
      </c>
      <c r="E17" s="30" t="s">
        <v>57</v>
      </c>
      <c r="F17" s="31" t="s">
        <v>58</v>
      </c>
      <c r="G17" s="32">
        <v>2.972</v>
      </c>
      <c r="H17" s="33">
        <v>0</v>
      </c>
      <c r="I17" s="33">
        <f>ROUND(ROUND(H17,2)*ROUND(G17,3),2)</f>
        <v>0</v>
      </c>
      <c r="O17">
        <f>(I17*21)/100</f>
        <v>0</v>
      </c>
      <c r="P17" t="s">
        <v>35</v>
      </c>
    </row>
    <row r="18" spans="1:18" ht="25.5" x14ac:dyDescent="0.2">
      <c r="A18" s="34" t="s">
        <v>59</v>
      </c>
      <c r="E18" s="35" t="s">
        <v>3871</v>
      </c>
    </row>
    <row r="19" spans="1:18" x14ac:dyDescent="0.2">
      <c r="A19" s="36" t="s">
        <v>61</v>
      </c>
      <c r="E19" s="37" t="s">
        <v>3872</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ht="25.5" x14ac:dyDescent="0.2">
      <c r="A22" s="24" t="s">
        <v>55</v>
      </c>
      <c r="B22" s="29" t="s">
        <v>34</v>
      </c>
      <c r="C22" s="29" t="s">
        <v>99</v>
      </c>
      <c r="D22" s="24" t="s">
        <v>69</v>
      </c>
      <c r="E22" s="30" t="s">
        <v>100</v>
      </c>
      <c r="F22" s="31" t="s">
        <v>101</v>
      </c>
      <c r="G22" s="32">
        <v>1.85</v>
      </c>
      <c r="H22" s="33">
        <v>0</v>
      </c>
      <c r="I22" s="33">
        <f>ROUND(ROUND(H22,2)*ROUND(G22,3),2)</f>
        <v>0</v>
      </c>
      <c r="O22">
        <f>(I22*21)/100</f>
        <v>0</v>
      </c>
      <c r="P22" t="s">
        <v>35</v>
      </c>
    </row>
    <row r="23" spans="1:18" ht="51" x14ac:dyDescent="0.2">
      <c r="A23" s="34" t="s">
        <v>59</v>
      </c>
      <c r="E23" s="35" t="s">
        <v>3873</v>
      </c>
    </row>
    <row r="24" spans="1:18" x14ac:dyDescent="0.2">
      <c r="A24" s="36" t="s">
        <v>61</v>
      </c>
      <c r="E24" s="37" t="s">
        <v>3874</v>
      </c>
    </row>
    <row r="25" spans="1:18" ht="63.75" x14ac:dyDescent="0.2">
      <c r="A25" t="s">
        <v>63</v>
      </c>
      <c r="E25" s="35" t="s">
        <v>74</v>
      </c>
    </row>
    <row r="26" spans="1:18" ht="25.5" x14ac:dyDescent="0.2">
      <c r="A26" s="24" t="s">
        <v>55</v>
      </c>
      <c r="B26" s="29" t="s">
        <v>43</v>
      </c>
      <c r="C26" s="29" t="s">
        <v>104</v>
      </c>
      <c r="D26" s="24" t="s">
        <v>69</v>
      </c>
      <c r="E26" s="30" t="s">
        <v>105</v>
      </c>
      <c r="F26" s="31" t="s">
        <v>77</v>
      </c>
      <c r="G26" s="32">
        <v>2.6589999999999998</v>
      </c>
      <c r="H26" s="33">
        <v>0</v>
      </c>
      <c r="I26" s="33">
        <f>ROUND(ROUND(H26,2)*ROUND(G26,3),2)</f>
        <v>0</v>
      </c>
      <c r="O26">
        <f>(I26*21)/100</f>
        <v>0</v>
      </c>
      <c r="P26" t="s">
        <v>35</v>
      </c>
    </row>
    <row r="27" spans="1:18" ht="38.25" x14ac:dyDescent="0.2">
      <c r="A27" s="34" t="s">
        <v>59</v>
      </c>
      <c r="E27" s="35" t="s">
        <v>1083</v>
      </c>
    </row>
    <row r="28" spans="1:18" x14ac:dyDescent="0.2">
      <c r="A28" s="36" t="s">
        <v>61</v>
      </c>
      <c r="E28" s="37" t="s">
        <v>3875</v>
      </c>
    </row>
    <row r="29" spans="1:18" ht="25.5" x14ac:dyDescent="0.2">
      <c r="A29" t="s">
        <v>63</v>
      </c>
      <c r="E29" s="35" t="s">
        <v>80</v>
      </c>
    </row>
    <row r="30" spans="1:18" x14ac:dyDescent="0.2">
      <c r="A30" s="24" t="s">
        <v>55</v>
      </c>
      <c r="B30" s="29" t="s">
        <v>45</v>
      </c>
      <c r="C30" s="29" t="s">
        <v>119</v>
      </c>
      <c r="D30" s="24" t="s">
        <v>69</v>
      </c>
      <c r="E30" s="30" t="s">
        <v>121</v>
      </c>
      <c r="F30" s="31" t="s">
        <v>71</v>
      </c>
      <c r="G30" s="32">
        <v>2.6819999999999999</v>
      </c>
      <c r="H30" s="33">
        <v>0</v>
      </c>
      <c r="I30" s="33">
        <f>ROUND(ROUND(H30,2)*ROUND(G30,3),2)</f>
        <v>0</v>
      </c>
      <c r="O30">
        <f>(I30*21)/100</f>
        <v>0</v>
      </c>
      <c r="P30" t="s">
        <v>35</v>
      </c>
    </row>
    <row r="31" spans="1:18" ht="51" x14ac:dyDescent="0.2">
      <c r="A31" s="34" t="s">
        <v>59</v>
      </c>
      <c r="E31" s="35" t="s">
        <v>3876</v>
      </c>
    </row>
    <row r="32" spans="1:18" x14ac:dyDescent="0.2">
      <c r="A32" s="36" t="s">
        <v>61</v>
      </c>
      <c r="E32" s="37" t="s">
        <v>3877</v>
      </c>
    </row>
    <row r="33" spans="1:16" ht="63.75" x14ac:dyDescent="0.2">
      <c r="A33" t="s">
        <v>63</v>
      </c>
      <c r="E33" s="35" t="s">
        <v>74</v>
      </c>
    </row>
    <row r="34" spans="1:16" x14ac:dyDescent="0.2">
      <c r="A34" s="24" t="s">
        <v>55</v>
      </c>
      <c r="B34" s="29" t="s">
        <v>47</v>
      </c>
      <c r="C34" s="29" t="s">
        <v>1087</v>
      </c>
      <c r="D34" s="24" t="s">
        <v>69</v>
      </c>
      <c r="E34" s="30" t="s">
        <v>1088</v>
      </c>
      <c r="F34" s="31" t="s">
        <v>101</v>
      </c>
      <c r="G34" s="32">
        <v>3.72</v>
      </c>
      <c r="H34" s="33">
        <v>0</v>
      </c>
      <c r="I34" s="33">
        <f>ROUND(ROUND(H34,2)*ROUND(G34,3),2)</f>
        <v>0</v>
      </c>
      <c r="O34">
        <f>(I34*21)/100</f>
        <v>0</v>
      </c>
      <c r="P34" t="s">
        <v>35</v>
      </c>
    </row>
    <row r="35" spans="1:16" ht="25.5" x14ac:dyDescent="0.2">
      <c r="A35" s="34" t="s">
        <v>59</v>
      </c>
      <c r="E35" s="35" t="s">
        <v>3649</v>
      </c>
    </row>
    <row r="36" spans="1:16" x14ac:dyDescent="0.2">
      <c r="A36" s="36" t="s">
        <v>61</v>
      </c>
      <c r="E36" s="37" t="s">
        <v>3878</v>
      </c>
    </row>
    <row r="37" spans="1:16" ht="25.5" x14ac:dyDescent="0.2">
      <c r="A37" t="s">
        <v>63</v>
      </c>
      <c r="E37" s="35" t="s">
        <v>133</v>
      </c>
    </row>
    <row r="38" spans="1:16" x14ac:dyDescent="0.2">
      <c r="A38" s="24" t="s">
        <v>55</v>
      </c>
      <c r="B38" s="29" t="s">
        <v>89</v>
      </c>
      <c r="C38" s="29" t="s">
        <v>142</v>
      </c>
      <c r="D38" s="24" t="s">
        <v>69</v>
      </c>
      <c r="E38" s="30" t="s">
        <v>143</v>
      </c>
      <c r="F38" s="31" t="s">
        <v>71</v>
      </c>
      <c r="G38" s="32">
        <v>1.276</v>
      </c>
      <c r="H38" s="33">
        <v>0</v>
      </c>
      <c r="I38" s="33">
        <f>ROUND(ROUND(H38,2)*ROUND(G38,3),2)</f>
        <v>0</v>
      </c>
      <c r="O38">
        <f>(I38*21)/100</f>
        <v>0</v>
      </c>
      <c r="P38" t="s">
        <v>35</v>
      </c>
    </row>
    <row r="39" spans="1:16" ht="140.25" x14ac:dyDescent="0.2">
      <c r="A39" s="34" t="s">
        <v>59</v>
      </c>
      <c r="E39" s="35" t="s">
        <v>3879</v>
      </c>
    </row>
    <row r="40" spans="1:16" ht="38.25" x14ac:dyDescent="0.2">
      <c r="A40" s="36" t="s">
        <v>61</v>
      </c>
      <c r="E40" s="37" t="s">
        <v>3880</v>
      </c>
    </row>
    <row r="41" spans="1:16" ht="38.25" x14ac:dyDescent="0.2">
      <c r="A41" t="s">
        <v>63</v>
      </c>
      <c r="E41" s="35" t="s">
        <v>146</v>
      </c>
    </row>
    <row r="42" spans="1:16" x14ac:dyDescent="0.2">
      <c r="A42" s="24" t="s">
        <v>55</v>
      </c>
      <c r="B42" s="29" t="s">
        <v>94</v>
      </c>
      <c r="C42" s="29" t="s">
        <v>166</v>
      </c>
      <c r="D42" s="24" t="s">
        <v>69</v>
      </c>
      <c r="E42" s="30" t="s">
        <v>167</v>
      </c>
      <c r="F42" s="31" t="s">
        <v>71</v>
      </c>
      <c r="G42" s="32">
        <v>6.7050000000000001</v>
      </c>
      <c r="H42" s="33">
        <v>0</v>
      </c>
      <c r="I42" s="33">
        <f>ROUND(ROUND(H42,2)*ROUND(G42,3),2)</f>
        <v>0</v>
      </c>
      <c r="O42">
        <f>(I42*21)/100</f>
        <v>0</v>
      </c>
      <c r="P42" t="s">
        <v>35</v>
      </c>
    </row>
    <row r="43" spans="1:16" ht="51" x14ac:dyDescent="0.2">
      <c r="A43" s="34" t="s">
        <v>59</v>
      </c>
      <c r="E43" s="35" t="s">
        <v>3881</v>
      </c>
    </row>
    <row r="44" spans="1:16" x14ac:dyDescent="0.2">
      <c r="A44" s="36" t="s">
        <v>61</v>
      </c>
      <c r="E44" s="37" t="s">
        <v>3882</v>
      </c>
    </row>
    <row r="45" spans="1:16" ht="318.75" x14ac:dyDescent="0.2">
      <c r="A45" t="s">
        <v>63</v>
      </c>
      <c r="E45" s="35" t="s">
        <v>170</v>
      </c>
    </row>
    <row r="46" spans="1:16" x14ac:dyDescent="0.2">
      <c r="A46" s="24" t="s">
        <v>55</v>
      </c>
      <c r="B46" s="29" t="s">
        <v>50</v>
      </c>
      <c r="C46" s="29" t="s">
        <v>172</v>
      </c>
      <c r="D46" s="24" t="s">
        <v>69</v>
      </c>
      <c r="E46" s="30" t="s">
        <v>173</v>
      </c>
      <c r="F46" s="31" t="s">
        <v>174</v>
      </c>
      <c r="G46" s="32">
        <v>67.05</v>
      </c>
      <c r="H46" s="33">
        <v>0</v>
      </c>
      <c r="I46" s="33">
        <f>ROUND(ROUND(H46,2)*ROUND(G46,3),2)</f>
        <v>0</v>
      </c>
      <c r="O46">
        <f>(I46*21)/100</f>
        <v>0</v>
      </c>
      <c r="P46" t="s">
        <v>35</v>
      </c>
    </row>
    <row r="47" spans="1:16" ht="38.25" x14ac:dyDescent="0.2">
      <c r="A47" s="34" t="s">
        <v>59</v>
      </c>
      <c r="E47" s="35" t="s">
        <v>751</v>
      </c>
    </row>
    <row r="48" spans="1:16" x14ac:dyDescent="0.2">
      <c r="A48" s="36" t="s">
        <v>61</v>
      </c>
      <c r="E48" s="37" t="s">
        <v>3883</v>
      </c>
    </row>
    <row r="49" spans="1:16" ht="25.5" x14ac:dyDescent="0.2">
      <c r="A49" t="s">
        <v>63</v>
      </c>
      <c r="E49" s="35" t="s">
        <v>177</v>
      </c>
    </row>
    <row r="50" spans="1:16" x14ac:dyDescent="0.2">
      <c r="A50" s="24" t="s">
        <v>55</v>
      </c>
      <c r="B50" s="29" t="s">
        <v>52</v>
      </c>
      <c r="C50" s="29" t="s">
        <v>202</v>
      </c>
      <c r="D50" s="24" t="s">
        <v>69</v>
      </c>
      <c r="E50" s="30" t="s">
        <v>203</v>
      </c>
      <c r="F50" s="31" t="s">
        <v>204</v>
      </c>
      <c r="G50" s="32">
        <v>4.04</v>
      </c>
      <c r="H50" s="33">
        <v>0</v>
      </c>
      <c r="I50" s="33">
        <f>ROUND(ROUND(H50,2)*ROUND(G50,3),2)</f>
        <v>0</v>
      </c>
      <c r="O50">
        <f>(I50*21)/100</f>
        <v>0</v>
      </c>
      <c r="P50" t="s">
        <v>35</v>
      </c>
    </row>
    <row r="51" spans="1:16" ht="63.75" x14ac:dyDescent="0.2">
      <c r="A51" s="34" t="s">
        <v>59</v>
      </c>
      <c r="E51" s="35" t="s">
        <v>3884</v>
      </c>
    </row>
    <row r="52" spans="1:16" ht="25.5" x14ac:dyDescent="0.2">
      <c r="A52" s="36" t="s">
        <v>61</v>
      </c>
      <c r="E52" s="37" t="s">
        <v>3885</v>
      </c>
    </row>
    <row r="53" spans="1:16" ht="25.5" x14ac:dyDescent="0.2">
      <c r="A53" t="s">
        <v>63</v>
      </c>
      <c r="E53" s="35" t="s">
        <v>207</v>
      </c>
    </row>
    <row r="54" spans="1:16" x14ac:dyDescent="0.2">
      <c r="A54" s="24" t="s">
        <v>55</v>
      </c>
      <c r="B54" s="29" t="s">
        <v>108</v>
      </c>
      <c r="C54" s="29" t="s">
        <v>209</v>
      </c>
      <c r="D54" s="24" t="s">
        <v>69</v>
      </c>
      <c r="E54" s="30" t="s">
        <v>210</v>
      </c>
      <c r="F54" s="31" t="s">
        <v>204</v>
      </c>
      <c r="G54" s="32">
        <v>8.3699999999999992</v>
      </c>
      <c r="H54" s="33">
        <v>0</v>
      </c>
      <c r="I54" s="33">
        <f>ROUND(ROUND(H54,2)*ROUND(G54,3),2)</f>
        <v>0</v>
      </c>
      <c r="O54">
        <f>(I54*21)/100</f>
        <v>0</v>
      </c>
      <c r="P54" t="s">
        <v>35</v>
      </c>
    </row>
    <row r="55" spans="1:16" ht="25.5" x14ac:dyDescent="0.2">
      <c r="A55" s="34" t="s">
        <v>59</v>
      </c>
      <c r="E55" s="35" t="s">
        <v>3692</v>
      </c>
    </row>
    <row r="56" spans="1:16" x14ac:dyDescent="0.2">
      <c r="A56" s="36" t="s">
        <v>61</v>
      </c>
      <c r="E56" s="37" t="s">
        <v>3886</v>
      </c>
    </row>
    <row r="57" spans="1:16" x14ac:dyDescent="0.2">
      <c r="A57" t="s">
        <v>63</v>
      </c>
      <c r="E57" s="35" t="s">
        <v>213</v>
      </c>
    </row>
    <row r="58" spans="1:16" x14ac:dyDescent="0.2">
      <c r="A58" s="24" t="s">
        <v>55</v>
      </c>
      <c r="B58" s="29" t="s">
        <v>113</v>
      </c>
      <c r="C58" s="29" t="s">
        <v>762</v>
      </c>
      <c r="D58" s="24" t="s">
        <v>69</v>
      </c>
      <c r="E58" s="30" t="s">
        <v>763</v>
      </c>
      <c r="F58" s="31" t="s">
        <v>204</v>
      </c>
      <c r="G58" s="32">
        <v>8.3699999999999992</v>
      </c>
      <c r="H58" s="33">
        <v>0</v>
      </c>
      <c r="I58" s="33">
        <f>ROUND(ROUND(H58,2)*ROUND(G58,3),2)</f>
        <v>0</v>
      </c>
      <c r="O58">
        <f>(I58*21)/100</f>
        <v>0</v>
      </c>
      <c r="P58" t="s">
        <v>35</v>
      </c>
    </row>
    <row r="59" spans="1:16" ht="25.5" x14ac:dyDescent="0.2">
      <c r="A59" s="34" t="s">
        <v>59</v>
      </c>
      <c r="E59" s="35" t="s">
        <v>3694</v>
      </c>
    </row>
    <row r="60" spans="1:16" x14ac:dyDescent="0.2">
      <c r="A60" s="36" t="s">
        <v>61</v>
      </c>
      <c r="E60" s="37" t="s">
        <v>3886</v>
      </c>
    </row>
    <row r="61" spans="1:16" ht="38.25" x14ac:dyDescent="0.2">
      <c r="A61" t="s">
        <v>63</v>
      </c>
      <c r="E61" s="35" t="s">
        <v>765</v>
      </c>
    </row>
    <row r="62" spans="1:16" x14ac:dyDescent="0.2">
      <c r="A62" s="24" t="s">
        <v>55</v>
      </c>
      <c r="B62" s="29" t="s">
        <v>118</v>
      </c>
      <c r="C62" s="29" t="s">
        <v>221</v>
      </c>
      <c r="D62" s="24" t="s">
        <v>69</v>
      </c>
      <c r="E62" s="30" t="s">
        <v>222</v>
      </c>
      <c r="F62" s="31" t="s">
        <v>204</v>
      </c>
      <c r="G62" s="32">
        <v>8.3699999999999992</v>
      </c>
      <c r="H62" s="33">
        <v>0</v>
      </c>
      <c r="I62" s="33">
        <f>ROUND(ROUND(H62,2)*ROUND(G62,3),2)</f>
        <v>0</v>
      </c>
      <c r="O62">
        <f>(I62*21)/100</f>
        <v>0</v>
      </c>
      <c r="P62" t="s">
        <v>35</v>
      </c>
    </row>
    <row r="63" spans="1:16" ht="25.5" x14ac:dyDescent="0.2">
      <c r="A63" s="34" t="s">
        <v>59</v>
      </c>
      <c r="E63" s="35" t="s">
        <v>3695</v>
      </c>
    </row>
    <row r="64" spans="1:16" x14ac:dyDescent="0.2">
      <c r="A64" s="36" t="s">
        <v>61</v>
      </c>
      <c r="E64" s="37" t="s">
        <v>3886</v>
      </c>
    </row>
    <row r="65" spans="1:18" ht="25.5" x14ac:dyDescent="0.2">
      <c r="A65" t="s">
        <v>63</v>
      </c>
      <c r="E65" s="35" t="s">
        <v>224</v>
      </c>
    </row>
    <row r="66" spans="1:18" x14ac:dyDescent="0.2">
      <c r="A66" s="24" t="s">
        <v>55</v>
      </c>
      <c r="B66" s="29" t="s">
        <v>124</v>
      </c>
      <c r="C66" s="29" t="s">
        <v>226</v>
      </c>
      <c r="D66" s="24" t="s">
        <v>69</v>
      </c>
      <c r="E66" s="30" t="s">
        <v>227</v>
      </c>
      <c r="F66" s="31" t="s">
        <v>204</v>
      </c>
      <c r="G66" s="32">
        <v>8.3699999999999992</v>
      </c>
      <c r="H66" s="33">
        <v>0</v>
      </c>
      <c r="I66" s="33">
        <f>ROUND(ROUND(H66,2)*ROUND(G66,3),2)</f>
        <v>0</v>
      </c>
      <c r="O66">
        <f>(I66*21)/100</f>
        <v>0</v>
      </c>
      <c r="P66" t="s">
        <v>35</v>
      </c>
    </row>
    <row r="67" spans="1:18" ht="25.5" x14ac:dyDescent="0.2">
      <c r="A67" s="34" t="s">
        <v>59</v>
      </c>
      <c r="E67" s="35" t="s">
        <v>3696</v>
      </c>
    </row>
    <row r="68" spans="1:18" x14ac:dyDescent="0.2">
      <c r="A68" s="36" t="s">
        <v>61</v>
      </c>
      <c r="E68" s="37" t="s">
        <v>3886</v>
      </c>
    </row>
    <row r="69" spans="1:18" ht="38.25" x14ac:dyDescent="0.2">
      <c r="A69" t="s">
        <v>63</v>
      </c>
      <c r="E69" s="35" t="s">
        <v>229</v>
      </c>
    </row>
    <row r="70" spans="1:18" ht="12.75" customHeight="1" x14ac:dyDescent="0.2">
      <c r="A70" s="12" t="s">
        <v>53</v>
      </c>
      <c r="B70" s="12"/>
      <c r="C70" s="38" t="s">
        <v>45</v>
      </c>
      <c r="D70" s="12"/>
      <c r="E70" s="27" t="s">
        <v>315</v>
      </c>
      <c r="F70" s="12"/>
      <c r="G70" s="12"/>
      <c r="H70" s="12"/>
      <c r="I70" s="39">
        <f>0+Q70</f>
        <v>0</v>
      </c>
      <c r="O70">
        <f>0+R70</f>
        <v>0</v>
      </c>
      <c r="Q70">
        <f>0+I71+I75+I79+I83+I87+I91</f>
        <v>0</v>
      </c>
      <c r="R70">
        <f>0+O71+O75+O79+O83+O87+O91</f>
        <v>0</v>
      </c>
    </row>
    <row r="71" spans="1:18" x14ac:dyDescent="0.2">
      <c r="A71" s="24" t="s">
        <v>55</v>
      </c>
      <c r="B71" s="29" t="s">
        <v>128</v>
      </c>
      <c r="C71" s="29" t="s">
        <v>342</v>
      </c>
      <c r="D71" s="24" t="s">
        <v>69</v>
      </c>
      <c r="E71" s="30" t="s">
        <v>343</v>
      </c>
      <c r="F71" s="31" t="s">
        <v>204</v>
      </c>
      <c r="G71" s="32">
        <v>4.04</v>
      </c>
      <c r="H71" s="33">
        <v>0</v>
      </c>
      <c r="I71" s="33">
        <f>ROUND(ROUND(H71,2)*ROUND(G71,3),2)</f>
        <v>0</v>
      </c>
      <c r="O71">
        <f>(I71*21)/100</f>
        <v>0</v>
      </c>
      <c r="P71" t="s">
        <v>35</v>
      </c>
    </row>
    <row r="72" spans="1:18" ht="25.5" x14ac:dyDescent="0.2">
      <c r="A72" s="34" t="s">
        <v>59</v>
      </c>
      <c r="E72" s="35" t="s">
        <v>3663</v>
      </c>
    </row>
    <row r="73" spans="1:18" x14ac:dyDescent="0.2">
      <c r="A73" s="36" t="s">
        <v>61</v>
      </c>
      <c r="E73" s="37" t="s">
        <v>3887</v>
      </c>
    </row>
    <row r="74" spans="1:18" ht="51" x14ac:dyDescent="0.2">
      <c r="A74" t="s">
        <v>63</v>
      </c>
      <c r="E74" s="35" t="s">
        <v>327</v>
      </c>
    </row>
    <row r="75" spans="1:18" x14ac:dyDescent="0.2">
      <c r="A75" s="24" t="s">
        <v>55</v>
      </c>
      <c r="B75" s="29" t="s">
        <v>134</v>
      </c>
      <c r="C75" s="29" t="s">
        <v>352</v>
      </c>
      <c r="D75" s="24" t="s">
        <v>69</v>
      </c>
      <c r="E75" s="30" t="s">
        <v>353</v>
      </c>
      <c r="F75" s="31" t="s">
        <v>204</v>
      </c>
      <c r="G75" s="32">
        <v>22.93</v>
      </c>
      <c r="H75" s="33">
        <v>0</v>
      </c>
      <c r="I75" s="33">
        <f>ROUND(ROUND(H75,2)*ROUND(G75,3),2)</f>
        <v>0</v>
      </c>
      <c r="O75">
        <f>(I75*21)/100</f>
        <v>0</v>
      </c>
      <c r="P75" t="s">
        <v>35</v>
      </c>
    </row>
    <row r="76" spans="1:18" ht="25.5" x14ac:dyDescent="0.2">
      <c r="A76" s="34" t="s">
        <v>59</v>
      </c>
      <c r="E76" s="35" t="s">
        <v>3888</v>
      </c>
    </row>
    <row r="77" spans="1:18" x14ac:dyDescent="0.2">
      <c r="A77" s="36" t="s">
        <v>61</v>
      </c>
      <c r="E77" s="37" t="s">
        <v>3889</v>
      </c>
    </row>
    <row r="78" spans="1:18" ht="51" x14ac:dyDescent="0.2">
      <c r="A78" t="s">
        <v>63</v>
      </c>
      <c r="E78" s="35" t="s">
        <v>327</v>
      </c>
    </row>
    <row r="79" spans="1:18" x14ac:dyDescent="0.2">
      <c r="A79" s="24" t="s">
        <v>55</v>
      </c>
      <c r="B79" s="29" t="s">
        <v>141</v>
      </c>
      <c r="C79" s="29" t="s">
        <v>357</v>
      </c>
      <c r="D79" s="24" t="s">
        <v>69</v>
      </c>
      <c r="E79" s="30" t="s">
        <v>358</v>
      </c>
      <c r="F79" s="31" t="s">
        <v>71</v>
      </c>
      <c r="G79" s="32">
        <v>1.6180000000000001</v>
      </c>
      <c r="H79" s="33">
        <v>0</v>
      </c>
      <c r="I79" s="33">
        <f>ROUND(ROUND(H79,2)*ROUND(G79,3),2)</f>
        <v>0</v>
      </c>
      <c r="O79">
        <f>(I79*21)/100</f>
        <v>0</v>
      </c>
      <c r="P79" t="s">
        <v>35</v>
      </c>
    </row>
    <row r="80" spans="1:18" ht="89.25" x14ac:dyDescent="0.2">
      <c r="A80" s="34" t="s">
        <v>59</v>
      </c>
      <c r="E80" s="35" t="s">
        <v>3890</v>
      </c>
    </row>
    <row r="81" spans="1:18" ht="38.25" x14ac:dyDescent="0.2">
      <c r="A81" s="36" t="s">
        <v>61</v>
      </c>
      <c r="E81" s="37" t="s">
        <v>3891</v>
      </c>
    </row>
    <row r="82" spans="1:18" ht="102" x14ac:dyDescent="0.2">
      <c r="A82" t="s">
        <v>63</v>
      </c>
      <c r="E82" s="35" t="s">
        <v>361</v>
      </c>
    </row>
    <row r="83" spans="1:18" x14ac:dyDescent="0.2">
      <c r="A83" s="24" t="s">
        <v>55</v>
      </c>
      <c r="B83" s="29" t="s">
        <v>147</v>
      </c>
      <c r="C83" s="29" t="s">
        <v>369</v>
      </c>
      <c r="D83" s="24" t="s">
        <v>69</v>
      </c>
      <c r="E83" s="30" t="s">
        <v>370</v>
      </c>
      <c r="F83" s="31" t="s">
        <v>204</v>
      </c>
      <c r="G83" s="32">
        <v>26.97</v>
      </c>
      <c r="H83" s="33">
        <v>0</v>
      </c>
      <c r="I83" s="33">
        <f>ROUND(ROUND(H83,2)*ROUND(G83,3),2)</f>
        <v>0</v>
      </c>
      <c r="O83">
        <f>(I83*21)/100</f>
        <v>0</v>
      </c>
      <c r="P83" t="s">
        <v>35</v>
      </c>
    </row>
    <row r="84" spans="1:18" ht="89.25" x14ac:dyDescent="0.2">
      <c r="A84" s="34" t="s">
        <v>59</v>
      </c>
      <c r="E84" s="35" t="s">
        <v>3892</v>
      </c>
    </row>
    <row r="85" spans="1:18" ht="38.25" x14ac:dyDescent="0.2">
      <c r="A85" s="36" t="s">
        <v>61</v>
      </c>
      <c r="E85" s="37" t="s">
        <v>3893</v>
      </c>
    </row>
    <row r="86" spans="1:18" ht="51" x14ac:dyDescent="0.2">
      <c r="A86" t="s">
        <v>63</v>
      </c>
      <c r="E86" s="35" t="s">
        <v>373</v>
      </c>
    </row>
    <row r="87" spans="1:18" x14ac:dyDescent="0.2">
      <c r="A87" s="24" t="s">
        <v>55</v>
      </c>
      <c r="B87" s="29" t="s">
        <v>153</v>
      </c>
      <c r="C87" s="29" t="s">
        <v>397</v>
      </c>
      <c r="D87" s="24" t="s">
        <v>69</v>
      </c>
      <c r="E87" s="30" t="s">
        <v>398</v>
      </c>
      <c r="F87" s="31" t="s">
        <v>204</v>
      </c>
      <c r="G87" s="32">
        <v>26.97</v>
      </c>
      <c r="H87" s="33">
        <v>0</v>
      </c>
      <c r="I87" s="33">
        <f>ROUND(ROUND(H87,2)*ROUND(G87,3),2)</f>
        <v>0</v>
      </c>
      <c r="O87">
        <f>(I87*21)/100</f>
        <v>0</v>
      </c>
      <c r="P87" t="s">
        <v>35</v>
      </c>
    </row>
    <row r="88" spans="1:18" ht="63.75" x14ac:dyDescent="0.2">
      <c r="A88" s="34" t="s">
        <v>59</v>
      </c>
      <c r="E88" s="35" t="s">
        <v>3894</v>
      </c>
    </row>
    <row r="89" spans="1:18" ht="38.25" x14ac:dyDescent="0.2">
      <c r="A89" s="36" t="s">
        <v>61</v>
      </c>
      <c r="E89" s="37" t="s">
        <v>3893</v>
      </c>
    </row>
    <row r="90" spans="1:18" ht="140.25" x14ac:dyDescent="0.2">
      <c r="A90" t="s">
        <v>63</v>
      </c>
      <c r="E90" s="35" t="s">
        <v>401</v>
      </c>
    </row>
    <row r="91" spans="1:18" x14ac:dyDescent="0.2">
      <c r="A91" s="24" t="s">
        <v>55</v>
      </c>
      <c r="B91" s="29" t="s">
        <v>159</v>
      </c>
      <c r="C91" s="29" t="s">
        <v>471</v>
      </c>
      <c r="D91" s="24" t="s">
        <v>69</v>
      </c>
      <c r="E91" s="30" t="s">
        <v>472</v>
      </c>
      <c r="F91" s="31" t="s">
        <v>101</v>
      </c>
      <c r="G91" s="32">
        <v>3.72</v>
      </c>
      <c r="H91" s="33">
        <v>0</v>
      </c>
      <c r="I91" s="33">
        <f>ROUND(ROUND(H91,2)*ROUND(G91,3),2)</f>
        <v>0</v>
      </c>
      <c r="O91">
        <f>(I91*21)/100</f>
        <v>0</v>
      </c>
      <c r="P91" t="s">
        <v>35</v>
      </c>
    </row>
    <row r="92" spans="1:18" ht="25.5" x14ac:dyDescent="0.2">
      <c r="A92" s="34" t="s">
        <v>59</v>
      </c>
      <c r="E92" s="35" t="s">
        <v>3669</v>
      </c>
    </row>
    <row r="93" spans="1:18" x14ac:dyDescent="0.2">
      <c r="A93" s="36" t="s">
        <v>61</v>
      </c>
      <c r="E93" s="37" t="s">
        <v>3878</v>
      </c>
    </row>
    <row r="94" spans="1:18" ht="38.25" x14ac:dyDescent="0.2">
      <c r="A94" t="s">
        <v>63</v>
      </c>
      <c r="E94" s="35" t="s">
        <v>475</v>
      </c>
    </row>
    <row r="95" spans="1:18" ht="12.75" customHeight="1" x14ac:dyDescent="0.2">
      <c r="A95" s="12" t="s">
        <v>53</v>
      </c>
      <c r="B95" s="12"/>
      <c r="C95" s="38" t="s">
        <v>50</v>
      </c>
      <c r="D95" s="12"/>
      <c r="E95" s="27" t="s">
        <v>542</v>
      </c>
      <c r="F95" s="12"/>
      <c r="G95" s="12"/>
      <c r="H95" s="12"/>
      <c r="I95" s="39">
        <f>0+Q95</f>
        <v>0</v>
      </c>
      <c r="O95">
        <f>0+R95</f>
        <v>0</v>
      </c>
      <c r="Q95">
        <f>0+I96+I100+I104+I108+I112+I116</f>
        <v>0</v>
      </c>
      <c r="R95">
        <f>0+O96+O100+O104+O108+O112+O116</f>
        <v>0</v>
      </c>
    </row>
    <row r="96" spans="1:18" x14ac:dyDescent="0.2">
      <c r="A96" s="24" t="s">
        <v>55</v>
      </c>
      <c r="B96" s="29" t="s">
        <v>165</v>
      </c>
      <c r="C96" s="29" t="s">
        <v>618</v>
      </c>
      <c r="D96" s="24" t="s">
        <v>69</v>
      </c>
      <c r="E96" s="30" t="s">
        <v>619</v>
      </c>
      <c r="F96" s="31" t="s">
        <v>101</v>
      </c>
      <c r="G96" s="32">
        <v>8.9600000000000009</v>
      </c>
      <c r="H96" s="33">
        <v>0</v>
      </c>
      <c r="I96" s="33">
        <f>ROUND(ROUND(H96,2)*ROUND(G96,3),2)</f>
        <v>0</v>
      </c>
      <c r="O96">
        <f>(I96*21)/100</f>
        <v>0</v>
      </c>
      <c r="P96" t="s">
        <v>35</v>
      </c>
    </row>
    <row r="97" spans="1:16" ht="63.75" x14ac:dyDescent="0.2">
      <c r="A97" s="34" t="s">
        <v>59</v>
      </c>
      <c r="E97" s="35" t="s">
        <v>3895</v>
      </c>
    </row>
    <row r="98" spans="1:16" x14ac:dyDescent="0.2">
      <c r="A98" s="36" t="s">
        <v>61</v>
      </c>
      <c r="E98" s="37" t="s">
        <v>3896</v>
      </c>
    </row>
    <row r="99" spans="1:16" ht="51" x14ac:dyDescent="0.2">
      <c r="A99" t="s">
        <v>63</v>
      </c>
      <c r="E99" s="35" t="s">
        <v>622</v>
      </c>
    </row>
    <row r="100" spans="1:16" x14ac:dyDescent="0.2">
      <c r="A100" s="24" t="s">
        <v>55</v>
      </c>
      <c r="B100" s="29" t="s">
        <v>171</v>
      </c>
      <c r="C100" s="29" t="s">
        <v>646</v>
      </c>
      <c r="D100" s="24" t="s">
        <v>69</v>
      </c>
      <c r="E100" s="30" t="s">
        <v>647</v>
      </c>
      <c r="F100" s="31" t="s">
        <v>101</v>
      </c>
      <c r="G100" s="32">
        <v>3.72</v>
      </c>
      <c r="H100" s="33">
        <v>0</v>
      </c>
      <c r="I100" s="33">
        <f>ROUND(ROUND(H100,2)*ROUND(G100,3),2)</f>
        <v>0</v>
      </c>
      <c r="O100">
        <f>(I100*21)/100</f>
        <v>0</v>
      </c>
      <c r="P100" t="s">
        <v>35</v>
      </c>
    </row>
    <row r="101" spans="1:16" ht="25.5" x14ac:dyDescent="0.2">
      <c r="A101" s="34" t="s">
        <v>59</v>
      </c>
      <c r="E101" s="35" t="s">
        <v>3671</v>
      </c>
    </row>
    <row r="102" spans="1:16" x14ac:dyDescent="0.2">
      <c r="A102" s="36" t="s">
        <v>61</v>
      </c>
      <c r="E102" s="37" t="s">
        <v>3878</v>
      </c>
    </row>
    <row r="103" spans="1:16" ht="25.5" x14ac:dyDescent="0.2">
      <c r="A103" t="s">
        <v>63</v>
      </c>
      <c r="E103" s="35" t="s">
        <v>644</v>
      </c>
    </row>
    <row r="104" spans="1:16" x14ac:dyDescent="0.2">
      <c r="A104" s="24" t="s">
        <v>55</v>
      </c>
      <c r="B104" s="29" t="s">
        <v>178</v>
      </c>
      <c r="C104" s="29" t="s">
        <v>668</v>
      </c>
      <c r="D104" s="24" t="s">
        <v>69</v>
      </c>
      <c r="E104" s="30" t="s">
        <v>669</v>
      </c>
      <c r="F104" s="31" t="s">
        <v>71</v>
      </c>
      <c r="G104" s="32">
        <v>0.185</v>
      </c>
      <c r="H104" s="33">
        <v>0</v>
      </c>
      <c r="I104" s="33">
        <f>ROUND(ROUND(H104,2)*ROUND(G104,3),2)</f>
        <v>0</v>
      </c>
      <c r="O104">
        <f>(I104*21)/100</f>
        <v>0</v>
      </c>
      <c r="P104" t="s">
        <v>35</v>
      </c>
    </row>
    <row r="105" spans="1:16" ht="51" x14ac:dyDescent="0.2">
      <c r="A105" s="34" t="s">
        <v>59</v>
      </c>
      <c r="E105" s="35" t="s">
        <v>3897</v>
      </c>
    </row>
    <row r="106" spans="1:16" x14ac:dyDescent="0.2">
      <c r="A106" s="36" t="s">
        <v>61</v>
      </c>
      <c r="E106" s="37" t="s">
        <v>3898</v>
      </c>
    </row>
    <row r="107" spans="1:16" ht="114.75" x14ac:dyDescent="0.2">
      <c r="A107" t="s">
        <v>63</v>
      </c>
      <c r="E107" s="35" t="s">
        <v>661</v>
      </c>
    </row>
    <row r="108" spans="1:16" x14ac:dyDescent="0.2">
      <c r="A108" s="24" t="s">
        <v>55</v>
      </c>
      <c r="B108" s="29" t="s">
        <v>184</v>
      </c>
      <c r="C108" s="29" t="s">
        <v>673</v>
      </c>
      <c r="D108" s="24" t="s">
        <v>69</v>
      </c>
      <c r="E108" s="30" t="s">
        <v>674</v>
      </c>
      <c r="F108" s="31" t="s">
        <v>77</v>
      </c>
      <c r="G108" s="32">
        <v>4.2549999999999999</v>
      </c>
      <c r="H108" s="33">
        <v>0</v>
      </c>
      <c r="I108" s="33">
        <f>ROUND(ROUND(H108,2)*ROUND(G108,3),2)</f>
        <v>0</v>
      </c>
      <c r="O108">
        <f>(I108*21)/100</f>
        <v>0</v>
      </c>
      <c r="P108" t="s">
        <v>35</v>
      </c>
    </row>
    <row r="109" spans="1:16" ht="38.25" x14ac:dyDescent="0.2">
      <c r="A109" s="34" t="s">
        <v>59</v>
      </c>
      <c r="E109" s="35" t="s">
        <v>3899</v>
      </c>
    </row>
    <row r="110" spans="1:16" x14ac:dyDescent="0.2">
      <c r="A110" s="36" t="s">
        <v>61</v>
      </c>
      <c r="E110" s="37" t="s">
        <v>3900</v>
      </c>
    </row>
    <row r="111" spans="1:16" ht="25.5" x14ac:dyDescent="0.2">
      <c r="A111" t="s">
        <v>63</v>
      </c>
      <c r="E111" s="35" t="s">
        <v>80</v>
      </c>
    </row>
    <row r="112" spans="1:16" x14ac:dyDescent="0.2">
      <c r="A112" s="24" t="s">
        <v>55</v>
      </c>
      <c r="B112" s="29" t="s">
        <v>190</v>
      </c>
      <c r="C112" s="29" t="s">
        <v>1067</v>
      </c>
      <c r="D112" s="24" t="s">
        <v>69</v>
      </c>
      <c r="E112" s="30" t="s">
        <v>1068</v>
      </c>
      <c r="F112" s="31" t="s">
        <v>71</v>
      </c>
      <c r="G112" s="32">
        <v>1</v>
      </c>
      <c r="H112" s="33">
        <v>0</v>
      </c>
      <c r="I112" s="33">
        <f>ROUND(ROUND(H112,2)*ROUND(G112,3),2)</f>
        <v>0</v>
      </c>
      <c r="O112">
        <f>(I112*21)/100</f>
        <v>0</v>
      </c>
      <c r="P112" t="s">
        <v>35</v>
      </c>
    </row>
    <row r="113" spans="1:16" ht="51" x14ac:dyDescent="0.2">
      <c r="A113" s="34" t="s">
        <v>59</v>
      </c>
      <c r="E113" s="35" t="s">
        <v>3901</v>
      </c>
    </row>
    <row r="114" spans="1:16" x14ac:dyDescent="0.2">
      <c r="A114" s="36" t="s">
        <v>61</v>
      </c>
      <c r="E114" s="37" t="s">
        <v>3902</v>
      </c>
    </row>
    <row r="115" spans="1:16" ht="89.25" x14ac:dyDescent="0.2">
      <c r="A115" t="s">
        <v>63</v>
      </c>
      <c r="E115" s="35" t="s">
        <v>694</v>
      </c>
    </row>
    <row r="116" spans="1:16" x14ac:dyDescent="0.2">
      <c r="A116" s="24" t="s">
        <v>55</v>
      </c>
      <c r="B116" s="29" t="s">
        <v>196</v>
      </c>
      <c r="C116" s="29" t="s">
        <v>1071</v>
      </c>
      <c r="D116" s="24" t="s">
        <v>69</v>
      </c>
      <c r="E116" s="30" t="s">
        <v>1072</v>
      </c>
      <c r="F116" s="31" t="s">
        <v>77</v>
      </c>
      <c r="G116" s="32">
        <v>25</v>
      </c>
      <c r="H116" s="33">
        <v>0</v>
      </c>
      <c r="I116" s="33">
        <f>ROUND(ROUND(H116,2)*ROUND(G116,3),2)</f>
        <v>0</v>
      </c>
      <c r="O116">
        <f>(I116*21)/100</f>
        <v>0</v>
      </c>
      <c r="P116" t="s">
        <v>35</v>
      </c>
    </row>
    <row r="117" spans="1:16" ht="38.25" x14ac:dyDescent="0.2">
      <c r="A117" s="34" t="s">
        <v>59</v>
      </c>
      <c r="E117" s="35" t="s">
        <v>3903</v>
      </c>
    </row>
    <row r="118" spans="1:16" x14ac:dyDescent="0.2">
      <c r="A118" s="36" t="s">
        <v>61</v>
      </c>
      <c r="E118" s="37" t="s">
        <v>3904</v>
      </c>
    </row>
    <row r="119" spans="1:16" ht="25.5" x14ac:dyDescent="0.2">
      <c r="A119" t="s">
        <v>63</v>
      </c>
      <c r="E119"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0+O12+O21+O78+O107+O132+O137+O146+O159</f>
        <v>0</v>
      </c>
      <c r="P2" t="s">
        <v>34</v>
      </c>
    </row>
    <row r="3" spans="1:18" ht="15" customHeight="1" x14ac:dyDescent="0.25">
      <c r="A3" t="s">
        <v>11</v>
      </c>
      <c r="B3" s="17" t="s">
        <v>13</v>
      </c>
      <c r="C3" s="4" t="s">
        <v>14</v>
      </c>
      <c r="D3" s="7"/>
      <c r="E3" s="18" t="s">
        <v>15</v>
      </c>
      <c r="F3" s="8"/>
      <c r="G3" s="15"/>
      <c r="H3" s="14" t="s">
        <v>3905</v>
      </c>
      <c r="I3" s="40">
        <f>0+I12+I21+I78+I107+I132+I137+I146+I159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3905</v>
      </c>
      <c r="D8" s="2"/>
      <c r="E8" s="21" t="s">
        <v>3906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69</v>
      </c>
      <c r="E13" s="30" t="s">
        <v>57</v>
      </c>
      <c r="F13" s="31" t="s">
        <v>58</v>
      </c>
      <c r="G13" s="32">
        <v>133.77799999999999</v>
      </c>
      <c r="H13" s="33">
        <v>0</v>
      </c>
      <c r="I13" s="33">
        <f>ROUND(ROUND(H13,2)*ROUND(G13,3),2)</f>
        <v>0</v>
      </c>
      <c r="O13">
        <f>(I13*21)/100</f>
        <v>0</v>
      </c>
      <c r="P13" t="s">
        <v>35</v>
      </c>
    </row>
    <row r="14" spans="1:18" ht="25.5" x14ac:dyDescent="0.2">
      <c r="A14" s="34" t="s">
        <v>59</v>
      </c>
      <c r="E14" s="35" t="s">
        <v>1077</v>
      </c>
    </row>
    <row r="15" spans="1:18" x14ac:dyDescent="0.2">
      <c r="A15" s="36" t="s">
        <v>61</v>
      </c>
      <c r="E15" s="37" t="s">
        <v>3907</v>
      </c>
    </row>
    <row r="16" spans="1:18" ht="25.5" x14ac:dyDescent="0.2">
      <c r="A16" t="s">
        <v>63</v>
      </c>
      <c r="E16" s="35" t="s">
        <v>64</v>
      </c>
    </row>
    <row r="17" spans="1:18" x14ac:dyDescent="0.2">
      <c r="A17" s="24" t="s">
        <v>55</v>
      </c>
      <c r="B17" s="29" t="s">
        <v>35</v>
      </c>
      <c r="C17" s="29" t="s">
        <v>56</v>
      </c>
      <c r="D17" s="24" t="s">
        <v>125</v>
      </c>
      <c r="E17" s="30" t="s">
        <v>57</v>
      </c>
      <c r="F17" s="31" t="s">
        <v>58</v>
      </c>
      <c r="G17" s="32">
        <v>31.95</v>
      </c>
      <c r="H17" s="33">
        <v>0</v>
      </c>
      <c r="I17" s="33">
        <f>ROUND(ROUND(H17,2)*ROUND(G17,3),2)</f>
        <v>0</v>
      </c>
      <c r="O17">
        <f>(I17*21)/100</f>
        <v>0</v>
      </c>
      <c r="P17" t="s">
        <v>35</v>
      </c>
    </row>
    <row r="18" spans="1:18" ht="25.5" x14ac:dyDescent="0.2">
      <c r="A18" s="34" t="s">
        <v>59</v>
      </c>
      <c r="E18" s="35" t="s">
        <v>3908</v>
      </c>
    </row>
    <row r="19" spans="1:18" x14ac:dyDescent="0.2">
      <c r="A19" s="36" t="s">
        <v>61</v>
      </c>
      <c r="E19" s="37" t="s">
        <v>3909</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0+I22+I26+I30+I34+I38+I42+I46+I50+I54+I58+I62+I66+I70+I74</f>
        <v>0</v>
      </c>
      <c r="R21">
        <f>0+O22+O26+O30+O34+O38+O42+O46+O50+O54+O58+O62+O66+O70+O74</f>
        <v>0</v>
      </c>
    </row>
    <row r="22" spans="1:18" ht="25.5" x14ac:dyDescent="0.2">
      <c r="A22" s="24" t="s">
        <v>55</v>
      </c>
      <c r="B22" s="29" t="s">
        <v>34</v>
      </c>
      <c r="C22" s="29" t="s">
        <v>99</v>
      </c>
      <c r="D22" s="24" t="s">
        <v>69</v>
      </c>
      <c r="E22" s="30" t="s">
        <v>100</v>
      </c>
      <c r="F22" s="31" t="s">
        <v>101</v>
      </c>
      <c r="G22" s="32">
        <v>13.2</v>
      </c>
      <c r="H22" s="33">
        <v>0</v>
      </c>
      <c r="I22" s="33">
        <f>ROUND(ROUND(H22,2)*ROUND(G22,3),2)</f>
        <v>0</v>
      </c>
      <c r="O22">
        <f>(I22*21)/100</f>
        <v>0</v>
      </c>
      <c r="P22" t="s">
        <v>35</v>
      </c>
    </row>
    <row r="23" spans="1:18" ht="63.75" x14ac:dyDescent="0.2">
      <c r="A23" s="34" t="s">
        <v>59</v>
      </c>
      <c r="E23" s="35" t="s">
        <v>3910</v>
      </c>
    </row>
    <row r="24" spans="1:18" x14ac:dyDescent="0.2">
      <c r="A24" s="36" t="s">
        <v>61</v>
      </c>
      <c r="E24" s="37" t="s">
        <v>3911</v>
      </c>
    </row>
    <row r="25" spans="1:18" ht="63.75" x14ac:dyDescent="0.2">
      <c r="A25" t="s">
        <v>63</v>
      </c>
      <c r="E25" s="35" t="s">
        <v>74</v>
      </c>
    </row>
    <row r="26" spans="1:18" ht="25.5" x14ac:dyDescent="0.2">
      <c r="A26" s="24" t="s">
        <v>55</v>
      </c>
      <c r="B26" s="29" t="s">
        <v>43</v>
      </c>
      <c r="C26" s="29" t="s">
        <v>104</v>
      </c>
      <c r="D26" s="24" t="s">
        <v>69</v>
      </c>
      <c r="E26" s="30" t="s">
        <v>105</v>
      </c>
      <c r="F26" s="31" t="s">
        <v>77</v>
      </c>
      <c r="G26" s="32">
        <v>18.975000000000001</v>
      </c>
      <c r="H26" s="33">
        <v>0</v>
      </c>
      <c r="I26" s="33">
        <f>ROUND(ROUND(H26,2)*ROUND(G26,3),2)</f>
        <v>0</v>
      </c>
      <c r="O26">
        <f>(I26*21)/100</f>
        <v>0</v>
      </c>
      <c r="P26" t="s">
        <v>35</v>
      </c>
    </row>
    <row r="27" spans="1:18" ht="38.25" x14ac:dyDescent="0.2">
      <c r="A27" s="34" t="s">
        <v>59</v>
      </c>
      <c r="E27" s="35" t="s">
        <v>1083</v>
      </c>
    </row>
    <row r="28" spans="1:18" x14ac:dyDescent="0.2">
      <c r="A28" s="36" t="s">
        <v>61</v>
      </c>
      <c r="E28" s="37" t="s">
        <v>3912</v>
      </c>
    </row>
    <row r="29" spans="1:18" ht="25.5" x14ac:dyDescent="0.2">
      <c r="A29" t="s">
        <v>63</v>
      </c>
      <c r="E29" s="35" t="s">
        <v>80</v>
      </c>
    </row>
    <row r="30" spans="1:18" x14ac:dyDescent="0.2">
      <c r="A30" s="24" t="s">
        <v>55</v>
      </c>
      <c r="B30" s="29" t="s">
        <v>45</v>
      </c>
      <c r="C30" s="29" t="s">
        <v>119</v>
      </c>
      <c r="D30" s="24" t="s">
        <v>69</v>
      </c>
      <c r="E30" s="30" t="s">
        <v>121</v>
      </c>
      <c r="F30" s="31" t="s">
        <v>71</v>
      </c>
      <c r="G30" s="32">
        <v>7.15</v>
      </c>
      <c r="H30" s="33">
        <v>0</v>
      </c>
      <c r="I30" s="33">
        <f>ROUND(ROUND(H30,2)*ROUND(G30,3),2)</f>
        <v>0</v>
      </c>
      <c r="O30">
        <f>(I30*21)/100</f>
        <v>0</v>
      </c>
      <c r="P30" t="s">
        <v>35</v>
      </c>
    </row>
    <row r="31" spans="1:18" ht="63.75" x14ac:dyDescent="0.2">
      <c r="A31" s="34" t="s">
        <v>59</v>
      </c>
      <c r="E31" s="35" t="s">
        <v>3913</v>
      </c>
    </row>
    <row r="32" spans="1:18" x14ac:dyDescent="0.2">
      <c r="A32" s="36" t="s">
        <v>61</v>
      </c>
      <c r="E32" s="37" t="s">
        <v>3914</v>
      </c>
    </row>
    <row r="33" spans="1:16" ht="63.75" x14ac:dyDescent="0.2">
      <c r="A33" t="s">
        <v>63</v>
      </c>
      <c r="E33" s="35" t="s">
        <v>74</v>
      </c>
    </row>
    <row r="34" spans="1:16" x14ac:dyDescent="0.2">
      <c r="A34" s="24" t="s">
        <v>55</v>
      </c>
      <c r="B34" s="29" t="s">
        <v>47</v>
      </c>
      <c r="C34" s="29" t="s">
        <v>1087</v>
      </c>
      <c r="D34" s="24" t="s">
        <v>69</v>
      </c>
      <c r="E34" s="30" t="s">
        <v>1088</v>
      </c>
      <c r="F34" s="31" t="s">
        <v>101</v>
      </c>
      <c r="G34" s="32">
        <v>9.4499999999999993</v>
      </c>
      <c r="H34" s="33">
        <v>0</v>
      </c>
      <c r="I34" s="33">
        <f>ROUND(ROUND(H34,2)*ROUND(G34,3),2)</f>
        <v>0</v>
      </c>
      <c r="O34">
        <f>(I34*21)/100</f>
        <v>0</v>
      </c>
      <c r="P34" t="s">
        <v>35</v>
      </c>
    </row>
    <row r="35" spans="1:16" ht="76.5" x14ac:dyDescent="0.2">
      <c r="A35" s="34" t="s">
        <v>59</v>
      </c>
      <c r="E35" s="35" t="s">
        <v>3915</v>
      </c>
    </row>
    <row r="36" spans="1:16" ht="38.25" x14ac:dyDescent="0.2">
      <c r="A36" s="36" t="s">
        <v>61</v>
      </c>
      <c r="E36" s="37" t="s">
        <v>3916</v>
      </c>
    </row>
    <row r="37" spans="1:16" ht="25.5" x14ac:dyDescent="0.2">
      <c r="A37" t="s">
        <v>63</v>
      </c>
      <c r="E37" s="35" t="s">
        <v>133</v>
      </c>
    </row>
    <row r="38" spans="1:16" x14ac:dyDescent="0.2">
      <c r="A38" s="24" t="s">
        <v>55</v>
      </c>
      <c r="B38" s="29" t="s">
        <v>89</v>
      </c>
      <c r="C38" s="29" t="s">
        <v>135</v>
      </c>
      <c r="D38" s="24" t="s">
        <v>69</v>
      </c>
      <c r="E38" s="30" t="s">
        <v>136</v>
      </c>
      <c r="F38" s="31" t="s">
        <v>137</v>
      </c>
      <c r="G38" s="32">
        <v>140</v>
      </c>
      <c r="H38" s="33">
        <v>0</v>
      </c>
      <c r="I38" s="33">
        <f>ROUND(ROUND(H38,2)*ROUND(G38,3),2)</f>
        <v>0</v>
      </c>
      <c r="O38">
        <f>(I38*21)/100</f>
        <v>0</v>
      </c>
      <c r="P38" t="s">
        <v>35</v>
      </c>
    </row>
    <row r="39" spans="1:16" ht="25.5" x14ac:dyDescent="0.2">
      <c r="A39" s="34" t="s">
        <v>59</v>
      </c>
      <c r="E39" s="35" t="s">
        <v>746</v>
      </c>
    </row>
    <row r="40" spans="1:16" x14ac:dyDescent="0.2">
      <c r="A40" s="36" t="s">
        <v>61</v>
      </c>
      <c r="E40" s="37" t="s">
        <v>139</v>
      </c>
    </row>
    <row r="41" spans="1:16" ht="38.25" x14ac:dyDescent="0.2">
      <c r="A41" t="s">
        <v>63</v>
      </c>
      <c r="E41" s="35" t="s">
        <v>140</v>
      </c>
    </row>
    <row r="42" spans="1:16" x14ac:dyDescent="0.2">
      <c r="A42" s="24" t="s">
        <v>55</v>
      </c>
      <c r="B42" s="29" t="s">
        <v>94</v>
      </c>
      <c r="C42" s="29" t="s">
        <v>142</v>
      </c>
      <c r="D42" s="24" t="s">
        <v>69</v>
      </c>
      <c r="E42" s="30" t="s">
        <v>143</v>
      </c>
      <c r="F42" s="31" t="s">
        <v>71</v>
      </c>
      <c r="G42" s="32">
        <v>7.7770000000000001</v>
      </c>
      <c r="H42" s="33">
        <v>0</v>
      </c>
      <c r="I42" s="33">
        <f>ROUND(ROUND(H42,2)*ROUND(G42,3),2)</f>
        <v>0</v>
      </c>
      <c r="O42">
        <f>(I42*21)/100</f>
        <v>0</v>
      </c>
      <c r="P42" t="s">
        <v>35</v>
      </c>
    </row>
    <row r="43" spans="1:16" ht="153" x14ac:dyDescent="0.2">
      <c r="A43" s="34" t="s">
        <v>59</v>
      </c>
      <c r="E43" s="35" t="s">
        <v>3917</v>
      </c>
    </row>
    <row r="44" spans="1:16" ht="25.5" x14ac:dyDescent="0.2">
      <c r="A44" s="36" t="s">
        <v>61</v>
      </c>
      <c r="E44" s="37" t="s">
        <v>3918</v>
      </c>
    </row>
    <row r="45" spans="1:16" ht="38.25" x14ac:dyDescent="0.2">
      <c r="A45" t="s">
        <v>63</v>
      </c>
      <c r="E45" s="35" t="s">
        <v>146</v>
      </c>
    </row>
    <row r="46" spans="1:16" x14ac:dyDescent="0.2">
      <c r="A46" s="24" t="s">
        <v>55</v>
      </c>
      <c r="B46" s="29" t="s">
        <v>50</v>
      </c>
      <c r="C46" s="29" t="s">
        <v>166</v>
      </c>
      <c r="D46" s="24" t="s">
        <v>69</v>
      </c>
      <c r="E46" s="30" t="s">
        <v>167</v>
      </c>
      <c r="F46" s="31" t="s">
        <v>71</v>
      </c>
      <c r="G46" s="32">
        <v>66.888999999999996</v>
      </c>
      <c r="H46" s="33">
        <v>0</v>
      </c>
      <c r="I46" s="33">
        <f>ROUND(ROUND(H46,2)*ROUND(G46,3),2)</f>
        <v>0</v>
      </c>
      <c r="O46">
        <f>(I46*21)/100</f>
        <v>0</v>
      </c>
      <c r="P46" t="s">
        <v>35</v>
      </c>
    </row>
    <row r="47" spans="1:16" ht="63.75" x14ac:dyDescent="0.2">
      <c r="A47" s="34" t="s">
        <v>59</v>
      </c>
      <c r="E47" s="35" t="s">
        <v>3919</v>
      </c>
    </row>
    <row r="48" spans="1:16" x14ac:dyDescent="0.2">
      <c r="A48" s="36" t="s">
        <v>61</v>
      </c>
      <c r="E48" s="37" t="s">
        <v>3920</v>
      </c>
    </row>
    <row r="49" spans="1:16" ht="318.75" x14ac:dyDescent="0.2">
      <c r="A49" t="s">
        <v>63</v>
      </c>
      <c r="E49" s="35" t="s">
        <v>170</v>
      </c>
    </row>
    <row r="50" spans="1:16" x14ac:dyDescent="0.2">
      <c r="A50" s="24" t="s">
        <v>55</v>
      </c>
      <c r="B50" s="29" t="s">
        <v>52</v>
      </c>
      <c r="C50" s="29" t="s">
        <v>172</v>
      </c>
      <c r="D50" s="24" t="s">
        <v>69</v>
      </c>
      <c r="E50" s="30" t="s">
        <v>173</v>
      </c>
      <c r="F50" s="31" t="s">
        <v>174</v>
      </c>
      <c r="G50" s="32">
        <v>668.89</v>
      </c>
      <c r="H50" s="33">
        <v>0</v>
      </c>
      <c r="I50" s="33">
        <f>ROUND(ROUND(H50,2)*ROUND(G50,3),2)</f>
        <v>0</v>
      </c>
      <c r="O50">
        <f>(I50*21)/100</f>
        <v>0</v>
      </c>
      <c r="P50" t="s">
        <v>35</v>
      </c>
    </row>
    <row r="51" spans="1:16" ht="38.25" x14ac:dyDescent="0.2">
      <c r="A51" s="34" t="s">
        <v>59</v>
      </c>
      <c r="E51" s="35" t="s">
        <v>751</v>
      </c>
    </row>
    <row r="52" spans="1:16" x14ac:dyDescent="0.2">
      <c r="A52" s="36" t="s">
        <v>61</v>
      </c>
      <c r="E52" s="37" t="s">
        <v>3921</v>
      </c>
    </row>
    <row r="53" spans="1:16" ht="25.5" x14ac:dyDescent="0.2">
      <c r="A53" t="s">
        <v>63</v>
      </c>
      <c r="E53" s="35" t="s">
        <v>177</v>
      </c>
    </row>
    <row r="54" spans="1:16" x14ac:dyDescent="0.2">
      <c r="A54" s="24" t="s">
        <v>55</v>
      </c>
      <c r="B54" s="29" t="s">
        <v>108</v>
      </c>
      <c r="C54" s="29" t="s">
        <v>753</v>
      </c>
      <c r="D54" s="24" t="s">
        <v>69</v>
      </c>
      <c r="E54" s="30" t="s">
        <v>754</v>
      </c>
      <c r="F54" s="31" t="s">
        <v>71</v>
      </c>
      <c r="G54" s="32">
        <v>37.488</v>
      </c>
      <c r="H54" s="33">
        <v>0</v>
      </c>
      <c r="I54" s="33">
        <f>ROUND(ROUND(H54,2)*ROUND(G54,3),2)</f>
        <v>0</v>
      </c>
      <c r="O54">
        <f>(I54*21)/100</f>
        <v>0</v>
      </c>
      <c r="P54" t="s">
        <v>35</v>
      </c>
    </row>
    <row r="55" spans="1:16" ht="51" x14ac:dyDescent="0.2">
      <c r="A55" s="34" t="s">
        <v>59</v>
      </c>
      <c r="E55" s="35" t="s">
        <v>3339</v>
      </c>
    </row>
    <row r="56" spans="1:16" x14ac:dyDescent="0.2">
      <c r="A56" s="36" t="s">
        <v>61</v>
      </c>
      <c r="E56" s="37" t="s">
        <v>3922</v>
      </c>
    </row>
    <row r="57" spans="1:16" ht="293.25" x14ac:dyDescent="0.2">
      <c r="A57" t="s">
        <v>63</v>
      </c>
      <c r="E57" s="35" t="s">
        <v>757</v>
      </c>
    </row>
    <row r="58" spans="1:16" x14ac:dyDescent="0.2">
      <c r="A58" s="24" t="s">
        <v>55</v>
      </c>
      <c r="B58" s="29" t="s">
        <v>113</v>
      </c>
      <c r="C58" s="29" t="s">
        <v>202</v>
      </c>
      <c r="D58" s="24" t="s">
        <v>69</v>
      </c>
      <c r="E58" s="30" t="s">
        <v>203</v>
      </c>
      <c r="F58" s="31" t="s">
        <v>204</v>
      </c>
      <c r="G58" s="32">
        <v>138.86699999999999</v>
      </c>
      <c r="H58" s="33">
        <v>0</v>
      </c>
      <c r="I58" s="33">
        <f>ROUND(ROUND(H58,2)*ROUND(G58,3),2)</f>
        <v>0</v>
      </c>
      <c r="O58">
        <f>(I58*21)/100</f>
        <v>0</v>
      </c>
      <c r="P58" t="s">
        <v>35</v>
      </c>
    </row>
    <row r="59" spans="1:16" ht="102" x14ac:dyDescent="0.2">
      <c r="A59" s="34" t="s">
        <v>59</v>
      </c>
      <c r="E59" s="35" t="s">
        <v>3923</v>
      </c>
    </row>
    <row r="60" spans="1:16" ht="51" x14ac:dyDescent="0.2">
      <c r="A60" s="36" t="s">
        <v>61</v>
      </c>
      <c r="E60" s="37" t="s">
        <v>3924</v>
      </c>
    </row>
    <row r="61" spans="1:16" ht="25.5" x14ac:dyDescent="0.2">
      <c r="A61" t="s">
        <v>63</v>
      </c>
      <c r="E61" s="35" t="s">
        <v>207</v>
      </c>
    </row>
    <row r="62" spans="1:16" x14ac:dyDescent="0.2">
      <c r="A62" s="24" t="s">
        <v>55</v>
      </c>
      <c r="B62" s="29" t="s">
        <v>118</v>
      </c>
      <c r="C62" s="29" t="s">
        <v>209</v>
      </c>
      <c r="D62" s="24" t="s">
        <v>69</v>
      </c>
      <c r="E62" s="30" t="s">
        <v>210</v>
      </c>
      <c r="F62" s="31" t="s">
        <v>204</v>
      </c>
      <c r="G62" s="32">
        <v>19.170000000000002</v>
      </c>
      <c r="H62" s="33">
        <v>0</v>
      </c>
      <c r="I62" s="33">
        <f>ROUND(ROUND(H62,2)*ROUND(G62,3),2)</f>
        <v>0</v>
      </c>
      <c r="O62">
        <f>(I62*21)/100</f>
        <v>0</v>
      </c>
      <c r="P62" t="s">
        <v>35</v>
      </c>
    </row>
    <row r="63" spans="1:16" ht="38.25" x14ac:dyDescent="0.2">
      <c r="A63" s="34" t="s">
        <v>59</v>
      </c>
      <c r="E63" s="35" t="s">
        <v>3343</v>
      </c>
    </row>
    <row r="64" spans="1:16" x14ac:dyDescent="0.2">
      <c r="A64" s="36" t="s">
        <v>61</v>
      </c>
      <c r="E64" s="37" t="s">
        <v>3925</v>
      </c>
    </row>
    <row r="65" spans="1:18" x14ac:dyDescent="0.2">
      <c r="A65" t="s">
        <v>63</v>
      </c>
      <c r="E65" s="35" t="s">
        <v>213</v>
      </c>
    </row>
    <row r="66" spans="1:18" x14ac:dyDescent="0.2">
      <c r="A66" s="24" t="s">
        <v>55</v>
      </c>
      <c r="B66" s="29" t="s">
        <v>124</v>
      </c>
      <c r="C66" s="29" t="s">
        <v>762</v>
      </c>
      <c r="D66" s="24" t="s">
        <v>69</v>
      </c>
      <c r="E66" s="30" t="s">
        <v>763</v>
      </c>
      <c r="F66" s="31" t="s">
        <v>204</v>
      </c>
      <c r="G66" s="32">
        <v>19.170000000000002</v>
      </c>
      <c r="H66" s="33">
        <v>0</v>
      </c>
      <c r="I66" s="33">
        <f>ROUND(ROUND(H66,2)*ROUND(G66,3),2)</f>
        <v>0</v>
      </c>
      <c r="O66">
        <f>(I66*21)/100</f>
        <v>0</v>
      </c>
      <c r="P66" t="s">
        <v>35</v>
      </c>
    </row>
    <row r="67" spans="1:18" ht="38.25" x14ac:dyDescent="0.2">
      <c r="A67" s="34" t="s">
        <v>59</v>
      </c>
      <c r="E67" s="35" t="s">
        <v>3345</v>
      </c>
    </row>
    <row r="68" spans="1:18" x14ac:dyDescent="0.2">
      <c r="A68" s="36" t="s">
        <v>61</v>
      </c>
      <c r="E68" s="37" t="s">
        <v>3925</v>
      </c>
    </row>
    <row r="69" spans="1:18" ht="38.25" x14ac:dyDescent="0.2">
      <c r="A69" t="s">
        <v>63</v>
      </c>
      <c r="E69" s="35" t="s">
        <v>765</v>
      </c>
    </row>
    <row r="70" spans="1:18" x14ac:dyDescent="0.2">
      <c r="A70" s="24" t="s">
        <v>55</v>
      </c>
      <c r="B70" s="29" t="s">
        <v>128</v>
      </c>
      <c r="C70" s="29" t="s">
        <v>221</v>
      </c>
      <c r="D70" s="24" t="s">
        <v>69</v>
      </c>
      <c r="E70" s="30" t="s">
        <v>222</v>
      </c>
      <c r="F70" s="31" t="s">
        <v>204</v>
      </c>
      <c r="G70" s="32">
        <v>19.170000000000002</v>
      </c>
      <c r="H70" s="33">
        <v>0</v>
      </c>
      <c r="I70" s="33">
        <f>ROUND(ROUND(H70,2)*ROUND(G70,3),2)</f>
        <v>0</v>
      </c>
      <c r="O70">
        <f>(I70*21)/100</f>
        <v>0</v>
      </c>
      <c r="P70" t="s">
        <v>35</v>
      </c>
    </row>
    <row r="71" spans="1:18" ht="38.25" x14ac:dyDescent="0.2">
      <c r="A71" s="34" t="s">
        <v>59</v>
      </c>
      <c r="E71" s="35" t="s">
        <v>3346</v>
      </c>
    </row>
    <row r="72" spans="1:18" x14ac:dyDescent="0.2">
      <c r="A72" s="36" t="s">
        <v>61</v>
      </c>
      <c r="E72" s="37" t="s">
        <v>3925</v>
      </c>
    </row>
    <row r="73" spans="1:18" ht="25.5" x14ac:dyDescent="0.2">
      <c r="A73" t="s">
        <v>63</v>
      </c>
      <c r="E73" s="35" t="s">
        <v>224</v>
      </c>
    </row>
    <row r="74" spans="1:18" x14ac:dyDescent="0.2">
      <c r="A74" s="24" t="s">
        <v>55</v>
      </c>
      <c r="B74" s="29" t="s">
        <v>134</v>
      </c>
      <c r="C74" s="29" t="s">
        <v>226</v>
      </c>
      <c r="D74" s="24" t="s">
        <v>69</v>
      </c>
      <c r="E74" s="30" t="s">
        <v>227</v>
      </c>
      <c r="F74" s="31" t="s">
        <v>204</v>
      </c>
      <c r="G74" s="32">
        <v>19.170000000000002</v>
      </c>
      <c r="H74" s="33">
        <v>0</v>
      </c>
      <c r="I74" s="33">
        <f>ROUND(ROUND(H74,2)*ROUND(G74,3),2)</f>
        <v>0</v>
      </c>
      <c r="O74">
        <f>(I74*21)/100</f>
        <v>0</v>
      </c>
      <c r="P74" t="s">
        <v>35</v>
      </c>
    </row>
    <row r="75" spans="1:18" ht="38.25" x14ac:dyDescent="0.2">
      <c r="A75" s="34" t="s">
        <v>59</v>
      </c>
      <c r="E75" s="35" t="s">
        <v>3347</v>
      </c>
    </row>
    <row r="76" spans="1:18" x14ac:dyDescent="0.2">
      <c r="A76" s="36" t="s">
        <v>61</v>
      </c>
      <c r="E76" s="37" t="s">
        <v>3925</v>
      </c>
    </row>
    <row r="77" spans="1:18" ht="38.25" x14ac:dyDescent="0.2">
      <c r="A77" t="s">
        <v>63</v>
      </c>
      <c r="E77" s="35" t="s">
        <v>229</v>
      </c>
    </row>
    <row r="78" spans="1:18" ht="12.75" customHeight="1" x14ac:dyDescent="0.2">
      <c r="A78" s="12" t="s">
        <v>53</v>
      </c>
      <c r="B78" s="12"/>
      <c r="C78" s="38" t="s">
        <v>43</v>
      </c>
      <c r="D78" s="12"/>
      <c r="E78" s="27" t="s">
        <v>281</v>
      </c>
      <c r="F78" s="12"/>
      <c r="G78" s="12"/>
      <c r="H78" s="12"/>
      <c r="I78" s="39">
        <f>0+Q78</f>
        <v>0</v>
      </c>
      <c r="O78">
        <f>0+R78</f>
        <v>0</v>
      </c>
      <c r="Q78">
        <f>0+I79+I83+I87+I91+I95+I99+I103</f>
        <v>0</v>
      </c>
      <c r="R78">
        <f>0+O79+O83+O87+O91+O95+O99+O103</f>
        <v>0</v>
      </c>
    </row>
    <row r="79" spans="1:18" x14ac:dyDescent="0.2">
      <c r="A79" s="24" t="s">
        <v>55</v>
      </c>
      <c r="B79" s="29" t="s">
        <v>141</v>
      </c>
      <c r="C79" s="29" t="s">
        <v>768</v>
      </c>
      <c r="D79" s="24" t="s">
        <v>69</v>
      </c>
      <c r="E79" s="30" t="s">
        <v>769</v>
      </c>
      <c r="F79" s="31" t="s">
        <v>71</v>
      </c>
      <c r="G79" s="32">
        <v>0.18</v>
      </c>
      <c r="H79" s="33">
        <v>0</v>
      </c>
      <c r="I79" s="33">
        <f>ROUND(ROUND(H79,2)*ROUND(G79,3),2)</f>
        <v>0</v>
      </c>
      <c r="O79">
        <f>(I79*21)/100</f>
        <v>0</v>
      </c>
      <c r="P79" t="s">
        <v>35</v>
      </c>
    </row>
    <row r="80" spans="1:18" ht="51" x14ac:dyDescent="0.2">
      <c r="A80" s="34" t="s">
        <v>59</v>
      </c>
      <c r="E80" s="35" t="s">
        <v>3926</v>
      </c>
    </row>
    <row r="81" spans="1:16" x14ac:dyDescent="0.2">
      <c r="A81" s="36" t="s">
        <v>61</v>
      </c>
      <c r="E81" s="37" t="s">
        <v>3927</v>
      </c>
    </row>
    <row r="82" spans="1:16" ht="229.5" x14ac:dyDescent="0.2">
      <c r="A82" t="s">
        <v>63</v>
      </c>
      <c r="E82" s="35" t="s">
        <v>772</v>
      </c>
    </row>
    <row r="83" spans="1:16" x14ac:dyDescent="0.2">
      <c r="A83" s="24" t="s">
        <v>55</v>
      </c>
      <c r="B83" s="29" t="s">
        <v>147</v>
      </c>
      <c r="C83" s="29" t="s">
        <v>288</v>
      </c>
      <c r="D83" s="24" t="s">
        <v>69</v>
      </c>
      <c r="E83" s="30" t="s">
        <v>289</v>
      </c>
      <c r="F83" s="31" t="s">
        <v>71</v>
      </c>
      <c r="G83" s="32">
        <v>8.5459999999999994</v>
      </c>
      <c r="H83" s="33">
        <v>0</v>
      </c>
      <c r="I83" s="33">
        <f>ROUND(ROUND(H83,2)*ROUND(G83,3),2)</f>
        <v>0</v>
      </c>
      <c r="O83">
        <f>(I83*21)/100</f>
        <v>0</v>
      </c>
      <c r="P83" t="s">
        <v>35</v>
      </c>
    </row>
    <row r="84" spans="1:16" ht="51" x14ac:dyDescent="0.2">
      <c r="A84" s="34" t="s">
        <v>59</v>
      </c>
      <c r="E84" s="35" t="s">
        <v>3351</v>
      </c>
    </row>
    <row r="85" spans="1:16" x14ac:dyDescent="0.2">
      <c r="A85" s="36" t="s">
        <v>61</v>
      </c>
      <c r="E85" s="37" t="s">
        <v>3928</v>
      </c>
    </row>
    <row r="86" spans="1:16" ht="369.75" x14ac:dyDescent="0.2">
      <c r="A86" t="s">
        <v>63</v>
      </c>
      <c r="E86" s="35" t="s">
        <v>274</v>
      </c>
    </row>
    <row r="87" spans="1:16" x14ac:dyDescent="0.2">
      <c r="A87" s="24" t="s">
        <v>55</v>
      </c>
      <c r="B87" s="29" t="s">
        <v>153</v>
      </c>
      <c r="C87" s="29" t="s">
        <v>775</v>
      </c>
      <c r="D87" s="24" t="s">
        <v>69</v>
      </c>
      <c r="E87" s="30" t="s">
        <v>776</v>
      </c>
      <c r="F87" s="31" t="s">
        <v>71</v>
      </c>
      <c r="G87" s="32">
        <v>3.097</v>
      </c>
      <c r="H87" s="33">
        <v>0</v>
      </c>
      <c r="I87" s="33">
        <f>ROUND(ROUND(H87,2)*ROUND(G87,3),2)</f>
        <v>0</v>
      </c>
      <c r="O87">
        <f>(I87*21)/100</f>
        <v>0</v>
      </c>
      <c r="P87" t="s">
        <v>35</v>
      </c>
    </row>
    <row r="88" spans="1:16" ht="76.5" x14ac:dyDescent="0.2">
      <c r="A88" s="34" t="s">
        <v>59</v>
      </c>
      <c r="E88" s="35" t="s">
        <v>3929</v>
      </c>
    </row>
    <row r="89" spans="1:16" x14ac:dyDescent="0.2">
      <c r="A89" s="36" t="s">
        <v>61</v>
      </c>
      <c r="E89" s="37" t="s">
        <v>3930</v>
      </c>
    </row>
    <row r="90" spans="1:16" ht="369.75" x14ac:dyDescent="0.2">
      <c r="A90" t="s">
        <v>63</v>
      </c>
      <c r="E90" s="35" t="s">
        <v>274</v>
      </c>
    </row>
    <row r="91" spans="1:16" x14ac:dyDescent="0.2">
      <c r="A91" s="24" t="s">
        <v>55</v>
      </c>
      <c r="B91" s="29" t="s">
        <v>159</v>
      </c>
      <c r="C91" s="29" t="s">
        <v>779</v>
      </c>
      <c r="D91" s="24" t="s">
        <v>69</v>
      </c>
      <c r="E91" s="30" t="s">
        <v>780</v>
      </c>
      <c r="F91" s="31" t="s">
        <v>58</v>
      </c>
      <c r="G91" s="32">
        <v>0.48599999999999999</v>
      </c>
      <c r="H91" s="33">
        <v>0</v>
      </c>
      <c r="I91" s="33">
        <f>ROUND(ROUND(H91,2)*ROUND(G91,3),2)</f>
        <v>0</v>
      </c>
      <c r="O91">
        <f>(I91*21)/100</f>
        <v>0</v>
      </c>
      <c r="P91" t="s">
        <v>35</v>
      </c>
    </row>
    <row r="92" spans="1:16" ht="51" x14ac:dyDescent="0.2">
      <c r="A92" s="34" t="s">
        <v>59</v>
      </c>
      <c r="E92" s="35" t="s">
        <v>3355</v>
      </c>
    </row>
    <row r="93" spans="1:16" x14ac:dyDescent="0.2">
      <c r="A93" s="36" t="s">
        <v>61</v>
      </c>
      <c r="E93" s="37" t="s">
        <v>3931</v>
      </c>
    </row>
    <row r="94" spans="1:16" ht="191.25" x14ac:dyDescent="0.2">
      <c r="A94" t="s">
        <v>63</v>
      </c>
      <c r="E94" s="35" t="s">
        <v>783</v>
      </c>
    </row>
    <row r="95" spans="1:16" x14ac:dyDescent="0.2">
      <c r="A95" s="24" t="s">
        <v>55</v>
      </c>
      <c r="B95" s="29" t="s">
        <v>165</v>
      </c>
      <c r="C95" s="29" t="s">
        <v>293</v>
      </c>
      <c r="D95" s="24" t="s">
        <v>69</v>
      </c>
      <c r="E95" s="30" t="s">
        <v>294</v>
      </c>
      <c r="F95" s="31" t="s">
        <v>71</v>
      </c>
      <c r="G95" s="32">
        <v>7.3010000000000002</v>
      </c>
      <c r="H95" s="33">
        <v>0</v>
      </c>
      <c r="I95" s="33">
        <f>ROUND(ROUND(H95,2)*ROUND(G95,3),2)</f>
        <v>0</v>
      </c>
      <c r="O95">
        <f>(I95*21)/100</f>
        <v>0</v>
      </c>
      <c r="P95" t="s">
        <v>35</v>
      </c>
    </row>
    <row r="96" spans="1:16" ht="51" x14ac:dyDescent="0.2">
      <c r="A96" s="34" t="s">
        <v>59</v>
      </c>
      <c r="E96" s="35" t="s">
        <v>3357</v>
      </c>
    </row>
    <row r="97" spans="1:18" x14ac:dyDescent="0.2">
      <c r="A97" s="36" t="s">
        <v>61</v>
      </c>
      <c r="E97" s="37" t="s">
        <v>3932</v>
      </c>
    </row>
    <row r="98" spans="1:18" ht="38.25" x14ac:dyDescent="0.2">
      <c r="A98" t="s">
        <v>63</v>
      </c>
      <c r="E98" s="35" t="s">
        <v>297</v>
      </c>
    </row>
    <row r="99" spans="1:18" x14ac:dyDescent="0.2">
      <c r="A99" s="24" t="s">
        <v>55</v>
      </c>
      <c r="B99" s="29" t="s">
        <v>171</v>
      </c>
      <c r="C99" s="29" t="s">
        <v>310</v>
      </c>
      <c r="D99" s="24" t="s">
        <v>69</v>
      </c>
      <c r="E99" s="30" t="s">
        <v>311</v>
      </c>
      <c r="F99" s="31" t="s">
        <v>71</v>
      </c>
      <c r="G99" s="32">
        <v>14.243</v>
      </c>
      <c r="H99" s="33">
        <v>0</v>
      </c>
      <c r="I99" s="33">
        <f>ROUND(ROUND(H99,2)*ROUND(G99,3),2)</f>
        <v>0</v>
      </c>
      <c r="O99">
        <f>(I99*21)/100</f>
        <v>0</v>
      </c>
      <c r="P99" t="s">
        <v>35</v>
      </c>
    </row>
    <row r="100" spans="1:18" ht="51" x14ac:dyDescent="0.2">
      <c r="A100" s="34" t="s">
        <v>59</v>
      </c>
      <c r="E100" s="35" t="s">
        <v>3359</v>
      </c>
    </row>
    <row r="101" spans="1:18" x14ac:dyDescent="0.2">
      <c r="A101" s="36" t="s">
        <v>61</v>
      </c>
      <c r="E101" s="37" t="s">
        <v>3933</v>
      </c>
    </row>
    <row r="102" spans="1:18" ht="102" x14ac:dyDescent="0.2">
      <c r="A102" t="s">
        <v>63</v>
      </c>
      <c r="E102" s="35" t="s">
        <v>314</v>
      </c>
    </row>
    <row r="103" spans="1:18" x14ac:dyDescent="0.2">
      <c r="A103" s="24" t="s">
        <v>55</v>
      </c>
      <c r="B103" s="29" t="s">
        <v>178</v>
      </c>
      <c r="C103" s="29" t="s">
        <v>788</v>
      </c>
      <c r="D103" s="24" t="s">
        <v>69</v>
      </c>
      <c r="E103" s="30" t="s">
        <v>789</v>
      </c>
      <c r="F103" s="31" t="s">
        <v>71</v>
      </c>
      <c r="G103" s="32">
        <v>0.50600000000000001</v>
      </c>
      <c r="H103" s="33">
        <v>0</v>
      </c>
      <c r="I103" s="33">
        <f>ROUND(ROUND(H103,2)*ROUND(G103,3),2)</f>
        <v>0</v>
      </c>
      <c r="O103">
        <f>(I103*21)/100</f>
        <v>0</v>
      </c>
      <c r="P103" t="s">
        <v>35</v>
      </c>
    </row>
    <row r="104" spans="1:18" ht="51" x14ac:dyDescent="0.2">
      <c r="A104" s="34" t="s">
        <v>59</v>
      </c>
      <c r="E104" s="35" t="s">
        <v>3361</v>
      </c>
    </row>
    <row r="105" spans="1:18" x14ac:dyDescent="0.2">
      <c r="A105" s="36" t="s">
        <v>61</v>
      </c>
      <c r="E105" s="37" t="s">
        <v>3934</v>
      </c>
    </row>
    <row r="106" spans="1:18" ht="357" x14ac:dyDescent="0.2">
      <c r="A106" t="s">
        <v>63</v>
      </c>
      <c r="E106" s="35" t="s">
        <v>792</v>
      </c>
    </row>
    <row r="107" spans="1:18" ht="12.75" customHeight="1" x14ac:dyDescent="0.2">
      <c r="A107" s="12" t="s">
        <v>53</v>
      </c>
      <c r="B107" s="12"/>
      <c r="C107" s="38" t="s">
        <v>45</v>
      </c>
      <c r="D107" s="12"/>
      <c r="E107" s="27" t="s">
        <v>315</v>
      </c>
      <c r="F107" s="12"/>
      <c r="G107" s="12"/>
      <c r="H107" s="12"/>
      <c r="I107" s="39">
        <f>0+Q107</f>
        <v>0</v>
      </c>
      <c r="O107">
        <f>0+R107</f>
        <v>0</v>
      </c>
      <c r="Q107">
        <f>0+I108+I112+I116+I120+I124+I128</f>
        <v>0</v>
      </c>
      <c r="R107">
        <f>0+O108+O112+O116+O120+O124+O128</f>
        <v>0</v>
      </c>
    </row>
    <row r="108" spans="1:18" x14ac:dyDescent="0.2">
      <c r="A108" s="24" t="s">
        <v>55</v>
      </c>
      <c r="B108" s="29" t="s">
        <v>184</v>
      </c>
      <c r="C108" s="29" t="s">
        <v>342</v>
      </c>
      <c r="D108" s="24" t="s">
        <v>69</v>
      </c>
      <c r="E108" s="30" t="s">
        <v>343</v>
      </c>
      <c r="F108" s="31" t="s">
        <v>204</v>
      </c>
      <c r="G108" s="32">
        <v>21.006</v>
      </c>
      <c r="H108" s="33">
        <v>0</v>
      </c>
      <c r="I108" s="33">
        <f>ROUND(ROUND(H108,2)*ROUND(G108,3),2)</f>
        <v>0</v>
      </c>
      <c r="O108">
        <f>(I108*21)/100</f>
        <v>0</v>
      </c>
      <c r="P108" t="s">
        <v>35</v>
      </c>
    </row>
    <row r="109" spans="1:18" ht="38.25" x14ac:dyDescent="0.2">
      <c r="A109" s="34" t="s">
        <v>59</v>
      </c>
      <c r="E109" s="35" t="s">
        <v>3363</v>
      </c>
    </row>
    <row r="110" spans="1:18" x14ac:dyDescent="0.2">
      <c r="A110" s="36" t="s">
        <v>61</v>
      </c>
      <c r="E110" s="37" t="s">
        <v>3935</v>
      </c>
    </row>
    <row r="111" spans="1:18" ht="51" x14ac:dyDescent="0.2">
      <c r="A111" t="s">
        <v>63</v>
      </c>
      <c r="E111" s="35" t="s">
        <v>327</v>
      </c>
    </row>
    <row r="112" spans="1:18" x14ac:dyDescent="0.2">
      <c r="A112" s="24" t="s">
        <v>55</v>
      </c>
      <c r="B112" s="29" t="s">
        <v>190</v>
      </c>
      <c r="C112" s="29" t="s">
        <v>352</v>
      </c>
      <c r="D112" s="24" t="s">
        <v>69</v>
      </c>
      <c r="E112" s="30" t="s">
        <v>353</v>
      </c>
      <c r="F112" s="31" t="s">
        <v>204</v>
      </c>
      <c r="G112" s="32">
        <v>48.015000000000001</v>
      </c>
      <c r="H112" s="33">
        <v>0</v>
      </c>
      <c r="I112" s="33">
        <f>ROUND(ROUND(H112,2)*ROUND(G112,3),2)</f>
        <v>0</v>
      </c>
      <c r="O112">
        <f>(I112*21)/100</f>
        <v>0</v>
      </c>
      <c r="P112" t="s">
        <v>35</v>
      </c>
    </row>
    <row r="113" spans="1:16" ht="38.25" x14ac:dyDescent="0.2">
      <c r="A113" s="34" t="s">
        <v>59</v>
      </c>
      <c r="E113" s="35" t="s">
        <v>3365</v>
      </c>
    </row>
    <row r="114" spans="1:16" x14ac:dyDescent="0.2">
      <c r="A114" s="36" t="s">
        <v>61</v>
      </c>
      <c r="E114" s="37" t="s">
        <v>3936</v>
      </c>
    </row>
    <row r="115" spans="1:16" ht="51" x14ac:dyDescent="0.2">
      <c r="A115" t="s">
        <v>63</v>
      </c>
      <c r="E115" s="35" t="s">
        <v>327</v>
      </c>
    </row>
    <row r="116" spans="1:16" x14ac:dyDescent="0.2">
      <c r="A116" s="24" t="s">
        <v>55</v>
      </c>
      <c r="B116" s="29" t="s">
        <v>196</v>
      </c>
      <c r="C116" s="29" t="s">
        <v>357</v>
      </c>
      <c r="D116" s="24" t="s">
        <v>69</v>
      </c>
      <c r="E116" s="30" t="s">
        <v>358</v>
      </c>
      <c r="F116" s="31" t="s">
        <v>71</v>
      </c>
      <c r="G116" s="32">
        <v>4.141</v>
      </c>
      <c r="H116" s="33">
        <v>0</v>
      </c>
      <c r="I116" s="33">
        <f>ROUND(ROUND(H116,2)*ROUND(G116,3),2)</f>
        <v>0</v>
      </c>
      <c r="O116">
        <f>(I116*21)/100</f>
        <v>0</v>
      </c>
      <c r="P116" t="s">
        <v>35</v>
      </c>
    </row>
    <row r="117" spans="1:16" ht="102" x14ac:dyDescent="0.2">
      <c r="A117" s="34" t="s">
        <v>59</v>
      </c>
      <c r="E117" s="35" t="s">
        <v>3937</v>
      </c>
    </row>
    <row r="118" spans="1:16" ht="38.25" x14ac:dyDescent="0.2">
      <c r="A118" s="36" t="s">
        <v>61</v>
      </c>
      <c r="E118" s="37" t="s">
        <v>3938</v>
      </c>
    </row>
    <row r="119" spans="1:16" ht="102" x14ac:dyDescent="0.2">
      <c r="A119" t="s">
        <v>63</v>
      </c>
      <c r="E119" s="35" t="s">
        <v>361</v>
      </c>
    </row>
    <row r="120" spans="1:16" x14ac:dyDescent="0.2">
      <c r="A120" s="24" t="s">
        <v>55</v>
      </c>
      <c r="B120" s="29" t="s">
        <v>201</v>
      </c>
      <c r="C120" s="29" t="s">
        <v>369</v>
      </c>
      <c r="D120" s="24" t="s">
        <v>69</v>
      </c>
      <c r="E120" s="30" t="s">
        <v>370</v>
      </c>
      <c r="F120" s="31" t="s">
        <v>204</v>
      </c>
      <c r="G120" s="32">
        <v>74.016000000000005</v>
      </c>
      <c r="H120" s="33">
        <v>0</v>
      </c>
      <c r="I120" s="33">
        <f>ROUND(ROUND(H120,2)*ROUND(G120,3),2)</f>
        <v>0</v>
      </c>
      <c r="O120">
        <f>(I120*21)/100</f>
        <v>0</v>
      </c>
      <c r="P120" t="s">
        <v>35</v>
      </c>
    </row>
    <row r="121" spans="1:16" ht="102" x14ac:dyDescent="0.2">
      <c r="A121" s="34" t="s">
        <v>59</v>
      </c>
      <c r="E121" s="35" t="s">
        <v>3939</v>
      </c>
    </row>
    <row r="122" spans="1:16" ht="38.25" x14ac:dyDescent="0.2">
      <c r="A122" s="36" t="s">
        <v>61</v>
      </c>
      <c r="E122" s="37" t="s">
        <v>3940</v>
      </c>
    </row>
    <row r="123" spans="1:16" ht="51" x14ac:dyDescent="0.2">
      <c r="A123" t="s">
        <v>63</v>
      </c>
      <c r="E123" s="35" t="s">
        <v>373</v>
      </c>
    </row>
    <row r="124" spans="1:16" x14ac:dyDescent="0.2">
      <c r="A124" s="24" t="s">
        <v>55</v>
      </c>
      <c r="B124" s="29" t="s">
        <v>208</v>
      </c>
      <c r="C124" s="29" t="s">
        <v>397</v>
      </c>
      <c r="D124" s="24" t="s">
        <v>69</v>
      </c>
      <c r="E124" s="30" t="s">
        <v>398</v>
      </c>
      <c r="F124" s="31" t="s">
        <v>204</v>
      </c>
      <c r="G124" s="32">
        <v>69.021000000000001</v>
      </c>
      <c r="H124" s="33">
        <v>0</v>
      </c>
      <c r="I124" s="33">
        <f>ROUND(ROUND(H124,2)*ROUND(G124,3),2)</f>
        <v>0</v>
      </c>
      <c r="O124">
        <f>(I124*21)/100</f>
        <v>0</v>
      </c>
      <c r="P124" t="s">
        <v>35</v>
      </c>
    </row>
    <row r="125" spans="1:16" ht="76.5" x14ac:dyDescent="0.2">
      <c r="A125" s="34" t="s">
        <v>59</v>
      </c>
      <c r="E125" s="35" t="s">
        <v>3941</v>
      </c>
    </row>
    <row r="126" spans="1:16" ht="38.25" x14ac:dyDescent="0.2">
      <c r="A126" s="36" t="s">
        <v>61</v>
      </c>
      <c r="E126" s="37" t="s">
        <v>3942</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9.4499999999999993</v>
      </c>
      <c r="H128" s="33">
        <v>0</v>
      </c>
      <c r="I128" s="33">
        <f>ROUND(ROUND(H128,2)*ROUND(G128,3),2)</f>
        <v>0</v>
      </c>
      <c r="O128">
        <f>(I128*21)/100</f>
        <v>0</v>
      </c>
      <c r="P128" t="s">
        <v>35</v>
      </c>
    </row>
    <row r="129" spans="1:18" ht="76.5" x14ac:dyDescent="0.2">
      <c r="A129" s="34" t="s">
        <v>59</v>
      </c>
      <c r="E129" s="35" t="s">
        <v>3943</v>
      </c>
    </row>
    <row r="130" spans="1:18" ht="38.25" x14ac:dyDescent="0.2">
      <c r="A130" s="36" t="s">
        <v>61</v>
      </c>
      <c r="E130" s="37" t="s">
        <v>3916</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0.45600000000000002</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3944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23.515999999999998</v>
      </c>
      <c r="H138" s="33">
        <v>0</v>
      </c>
      <c r="I138" s="33">
        <f>ROUND(ROUND(H138,2)*ROUND(G138,3),2)</f>
        <v>0</v>
      </c>
      <c r="O138">
        <f>(I138*21)/100</f>
        <v>0</v>
      </c>
      <c r="P138" t="s">
        <v>35</v>
      </c>
    </row>
    <row r="139" spans="1:18" ht="76.5" x14ac:dyDescent="0.2">
      <c r="A139" s="34" t="s">
        <v>59</v>
      </c>
      <c r="E139" s="35" t="s">
        <v>3945</v>
      </c>
    </row>
    <row r="140" spans="1:18" ht="38.25" x14ac:dyDescent="0.2">
      <c r="A140" s="36" t="s">
        <v>61</v>
      </c>
      <c r="E140" s="37" t="s">
        <v>3946</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0.45600000000000002</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3944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11.1</v>
      </c>
      <c r="H147" s="33">
        <v>0</v>
      </c>
      <c r="I147" s="33">
        <f>ROUND(ROUND(H147,2)*ROUND(G147,3),2)</f>
        <v>0</v>
      </c>
      <c r="O147">
        <f>(I147*21)/100</f>
        <v>0</v>
      </c>
      <c r="P147" t="s">
        <v>35</v>
      </c>
    </row>
    <row r="148" spans="1:18" ht="51" x14ac:dyDescent="0.2">
      <c r="A148" s="34" t="s">
        <v>59</v>
      </c>
      <c r="E148" s="35" t="s">
        <v>3947</v>
      </c>
    </row>
    <row r="149" spans="1:18" x14ac:dyDescent="0.2">
      <c r="A149" s="36" t="s">
        <v>61</v>
      </c>
      <c r="E149" s="37" t="s">
        <v>3948</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3.7909999999999999</v>
      </c>
      <c r="H155" s="33">
        <v>0</v>
      </c>
      <c r="I155" s="33">
        <f>ROUND(ROUND(H155,2)*ROUND(G155,3),2)</f>
        <v>0</v>
      </c>
      <c r="O155">
        <f>(I155*21)/100</f>
        <v>0</v>
      </c>
      <c r="P155" t="s">
        <v>35</v>
      </c>
    </row>
    <row r="156" spans="1:18" ht="102" x14ac:dyDescent="0.2">
      <c r="A156" s="34" t="s">
        <v>59</v>
      </c>
      <c r="E156" s="35" t="s">
        <v>3949</v>
      </c>
    </row>
    <row r="157" spans="1:18" x14ac:dyDescent="0.2">
      <c r="A157" s="36" t="s">
        <v>61</v>
      </c>
      <c r="E157" s="37" t="s">
        <v>3950</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0+I160+I164+I168+I172+I176+I180+I184+I188+I192+I196</f>
        <v>0</v>
      </c>
      <c r="R159">
        <f>0+O160+O164+O168+O172+O176+O180+O184+O188+O192+O196</f>
        <v>0</v>
      </c>
    </row>
    <row r="160" spans="1:18" x14ac:dyDescent="0.2">
      <c r="A160" s="24" t="s">
        <v>55</v>
      </c>
      <c r="B160" s="29" t="s">
        <v>255</v>
      </c>
      <c r="C160" s="29" t="s">
        <v>618</v>
      </c>
      <c r="D160" s="24" t="s">
        <v>69</v>
      </c>
      <c r="E160" s="30" t="s">
        <v>619</v>
      </c>
      <c r="F160" s="31" t="s">
        <v>101</v>
      </c>
      <c r="G160" s="32">
        <v>20.96</v>
      </c>
      <c r="H160" s="33">
        <v>0</v>
      </c>
      <c r="I160" s="33">
        <f>ROUND(ROUND(H160,2)*ROUND(G160,3),2)</f>
        <v>0</v>
      </c>
      <c r="O160">
        <f>(I160*21)/100</f>
        <v>0</v>
      </c>
      <c r="P160" t="s">
        <v>35</v>
      </c>
    </row>
    <row r="161" spans="1:16" ht="76.5" x14ac:dyDescent="0.2">
      <c r="A161" s="34" t="s">
        <v>59</v>
      </c>
      <c r="E161" s="35" t="s">
        <v>3951</v>
      </c>
    </row>
    <row r="162" spans="1:16" x14ac:dyDescent="0.2">
      <c r="A162" s="36" t="s">
        <v>61</v>
      </c>
      <c r="E162" s="37" t="s">
        <v>3952</v>
      </c>
    </row>
    <row r="163" spans="1:16" ht="51" x14ac:dyDescent="0.2">
      <c r="A163" t="s">
        <v>63</v>
      </c>
      <c r="E163" s="35" t="s">
        <v>622</v>
      </c>
    </row>
    <row r="164" spans="1:16" x14ac:dyDescent="0.2">
      <c r="A164" s="24" t="s">
        <v>55</v>
      </c>
      <c r="B164" s="29" t="s">
        <v>262</v>
      </c>
      <c r="C164" s="29" t="s">
        <v>646</v>
      </c>
      <c r="D164" s="24" t="s">
        <v>69</v>
      </c>
      <c r="E164" s="30" t="s">
        <v>647</v>
      </c>
      <c r="F164" s="31" t="s">
        <v>101</v>
      </c>
      <c r="G164" s="32">
        <v>9.4499999999999993</v>
      </c>
      <c r="H164" s="33">
        <v>0</v>
      </c>
      <c r="I164" s="33">
        <f>ROUND(ROUND(H164,2)*ROUND(G164,3),2)</f>
        <v>0</v>
      </c>
      <c r="O164">
        <f>(I164*21)/100</f>
        <v>0</v>
      </c>
      <c r="P164" t="s">
        <v>35</v>
      </c>
    </row>
    <row r="165" spans="1:16" ht="38.25" x14ac:dyDescent="0.2">
      <c r="A165" s="34" t="s">
        <v>59</v>
      </c>
      <c r="E165" s="35" t="s">
        <v>3386</v>
      </c>
    </row>
    <row r="166" spans="1:16" x14ac:dyDescent="0.2">
      <c r="A166" s="36" t="s">
        <v>61</v>
      </c>
      <c r="E166" s="37" t="s">
        <v>3953</v>
      </c>
    </row>
    <row r="167" spans="1:16" ht="25.5" x14ac:dyDescent="0.2">
      <c r="A167" t="s">
        <v>63</v>
      </c>
      <c r="E167" s="35" t="s">
        <v>644</v>
      </c>
    </row>
    <row r="168" spans="1:16" x14ac:dyDescent="0.2">
      <c r="A168" s="24" t="s">
        <v>55</v>
      </c>
      <c r="B168" s="29" t="s">
        <v>269</v>
      </c>
      <c r="C168" s="29" t="s">
        <v>821</v>
      </c>
      <c r="D168" s="24" t="s">
        <v>69</v>
      </c>
      <c r="E168" s="30" t="s">
        <v>822</v>
      </c>
      <c r="F168" s="31" t="s">
        <v>101</v>
      </c>
      <c r="G168" s="32">
        <v>5.7</v>
      </c>
      <c r="H168" s="33">
        <v>0</v>
      </c>
      <c r="I168" s="33">
        <f>ROUND(ROUND(H168,2)*ROUND(G168,3),2)</f>
        <v>0</v>
      </c>
      <c r="O168">
        <f>(I168*21)/100</f>
        <v>0</v>
      </c>
      <c r="P168" t="s">
        <v>35</v>
      </c>
    </row>
    <row r="169" spans="1:16" ht="51" x14ac:dyDescent="0.2">
      <c r="A169" s="34" t="s">
        <v>59</v>
      </c>
      <c r="E169" s="35" t="s">
        <v>3388</v>
      </c>
    </row>
    <row r="170" spans="1:16" x14ac:dyDescent="0.2">
      <c r="A170" s="36" t="s">
        <v>61</v>
      </c>
      <c r="E170" s="37" t="s">
        <v>3954</v>
      </c>
    </row>
    <row r="171" spans="1:16" ht="25.5" x14ac:dyDescent="0.2">
      <c r="A171" t="s">
        <v>63</v>
      </c>
      <c r="E171" s="35" t="s">
        <v>825</v>
      </c>
    </row>
    <row r="172" spans="1:16" x14ac:dyDescent="0.2">
      <c r="A172" s="24" t="s">
        <v>55</v>
      </c>
      <c r="B172" s="29" t="s">
        <v>275</v>
      </c>
      <c r="C172" s="29" t="s">
        <v>826</v>
      </c>
      <c r="D172" s="24" t="s">
        <v>69</v>
      </c>
      <c r="E172" s="30" t="s">
        <v>827</v>
      </c>
      <c r="F172" s="31" t="s">
        <v>71</v>
      </c>
      <c r="G172" s="32">
        <v>2E-3</v>
      </c>
      <c r="H172" s="33">
        <v>0</v>
      </c>
      <c r="I172" s="33">
        <f>ROUND(ROUND(H172,2)*ROUND(G172,3),2)</f>
        <v>0</v>
      </c>
      <c r="O172">
        <f>(I172*21)/100</f>
        <v>0</v>
      </c>
      <c r="P172" t="s">
        <v>35</v>
      </c>
    </row>
    <row r="173" spans="1:16" ht="51" x14ac:dyDescent="0.2">
      <c r="A173" s="34" t="s">
        <v>59</v>
      </c>
      <c r="E173" s="35" t="s">
        <v>3390</v>
      </c>
    </row>
    <row r="174" spans="1:16" x14ac:dyDescent="0.2">
      <c r="A174" s="36" t="s">
        <v>61</v>
      </c>
      <c r="E174" s="37" t="s">
        <v>3955</v>
      </c>
    </row>
    <row r="175" spans="1:16" ht="38.25" x14ac:dyDescent="0.2">
      <c r="A175" t="s">
        <v>63</v>
      </c>
      <c r="E175" s="35" t="s">
        <v>830</v>
      </c>
    </row>
    <row r="176" spans="1:16" x14ac:dyDescent="0.2">
      <c r="A176" s="24" t="s">
        <v>55</v>
      </c>
      <c r="B176" s="29" t="s">
        <v>282</v>
      </c>
      <c r="C176" s="29" t="s">
        <v>831</v>
      </c>
      <c r="D176" s="24" t="s">
        <v>69</v>
      </c>
      <c r="E176" s="30" t="s">
        <v>832</v>
      </c>
      <c r="F176" s="31" t="s">
        <v>71</v>
      </c>
      <c r="G176" s="32">
        <v>2.5000000000000001E-2</v>
      </c>
      <c r="H176" s="33">
        <v>0</v>
      </c>
      <c r="I176" s="33">
        <f>ROUND(ROUND(H176,2)*ROUND(G176,3),2)</f>
        <v>0</v>
      </c>
      <c r="O176">
        <f>(I176*21)/100</f>
        <v>0</v>
      </c>
      <c r="P176" t="s">
        <v>35</v>
      </c>
    </row>
    <row r="177" spans="1:16" ht="63.75" x14ac:dyDescent="0.2">
      <c r="A177" s="34" t="s">
        <v>59</v>
      </c>
      <c r="E177" s="35" t="s">
        <v>3391</v>
      </c>
    </row>
    <row r="178" spans="1:16" x14ac:dyDescent="0.2">
      <c r="A178" s="36" t="s">
        <v>61</v>
      </c>
      <c r="E178" s="37" t="s">
        <v>834</v>
      </c>
    </row>
    <row r="179" spans="1:16" ht="229.5" x14ac:dyDescent="0.2">
      <c r="A179" t="s">
        <v>63</v>
      </c>
      <c r="E179" s="35" t="s">
        <v>835</v>
      </c>
    </row>
    <row r="180" spans="1:16" x14ac:dyDescent="0.2">
      <c r="A180" s="24" t="s">
        <v>55</v>
      </c>
      <c r="B180" s="29" t="s">
        <v>287</v>
      </c>
      <c r="C180" s="29" t="s">
        <v>668</v>
      </c>
      <c r="D180" s="24" t="s">
        <v>69</v>
      </c>
      <c r="E180" s="30" t="s">
        <v>669</v>
      </c>
      <c r="F180" s="31" t="s">
        <v>71</v>
      </c>
      <c r="G180" s="32">
        <v>8.92</v>
      </c>
      <c r="H180" s="33">
        <v>0</v>
      </c>
      <c r="I180" s="33">
        <f>ROUND(ROUND(H180,2)*ROUND(G180,3),2)</f>
        <v>0</v>
      </c>
      <c r="O180">
        <f>(I180*21)/100</f>
        <v>0</v>
      </c>
      <c r="P180" t="s">
        <v>35</v>
      </c>
    </row>
    <row r="181" spans="1:16" ht="178.5" x14ac:dyDescent="0.2">
      <c r="A181" s="34" t="s">
        <v>59</v>
      </c>
      <c r="E181" s="35" t="s">
        <v>3956</v>
      </c>
    </row>
    <row r="182" spans="1:16" ht="51" x14ac:dyDescent="0.2">
      <c r="A182" s="36" t="s">
        <v>61</v>
      </c>
      <c r="E182" s="37" t="s">
        <v>3957</v>
      </c>
    </row>
    <row r="183" spans="1:16" ht="114.75" x14ac:dyDescent="0.2">
      <c r="A183" t="s">
        <v>63</v>
      </c>
      <c r="E183" s="35" t="s">
        <v>661</v>
      </c>
    </row>
    <row r="184" spans="1:16" x14ac:dyDescent="0.2">
      <c r="A184" s="24" t="s">
        <v>55</v>
      </c>
      <c r="B184" s="29" t="s">
        <v>292</v>
      </c>
      <c r="C184" s="29" t="s">
        <v>673</v>
      </c>
      <c r="D184" s="24" t="s">
        <v>69</v>
      </c>
      <c r="E184" s="30" t="s">
        <v>674</v>
      </c>
      <c r="F184" s="31" t="s">
        <v>77</v>
      </c>
      <c r="G184" s="32">
        <v>478.4</v>
      </c>
      <c r="H184" s="33">
        <v>0</v>
      </c>
      <c r="I184" s="33">
        <f>ROUND(ROUND(H184,2)*ROUND(G184,3),2)</f>
        <v>0</v>
      </c>
      <c r="O184">
        <f>(I184*21)/100</f>
        <v>0</v>
      </c>
      <c r="P184" t="s">
        <v>35</v>
      </c>
    </row>
    <row r="185" spans="1:16" ht="127.5" x14ac:dyDescent="0.2">
      <c r="A185" s="34" t="s">
        <v>59</v>
      </c>
      <c r="E185" s="35" t="s">
        <v>3958</v>
      </c>
    </row>
    <row r="186" spans="1:16" ht="51" x14ac:dyDescent="0.2">
      <c r="A186" s="36" t="s">
        <v>61</v>
      </c>
      <c r="E186" s="37" t="s">
        <v>3959</v>
      </c>
    </row>
    <row r="187" spans="1:16" ht="25.5" x14ac:dyDescent="0.2">
      <c r="A187" t="s">
        <v>63</v>
      </c>
      <c r="E187" s="35" t="s">
        <v>80</v>
      </c>
    </row>
    <row r="188" spans="1:16" x14ac:dyDescent="0.2">
      <c r="A188" s="24" t="s">
        <v>55</v>
      </c>
      <c r="B188" s="29" t="s">
        <v>298</v>
      </c>
      <c r="C188" s="29" t="s">
        <v>848</v>
      </c>
      <c r="D188" s="24" t="s">
        <v>69</v>
      </c>
      <c r="E188" s="30" t="s">
        <v>849</v>
      </c>
      <c r="F188" s="31" t="s">
        <v>101</v>
      </c>
      <c r="G188" s="32">
        <v>10</v>
      </c>
      <c r="H188" s="33">
        <v>0</v>
      </c>
      <c r="I188" s="33">
        <f>ROUND(ROUND(H188,2)*ROUND(G188,3),2)</f>
        <v>0</v>
      </c>
      <c r="O188">
        <f>(I188*21)/100</f>
        <v>0</v>
      </c>
      <c r="P188" t="s">
        <v>35</v>
      </c>
    </row>
    <row r="189" spans="1:16" ht="51" x14ac:dyDescent="0.2">
      <c r="A189" s="34" t="s">
        <v>59</v>
      </c>
      <c r="E189" s="35" t="s">
        <v>3960</v>
      </c>
    </row>
    <row r="190" spans="1:16" x14ac:dyDescent="0.2">
      <c r="A190" s="36" t="s">
        <v>61</v>
      </c>
      <c r="E190" s="37" t="s">
        <v>3961</v>
      </c>
    </row>
    <row r="191" spans="1:16" ht="127.5" x14ac:dyDescent="0.2">
      <c r="A191" t="s">
        <v>63</v>
      </c>
      <c r="E191" s="35" t="s">
        <v>852</v>
      </c>
    </row>
    <row r="192" spans="1:16" x14ac:dyDescent="0.2">
      <c r="A192" s="24" t="s">
        <v>55</v>
      </c>
      <c r="B192" s="29" t="s">
        <v>303</v>
      </c>
      <c r="C192" s="29" t="s">
        <v>1067</v>
      </c>
      <c r="D192" s="24" t="s">
        <v>69</v>
      </c>
      <c r="E192" s="30" t="s">
        <v>1068</v>
      </c>
      <c r="F192" s="31" t="s">
        <v>71</v>
      </c>
      <c r="G192" s="32">
        <v>2.99</v>
      </c>
      <c r="H192" s="33">
        <v>0</v>
      </c>
      <c r="I192" s="33">
        <f>ROUND(ROUND(H192,2)*ROUND(G192,3),2)</f>
        <v>0</v>
      </c>
      <c r="O192">
        <f>(I192*21)/100</f>
        <v>0</v>
      </c>
      <c r="P192" t="s">
        <v>35</v>
      </c>
    </row>
    <row r="193" spans="1:16" ht="63.75" x14ac:dyDescent="0.2">
      <c r="A193" s="34" t="s">
        <v>59</v>
      </c>
      <c r="E193" s="35" t="s">
        <v>3962</v>
      </c>
    </row>
    <row r="194" spans="1:16" x14ac:dyDescent="0.2">
      <c r="A194" s="36" t="s">
        <v>61</v>
      </c>
      <c r="E194" s="37" t="s">
        <v>3963</v>
      </c>
    </row>
    <row r="195" spans="1:16" ht="89.25" x14ac:dyDescent="0.2">
      <c r="A195" t="s">
        <v>63</v>
      </c>
      <c r="E195" s="35" t="s">
        <v>694</v>
      </c>
    </row>
    <row r="196" spans="1:16" x14ac:dyDescent="0.2">
      <c r="A196" s="24" t="s">
        <v>55</v>
      </c>
      <c r="B196" s="29" t="s">
        <v>309</v>
      </c>
      <c r="C196" s="29" t="s">
        <v>1071</v>
      </c>
      <c r="D196" s="24" t="s">
        <v>69</v>
      </c>
      <c r="E196" s="30" t="s">
        <v>1072</v>
      </c>
      <c r="F196" s="31" t="s">
        <v>77</v>
      </c>
      <c r="G196" s="32">
        <v>170.75</v>
      </c>
      <c r="H196" s="33">
        <v>0</v>
      </c>
      <c r="I196" s="33">
        <f>ROUND(ROUND(H196,2)*ROUND(G196,3),2)</f>
        <v>0</v>
      </c>
      <c r="O196">
        <f>(I196*21)/100</f>
        <v>0</v>
      </c>
      <c r="P196" t="s">
        <v>35</v>
      </c>
    </row>
    <row r="197" spans="1:16" ht="89.25" x14ac:dyDescent="0.2">
      <c r="A197" s="34" t="s">
        <v>59</v>
      </c>
      <c r="E197" s="35" t="s">
        <v>3964</v>
      </c>
    </row>
    <row r="198" spans="1:16" ht="38.25" x14ac:dyDescent="0.2">
      <c r="A198" s="36" t="s">
        <v>61</v>
      </c>
      <c r="E198" s="37" t="s">
        <v>3965</v>
      </c>
    </row>
    <row r="199" spans="1:16" ht="25.5" x14ac:dyDescent="0.2">
      <c r="A199" t="s">
        <v>63</v>
      </c>
      <c r="E199"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11"/>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0+O12+O21+O70+O95</f>
        <v>0</v>
      </c>
      <c r="P2" t="s">
        <v>34</v>
      </c>
    </row>
    <row r="3" spans="1:18" ht="15" customHeight="1" x14ac:dyDescent="0.25">
      <c r="A3" t="s">
        <v>11</v>
      </c>
      <c r="B3" s="17" t="s">
        <v>13</v>
      </c>
      <c r="C3" s="4" t="s">
        <v>14</v>
      </c>
      <c r="D3" s="7"/>
      <c r="E3" s="18" t="s">
        <v>15</v>
      </c>
      <c r="F3" s="8"/>
      <c r="G3" s="15"/>
      <c r="H3" s="14" t="s">
        <v>3966</v>
      </c>
      <c r="I3" s="40">
        <f>0+I12+I21+I70+I95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3966</v>
      </c>
      <c r="D8" s="2"/>
      <c r="E8" s="21" t="s">
        <v>3967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21.22</v>
      </c>
      <c r="H13" s="33">
        <v>0</v>
      </c>
      <c r="I13" s="33">
        <f>ROUND(ROUND(H13,2)*ROUND(G13,3),2)</f>
        <v>0</v>
      </c>
      <c r="O13">
        <f>(I13*21)/100</f>
        <v>0</v>
      </c>
      <c r="P13" t="s">
        <v>35</v>
      </c>
    </row>
    <row r="14" spans="1:18" ht="25.5" x14ac:dyDescent="0.2">
      <c r="A14" s="34" t="s">
        <v>59</v>
      </c>
      <c r="E14" s="35" t="s">
        <v>3640</v>
      </c>
    </row>
    <row r="15" spans="1:18" x14ac:dyDescent="0.2">
      <c r="A15" s="36" t="s">
        <v>61</v>
      </c>
      <c r="E15" s="37" t="s">
        <v>3968</v>
      </c>
    </row>
    <row r="16" spans="1:18" ht="25.5" x14ac:dyDescent="0.2">
      <c r="A16" t="s">
        <v>63</v>
      </c>
      <c r="E16" s="35" t="s">
        <v>64</v>
      </c>
    </row>
    <row r="17" spans="1:18" x14ac:dyDescent="0.2">
      <c r="A17" s="24" t="s">
        <v>55</v>
      </c>
      <c r="B17" s="29" t="s">
        <v>35</v>
      </c>
      <c r="C17" s="29" t="s">
        <v>56</v>
      </c>
      <c r="D17" s="24" t="s">
        <v>125</v>
      </c>
      <c r="E17" s="30" t="s">
        <v>57</v>
      </c>
      <c r="F17" s="31" t="s">
        <v>58</v>
      </c>
      <c r="G17" s="32">
        <v>1.3140000000000001</v>
      </c>
      <c r="H17" s="33">
        <v>0</v>
      </c>
      <c r="I17" s="33">
        <f>ROUND(ROUND(H17,2)*ROUND(G17,3),2)</f>
        <v>0</v>
      </c>
      <c r="O17">
        <f>(I17*21)/100</f>
        <v>0</v>
      </c>
      <c r="P17" t="s">
        <v>35</v>
      </c>
    </row>
    <row r="18" spans="1:18" ht="25.5" x14ac:dyDescent="0.2">
      <c r="A18" s="34" t="s">
        <v>59</v>
      </c>
      <c r="E18" s="35" t="s">
        <v>3969</v>
      </c>
    </row>
    <row r="19" spans="1:18" x14ac:dyDescent="0.2">
      <c r="A19" s="36" t="s">
        <v>61</v>
      </c>
      <c r="E19" s="37" t="s">
        <v>3970</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ht="25.5" x14ac:dyDescent="0.2">
      <c r="A22" s="24" t="s">
        <v>55</v>
      </c>
      <c r="B22" s="29" t="s">
        <v>34</v>
      </c>
      <c r="C22" s="29" t="s">
        <v>99</v>
      </c>
      <c r="D22" s="24" t="s">
        <v>69</v>
      </c>
      <c r="E22" s="30" t="s">
        <v>100</v>
      </c>
      <c r="F22" s="31" t="s">
        <v>101</v>
      </c>
      <c r="G22" s="32">
        <v>4.57</v>
      </c>
      <c r="H22" s="33">
        <v>0</v>
      </c>
      <c r="I22" s="33">
        <f>ROUND(ROUND(H22,2)*ROUND(G22,3),2)</f>
        <v>0</v>
      </c>
      <c r="O22">
        <f>(I22*21)/100</f>
        <v>0</v>
      </c>
      <c r="P22" t="s">
        <v>35</v>
      </c>
    </row>
    <row r="23" spans="1:18" ht="51" x14ac:dyDescent="0.2">
      <c r="A23" s="34" t="s">
        <v>59</v>
      </c>
      <c r="E23" s="35" t="s">
        <v>3971</v>
      </c>
    </row>
    <row r="24" spans="1:18" x14ac:dyDescent="0.2">
      <c r="A24" s="36" t="s">
        <v>61</v>
      </c>
      <c r="E24" s="37" t="s">
        <v>3972</v>
      </c>
    </row>
    <row r="25" spans="1:18" ht="63.75" x14ac:dyDescent="0.2">
      <c r="A25" t="s">
        <v>63</v>
      </c>
      <c r="E25" s="35" t="s">
        <v>74</v>
      </c>
    </row>
    <row r="26" spans="1:18" ht="25.5" x14ac:dyDescent="0.2">
      <c r="A26" s="24" t="s">
        <v>55</v>
      </c>
      <c r="B26" s="29" t="s">
        <v>43</v>
      </c>
      <c r="C26" s="29" t="s">
        <v>104</v>
      </c>
      <c r="D26" s="24" t="s">
        <v>69</v>
      </c>
      <c r="E26" s="30" t="s">
        <v>105</v>
      </c>
      <c r="F26" s="31" t="s">
        <v>77</v>
      </c>
      <c r="G26" s="32">
        <v>6.569</v>
      </c>
      <c r="H26" s="33">
        <v>0</v>
      </c>
      <c r="I26" s="33">
        <f>ROUND(ROUND(H26,2)*ROUND(G26,3),2)</f>
        <v>0</v>
      </c>
      <c r="O26">
        <f>(I26*21)/100</f>
        <v>0</v>
      </c>
      <c r="P26" t="s">
        <v>35</v>
      </c>
    </row>
    <row r="27" spans="1:18" ht="38.25" x14ac:dyDescent="0.2">
      <c r="A27" s="34" t="s">
        <v>59</v>
      </c>
      <c r="E27" s="35" t="s">
        <v>1083</v>
      </c>
    </row>
    <row r="28" spans="1:18" x14ac:dyDescent="0.2">
      <c r="A28" s="36" t="s">
        <v>61</v>
      </c>
      <c r="E28" s="37" t="s">
        <v>3973</v>
      </c>
    </row>
    <row r="29" spans="1:18" ht="25.5" x14ac:dyDescent="0.2">
      <c r="A29" t="s">
        <v>63</v>
      </c>
      <c r="E29" s="35" t="s">
        <v>80</v>
      </c>
    </row>
    <row r="30" spans="1:18" x14ac:dyDescent="0.2">
      <c r="A30" s="24" t="s">
        <v>55</v>
      </c>
      <c r="B30" s="29" t="s">
        <v>45</v>
      </c>
      <c r="C30" s="29" t="s">
        <v>119</v>
      </c>
      <c r="D30" s="24" t="s">
        <v>69</v>
      </c>
      <c r="E30" s="30" t="s">
        <v>121</v>
      </c>
      <c r="F30" s="31" t="s">
        <v>71</v>
      </c>
      <c r="G30" s="32">
        <v>3.6789999999999998</v>
      </c>
      <c r="H30" s="33">
        <v>0</v>
      </c>
      <c r="I30" s="33">
        <f>ROUND(ROUND(H30,2)*ROUND(G30,3),2)</f>
        <v>0</v>
      </c>
      <c r="O30">
        <f>(I30*21)/100</f>
        <v>0</v>
      </c>
      <c r="P30" t="s">
        <v>35</v>
      </c>
    </row>
    <row r="31" spans="1:18" ht="51" x14ac:dyDescent="0.2">
      <c r="A31" s="34" t="s">
        <v>59</v>
      </c>
      <c r="E31" s="35" t="s">
        <v>3974</v>
      </c>
    </row>
    <row r="32" spans="1:18" x14ac:dyDescent="0.2">
      <c r="A32" s="36" t="s">
        <v>61</v>
      </c>
      <c r="E32" s="37" t="s">
        <v>3975</v>
      </c>
    </row>
    <row r="33" spans="1:16" ht="63.75" x14ac:dyDescent="0.2">
      <c r="A33" t="s">
        <v>63</v>
      </c>
      <c r="E33" s="35" t="s">
        <v>74</v>
      </c>
    </row>
    <row r="34" spans="1:16" x14ac:dyDescent="0.2">
      <c r="A34" s="24" t="s">
        <v>55</v>
      </c>
      <c r="B34" s="29" t="s">
        <v>47</v>
      </c>
      <c r="C34" s="29" t="s">
        <v>1087</v>
      </c>
      <c r="D34" s="24" t="s">
        <v>69</v>
      </c>
      <c r="E34" s="30" t="s">
        <v>1088</v>
      </c>
      <c r="F34" s="31" t="s">
        <v>101</v>
      </c>
      <c r="G34" s="32">
        <v>9.58</v>
      </c>
      <c r="H34" s="33">
        <v>0</v>
      </c>
      <c r="I34" s="33">
        <f>ROUND(ROUND(H34,2)*ROUND(G34,3),2)</f>
        <v>0</v>
      </c>
      <c r="O34">
        <f>(I34*21)/100</f>
        <v>0</v>
      </c>
      <c r="P34" t="s">
        <v>35</v>
      </c>
    </row>
    <row r="35" spans="1:16" ht="63.75" x14ac:dyDescent="0.2">
      <c r="A35" s="34" t="s">
        <v>59</v>
      </c>
      <c r="E35" s="35" t="s">
        <v>3976</v>
      </c>
    </row>
    <row r="36" spans="1:16" ht="38.25" x14ac:dyDescent="0.2">
      <c r="A36" s="36" t="s">
        <v>61</v>
      </c>
      <c r="E36" s="37" t="s">
        <v>3977</v>
      </c>
    </row>
    <row r="37" spans="1:16" ht="25.5" x14ac:dyDescent="0.2">
      <c r="A37" t="s">
        <v>63</v>
      </c>
      <c r="E37" s="35" t="s">
        <v>133</v>
      </c>
    </row>
    <row r="38" spans="1:16" x14ac:dyDescent="0.2">
      <c r="A38" s="24" t="s">
        <v>55</v>
      </c>
      <c r="B38" s="29" t="s">
        <v>89</v>
      </c>
      <c r="C38" s="29" t="s">
        <v>142</v>
      </c>
      <c r="D38" s="24" t="s">
        <v>69</v>
      </c>
      <c r="E38" s="30" t="s">
        <v>143</v>
      </c>
      <c r="F38" s="31" t="s">
        <v>71</v>
      </c>
      <c r="G38" s="32">
        <v>3.5089999999999999</v>
      </c>
      <c r="H38" s="33">
        <v>0</v>
      </c>
      <c r="I38" s="33">
        <f>ROUND(ROUND(H38,2)*ROUND(G38,3),2)</f>
        <v>0</v>
      </c>
      <c r="O38">
        <f>(I38*21)/100</f>
        <v>0</v>
      </c>
      <c r="P38" t="s">
        <v>35</v>
      </c>
    </row>
    <row r="39" spans="1:16" ht="140.25" x14ac:dyDescent="0.2">
      <c r="A39" s="34" t="s">
        <v>59</v>
      </c>
      <c r="E39" s="35" t="s">
        <v>3978</v>
      </c>
    </row>
    <row r="40" spans="1:16" ht="38.25" x14ac:dyDescent="0.2">
      <c r="A40" s="36" t="s">
        <v>61</v>
      </c>
      <c r="E40" s="37" t="s">
        <v>3979</v>
      </c>
    </row>
    <row r="41" spans="1:16" ht="38.25" x14ac:dyDescent="0.2">
      <c r="A41" t="s">
        <v>63</v>
      </c>
      <c r="E41" s="35" t="s">
        <v>146</v>
      </c>
    </row>
    <row r="42" spans="1:16" x14ac:dyDescent="0.2">
      <c r="A42" s="24" t="s">
        <v>55</v>
      </c>
      <c r="B42" s="29" t="s">
        <v>94</v>
      </c>
      <c r="C42" s="29" t="s">
        <v>166</v>
      </c>
      <c r="D42" s="24" t="s">
        <v>69</v>
      </c>
      <c r="E42" s="30" t="s">
        <v>167</v>
      </c>
      <c r="F42" s="31" t="s">
        <v>71</v>
      </c>
      <c r="G42" s="32">
        <v>10.61</v>
      </c>
      <c r="H42" s="33">
        <v>0</v>
      </c>
      <c r="I42" s="33">
        <f>ROUND(ROUND(H42,2)*ROUND(G42,3),2)</f>
        <v>0</v>
      </c>
      <c r="O42">
        <f>(I42*21)/100</f>
        <v>0</v>
      </c>
      <c r="P42" t="s">
        <v>35</v>
      </c>
    </row>
    <row r="43" spans="1:16" ht="51" x14ac:dyDescent="0.2">
      <c r="A43" s="34" t="s">
        <v>59</v>
      </c>
      <c r="E43" s="35" t="s">
        <v>3980</v>
      </c>
    </row>
    <row r="44" spans="1:16" x14ac:dyDescent="0.2">
      <c r="A44" s="36" t="s">
        <v>61</v>
      </c>
      <c r="E44" s="37" t="s">
        <v>3364</v>
      </c>
    </row>
    <row r="45" spans="1:16" ht="318.75" x14ac:dyDescent="0.2">
      <c r="A45" t="s">
        <v>63</v>
      </c>
      <c r="E45" s="35" t="s">
        <v>170</v>
      </c>
    </row>
    <row r="46" spans="1:16" x14ac:dyDescent="0.2">
      <c r="A46" s="24" t="s">
        <v>55</v>
      </c>
      <c r="B46" s="29" t="s">
        <v>50</v>
      </c>
      <c r="C46" s="29" t="s">
        <v>172</v>
      </c>
      <c r="D46" s="24" t="s">
        <v>69</v>
      </c>
      <c r="E46" s="30" t="s">
        <v>173</v>
      </c>
      <c r="F46" s="31" t="s">
        <v>174</v>
      </c>
      <c r="G46" s="32">
        <v>106.1</v>
      </c>
      <c r="H46" s="33">
        <v>0</v>
      </c>
      <c r="I46" s="33">
        <f>ROUND(ROUND(H46,2)*ROUND(G46,3),2)</f>
        <v>0</v>
      </c>
      <c r="O46">
        <f>(I46*21)/100</f>
        <v>0</v>
      </c>
      <c r="P46" t="s">
        <v>35</v>
      </c>
    </row>
    <row r="47" spans="1:16" ht="38.25" x14ac:dyDescent="0.2">
      <c r="A47" s="34" t="s">
        <v>59</v>
      </c>
      <c r="E47" s="35" t="s">
        <v>751</v>
      </c>
    </row>
    <row r="48" spans="1:16" x14ac:dyDescent="0.2">
      <c r="A48" s="36" t="s">
        <v>61</v>
      </c>
      <c r="E48" s="37" t="s">
        <v>3981</v>
      </c>
    </row>
    <row r="49" spans="1:16" ht="25.5" x14ac:dyDescent="0.2">
      <c r="A49" t="s">
        <v>63</v>
      </c>
      <c r="E49" s="35" t="s">
        <v>177</v>
      </c>
    </row>
    <row r="50" spans="1:16" x14ac:dyDescent="0.2">
      <c r="A50" s="24" t="s">
        <v>55</v>
      </c>
      <c r="B50" s="29" t="s">
        <v>52</v>
      </c>
      <c r="C50" s="29" t="s">
        <v>202</v>
      </c>
      <c r="D50" s="24" t="s">
        <v>69</v>
      </c>
      <c r="E50" s="30" t="s">
        <v>203</v>
      </c>
      <c r="F50" s="31" t="s">
        <v>204</v>
      </c>
      <c r="G50" s="32">
        <v>9.2100000000000009</v>
      </c>
      <c r="H50" s="33">
        <v>0</v>
      </c>
      <c r="I50" s="33">
        <f>ROUND(ROUND(H50,2)*ROUND(G50,3),2)</f>
        <v>0</v>
      </c>
      <c r="O50">
        <f>(I50*21)/100</f>
        <v>0</v>
      </c>
      <c r="P50" t="s">
        <v>35</v>
      </c>
    </row>
    <row r="51" spans="1:16" ht="63.75" x14ac:dyDescent="0.2">
      <c r="A51" s="34" t="s">
        <v>59</v>
      </c>
      <c r="E51" s="35" t="s">
        <v>3982</v>
      </c>
    </row>
    <row r="52" spans="1:16" ht="25.5" x14ac:dyDescent="0.2">
      <c r="A52" s="36" t="s">
        <v>61</v>
      </c>
      <c r="E52" s="37" t="s">
        <v>3983</v>
      </c>
    </row>
    <row r="53" spans="1:16" ht="25.5" x14ac:dyDescent="0.2">
      <c r="A53" t="s">
        <v>63</v>
      </c>
      <c r="E53" s="35" t="s">
        <v>207</v>
      </c>
    </row>
    <row r="54" spans="1:16" x14ac:dyDescent="0.2">
      <c r="A54" s="24" t="s">
        <v>55</v>
      </c>
      <c r="B54" s="29" t="s">
        <v>108</v>
      </c>
      <c r="C54" s="29" t="s">
        <v>209</v>
      </c>
      <c r="D54" s="24" t="s">
        <v>69</v>
      </c>
      <c r="E54" s="30" t="s">
        <v>210</v>
      </c>
      <c r="F54" s="31" t="s">
        <v>204</v>
      </c>
      <c r="G54" s="32">
        <v>20.79</v>
      </c>
      <c r="H54" s="33">
        <v>0</v>
      </c>
      <c r="I54" s="33">
        <f>ROUND(ROUND(H54,2)*ROUND(G54,3),2)</f>
        <v>0</v>
      </c>
      <c r="O54">
        <f>(I54*21)/100</f>
        <v>0</v>
      </c>
      <c r="P54" t="s">
        <v>35</v>
      </c>
    </row>
    <row r="55" spans="1:16" ht="25.5" x14ac:dyDescent="0.2">
      <c r="A55" s="34" t="s">
        <v>59</v>
      </c>
      <c r="E55" s="35" t="s">
        <v>3692</v>
      </c>
    </row>
    <row r="56" spans="1:16" x14ac:dyDescent="0.2">
      <c r="A56" s="36" t="s">
        <v>61</v>
      </c>
      <c r="E56" s="37" t="s">
        <v>3984</v>
      </c>
    </row>
    <row r="57" spans="1:16" x14ac:dyDescent="0.2">
      <c r="A57" t="s">
        <v>63</v>
      </c>
      <c r="E57" s="35" t="s">
        <v>213</v>
      </c>
    </row>
    <row r="58" spans="1:16" x14ac:dyDescent="0.2">
      <c r="A58" s="24" t="s">
        <v>55</v>
      </c>
      <c r="B58" s="29" t="s">
        <v>113</v>
      </c>
      <c r="C58" s="29" t="s">
        <v>762</v>
      </c>
      <c r="D58" s="24" t="s">
        <v>69</v>
      </c>
      <c r="E58" s="30" t="s">
        <v>763</v>
      </c>
      <c r="F58" s="31" t="s">
        <v>204</v>
      </c>
      <c r="G58" s="32">
        <v>20.79</v>
      </c>
      <c r="H58" s="33">
        <v>0</v>
      </c>
      <c r="I58" s="33">
        <f>ROUND(ROUND(H58,2)*ROUND(G58,3),2)</f>
        <v>0</v>
      </c>
      <c r="O58">
        <f>(I58*21)/100</f>
        <v>0</v>
      </c>
      <c r="P58" t="s">
        <v>35</v>
      </c>
    </row>
    <row r="59" spans="1:16" ht="25.5" x14ac:dyDescent="0.2">
      <c r="A59" s="34" t="s">
        <v>59</v>
      </c>
      <c r="E59" s="35" t="s">
        <v>3694</v>
      </c>
    </row>
    <row r="60" spans="1:16" x14ac:dyDescent="0.2">
      <c r="A60" s="36" t="s">
        <v>61</v>
      </c>
      <c r="E60" s="37" t="s">
        <v>3984</v>
      </c>
    </row>
    <row r="61" spans="1:16" ht="38.25" x14ac:dyDescent="0.2">
      <c r="A61" t="s">
        <v>63</v>
      </c>
      <c r="E61" s="35" t="s">
        <v>765</v>
      </c>
    </row>
    <row r="62" spans="1:16" x14ac:dyDescent="0.2">
      <c r="A62" s="24" t="s">
        <v>55</v>
      </c>
      <c r="B62" s="29" t="s">
        <v>118</v>
      </c>
      <c r="C62" s="29" t="s">
        <v>221</v>
      </c>
      <c r="D62" s="24" t="s">
        <v>69</v>
      </c>
      <c r="E62" s="30" t="s">
        <v>222</v>
      </c>
      <c r="F62" s="31" t="s">
        <v>204</v>
      </c>
      <c r="G62" s="32">
        <v>20.79</v>
      </c>
      <c r="H62" s="33">
        <v>0</v>
      </c>
      <c r="I62" s="33">
        <f>ROUND(ROUND(H62,2)*ROUND(G62,3),2)</f>
        <v>0</v>
      </c>
      <c r="O62">
        <f>(I62*21)/100</f>
        <v>0</v>
      </c>
      <c r="P62" t="s">
        <v>35</v>
      </c>
    </row>
    <row r="63" spans="1:16" ht="25.5" x14ac:dyDescent="0.2">
      <c r="A63" s="34" t="s">
        <v>59</v>
      </c>
      <c r="E63" s="35" t="s">
        <v>3695</v>
      </c>
    </row>
    <row r="64" spans="1:16" x14ac:dyDescent="0.2">
      <c r="A64" s="36" t="s">
        <v>61</v>
      </c>
      <c r="E64" s="37" t="s">
        <v>3984</v>
      </c>
    </row>
    <row r="65" spans="1:18" ht="25.5" x14ac:dyDescent="0.2">
      <c r="A65" t="s">
        <v>63</v>
      </c>
      <c r="E65" s="35" t="s">
        <v>224</v>
      </c>
    </row>
    <row r="66" spans="1:18" x14ac:dyDescent="0.2">
      <c r="A66" s="24" t="s">
        <v>55</v>
      </c>
      <c r="B66" s="29" t="s">
        <v>124</v>
      </c>
      <c r="C66" s="29" t="s">
        <v>226</v>
      </c>
      <c r="D66" s="24" t="s">
        <v>69</v>
      </c>
      <c r="E66" s="30" t="s">
        <v>227</v>
      </c>
      <c r="F66" s="31" t="s">
        <v>204</v>
      </c>
      <c r="G66" s="32">
        <v>20.79</v>
      </c>
      <c r="H66" s="33">
        <v>0</v>
      </c>
      <c r="I66" s="33">
        <f>ROUND(ROUND(H66,2)*ROUND(G66,3),2)</f>
        <v>0</v>
      </c>
      <c r="O66">
        <f>(I66*21)/100</f>
        <v>0</v>
      </c>
      <c r="P66" t="s">
        <v>35</v>
      </c>
    </row>
    <row r="67" spans="1:18" ht="25.5" x14ac:dyDescent="0.2">
      <c r="A67" s="34" t="s">
        <v>59</v>
      </c>
      <c r="E67" s="35" t="s">
        <v>3696</v>
      </c>
    </row>
    <row r="68" spans="1:18" x14ac:dyDescent="0.2">
      <c r="A68" s="36" t="s">
        <v>61</v>
      </c>
      <c r="E68" s="37" t="s">
        <v>3984</v>
      </c>
    </row>
    <row r="69" spans="1:18" ht="38.25" x14ac:dyDescent="0.2">
      <c r="A69" t="s">
        <v>63</v>
      </c>
      <c r="E69" s="35" t="s">
        <v>229</v>
      </c>
    </row>
    <row r="70" spans="1:18" ht="12.75" customHeight="1" x14ac:dyDescent="0.2">
      <c r="A70" s="12" t="s">
        <v>53</v>
      </c>
      <c r="B70" s="12"/>
      <c r="C70" s="38" t="s">
        <v>45</v>
      </c>
      <c r="D70" s="12"/>
      <c r="E70" s="27" t="s">
        <v>315</v>
      </c>
      <c r="F70" s="12"/>
      <c r="G70" s="12"/>
      <c r="H70" s="12"/>
      <c r="I70" s="39">
        <f>0+Q70</f>
        <v>0</v>
      </c>
      <c r="O70">
        <f>0+R70</f>
        <v>0</v>
      </c>
      <c r="Q70">
        <f>0+I71+I75+I79+I83+I87+I91</f>
        <v>0</v>
      </c>
      <c r="R70">
        <f>0+O71+O75+O79+O83+O87+O91</f>
        <v>0</v>
      </c>
    </row>
    <row r="71" spans="1:18" x14ac:dyDescent="0.2">
      <c r="A71" s="24" t="s">
        <v>55</v>
      </c>
      <c r="B71" s="29" t="s">
        <v>128</v>
      </c>
      <c r="C71" s="29" t="s">
        <v>342</v>
      </c>
      <c r="D71" s="24" t="s">
        <v>69</v>
      </c>
      <c r="E71" s="30" t="s">
        <v>343</v>
      </c>
      <c r="F71" s="31" t="s">
        <v>204</v>
      </c>
      <c r="G71" s="32">
        <v>9.2100000000000009</v>
      </c>
      <c r="H71" s="33">
        <v>0</v>
      </c>
      <c r="I71" s="33">
        <f>ROUND(ROUND(H71,2)*ROUND(G71,3),2)</f>
        <v>0</v>
      </c>
      <c r="O71">
        <f>(I71*21)/100</f>
        <v>0</v>
      </c>
      <c r="P71" t="s">
        <v>35</v>
      </c>
    </row>
    <row r="72" spans="1:18" ht="25.5" x14ac:dyDescent="0.2">
      <c r="A72" s="34" t="s">
        <v>59</v>
      </c>
      <c r="E72" s="35" t="s">
        <v>3663</v>
      </c>
    </row>
    <row r="73" spans="1:18" x14ac:dyDescent="0.2">
      <c r="A73" s="36" t="s">
        <v>61</v>
      </c>
      <c r="E73" s="37" t="s">
        <v>3985</v>
      </c>
    </row>
    <row r="74" spans="1:18" ht="51" x14ac:dyDescent="0.2">
      <c r="A74" t="s">
        <v>63</v>
      </c>
      <c r="E74" s="35" t="s">
        <v>327</v>
      </c>
    </row>
    <row r="75" spans="1:18" x14ac:dyDescent="0.2">
      <c r="A75" s="24" t="s">
        <v>55</v>
      </c>
      <c r="B75" s="29" t="s">
        <v>134</v>
      </c>
      <c r="C75" s="29" t="s">
        <v>352</v>
      </c>
      <c r="D75" s="24" t="s">
        <v>69</v>
      </c>
      <c r="E75" s="30" t="s">
        <v>353</v>
      </c>
      <c r="F75" s="31" t="s">
        <v>204</v>
      </c>
      <c r="G75" s="32">
        <v>33.229999999999997</v>
      </c>
      <c r="H75" s="33">
        <v>0</v>
      </c>
      <c r="I75" s="33">
        <f>ROUND(ROUND(H75,2)*ROUND(G75,3),2)</f>
        <v>0</v>
      </c>
      <c r="O75">
        <f>(I75*21)/100</f>
        <v>0</v>
      </c>
      <c r="P75" t="s">
        <v>35</v>
      </c>
    </row>
    <row r="76" spans="1:18" ht="25.5" x14ac:dyDescent="0.2">
      <c r="A76" s="34" t="s">
        <v>59</v>
      </c>
      <c r="E76" s="35" t="s">
        <v>3888</v>
      </c>
    </row>
    <row r="77" spans="1:18" x14ac:dyDescent="0.2">
      <c r="A77" s="36" t="s">
        <v>61</v>
      </c>
      <c r="E77" s="37" t="s">
        <v>3986</v>
      </c>
    </row>
    <row r="78" spans="1:18" ht="51" x14ac:dyDescent="0.2">
      <c r="A78" t="s">
        <v>63</v>
      </c>
      <c r="E78" s="35" t="s">
        <v>327</v>
      </c>
    </row>
    <row r="79" spans="1:18" x14ac:dyDescent="0.2">
      <c r="A79" s="24" t="s">
        <v>55</v>
      </c>
      <c r="B79" s="29" t="s">
        <v>141</v>
      </c>
      <c r="C79" s="29" t="s">
        <v>357</v>
      </c>
      <c r="D79" s="24" t="s">
        <v>69</v>
      </c>
      <c r="E79" s="30" t="s">
        <v>358</v>
      </c>
      <c r="F79" s="31" t="s">
        <v>71</v>
      </c>
      <c r="G79" s="32">
        <v>2.5470000000000002</v>
      </c>
      <c r="H79" s="33">
        <v>0</v>
      </c>
      <c r="I79" s="33">
        <f>ROUND(ROUND(H79,2)*ROUND(G79,3),2)</f>
        <v>0</v>
      </c>
      <c r="O79">
        <f>(I79*21)/100</f>
        <v>0</v>
      </c>
      <c r="P79" t="s">
        <v>35</v>
      </c>
    </row>
    <row r="80" spans="1:18" ht="89.25" x14ac:dyDescent="0.2">
      <c r="A80" s="34" t="s">
        <v>59</v>
      </c>
      <c r="E80" s="35" t="s">
        <v>3987</v>
      </c>
    </row>
    <row r="81" spans="1:18" ht="38.25" x14ac:dyDescent="0.2">
      <c r="A81" s="36" t="s">
        <v>61</v>
      </c>
      <c r="E81" s="37" t="s">
        <v>3988</v>
      </c>
    </row>
    <row r="82" spans="1:18" ht="102" x14ac:dyDescent="0.2">
      <c r="A82" t="s">
        <v>63</v>
      </c>
      <c r="E82" s="35" t="s">
        <v>361</v>
      </c>
    </row>
    <row r="83" spans="1:18" x14ac:dyDescent="0.2">
      <c r="A83" s="24" t="s">
        <v>55</v>
      </c>
      <c r="B83" s="29" t="s">
        <v>147</v>
      </c>
      <c r="C83" s="29" t="s">
        <v>369</v>
      </c>
      <c r="D83" s="24" t="s">
        <v>69</v>
      </c>
      <c r="E83" s="30" t="s">
        <v>370</v>
      </c>
      <c r="F83" s="31" t="s">
        <v>204</v>
      </c>
      <c r="G83" s="32">
        <v>42.44</v>
      </c>
      <c r="H83" s="33">
        <v>0</v>
      </c>
      <c r="I83" s="33">
        <f>ROUND(ROUND(H83,2)*ROUND(G83,3),2)</f>
        <v>0</v>
      </c>
      <c r="O83">
        <f>(I83*21)/100</f>
        <v>0</v>
      </c>
      <c r="P83" t="s">
        <v>35</v>
      </c>
    </row>
    <row r="84" spans="1:18" ht="89.25" x14ac:dyDescent="0.2">
      <c r="A84" s="34" t="s">
        <v>59</v>
      </c>
      <c r="E84" s="35" t="s">
        <v>3989</v>
      </c>
    </row>
    <row r="85" spans="1:18" ht="38.25" x14ac:dyDescent="0.2">
      <c r="A85" s="36" t="s">
        <v>61</v>
      </c>
      <c r="E85" s="37" t="s">
        <v>3990</v>
      </c>
    </row>
    <row r="86" spans="1:18" ht="51" x14ac:dyDescent="0.2">
      <c r="A86" t="s">
        <v>63</v>
      </c>
      <c r="E86" s="35" t="s">
        <v>373</v>
      </c>
    </row>
    <row r="87" spans="1:18" x14ac:dyDescent="0.2">
      <c r="A87" s="24" t="s">
        <v>55</v>
      </c>
      <c r="B87" s="29" t="s">
        <v>153</v>
      </c>
      <c r="C87" s="29" t="s">
        <v>397</v>
      </c>
      <c r="D87" s="24" t="s">
        <v>69</v>
      </c>
      <c r="E87" s="30" t="s">
        <v>398</v>
      </c>
      <c r="F87" s="31" t="s">
        <v>204</v>
      </c>
      <c r="G87" s="32">
        <v>42.44</v>
      </c>
      <c r="H87" s="33">
        <v>0</v>
      </c>
      <c r="I87" s="33">
        <f>ROUND(ROUND(H87,2)*ROUND(G87,3),2)</f>
        <v>0</v>
      </c>
      <c r="O87">
        <f>(I87*21)/100</f>
        <v>0</v>
      </c>
      <c r="P87" t="s">
        <v>35</v>
      </c>
    </row>
    <row r="88" spans="1:18" ht="63.75" x14ac:dyDescent="0.2">
      <c r="A88" s="34" t="s">
        <v>59</v>
      </c>
      <c r="E88" s="35" t="s">
        <v>3991</v>
      </c>
    </row>
    <row r="89" spans="1:18" ht="38.25" x14ac:dyDescent="0.2">
      <c r="A89" s="36" t="s">
        <v>61</v>
      </c>
      <c r="E89" s="37" t="s">
        <v>3990</v>
      </c>
    </row>
    <row r="90" spans="1:18" ht="140.25" x14ac:dyDescent="0.2">
      <c r="A90" t="s">
        <v>63</v>
      </c>
      <c r="E90" s="35" t="s">
        <v>401</v>
      </c>
    </row>
    <row r="91" spans="1:18" x14ac:dyDescent="0.2">
      <c r="A91" s="24" t="s">
        <v>55</v>
      </c>
      <c r="B91" s="29" t="s">
        <v>159</v>
      </c>
      <c r="C91" s="29" t="s">
        <v>471</v>
      </c>
      <c r="D91" s="24" t="s">
        <v>69</v>
      </c>
      <c r="E91" s="30" t="s">
        <v>472</v>
      </c>
      <c r="F91" s="31" t="s">
        <v>101</v>
      </c>
      <c r="G91" s="32">
        <v>9.58</v>
      </c>
      <c r="H91" s="33">
        <v>0</v>
      </c>
      <c r="I91" s="33">
        <f>ROUND(ROUND(H91,2)*ROUND(G91,3),2)</f>
        <v>0</v>
      </c>
      <c r="O91">
        <f>(I91*21)/100</f>
        <v>0</v>
      </c>
      <c r="P91" t="s">
        <v>35</v>
      </c>
    </row>
    <row r="92" spans="1:18" ht="63.75" x14ac:dyDescent="0.2">
      <c r="A92" s="34" t="s">
        <v>59</v>
      </c>
      <c r="E92" s="35" t="s">
        <v>3992</v>
      </c>
    </row>
    <row r="93" spans="1:18" ht="38.25" x14ac:dyDescent="0.2">
      <c r="A93" s="36" t="s">
        <v>61</v>
      </c>
      <c r="E93" s="37" t="s">
        <v>3977</v>
      </c>
    </row>
    <row r="94" spans="1:18" ht="38.25" x14ac:dyDescent="0.2">
      <c r="A94" t="s">
        <v>63</v>
      </c>
      <c r="E94" s="35" t="s">
        <v>475</v>
      </c>
    </row>
    <row r="95" spans="1:18" ht="12.75" customHeight="1" x14ac:dyDescent="0.2">
      <c r="A95" s="12" t="s">
        <v>53</v>
      </c>
      <c r="B95" s="12"/>
      <c r="C95" s="38" t="s">
        <v>50</v>
      </c>
      <c r="D95" s="12"/>
      <c r="E95" s="27" t="s">
        <v>542</v>
      </c>
      <c r="F95" s="12"/>
      <c r="G95" s="12"/>
      <c r="H95" s="12"/>
      <c r="I95" s="39">
        <f>0+Q95</f>
        <v>0</v>
      </c>
      <c r="O95">
        <f>0+R95</f>
        <v>0</v>
      </c>
      <c r="Q95">
        <f>0+I96+I100+I104+I108</f>
        <v>0</v>
      </c>
      <c r="R95">
        <f>0+O96+O100+O104+O108</f>
        <v>0</v>
      </c>
    </row>
    <row r="96" spans="1:18" x14ac:dyDescent="0.2">
      <c r="A96" s="24" t="s">
        <v>55</v>
      </c>
      <c r="B96" s="29" t="s">
        <v>165</v>
      </c>
      <c r="C96" s="29" t="s">
        <v>618</v>
      </c>
      <c r="D96" s="24" t="s">
        <v>69</v>
      </c>
      <c r="E96" s="30" t="s">
        <v>619</v>
      </c>
      <c r="F96" s="31" t="s">
        <v>101</v>
      </c>
      <c r="G96" s="32">
        <v>12.09</v>
      </c>
      <c r="H96" s="33">
        <v>0</v>
      </c>
      <c r="I96" s="33">
        <f>ROUND(ROUND(H96,2)*ROUND(G96,3),2)</f>
        <v>0</v>
      </c>
      <c r="O96">
        <f>(I96*21)/100</f>
        <v>0</v>
      </c>
      <c r="P96" t="s">
        <v>35</v>
      </c>
    </row>
    <row r="97" spans="1:16" ht="63.75" x14ac:dyDescent="0.2">
      <c r="A97" s="34" t="s">
        <v>59</v>
      </c>
      <c r="E97" s="35" t="s">
        <v>3993</v>
      </c>
    </row>
    <row r="98" spans="1:16" x14ac:dyDescent="0.2">
      <c r="A98" s="36" t="s">
        <v>61</v>
      </c>
      <c r="E98" s="37" t="s">
        <v>3994</v>
      </c>
    </row>
    <row r="99" spans="1:16" ht="51" x14ac:dyDescent="0.2">
      <c r="A99" t="s">
        <v>63</v>
      </c>
      <c r="E99" s="35" t="s">
        <v>622</v>
      </c>
    </row>
    <row r="100" spans="1:16" x14ac:dyDescent="0.2">
      <c r="A100" s="24" t="s">
        <v>55</v>
      </c>
      <c r="B100" s="29" t="s">
        <v>171</v>
      </c>
      <c r="C100" s="29" t="s">
        <v>646</v>
      </c>
      <c r="D100" s="24" t="s">
        <v>69</v>
      </c>
      <c r="E100" s="30" t="s">
        <v>647</v>
      </c>
      <c r="F100" s="31" t="s">
        <v>101</v>
      </c>
      <c r="G100" s="32">
        <v>9.58</v>
      </c>
      <c r="H100" s="33">
        <v>0</v>
      </c>
      <c r="I100" s="33">
        <f>ROUND(ROUND(H100,2)*ROUND(G100,3),2)</f>
        <v>0</v>
      </c>
      <c r="O100">
        <f>(I100*21)/100</f>
        <v>0</v>
      </c>
      <c r="P100" t="s">
        <v>35</v>
      </c>
    </row>
    <row r="101" spans="1:16" ht="25.5" x14ac:dyDescent="0.2">
      <c r="A101" s="34" t="s">
        <v>59</v>
      </c>
      <c r="E101" s="35" t="s">
        <v>3671</v>
      </c>
    </row>
    <row r="102" spans="1:16" x14ac:dyDescent="0.2">
      <c r="A102" s="36" t="s">
        <v>61</v>
      </c>
      <c r="E102" s="37" t="s">
        <v>3995</v>
      </c>
    </row>
    <row r="103" spans="1:16" ht="25.5" x14ac:dyDescent="0.2">
      <c r="A103" t="s">
        <v>63</v>
      </c>
      <c r="E103" s="35" t="s">
        <v>644</v>
      </c>
    </row>
    <row r="104" spans="1:16" x14ac:dyDescent="0.2">
      <c r="A104" s="24" t="s">
        <v>55</v>
      </c>
      <c r="B104" s="29" t="s">
        <v>178</v>
      </c>
      <c r="C104" s="29" t="s">
        <v>668</v>
      </c>
      <c r="D104" s="24" t="s">
        <v>69</v>
      </c>
      <c r="E104" s="30" t="s">
        <v>669</v>
      </c>
      <c r="F104" s="31" t="s">
        <v>71</v>
      </c>
      <c r="G104" s="32">
        <v>0.45700000000000002</v>
      </c>
      <c r="H104" s="33">
        <v>0</v>
      </c>
      <c r="I104" s="33">
        <f>ROUND(ROUND(H104,2)*ROUND(G104,3),2)</f>
        <v>0</v>
      </c>
      <c r="O104">
        <f>(I104*21)/100</f>
        <v>0</v>
      </c>
      <c r="P104" t="s">
        <v>35</v>
      </c>
    </row>
    <row r="105" spans="1:16" ht="51" x14ac:dyDescent="0.2">
      <c r="A105" s="34" t="s">
        <v>59</v>
      </c>
      <c r="E105" s="35" t="s">
        <v>3996</v>
      </c>
    </row>
    <row r="106" spans="1:16" x14ac:dyDescent="0.2">
      <c r="A106" s="36" t="s">
        <v>61</v>
      </c>
      <c r="E106" s="37" t="s">
        <v>3997</v>
      </c>
    </row>
    <row r="107" spans="1:16" ht="114.75" x14ac:dyDescent="0.2">
      <c r="A107" t="s">
        <v>63</v>
      </c>
      <c r="E107" s="35" t="s">
        <v>661</v>
      </c>
    </row>
    <row r="108" spans="1:16" x14ac:dyDescent="0.2">
      <c r="A108" s="24" t="s">
        <v>55</v>
      </c>
      <c r="B108" s="29" t="s">
        <v>184</v>
      </c>
      <c r="C108" s="29" t="s">
        <v>673</v>
      </c>
      <c r="D108" s="24" t="s">
        <v>69</v>
      </c>
      <c r="E108" s="30" t="s">
        <v>674</v>
      </c>
      <c r="F108" s="31" t="s">
        <v>77</v>
      </c>
      <c r="G108" s="32">
        <v>10.510999999999999</v>
      </c>
      <c r="H108" s="33">
        <v>0</v>
      </c>
      <c r="I108" s="33">
        <f>ROUND(ROUND(H108,2)*ROUND(G108,3),2)</f>
        <v>0</v>
      </c>
      <c r="O108">
        <f>(I108*21)/100</f>
        <v>0</v>
      </c>
      <c r="P108" t="s">
        <v>35</v>
      </c>
    </row>
    <row r="109" spans="1:16" ht="38.25" x14ac:dyDescent="0.2">
      <c r="A109" s="34" t="s">
        <v>59</v>
      </c>
      <c r="E109" s="35" t="s">
        <v>3899</v>
      </c>
    </row>
    <row r="110" spans="1:16" x14ac:dyDescent="0.2">
      <c r="A110" s="36" t="s">
        <v>61</v>
      </c>
      <c r="E110" s="37" t="s">
        <v>3998</v>
      </c>
    </row>
    <row r="111" spans="1:16" ht="25.5" x14ac:dyDescent="0.2">
      <c r="A111" t="s">
        <v>63</v>
      </c>
      <c r="E111" s="35" t="s">
        <v>80</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0+O12+O21+O54+O79+O100+O105+O114+O127</f>
        <v>0</v>
      </c>
      <c r="P2" t="s">
        <v>34</v>
      </c>
    </row>
    <row r="3" spans="1:18" ht="15" customHeight="1" x14ac:dyDescent="0.25">
      <c r="A3" t="s">
        <v>11</v>
      </c>
      <c r="B3" s="17" t="s">
        <v>13</v>
      </c>
      <c r="C3" s="4" t="s">
        <v>14</v>
      </c>
      <c r="D3" s="7"/>
      <c r="E3" s="18" t="s">
        <v>15</v>
      </c>
      <c r="F3" s="8"/>
      <c r="G3" s="15"/>
      <c r="H3" s="14" t="s">
        <v>3999</v>
      </c>
      <c r="I3" s="40">
        <f>0+I12+I21+I54+I79+I100+I105+I114+I127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3999</v>
      </c>
      <c r="D8" s="2"/>
      <c r="E8" s="21" t="s">
        <v>4000</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90.176000000000002</v>
      </c>
      <c r="H13" s="33">
        <v>0</v>
      </c>
      <c r="I13" s="33">
        <f>ROUND(ROUND(H13,2)*ROUND(G13,3),2)</f>
        <v>0</v>
      </c>
      <c r="O13">
        <f>(I13*21)/100</f>
        <v>0</v>
      </c>
      <c r="P13" t="s">
        <v>35</v>
      </c>
    </row>
    <row r="14" spans="1:18" ht="25.5" x14ac:dyDescent="0.2">
      <c r="A14" s="34" t="s">
        <v>59</v>
      </c>
      <c r="E14" s="35" t="s">
        <v>3459</v>
      </c>
    </row>
    <row r="15" spans="1:18" x14ac:dyDescent="0.2">
      <c r="A15" s="36" t="s">
        <v>61</v>
      </c>
      <c r="E15" s="37" t="s">
        <v>4001</v>
      </c>
    </row>
    <row r="16" spans="1:18" ht="25.5" x14ac:dyDescent="0.2">
      <c r="A16" t="s">
        <v>63</v>
      </c>
      <c r="E16" s="35" t="s">
        <v>64</v>
      </c>
    </row>
    <row r="17" spans="1:18" x14ac:dyDescent="0.2">
      <c r="A17" s="24" t="s">
        <v>55</v>
      </c>
      <c r="B17" s="29" t="s">
        <v>35</v>
      </c>
      <c r="C17" s="29" t="s">
        <v>56</v>
      </c>
      <c r="D17" s="24" t="s">
        <v>125</v>
      </c>
      <c r="E17" s="30" t="s">
        <v>57</v>
      </c>
      <c r="F17" s="31" t="s">
        <v>58</v>
      </c>
      <c r="G17" s="32">
        <v>13.965999999999999</v>
      </c>
      <c r="H17" s="33">
        <v>0</v>
      </c>
      <c r="I17" s="33">
        <f>ROUND(ROUND(H17,2)*ROUND(G17,3),2)</f>
        <v>0</v>
      </c>
      <c r="O17">
        <f>(I17*21)/100</f>
        <v>0</v>
      </c>
      <c r="P17" t="s">
        <v>35</v>
      </c>
    </row>
    <row r="18" spans="1:18" ht="25.5" x14ac:dyDescent="0.2">
      <c r="A18" s="34" t="s">
        <v>59</v>
      </c>
      <c r="E18" s="35" t="s">
        <v>4002</v>
      </c>
    </row>
    <row r="19" spans="1:18" x14ac:dyDescent="0.2">
      <c r="A19" s="36" t="s">
        <v>61</v>
      </c>
      <c r="E19" s="37" t="s">
        <v>4003</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f>
        <v>0</v>
      </c>
      <c r="R21">
        <f>0+O22+O26+O30+O34+O38+O42+O46+O50</f>
        <v>0</v>
      </c>
    </row>
    <row r="22" spans="1:18" x14ac:dyDescent="0.2">
      <c r="A22" s="24" t="s">
        <v>55</v>
      </c>
      <c r="B22" s="29" t="s">
        <v>34</v>
      </c>
      <c r="C22" s="29" t="s">
        <v>119</v>
      </c>
      <c r="D22" s="24" t="s">
        <v>69</v>
      </c>
      <c r="E22" s="30" t="s">
        <v>121</v>
      </c>
      <c r="F22" s="31" t="s">
        <v>71</v>
      </c>
      <c r="G22" s="32">
        <v>1.9970000000000001</v>
      </c>
      <c r="H22" s="33">
        <v>0</v>
      </c>
      <c r="I22" s="33">
        <f>ROUND(ROUND(H22,2)*ROUND(G22,3),2)</f>
        <v>0</v>
      </c>
      <c r="O22">
        <f>(I22*21)/100</f>
        <v>0</v>
      </c>
      <c r="P22" t="s">
        <v>35</v>
      </c>
    </row>
    <row r="23" spans="1:18" ht="63.75" x14ac:dyDescent="0.2">
      <c r="A23" s="34" t="s">
        <v>59</v>
      </c>
      <c r="E23" s="35" t="s">
        <v>4004</v>
      </c>
    </row>
    <row r="24" spans="1:18" x14ac:dyDescent="0.2">
      <c r="A24" s="36" t="s">
        <v>61</v>
      </c>
      <c r="E24" s="37" t="s">
        <v>4005</v>
      </c>
    </row>
    <row r="25" spans="1:18" ht="63.75" x14ac:dyDescent="0.2">
      <c r="A25" t="s">
        <v>63</v>
      </c>
      <c r="E25" s="35" t="s">
        <v>74</v>
      </c>
    </row>
    <row r="26" spans="1:18" x14ac:dyDescent="0.2">
      <c r="A26" s="24" t="s">
        <v>55</v>
      </c>
      <c r="B26" s="29" t="s">
        <v>43</v>
      </c>
      <c r="C26" s="29" t="s">
        <v>1087</v>
      </c>
      <c r="D26" s="24" t="s">
        <v>69</v>
      </c>
      <c r="E26" s="30" t="s">
        <v>1088</v>
      </c>
      <c r="F26" s="31" t="s">
        <v>101</v>
      </c>
      <c r="G26" s="32">
        <v>5.25</v>
      </c>
      <c r="H26" s="33">
        <v>0</v>
      </c>
      <c r="I26" s="33">
        <f>ROUND(ROUND(H26,2)*ROUND(G26,3),2)</f>
        <v>0</v>
      </c>
      <c r="O26">
        <f>(I26*21)/100</f>
        <v>0</v>
      </c>
      <c r="P26" t="s">
        <v>35</v>
      </c>
    </row>
    <row r="27" spans="1:18" ht="38.25" x14ac:dyDescent="0.2">
      <c r="A27" s="34" t="s">
        <v>59</v>
      </c>
      <c r="E27" s="35" t="s">
        <v>4006</v>
      </c>
    </row>
    <row r="28" spans="1:18" x14ac:dyDescent="0.2">
      <c r="A28" s="36" t="s">
        <v>61</v>
      </c>
      <c r="E28" s="37" t="s">
        <v>991</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4.3460000000000001</v>
      </c>
      <c r="H34" s="33">
        <v>0</v>
      </c>
      <c r="I34" s="33">
        <f>ROUND(ROUND(H34,2)*ROUND(G34,3),2)</f>
        <v>0</v>
      </c>
      <c r="O34">
        <f>(I34*21)/100</f>
        <v>0</v>
      </c>
      <c r="P34" t="s">
        <v>35</v>
      </c>
    </row>
    <row r="35" spans="1:16" ht="76.5" x14ac:dyDescent="0.2">
      <c r="A35" s="34" t="s">
        <v>59</v>
      </c>
      <c r="E35" s="35" t="s">
        <v>4007</v>
      </c>
    </row>
    <row r="36" spans="1:16" x14ac:dyDescent="0.2">
      <c r="A36" s="36" t="s">
        <v>61</v>
      </c>
      <c r="E36" s="37" t="s">
        <v>4008</v>
      </c>
    </row>
    <row r="37" spans="1:16" ht="38.25" x14ac:dyDescent="0.2">
      <c r="A37" t="s">
        <v>63</v>
      </c>
      <c r="E37" s="35" t="s">
        <v>146</v>
      </c>
    </row>
    <row r="38" spans="1:16" x14ac:dyDescent="0.2">
      <c r="A38" s="24" t="s">
        <v>55</v>
      </c>
      <c r="B38" s="29" t="s">
        <v>89</v>
      </c>
      <c r="C38" s="29" t="s">
        <v>166</v>
      </c>
      <c r="D38" s="24" t="s">
        <v>69</v>
      </c>
      <c r="E38" s="30" t="s">
        <v>167</v>
      </c>
      <c r="F38" s="31" t="s">
        <v>71</v>
      </c>
      <c r="G38" s="32">
        <v>45.088000000000001</v>
      </c>
      <c r="H38" s="33">
        <v>0</v>
      </c>
      <c r="I38" s="33">
        <f>ROUND(ROUND(H38,2)*ROUND(G38,3),2)</f>
        <v>0</v>
      </c>
      <c r="O38">
        <f>(I38*21)/100</f>
        <v>0</v>
      </c>
      <c r="P38" t="s">
        <v>35</v>
      </c>
    </row>
    <row r="39" spans="1:16" ht="63.75" x14ac:dyDescent="0.2">
      <c r="A39" s="34" t="s">
        <v>59</v>
      </c>
      <c r="E39" s="35" t="s">
        <v>4009</v>
      </c>
    </row>
    <row r="40" spans="1:16" x14ac:dyDescent="0.2">
      <c r="A40" s="36" t="s">
        <v>61</v>
      </c>
      <c r="E40" s="37" t="s">
        <v>4010</v>
      </c>
    </row>
    <row r="41" spans="1:16" ht="318.75" x14ac:dyDescent="0.2">
      <c r="A41" t="s">
        <v>63</v>
      </c>
      <c r="E41" s="35" t="s">
        <v>170</v>
      </c>
    </row>
    <row r="42" spans="1:16" x14ac:dyDescent="0.2">
      <c r="A42" s="24" t="s">
        <v>55</v>
      </c>
      <c r="B42" s="29" t="s">
        <v>94</v>
      </c>
      <c r="C42" s="29" t="s">
        <v>172</v>
      </c>
      <c r="D42" s="24" t="s">
        <v>69</v>
      </c>
      <c r="E42" s="30" t="s">
        <v>173</v>
      </c>
      <c r="F42" s="31" t="s">
        <v>174</v>
      </c>
      <c r="G42" s="32">
        <v>450.88</v>
      </c>
      <c r="H42" s="33">
        <v>0</v>
      </c>
      <c r="I42" s="33">
        <f>ROUND(ROUND(H42,2)*ROUND(G42,3),2)</f>
        <v>0</v>
      </c>
      <c r="O42">
        <f>(I42*21)/100</f>
        <v>0</v>
      </c>
      <c r="P42" t="s">
        <v>35</v>
      </c>
    </row>
    <row r="43" spans="1:16" ht="38.25" x14ac:dyDescent="0.2">
      <c r="A43" s="34" t="s">
        <v>59</v>
      </c>
      <c r="E43" s="35" t="s">
        <v>751</v>
      </c>
    </row>
    <row r="44" spans="1:16" x14ac:dyDescent="0.2">
      <c r="A44" s="36" t="s">
        <v>61</v>
      </c>
      <c r="E44" s="37" t="s">
        <v>4011</v>
      </c>
    </row>
    <row r="45" spans="1:16" ht="25.5" x14ac:dyDescent="0.2">
      <c r="A45" t="s">
        <v>63</v>
      </c>
      <c r="E45" s="35" t="s">
        <v>177</v>
      </c>
    </row>
    <row r="46" spans="1:16" x14ac:dyDescent="0.2">
      <c r="A46" s="24" t="s">
        <v>55</v>
      </c>
      <c r="B46" s="29" t="s">
        <v>50</v>
      </c>
      <c r="C46" s="29" t="s">
        <v>753</v>
      </c>
      <c r="D46" s="24" t="s">
        <v>69</v>
      </c>
      <c r="E46" s="30" t="s">
        <v>754</v>
      </c>
      <c r="F46" s="31" t="s">
        <v>71</v>
      </c>
      <c r="G46" s="32">
        <v>22.786999999999999</v>
      </c>
      <c r="H46" s="33">
        <v>0</v>
      </c>
      <c r="I46" s="33">
        <f>ROUND(ROUND(H46,2)*ROUND(G46,3),2)</f>
        <v>0</v>
      </c>
      <c r="O46">
        <f>(I46*21)/100</f>
        <v>0</v>
      </c>
      <c r="P46" t="s">
        <v>35</v>
      </c>
    </row>
    <row r="47" spans="1:16" ht="51" x14ac:dyDescent="0.2">
      <c r="A47" s="34" t="s">
        <v>59</v>
      </c>
      <c r="E47" s="35" t="s">
        <v>3339</v>
      </c>
    </row>
    <row r="48" spans="1:16" x14ac:dyDescent="0.2">
      <c r="A48" s="36" t="s">
        <v>61</v>
      </c>
      <c r="E48" s="37" t="s">
        <v>4012</v>
      </c>
    </row>
    <row r="49" spans="1:18" ht="293.25" x14ac:dyDescent="0.2">
      <c r="A49" t="s">
        <v>63</v>
      </c>
      <c r="E49" s="35" t="s">
        <v>757</v>
      </c>
    </row>
    <row r="50" spans="1:18" x14ac:dyDescent="0.2">
      <c r="A50" s="24" t="s">
        <v>55</v>
      </c>
      <c r="B50" s="29" t="s">
        <v>52</v>
      </c>
      <c r="C50" s="29" t="s">
        <v>202</v>
      </c>
      <c r="D50" s="24" t="s">
        <v>69</v>
      </c>
      <c r="E50" s="30" t="s">
        <v>203</v>
      </c>
      <c r="F50" s="31" t="s">
        <v>204</v>
      </c>
      <c r="G50" s="32">
        <v>67.296999999999997</v>
      </c>
      <c r="H50" s="33">
        <v>0</v>
      </c>
      <c r="I50" s="33">
        <f>ROUND(ROUND(H50,2)*ROUND(G50,3),2)</f>
        <v>0</v>
      </c>
      <c r="O50">
        <f>(I50*21)/100</f>
        <v>0</v>
      </c>
      <c r="P50" t="s">
        <v>35</v>
      </c>
    </row>
    <row r="51" spans="1:18" ht="76.5" x14ac:dyDescent="0.2">
      <c r="A51" s="34" t="s">
        <v>59</v>
      </c>
      <c r="E51" s="35" t="s">
        <v>4013</v>
      </c>
    </row>
    <row r="52" spans="1:18" ht="38.25" x14ac:dyDescent="0.2">
      <c r="A52" s="36" t="s">
        <v>61</v>
      </c>
      <c r="E52" s="37" t="s">
        <v>4014</v>
      </c>
    </row>
    <row r="53" spans="1:18" ht="25.5" x14ac:dyDescent="0.2">
      <c r="A53" t="s">
        <v>63</v>
      </c>
      <c r="E53" s="35" t="s">
        <v>207</v>
      </c>
    </row>
    <row r="54" spans="1:18" ht="12.75" customHeight="1" x14ac:dyDescent="0.2">
      <c r="A54" s="12" t="s">
        <v>53</v>
      </c>
      <c r="B54" s="12"/>
      <c r="C54" s="38" t="s">
        <v>43</v>
      </c>
      <c r="D54" s="12"/>
      <c r="E54" s="27" t="s">
        <v>281</v>
      </c>
      <c r="F54" s="12"/>
      <c r="G54" s="12"/>
      <c r="H54" s="12"/>
      <c r="I54" s="39">
        <f>0+Q54</f>
        <v>0</v>
      </c>
      <c r="O54">
        <f>0+R54</f>
        <v>0</v>
      </c>
      <c r="Q54">
        <f>0+I55+I59+I63+I67+I71+I75</f>
        <v>0</v>
      </c>
      <c r="R54">
        <f>0+O55+O59+O63+O67+O71+O75</f>
        <v>0</v>
      </c>
    </row>
    <row r="55" spans="1:18" x14ac:dyDescent="0.2">
      <c r="A55" s="24" t="s">
        <v>55</v>
      </c>
      <c r="B55" s="29" t="s">
        <v>108</v>
      </c>
      <c r="C55" s="29" t="s">
        <v>768</v>
      </c>
      <c r="D55" s="24" t="s">
        <v>69</v>
      </c>
      <c r="E55" s="30" t="s">
        <v>769</v>
      </c>
      <c r="F55" s="31" t="s">
        <v>71</v>
      </c>
      <c r="G55" s="32">
        <v>0.14399999999999999</v>
      </c>
      <c r="H55" s="33">
        <v>0</v>
      </c>
      <c r="I55" s="33">
        <f>ROUND(ROUND(H55,2)*ROUND(G55,3),2)</f>
        <v>0</v>
      </c>
      <c r="O55">
        <f>(I55*21)/100</f>
        <v>0</v>
      </c>
      <c r="P55" t="s">
        <v>35</v>
      </c>
    </row>
    <row r="56" spans="1:18" ht="51" x14ac:dyDescent="0.2">
      <c r="A56" s="34" t="s">
        <v>59</v>
      </c>
      <c r="E56" s="35" t="s">
        <v>3349</v>
      </c>
    </row>
    <row r="57" spans="1:18" x14ac:dyDescent="0.2">
      <c r="A57" s="36" t="s">
        <v>61</v>
      </c>
      <c r="E57" s="37" t="s">
        <v>3350</v>
      </c>
    </row>
    <row r="58" spans="1:18" ht="229.5" x14ac:dyDescent="0.2">
      <c r="A58" t="s">
        <v>63</v>
      </c>
      <c r="E58" s="35" t="s">
        <v>772</v>
      </c>
    </row>
    <row r="59" spans="1:18" x14ac:dyDescent="0.2">
      <c r="A59" s="24" t="s">
        <v>55</v>
      </c>
      <c r="B59" s="29" t="s">
        <v>113</v>
      </c>
      <c r="C59" s="29" t="s">
        <v>288</v>
      </c>
      <c r="D59" s="24" t="s">
        <v>69</v>
      </c>
      <c r="E59" s="30" t="s">
        <v>289</v>
      </c>
      <c r="F59" s="31" t="s">
        <v>71</v>
      </c>
      <c r="G59" s="32">
        <v>3.6619999999999999</v>
      </c>
      <c r="H59" s="33">
        <v>0</v>
      </c>
      <c r="I59" s="33">
        <f>ROUND(ROUND(H59,2)*ROUND(G59,3),2)</f>
        <v>0</v>
      </c>
      <c r="O59">
        <f>(I59*21)/100</f>
        <v>0</v>
      </c>
      <c r="P59" t="s">
        <v>35</v>
      </c>
    </row>
    <row r="60" spans="1:18" ht="51" x14ac:dyDescent="0.2">
      <c r="A60" s="34" t="s">
        <v>59</v>
      </c>
      <c r="E60" s="35" t="s">
        <v>3351</v>
      </c>
    </row>
    <row r="61" spans="1:18" x14ac:dyDescent="0.2">
      <c r="A61" s="36" t="s">
        <v>61</v>
      </c>
      <c r="E61" s="37" t="s">
        <v>4015</v>
      </c>
    </row>
    <row r="62" spans="1:18" ht="369.75" x14ac:dyDescent="0.2">
      <c r="A62" t="s">
        <v>63</v>
      </c>
      <c r="E62" s="35" t="s">
        <v>274</v>
      </c>
    </row>
    <row r="63" spans="1:18" x14ac:dyDescent="0.2">
      <c r="A63" s="24" t="s">
        <v>55</v>
      </c>
      <c r="B63" s="29" t="s">
        <v>118</v>
      </c>
      <c r="C63" s="29" t="s">
        <v>775</v>
      </c>
      <c r="D63" s="24" t="s">
        <v>69</v>
      </c>
      <c r="E63" s="30" t="s">
        <v>776</v>
      </c>
      <c r="F63" s="31" t="s">
        <v>71</v>
      </c>
      <c r="G63" s="32">
        <v>3.202</v>
      </c>
      <c r="H63" s="33">
        <v>0</v>
      </c>
      <c r="I63" s="33">
        <f>ROUND(ROUND(H63,2)*ROUND(G63,3),2)</f>
        <v>0</v>
      </c>
      <c r="O63">
        <f>(I63*21)/100</f>
        <v>0</v>
      </c>
      <c r="P63" t="s">
        <v>35</v>
      </c>
    </row>
    <row r="64" spans="1:18" ht="76.5" x14ac:dyDescent="0.2">
      <c r="A64" s="34" t="s">
        <v>59</v>
      </c>
      <c r="E64" s="35" t="s">
        <v>4016</v>
      </c>
    </row>
    <row r="65" spans="1:18" x14ac:dyDescent="0.2">
      <c r="A65" s="36" t="s">
        <v>61</v>
      </c>
      <c r="E65" s="37" t="s">
        <v>4017</v>
      </c>
    </row>
    <row r="66" spans="1:18" ht="369.75" x14ac:dyDescent="0.2">
      <c r="A66" t="s">
        <v>63</v>
      </c>
      <c r="E66" s="35" t="s">
        <v>274</v>
      </c>
    </row>
    <row r="67" spans="1:18" x14ac:dyDescent="0.2">
      <c r="A67" s="24" t="s">
        <v>55</v>
      </c>
      <c r="B67" s="29" t="s">
        <v>124</v>
      </c>
      <c r="C67" s="29" t="s">
        <v>779</v>
      </c>
      <c r="D67" s="24" t="s">
        <v>69</v>
      </c>
      <c r="E67" s="30" t="s">
        <v>780</v>
      </c>
      <c r="F67" s="31" t="s">
        <v>58</v>
      </c>
      <c r="G67" s="32">
        <v>0.503</v>
      </c>
      <c r="H67" s="33">
        <v>0</v>
      </c>
      <c r="I67" s="33">
        <f>ROUND(ROUND(H67,2)*ROUND(G67,3),2)</f>
        <v>0</v>
      </c>
      <c r="O67">
        <f>(I67*21)/100</f>
        <v>0</v>
      </c>
      <c r="P67" t="s">
        <v>35</v>
      </c>
    </row>
    <row r="68" spans="1:18" ht="51" x14ac:dyDescent="0.2">
      <c r="A68" s="34" t="s">
        <v>59</v>
      </c>
      <c r="E68" s="35" t="s">
        <v>3355</v>
      </c>
    </row>
    <row r="69" spans="1:18" x14ac:dyDescent="0.2">
      <c r="A69" s="36" t="s">
        <v>61</v>
      </c>
      <c r="E69" s="37" t="s">
        <v>4018</v>
      </c>
    </row>
    <row r="70" spans="1:18" ht="191.25" x14ac:dyDescent="0.2">
      <c r="A70" t="s">
        <v>63</v>
      </c>
      <c r="E70" s="35" t="s">
        <v>783</v>
      </c>
    </row>
    <row r="71" spans="1:18" x14ac:dyDescent="0.2">
      <c r="A71" s="24" t="s">
        <v>55</v>
      </c>
      <c r="B71" s="29" t="s">
        <v>128</v>
      </c>
      <c r="C71" s="29" t="s">
        <v>293</v>
      </c>
      <c r="D71" s="24" t="s">
        <v>69</v>
      </c>
      <c r="E71" s="30" t="s">
        <v>294</v>
      </c>
      <c r="F71" s="31" t="s">
        <v>71</v>
      </c>
      <c r="G71" s="32">
        <v>5.8659999999999997</v>
      </c>
      <c r="H71" s="33">
        <v>0</v>
      </c>
      <c r="I71" s="33">
        <f>ROUND(ROUND(H71,2)*ROUND(G71,3),2)</f>
        <v>0</v>
      </c>
      <c r="O71">
        <f>(I71*21)/100</f>
        <v>0</v>
      </c>
      <c r="P71" t="s">
        <v>35</v>
      </c>
    </row>
    <row r="72" spans="1:18" ht="51" x14ac:dyDescent="0.2">
      <c r="A72" s="34" t="s">
        <v>59</v>
      </c>
      <c r="E72" s="35" t="s">
        <v>3357</v>
      </c>
    </row>
    <row r="73" spans="1:18" x14ac:dyDescent="0.2">
      <c r="A73" s="36" t="s">
        <v>61</v>
      </c>
      <c r="E73" s="37" t="s">
        <v>4019</v>
      </c>
    </row>
    <row r="74" spans="1:18" ht="38.25" x14ac:dyDescent="0.2">
      <c r="A74" t="s">
        <v>63</v>
      </c>
      <c r="E74" s="35" t="s">
        <v>297</v>
      </c>
    </row>
    <row r="75" spans="1:18" x14ac:dyDescent="0.2">
      <c r="A75" s="24" t="s">
        <v>55</v>
      </c>
      <c r="B75" s="29" t="s">
        <v>134</v>
      </c>
      <c r="C75" s="29" t="s">
        <v>310</v>
      </c>
      <c r="D75" s="24" t="s">
        <v>69</v>
      </c>
      <c r="E75" s="30" t="s">
        <v>311</v>
      </c>
      <c r="F75" s="31" t="s">
        <v>71</v>
      </c>
      <c r="G75" s="32">
        <v>6.1029999999999998</v>
      </c>
      <c r="H75" s="33">
        <v>0</v>
      </c>
      <c r="I75" s="33">
        <f>ROUND(ROUND(H75,2)*ROUND(G75,3),2)</f>
        <v>0</v>
      </c>
      <c r="O75">
        <f>(I75*21)/100</f>
        <v>0</v>
      </c>
      <c r="P75" t="s">
        <v>35</v>
      </c>
    </row>
    <row r="76" spans="1:18" ht="51" x14ac:dyDescent="0.2">
      <c r="A76" s="34" t="s">
        <v>59</v>
      </c>
      <c r="E76" s="35" t="s">
        <v>3359</v>
      </c>
    </row>
    <row r="77" spans="1:18" x14ac:dyDescent="0.2">
      <c r="A77" s="36" t="s">
        <v>61</v>
      </c>
      <c r="E77" s="37" t="s">
        <v>4020</v>
      </c>
    </row>
    <row r="78" spans="1:18" ht="102" x14ac:dyDescent="0.2">
      <c r="A78" t="s">
        <v>63</v>
      </c>
      <c r="E78" s="35" t="s">
        <v>314</v>
      </c>
    </row>
    <row r="79" spans="1:18" ht="12.75" customHeight="1" x14ac:dyDescent="0.2">
      <c r="A79" s="12" t="s">
        <v>53</v>
      </c>
      <c r="B79" s="12"/>
      <c r="C79" s="38" t="s">
        <v>45</v>
      </c>
      <c r="D79" s="12"/>
      <c r="E79" s="27" t="s">
        <v>315</v>
      </c>
      <c r="F79" s="12"/>
      <c r="G79" s="12"/>
      <c r="H79" s="12"/>
      <c r="I79" s="39">
        <f>0+Q79</f>
        <v>0</v>
      </c>
      <c r="O79">
        <f>0+R79</f>
        <v>0</v>
      </c>
      <c r="Q79">
        <f>0+I80+I84+I88+I92+I96</f>
        <v>0</v>
      </c>
      <c r="R79">
        <f>0+O80+O84+O88+O92+O96</f>
        <v>0</v>
      </c>
    </row>
    <row r="80" spans="1:18" x14ac:dyDescent="0.2">
      <c r="A80" s="24" t="s">
        <v>55</v>
      </c>
      <c r="B80" s="29" t="s">
        <v>141</v>
      </c>
      <c r="C80" s="29" t="s">
        <v>352</v>
      </c>
      <c r="D80" s="24" t="s">
        <v>69</v>
      </c>
      <c r="E80" s="30" t="s">
        <v>353</v>
      </c>
      <c r="F80" s="31" t="s">
        <v>204</v>
      </c>
      <c r="G80" s="32">
        <v>32.215000000000003</v>
      </c>
      <c r="H80" s="33">
        <v>0</v>
      </c>
      <c r="I80" s="33">
        <f>ROUND(ROUND(H80,2)*ROUND(G80,3),2)</f>
        <v>0</v>
      </c>
      <c r="O80">
        <f>(I80*21)/100</f>
        <v>0</v>
      </c>
      <c r="P80" t="s">
        <v>35</v>
      </c>
    </row>
    <row r="81" spans="1:16" ht="38.25" x14ac:dyDescent="0.2">
      <c r="A81" s="34" t="s">
        <v>59</v>
      </c>
      <c r="E81" s="35" t="s">
        <v>3365</v>
      </c>
    </row>
    <row r="82" spans="1:16" x14ac:dyDescent="0.2">
      <c r="A82" s="36" t="s">
        <v>61</v>
      </c>
      <c r="E82" s="37" t="s">
        <v>4021</v>
      </c>
    </row>
    <row r="83" spans="1:16" ht="51" x14ac:dyDescent="0.2">
      <c r="A83" t="s">
        <v>63</v>
      </c>
      <c r="E83" s="35" t="s">
        <v>327</v>
      </c>
    </row>
    <row r="84" spans="1:16" x14ac:dyDescent="0.2">
      <c r="A84" s="24" t="s">
        <v>55</v>
      </c>
      <c r="B84" s="29" t="s">
        <v>147</v>
      </c>
      <c r="C84" s="29" t="s">
        <v>357</v>
      </c>
      <c r="D84" s="24" t="s">
        <v>69</v>
      </c>
      <c r="E84" s="30" t="s">
        <v>358</v>
      </c>
      <c r="F84" s="31" t="s">
        <v>71</v>
      </c>
      <c r="G84" s="32">
        <v>1.9330000000000001</v>
      </c>
      <c r="H84" s="33">
        <v>0</v>
      </c>
      <c r="I84" s="33">
        <f>ROUND(ROUND(H84,2)*ROUND(G84,3),2)</f>
        <v>0</v>
      </c>
      <c r="O84">
        <f>(I84*21)/100</f>
        <v>0</v>
      </c>
      <c r="P84" t="s">
        <v>35</v>
      </c>
    </row>
    <row r="85" spans="1:16" ht="51" x14ac:dyDescent="0.2">
      <c r="A85" s="34" t="s">
        <v>59</v>
      </c>
      <c r="E85" s="35" t="s">
        <v>4022</v>
      </c>
    </row>
    <row r="86" spans="1:16" x14ac:dyDescent="0.2">
      <c r="A86" s="36" t="s">
        <v>61</v>
      </c>
      <c r="E86" s="37" t="s">
        <v>4023</v>
      </c>
    </row>
    <row r="87" spans="1:16" ht="102" x14ac:dyDescent="0.2">
      <c r="A87" t="s">
        <v>63</v>
      </c>
      <c r="E87" s="35" t="s">
        <v>361</v>
      </c>
    </row>
    <row r="88" spans="1:16" x14ac:dyDescent="0.2">
      <c r="A88" s="24" t="s">
        <v>55</v>
      </c>
      <c r="B88" s="29" t="s">
        <v>153</v>
      </c>
      <c r="C88" s="29" t="s">
        <v>369</v>
      </c>
      <c r="D88" s="24" t="s">
        <v>69</v>
      </c>
      <c r="E88" s="30" t="s">
        <v>370</v>
      </c>
      <c r="F88" s="31" t="s">
        <v>204</v>
      </c>
      <c r="G88" s="32">
        <v>32.215000000000003</v>
      </c>
      <c r="H88" s="33">
        <v>0</v>
      </c>
      <c r="I88" s="33">
        <f>ROUND(ROUND(H88,2)*ROUND(G88,3),2)</f>
        <v>0</v>
      </c>
      <c r="O88">
        <f>(I88*21)/100</f>
        <v>0</v>
      </c>
      <c r="P88" t="s">
        <v>35</v>
      </c>
    </row>
    <row r="89" spans="1:16" ht="51" x14ac:dyDescent="0.2">
      <c r="A89" s="34" t="s">
        <v>59</v>
      </c>
      <c r="E89" s="35" t="s">
        <v>4024</v>
      </c>
    </row>
    <row r="90" spans="1:16" x14ac:dyDescent="0.2">
      <c r="A90" s="36" t="s">
        <v>61</v>
      </c>
      <c r="E90" s="37" t="s">
        <v>4021</v>
      </c>
    </row>
    <row r="91" spans="1:16" ht="51" x14ac:dyDescent="0.2">
      <c r="A91" t="s">
        <v>63</v>
      </c>
      <c r="E91" s="35" t="s">
        <v>373</v>
      </c>
    </row>
    <row r="92" spans="1:16" x14ac:dyDescent="0.2">
      <c r="A92" s="24" t="s">
        <v>55</v>
      </c>
      <c r="B92" s="29" t="s">
        <v>159</v>
      </c>
      <c r="C92" s="29" t="s">
        <v>397</v>
      </c>
      <c r="D92" s="24" t="s">
        <v>69</v>
      </c>
      <c r="E92" s="30" t="s">
        <v>398</v>
      </c>
      <c r="F92" s="31" t="s">
        <v>204</v>
      </c>
      <c r="G92" s="32">
        <v>32.215000000000003</v>
      </c>
      <c r="H92" s="33">
        <v>0</v>
      </c>
      <c r="I92" s="33">
        <f>ROUND(ROUND(H92,2)*ROUND(G92,3),2)</f>
        <v>0</v>
      </c>
      <c r="O92">
        <f>(I92*21)/100</f>
        <v>0</v>
      </c>
      <c r="P92" t="s">
        <v>35</v>
      </c>
    </row>
    <row r="93" spans="1:16" ht="38.25" x14ac:dyDescent="0.2">
      <c r="A93" s="34" t="s">
        <v>59</v>
      </c>
      <c r="E93" s="35" t="s">
        <v>4025</v>
      </c>
    </row>
    <row r="94" spans="1:16" x14ac:dyDescent="0.2">
      <c r="A94" s="36" t="s">
        <v>61</v>
      </c>
      <c r="E94" s="37" t="s">
        <v>4021</v>
      </c>
    </row>
    <row r="95" spans="1:16" ht="140.25" x14ac:dyDescent="0.2">
      <c r="A95" t="s">
        <v>63</v>
      </c>
      <c r="E95" s="35" t="s">
        <v>401</v>
      </c>
    </row>
    <row r="96" spans="1:16" x14ac:dyDescent="0.2">
      <c r="A96" s="24" t="s">
        <v>55</v>
      </c>
      <c r="B96" s="29" t="s">
        <v>165</v>
      </c>
      <c r="C96" s="29" t="s">
        <v>471</v>
      </c>
      <c r="D96" s="24" t="s">
        <v>69</v>
      </c>
      <c r="E96" s="30" t="s">
        <v>472</v>
      </c>
      <c r="F96" s="31" t="s">
        <v>101</v>
      </c>
      <c r="G96" s="32">
        <v>5.25</v>
      </c>
      <c r="H96" s="33">
        <v>0</v>
      </c>
      <c r="I96" s="33">
        <f>ROUND(ROUND(H96,2)*ROUND(G96,3),2)</f>
        <v>0</v>
      </c>
      <c r="O96">
        <f>(I96*21)/100</f>
        <v>0</v>
      </c>
      <c r="P96" t="s">
        <v>35</v>
      </c>
    </row>
    <row r="97" spans="1:18" ht="38.25" x14ac:dyDescent="0.2">
      <c r="A97" s="34" t="s">
        <v>59</v>
      </c>
      <c r="E97" s="35" t="s">
        <v>4026</v>
      </c>
    </row>
    <row r="98" spans="1:18" x14ac:dyDescent="0.2">
      <c r="A98" s="36" t="s">
        <v>61</v>
      </c>
      <c r="E98" s="37" t="s">
        <v>991</v>
      </c>
    </row>
    <row r="99" spans="1:18" ht="38.25" x14ac:dyDescent="0.2">
      <c r="A99" t="s">
        <v>63</v>
      </c>
      <c r="E99" s="35" t="s">
        <v>475</v>
      </c>
    </row>
    <row r="100" spans="1:18" ht="12.75" customHeight="1" x14ac:dyDescent="0.2">
      <c r="A100" s="12" t="s">
        <v>53</v>
      </c>
      <c r="B100" s="12"/>
      <c r="C100" s="38" t="s">
        <v>47</v>
      </c>
      <c r="D100" s="12"/>
      <c r="E100" s="27" t="s">
        <v>793</v>
      </c>
      <c r="F100" s="12"/>
      <c r="G100" s="12"/>
      <c r="H100" s="12"/>
      <c r="I100" s="39">
        <f>0+Q100</f>
        <v>0</v>
      </c>
      <c r="O100">
        <f>0+R100</f>
        <v>0</v>
      </c>
      <c r="Q100">
        <f>0+I101</f>
        <v>0</v>
      </c>
      <c r="R100">
        <f>0+O101</f>
        <v>0</v>
      </c>
    </row>
    <row r="101" spans="1:18" ht="25.5" x14ac:dyDescent="0.2">
      <c r="A101" s="24" t="s">
        <v>55</v>
      </c>
      <c r="B101" s="29" t="s">
        <v>171</v>
      </c>
      <c r="C101" s="29" t="s">
        <v>794</v>
      </c>
      <c r="D101" s="24" t="s">
        <v>69</v>
      </c>
      <c r="E101" s="30" t="s">
        <v>795</v>
      </c>
      <c r="F101" s="31" t="s">
        <v>204</v>
      </c>
      <c r="G101" s="32">
        <v>0.152</v>
      </c>
      <c r="H101" s="33">
        <v>0</v>
      </c>
      <c r="I101" s="33">
        <f>ROUND(ROUND(H101,2)*ROUND(G101,3),2)</f>
        <v>0</v>
      </c>
      <c r="O101">
        <f>(I101*21)/100</f>
        <v>0</v>
      </c>
      <c r="P101" t="s">
        <v>35</v>
      </c>
    </row>
    <row r="102" spans="1:18" ht="51" x14ac:dyDescent="0.2">
      <c r="A102" s="34" t="s">
        <v>59</v>
      </c>
      <c r="E102" s="35" t="s">
        <v>3373</v>
      </c>
    </row>
    <row r="103" spans="1:18" x14ac:dyDescent="0.2">
      <c r="A103" s="36" t="s">
        <v>61</v>
      </c>
      <c r="E103" s="37" t="s">
        <v>797</v>
      </c>
    </row>
    <row r="104" spans="1:18" ht="76.5" x14ac:dyDescent="0.2">
      <c r="A104" t="s">
        <v>63</v>
      </c>
      <c r="E104" s="35" t="s">
        <v>798</v>
      </c>
    </row>
    <row r="105" spans="1:18" ht="12.75" customHeight="1" x14ac:dyDescent="0.2">
      <c r="A105" s="12" t="s">
        <v>53</v>
      </c>
      <c r="B105" s="12"/>
      <c r="C105" s="38" t="s">
        <v>89</v>
      </c>
      <c r="D105" s="12"/>
      <c r="E105" s="27" t="s">
        <v>476</v>
      </c>
      <c r="F105" s="12"/>
      <c r="G105" s="12"/>
      <c r="H105" s="12"/>
      <c r="I105" s="39">
        <f>0+Q105</f>
        <v>0</v>
      </c>
      <c r="O105">
        <f>0+R105</f>
        <v>0</v>
      </c>
      <c r="Q105">
        <f>0+I106+I110</f>
        <v>0</v>
      </c>
      <c r="R105">
        <f>0+O106+O110</f>
        <v>0</v>
      </c>
    </row>
    <row r="106" spans="1:18" ht="25.5" x14ac:dyDescent="0.2">
      <c r="A106" s="24" t="s">
        <v>55</v>
      </c>
      <c r="B106" s="29" t="s">
        <v>178</v>
      </c>
      <c r="C106" s="29" t="s">
        <v>799</v>
      </c>
      <c r="D106" s="24" t="s">
        <v>69</v>
      </c>
      <c r="E106" s="30" t="s">
        <v>800</v>
      </c>
      <c r="F106" s="31" t="s">
        <v>204</v>
      </c>
      <c r="G106" s="32">
        <v>25.266999999999999</v>
      </c>
      <c r="H106" s="33">
        <v>0</v>
      </c>
      <c r="I106" s="33">
        <f>ROUND(ROUND(H106,2)*ROUND(G106,3),2)</f>
        <v>0</v>
      </c>
      <c r="O106">
        <f>(I106*21)/100</f>
        <v>0</v>
      </c>
      <c r="P106" t="s">
        <v>35</v>
      </c>
    </row>
    <row r="107" spans="1:18" ht="76.5" x14ac:dyDescent="0.2">
      <c r="A107" s="34" t="s">
        <v>59</v>
      </c>
      <c r="E107" s="35" t="s">
        <v>4027</v>
      </c>
    </row>
    <row r="108" spans="1:18" ht="38.25" x14ac:dyDescent="0.2">
      <c r="A108" s="36" t="s">
        <v>61</v>
      </c>
      <c r="E108" s="37" t="s">
        <v>4028</v>
      </c>
    </row>
    <row r="109" spans="1:18" ht="191.25" x14ac:dyDescent="0.2">
      <c r="A109" t="s">
        <v>63</v>
      </c>
      <c r="E109" s="35" t="s">
        <v>803</v>
      </c>
    </row>
    <row r="110" spans="1:18" x14ac:dyDescent="0.2">
      <c r="A110" s="24" t="s">
        <v>55</v>
      </c>
      <c r="B110" s="29" t="s">
        <v>184</v>
      </c>
      <c r="C110" s="29" t="s">
        <v>804</v>
      </c>
      <c r="D110" s="24" t="s">
        <v>69</v>
      </c>
      <c r="E110" s="30" t="s">
        <v>805</v>
      </c>
      <c r="F110" s="31" t="s">
        <v>204</v>
      </c>
      <c r="G110" s="32">
        <v>0.152</v>
      </c>
      <c r="H110" s="33">
        <v>0</v>
      </c>
      <c r="I110" s="33">
        <f>ROUND(ROUND(H110,2)*ROUND(G110,3),2)</f>
        <v>0</v>
      </c>
      <c r="O110">
        <f>(I110*21)/100</f>
        <v>0</v>
      </c>
      <c r="P110" t="s">
        <v>35</v>
      </c>
    </row>
    <row r="111" spans="1:18" ht="38.25" x14ac:dyDescent="0.2">
      <c r="A111" s="34" t="s">
        <v>59</v>
      </c>
      <c r="E111" s="35" t="s">
        <v>3378</v>
      </c>
    </row>
    <row r="112" spans="1:18" x14ac:dyDescent="0.2">
      <c r="A112" s="36" t="s">
        <v>61</v>
      </c>
      <c r="E112" s="37" t="s">
        <v>797</v>
      </c>
    </row>
    <row r="113" spans="1:18" ht="51" x14ac:dyDescent="0.2">
      <c r="A113" t="s">
        <v>63</v>
      </c>
      <c r="E113" s="35" t="s">
        <v>807</v>
      </c>
    </row>
    <row r="114" spans="1:18" ht="12.75" customHeight="1" x14ac:dyDescent="0.2">
      <c r="A114" s="12" t="s">
        <v>53</v>
      </c>
      <c r="B114" s="12"/>
      <c r="C114" s="38" t="s">
        <v>94</v>
      </c>
      <c r="D114" s="12"/>
      <c r="E114" s="27" t="s">
        <v>490</v>
      </c>
      <c r="F114" s="12"/>
      <c r="G114" s="12"/>
      <c r="H114" s="12"/>
      <c r="I114" s="39">
        <f>0+Q114</f>
        <v>0</v>
      </c>
      <c r="O114">
        <f>0+R114</f>
        <v>0</v>
      </c>
      <c r="Q114">
        <f>0+I115+I119+I123</f>
        <v>0</v>
      </c>
      <c r="R114">
        <f>0+O115+O119+O123</f>
        <v>0</v>
      </c>
    </row>
    <row r="115" spans="1:18" x14ac:dyDescent="0.2">
      <c r="A115" s="24" t="s">
        <v>55</v>
      </c>
      <c r="B115" s="29" t="s">
        <v>190</v>
      </c>
      <c r="C115" s="29" t="s">
        <v>808</v>
      </c>
      <c r="D115" s="24" t="s">
        <v>69</v>
      </c>
      <c r="E115" s="30" t="s">
        <v>809</v>
      </c>
      <c r="F115" s="31" t="s">
        <v>101</v>
      </c>
      <c r="G115" s="32">
        <v>9.1999999999999993</v>
      </c>
      <c r="H115" s="33">
        <v>0</v>
      </c>
      <c r="I115" s="33">
        <f>ROUND(ROUND(H115,2)*ROUND(G115,3),2)</f>
        <v>0</v>
      </c>
      <c r="O115">
        <f>(I115*21)/100</f>
        <v>0</v>
      </c>
      <c r="P115" t="s">
        <v>35</v>
      </c>
    </row>
    <row r="116" spans="1:18" ht="51" x14ac:dyDescent="0.2">
      <c r="A116" s="34" t="s">
        <v>59</v>
      </c>
      <c r="E116" s="35" t="s">
        <v>3379</v>
      </c>
    </row>
    <row r="117" spans="1:18" x14ac:dyDescent="0.2">
      <c r="A117" s="36" t="s">
        <v>61</v>
      </c>
      <c r="E117" s="37" t="s">
        <v>4029</v>
      </c>
    </row>
    <row r="118" spans="1:18" ht="255" x14ac:dyDescent="0.2">
      <c r="A118" t="s">
        <v>63</v>
      </c>
      <c r="E118" s="35" t="s">
        <v>496</v>
      </c>
    </row>
    <row r="119" spans="1:18" x14ac:dyDescent="0.2">
      <c r="A119" s="24" t="s">
        <v>55</v>
      </c>
      <c r="B119" s="29" t="s">
        <v>196</v>
      </c>
      <c r="C119" s="29" t="s">
        <v>812</v>
      </c>
      <c r="D119" s="24" t="s">
        <v>69</v>
      </c>
      <c r="E119" s="30" t="s">
        <v>813</v>
      </c>
      <c r="F119" s="31" t="s">
        <v>486</v>
      </c>
      <c r="G119" s="32">
        <v>1</v>
      </c>
      <c r="H119" s="33">
        <v>0</v>
      </c>
      <c r="I119" s="33">
        <f>ROUND(ROUND(H119,2)*ROUND(G119,3),2)</f>
        <v>0</v>
      </c>
      <c r="O119">
        <f>(I119*21)/100</f>
        <v>0</v>
      </c>
      <c r="P119" t="s">
        <v>35</v>
      </c>
    </row>
    <row r="120" spans="1:18" ht="51" x14ac:dyDescent="0.2">
      <c r="A120" s="34" t="s">
        <v>59</v>
      </c>
      <c r="E120" s="35" t="s">
        <v>3381</v>
      </c>
    </row>
    <row r="121" spans="1:18" x14ac:dyDescent="0.2">
      <c r="A121" s="36" t="s">
        <v>61</v>
      </c>
      <c r="E121" s="37" t="s">
        <v>815</v>
      </c>
    </row>
    <row r="122" spans="1:18" ht="38.25" x14ac:dyDescent="0.2">
      <c r="A122" t="s">
        <v>63</v>
      </c>
      <c r="E122" s="35" t="s">
        <v>816</v>
      </c>
    </row>
    <row r="123" spans="1:18" x14ac:dyDescent="0.2">
      <c r="A123" s="24" t="s">
        <v>55</v>
      </c>
      <c r="B123" s="29" t="s">
        <v>201</v>
      </c>
      <c r="C123" s="29" t="s">
        <v>817</v>
      </c>
      <c r="D123" s="24" t="s">
        <v>69</v>
      </c>
      <c r="E123" s="30" t="s">
        <v>818</v>
      </c>
      <c r="F123" s="31" t="s">
        <v>71</v>
      </c>
      <c r="G123" s="32">
        <v>4.1180000000000003</v>
      </c>
      <c r="H123" s="33">
        <v>0</v>
      </c>
      <c r="I123" s="33">
        <f>ROUND(ROUND(H123,2)*ROUND(G123,3),2)</f>
        <v>0</v>
      </c>
      <c r="O123">
        <f>(I123*21)/100</f>
        <v>0</v>
      </c>
      <c r="P123" t="s">
        <v>35</v>
      </c>
    </row>
    <row r="124" spans="1:18" ht="102" x14ac:dyDescent="0.2">
      <c r="A124" s="34" t="s">
        <v>59</v>
      </c>
      <c r="E124" s="35" t="s">
        <v>4030</v>
      </c>
    </row>
    <row r="125" spans="1:18" x14ac:dyDescent="0.2">
      <c r="A125" s="36" t="s">
        <v>61</v>
      </c>
      <c r="E125" s="37" t="s">
        <v>4031</v>
      </c>
    </row>
    <row r="126" spans="1:18" ht="369.75" x14ac:dyDescent="0.2">
      <c r="A126" t="s">
        <v>63</v>
      </c>
      <c r="E126" s="35" t="s">
        <v>274</v>
      </c>
    </row>
    <row r="127" spans="1:18" ht="12.75" customHeight="1" x14ac:dyDescent="0.2">
      <c r="A127" s="12" t="s">
        <v>53</v>
      </c>
      <c r="B127" s="12"/>
      <c r="C127" s="38" t="s">
        <v>50</v>
      </c>
      <c r="D127" s="12"/>
      <c r="E127" s="27" t="s">
        <v>542</v>
      </c>
      <c r="F127" s="12"/>
      <c r="G127" s="12"/>
      <c r="H127" s="12"/>
      <c r="I127" s="39">
        <f>0+Q127</f>
        <v>0</v>
      </c>
      <c r="O127">
        <f>0+R127</f>
        <v>0</v>
      </c>
      <c r="Q127">
        <f>0+I128+I132+I136+I140+I144+I148+I152+I156+I160</f>
        <v>0</v>
      </c>
      <c r="R127">
        <f>0+O128+O132+O136+O140+O144+O148+O152+O156+O160</f>
        <v>0</v>
      </c>
    </row>
    <row r="128" spans="1:18" x14ac:dyDescent="0.2">
      <c r="A128" s="24" t="s">
        <v>55</v>
      </c>
      <c r="B128" s="29" t="s">
        <v>208</v>
      </c>
      <c r="C128" s="29" t="s">
        <v>646</v>
      </c>
      <c r="D128" s="24" t="s">
        <v>69</v>
      </c>
      <c r="E128" s="30" t="s">
        <v>647</v>
      </c>
      <c r="F128" s="31" t="s">
        <v>101</v>
      </c>
      <c r="G128" s="32">
        <v>10.473000000000001</v>
      </c>
      <c r="H128" s="33">
        <v>0</v>
      </c>
      <c r="I128" s="33">
        <f>ROUND(ROUND(H128,2)*ROUND(G128,3),2)</f>
        <v>0</v>
      </c>
      <c r="O128">
        <f>(I128*21)/100</f>
        <v>0</v>
      </c>
      <c r="P128" t="s">
        <v>35</v>
      </c>
    </row>
    <row r="129" spans="1:16" ht="38.25" x14ac:dyDescent="0.2">
      <c r="A129" s="34" t="s">
        <v>59</v>
      </c>
      <c r="E129" s="35" t="s">
        <v>3386</v>
      </c>
    </row>
    <row r="130" spans="1:16" x14ac:dyDescent="0.2">
      <c r="A130" s="36" t="s">
        <v>61</v>
      </c>
      <c r="E130" s="37" t="s">
        <v>4032</v>
      </c>
    </row>
    <row r="131" spans="1:16" ht="25.5" x14ac:dyDescent="0.2">
      <c r="A131" t="s">
        <v>63</v>
      </c>
      <c r="E131" s="35" t="s">
        <v>644</v>
      </c>
    </row>
    <row r="132" spans="1:16" x14ac:dyDescent="0.2">
      <c r="A132" s="24" t="s">
        <v>55</v>
      </c>
      <c r="B132" s="29" t="s">
        <v>214</v>
      </c>
      <c r="C132" s="29" t="s">
        <v>821</v>
      </c>
      <c r="D132" s="24" t="s">
        <v>69</v>
      </c>
      <c r="E132" s="30" t="s">
        <v>822</v>
      </c>
      <c r="F132" s="31" t="s">
        <v>101</v>
      </c>
      <c r="G132" s="32">
        <v>1.9</v>
      </c>
      <c r="H132" s="33">
        <v>0</v>
      </c>
      <c r="I132" s="33">
        <f>ROUND(ROUND(H132,2)*ROUND(G132,3),2)</f>
        <v>0</v>
      </c>
      <c r="O132">
        <f>(I132*21)/100</f>
        <v>0</v>
      </c>
      <c r="P132" t="s">
        <v>35</v>
      </c>
    </row>
    <row r="133" spans="1:16" ht="38.25" x14ac:dyDescent="0.2">
      <c r="A133" s="34" t="s">
        <v>59</v>
      </c>
      <c r="E133" s="35" t="s">
        <v>4033</v>
      </c>
    </row>
    <row r="134" spans="1:16" x14ac:dyDescent="0.2">
      <c r="A134" s="36" t="s">
        <v>61</v>
      </c>
      <c r="E134" s="37" t="s">
        <v>824</v>
      </c>
    </row>
    <row r="135" spans="1:16" ht="25.5" x14ac:dyDescent="0.2">
      <c r="A135" t="s">
        <v>63</v>
      </c>
      <c r="E135" s="35" t="s">
        <v>825</v>
      </c>
    </row>
    <row r="136" spans="1:16" x14ac:dyDescent="0.2">
      <c r="A136" s="24" t="s">
        <v>55</v>
      </c>
      <c r="B136" s="29" t="s">
        <v>220</v>
      </c>
      <c r="C136" s="29" t="s">
        <v>826</v>
      </c>
      <c r="D136" s="24" t="s">
        <v>69</v>
      </c>
      <c r="E136" s="30" t="s">
        <v>827</v>
      </c>
      <c r="F136" s="31" t="s">
        <v>71</v>
      </c>
      <c r="G136" s="32">
        <v>2E-3</v>
      </c>
      <c r="H136" s="33">
        <v>0</v>
      </c>
      <c r="I136" s="33">
        <f>ROUND(ROUND(H136,2)*ROUND(G136,3),2)</f>
        <v>0</v>
      </c>
      <c r="O136">
        <f>(I136*21)/100</f>
        <v>0</v>
      </c>
      <c r="P136" t="s">
        <v>35</v>
      </c>
    </row>
    <row r="137" spans="1:16" ht="51" x14ac:dyDescent="0.2">
      <c r="A137" s="34" t="s">
        <v>59</v>
      </c>
      <c r="E137" s="35" t="s">
        <v>3390</v>
      </c>
    </row>
    <row r="138" spans="1:16" x14ac:dyDescent="0.2">
      <c r="A138" s="36" t="s">
        <v>61</v>
      </c>
      <c r="E138" s="37" t="s">
        <v>829</v>
      </c>
    </row>
    <row r="139" spans="1:16" ht="38.25" x14ac:dyDescent="0.2">
      <c r="A139" t="s">
        <v>63</v>
      </c>
      <c r="E139" s="35" t="s">
        <v>830</v>
      </c>
    </row>
    <row r="140" spans="1:16" x14ac:dyDescent="0.2">
      <c r="A140" s="24" t="s">
        <v>55</v>
      </c>
      <c r="B140" s="29" t="s">
        <v>225</v>
      </c>
      <c r="C140" s="29" t="s">
        <v>831</v>
      </c>
      <c r="D140" s="24" t="s">
        <v>69</v>
      </c>
      <c r="E140" s="30" t="s">
        <v>832</v>
      </c>
      <c r="F140" s="31" t="s">
        <v>71</v>
      </c>
      <c r="G140" s="32">
        <v>2.5000000000000001E-2</v>
      </c>
      <c r="H140" s="33">
        <v>0</v>
      </c>
      <c r="I140" s="33">
        <f>ROUND(ROUND(H140,2)*ROUND(G140,3),2)</f>
        <v>0</v>
      </c>
      <c r="O140">
        <f>(I140*21)/100</f>
        <v>0</v>
      </c>
      <c r="P140" t="s">
        <v>35</v>
      </c>
    </row>
    <row r="141" spans="1:16" ht="63.75" x14ac:dyDescent="0.2">
      <c r="A141" s="34" t="s">
        <v>59</v>
      </c>
      <c r="E141" s="35" t="s">
        <v>3627</v>
      </c>
    </row>
    <row r="142" spans="1:16" x14ac:dyDescent="0.2">
      <c r="A142" s="36" t="s">
        <v>61</v>
      </c>
      <c r="E142" s="37" t="s">
        <v>834</v>
      </c>
    </row>
    <row r="143" spans="1:16" ht="229.5" x14ac:dyDescent="0.2">
      <c r="A143" t="s">
        <v>63</v>
      </c>
      <c r="E143" s="35" t="s">
        <v>835</v>
      </c>
    </row>
    <row r="144" spans="1:16" x14ac:dyDescent="0.2">
      <c r="A144" s="24" t="s">
        <v>55</v>
      </c>
      <c r="B144" s="29" t="s">
        <v>230</v>
      </c>
      <c r="C144" s="29" t="s">
        <v>668</v>
      </c>
      <c r="D144" s="24" t="s">
        <v>69</v>
      </c>
      <c r="E144" s="30" t="s">
        <v>669</v>
      </c>
      <c r="F144" s="31" t="s">
        <v>71</v>
      </c>
      <c r="G144" s="32">
        <v>4.0199999999999996</v>
      </c>
      <c r="H144" s="33">
        <v>0</v>
      </c>
      <c r="I144" s="33">
        <f>ROUND(ROUND(H144,2)*ROUND(G144,3),2)</f>
        <v>0</v>
      </c>
      <c r="O144">
        <f>(I144*21)/100</f>
        <v>0</v>
      </c>
      <c r="P144" t="s">
        <v>35</v>
      </c>
    </row>
    <row r="145" spans="1:16" ht="127.5" x14ac:dyDescent="0.2">
      <c r="A145" s="34" t="s">
        <v>59</v>
      </c>
      <c r="E145" s="35" t="s">
        <v>4034</v>
      </c>
    </row>
    <row r="146" spans="1:16" ht="38.25" x14ac:dyDescent="0.2">
      <c r="A146" s="36" t="s">
        <v>61</v>
      </c>
      <c r="E146" s="37" t="s">
        <v>4035</v>
      </c>
    </row>
    <row r="147" spans="1:16" ht="114.75" x14ac:dyDescent="0.2">
      <c r="A147" t="s">
        <v>63</v>
      </c>
      <c r="E147" s="35" t="s">
        <v>661</v>
      </c>
    </row>
    <row r="148" spans="1:16" x14ac:dyDescent="0.2">
      <c r="A148" s="24" t="s">
        <v>55</v>
      </c>
      <c r="B148" s="29" t="s">
        <v>236</v>
      </c>
      <c r="C148" s="29" t="s">
        <v>673</v>
      </c>
      <c r="D148" s="24" t="s">
        <v>69</v>
      </c>
      <c r="E148" s="30" t="s">
        <v>674</v>
      </c>
      <c r="F148" s="31" t="s">
        <v>77</v>
      </c>
      <c r="G148" s="32">
        <v>92.46</v>
      </c>
      <c r="H148" s="33">
        <v>0</v>
      </c>
      <c r="I148" s="33">
        <f>ROUND(ROUND(H148,2)*ROUND(G148,3),2)</f>
        <v>0</v>
      </c>
      <c r="O148">
        <f>(I148*21)/100</f>
        <v>0</v>
      </c>
      <c r="P148" t="s">
        <v>35</v>
      </c>
    </row>
    <row r="149" spans="1:16" ht="89.25" x14ac:dyDescent="0.2">
      <c r="A149" s="34" t="s">
        <v>59</v>
      </c>
      <c r="E149" s="35" t="s">
        <v>4036</v>
      </c>
    </row>
    <row r="150" spans="1:16" ht="38.25" x14ac:dyDescent="0.2">
      <c r="A150" s="36" t="s">
        <v>61</v>
      </c>
      <c r="E150" s="37" t="s">
        <v>4037</v>
      </c>
    </row>
    <row r="151" spans="1:16" ht="25.5" x14ac:dyDescent="0.2">
      <c r="A151" t="s">
        <v>63</v>
      </c>
      <c r="E151" s="35" t="s">
        <v>80</v>
      </c>
    </row>
    <row r="152" spans="1:16" x14ac:dyDescent="0.2">
      <c r="A152" s="24" t="s">
        <v>55</v>
      </c>
      <c r="B152" s="29" t="s">
        <v>243</v>
      </c>
      <c r="C152" s="29" t="s">
        <v>840</v>
      </c>
      <c r="D152" s="24" t="s">
        <v>69</v>
      </c>
      <c r="E152" s="30" t="s">
        <v>841</v>
      </c>
      <c r="F152" s="31" t="s">
        <v>71</v>
      </c>
      <c r="G152" s="32">
        <v>0.78700000000000003</v>
      </c>
      <c r="H152" s="33">
        <v>0</v>
      </c>
      <c r="I152" s="33">
        <f>ROUND(ROUND(H152,2)*ROUND(G152,3),2)</f>
        <v>0</v>
      </c>
      <c r="O152">
        <f>(I152*21)/100</f>
        <v>0</v>
      </c>
      <c r="P152" t="s">
        <v>35</v>
      </c>
    </row>
    <row r="153" spans="1:16" ht="63.75" x14ac:dyDescent="0.2">
      <c r="A153" s="34" t="s">
        <v>59</v>
      </c>
      <c r="E153" s="35" t="s">
        <v>4038</v>
      </c>
    </row>
    <row r="154" spans="1:16" x14ac:dyDescent="0.2">
      <c r="A154" s="36" t="s">
        <v>61</v>
      </c>
      <c r="E154" s="37" t="s">
        <v>4039</v>
      </c>
    </row>
    <row r="155" spans="1:16" ht="114.75" x14ac:dyDescent="0.2">
      <c r="A155" t="s">
        <v>63</v>
      </c>
      <c r="E155" s="35" t="s">
        <v>661</v>
      </c>
    </row>
    <row r="156" spans="1:16" x14ac:dyDescent="0.2">
      <c r="A156" s="24" t="s">
        <v>55</v>
      </c>
      <c r="B156" s="29" t="s">
        <v>249</v>
      </c>
      <c r="C156" s="29" t="s">
        <v>844</v>
      </c>
      <c r="D156" s="24" t="s">
        <v>69</v>
      </c>
      <c r="E156" s="30" t="s">
        <v>845</v>
      </c>
      <c r="F156" s="31" t="s">
        <v>77</v>
      </c>
      <c r="G156" s="32">
        <v>102.235</v>
      </c>
      <c r="H156" s="33">
        <v>0</v>
      </c>
      <c r="I156" s="33">
        <f>ROUND(ROUND(H156,2)*ROUND(G156,3),2)</f>
        <v>0</v>
      </c>
      <c r="O156">
        <f>(I156*21)/100</f>
        <v>0</v>
      </c>
      <c r="P156" t="s">
        <v>35</v>
      </c>
    </row>
    <row r="157" spans="1:16" ht="89.25" x14ac:dyDescent="0.2">
      <c r="A157" s="34" t="s">
        <v>59</v>
      </c>
      <c r="E157" s="35" t="s">
        <v>4040</v>
      </c>
    </row>
    <row r="158" spans="1:16" ht="38.25" x14ac:dyDescent="0.2">
      <c r="A158" s="36" t="s">
        <v>61</v>
      </c>
      <c r="E158" s="37" t="s">
        <v>4041</v>
      </c>
    </row>
    <row r="159" spans="1:16" ht="25.5" x14ac:dyDescent="0.2">
      <c r="A159" t="s">
        <v>63</v>
      </c>
      <c r="E159" s="35" t="s">
        <v>80</v>
      </c>
    </row>
    <row r="160" spans="1:16" x14ac:dyDescent="0.2">
      <c r="A160" s="24" t="s">
        <v>55</v>
      </c>
      <c r="B160" s="29" t="s">
        <v>255</v>
      </c>
      <c r="C160" s="29" t="s">
        <v>848</v>
      </c>
      <c r="D160" s="24" t="s">
        <v>69</v>
      </c>
      <c r="E160" s="30" t="s">
        <v>849</v>
      </c>
      <c r="F160" s="31" t="s">
        <v>101</v>
      </c>
      <c r="G160" s="32">
        <v>8.6</v>
      </c>
      <c r="H160" s="33">
        <v>0</v>
      </c>
      <c r="I160" s="33">
        <f>ROUND(ROUND(H160,2)*ROUND(G160,3),2)</f>
        <v>0</v>
      </c>
      <c r="O160">
        <f>(I160*21)/100</f>
        <v>0</v>
      </c>
      <c r="P160" t="s">
        <v>35</v>
      </c>
    </row>
    <row r="161" spans="1:5" ht="51" x14ac:dyDescent="0.2">
      <c r="A161" s="34" t="s">
        <v>59</v>
      </c>
      <c r="E161" s="35" t="s">
        <v>4042</v>
      </c>
    </row>
    <row r="162" spans="1:5" x14ac:dyDescent="0.2">
      <c r="A162" s="36" t="s">
        <v>61</v>
      </c>
      <c r="E162" s="37" t="s">
        <v>1961</v>
      </c>
    </row>
    <row r="163" spans="1:5" ht="127.5" x14ac:dyDescent="0.2">
      <c r="A163" t="s">
        <v>63</v>
      </c>
      <c r="E163"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0+O12+O21+O54+O79+O100+O105+O114+O127</f>
        <v>0</v>
      </c>
      <c r="P2" t="s">
        <v>34</v>
      </c>
    </row>
    <row r="3" spans="1:18" ht="15" customHeight="1" x14ac:dyDescent="0.25">
      <c r="A3" t="s">
        <v>11</v>
      </c>
      <c r="B3" s="17" t="s">
        <v>13</v>
      </c>
      <c r="C3" s="4" t="s">
        <v>14</v>
      </c>
      <c r="D3" s="7"/>
      <c r="E3" s="18" t="s">
        <v>15</v>
      </c>
      <c r="F3" s="8"/>
      <c r="G3" s="15"/>
      <c r="H3" s="14" t="s">
        <v>4043</v>
      </c>
      <c r="I3" s="40">
        <f>0+I12+I21+I54+I79+I100+I105+I114+I127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4043</v>
      </c>
      <c r="D8" s="2"/>
      <c r="E8" s="21" t="s">
        <v>4044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37.996000000000002</v>
      </c>
      <c r="H13" s="33">
        <v>0</v>
      </c>
      <c r="I13" s="33">
        <f>ROUND(ROUND(H13,2)*ROUND(G13,3),2)</f>
        <v>0</v>
      </c>
      <c r="O13">
        <f>(I13*21)/100</f>
        <v>0</v>
      </c>
      <c r="P13" t="s">
        <v>35</v>
      </c>
    </row>
    <row r="14" spans="1:18" ht="25.5" x14ac:dyDescent="0.2">
      <c r="A14" s="34" t="s">
        <v>59</v>
      </c>
      <c r="E14" s="35" t="s">
        <v>3459</v>
      </c>
    </row>
    <row r="15" spans="1:18" x14ac:dyDescent="0.2">
      <c r="A15" s="36" t="s">
        <v>61</v>
      </c>
      <c r="E15" s="37" t="s">
        <v>4045</v>
      </c>
    </row>
    <row r="16" spans="1:18" ht="25.5" x14ac:dyDescent="0.2">
      <c r="A16" t="s">
        <v>63</v>
      </c>
      <c r="E16" s="35" t="s">
        <v>64</v>
      </c>
    </row>
    <row r="17" spans="1:18" x14ac:dyDescent="0.2">
      <c r="A17" s="24" t="s">
        <v>55</v>
      </c>
      <c r="B17" s="29" t="s">
        <v>35</v>
      </c>
      <c r="C17" s="29" t="s">
        <v>56</v>
      </c>
      <c r="D17" s="24" t="s">
        <v>125</v>
      </c>
      <c r="E17" s="30" t="s">
        <v>57</v>
      </c>
      <c r="F17" s="31" t="s">
        <v>58</v>
      </c>
      <c r="G17" s="32">
        <v>16.245999999999999</v>
      </c>
      <c r="H17" s="33">
        <v>0</v>
      </c>
      <c r="I17" s="33">
        <f>ROUND(ROUND(H17,2)*ROUND(G17,3),2)</f>
        <v>0</v>
      </c>
      <c r="O17">
        <f>(I17*21)/100</f>
        <v>0</v>
      </c>
      <c r="P17" t="s">
        <v>35</v>
      </c>
    </row>
    <row r="18" spans="1:18" ht="25.5" x14ac:dyDescent="0.2">
      <c r="A18" s="34" t="s">
        <v>59</v>
      </c>
      <c r="E18" s="35" t="s">
        <v>4002</v>
      </c>
    </row>
    <row r="19" spans="1:18" x14ac:dyDescent="0.2">
      <c r="A19" s="36" t="s">
        <v>61</v>
      </c>
      <c r="E19" s="37" t="s">
        <v>4046</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f>
        <v>0</v>
      </c>
      <c r="R21">
        <f>0+O22+O26+O30+O34+O38+O42+O46+O50</f>
        <v>0</v>
      </c>
    </row>
    <row r="22" spans="1:18" x14ac:dyDescent="0.2">
      <c r="A22" s="24" t="s">
        <v>55</v>
      </c>
      <c r="B22" s="29" t="s">
        <v>34</v>
      </c>
      <c r="C22" s="29" t="s">
        <v>119</v>
      </c>
      <c r="D22" s="24" t="s">
        <v>69</v>
      </c>
      <c r="E22" s="30" t="s">
        <v>121</v>
      </c>
      <c r="F22" s="31" t="s">
        <v>71</v>
      </c>
      <c r="G22" s="32">
        <v>0.622</v>
      </c>
      <c r="H22" s="33">
        <v>0</v>
      </c>
      <c r="I22" s="33">
        <f>ROUND(ROUND(H22,2)*ROUND(G22,3),2)</f>
        <v>0</v>
      </c>
      <c r="O22">
        <f>(I22*21)/100</f>
        <v>0</v>
      </c>
      <c r="P22" t="s">
        <v>35</v>
      </c>
    </row>
    <row r="23" spans="1:18" ht="63.75" x14ac:dyDescent="0.2">
      <c r="A23" s="34" t="s">
        <v>59</v>
      </c>
      <c r="E23" s="35" t="s">
        <v>4047</v>
      </c>
    </row>
    <row r="24" spans="1:18" x14ac:dyDescent="0.2">
      <c r="A24" s="36" t="s">
        <v>61</v>
      </c>
      <c r="E24" s="37" t="s">
        <v>4048</v>
      </c>
    </row>
    <row r="25" spans="1:18" ht="63.75" x14ac:dyDescent="0.2">
      <c r="A25" t="s">
        <v>63</v>
      </c>
      <c r="E25" s="35" t="s">
        <v>74</v>
      </c>
    </row>
    <row r="26" spans="1:18" x14ac:dyDescent="0.2">
      <c r="A26" s="24" t="s">
        <v>55</v>
      </c>
      <c r="B26" s="29" t="s">
        <v>43</v>
      </c>
      <c r="C26" s="29" t="s">
        <v>1087</v>
      </c>
      <c r="D26" s="24" t="s">
        <v>69</v>
      </c>
      <c r="E26" s="30" t="s">
        <v>1088</v>
      </c>
      <c r="F26" s="31" t="s">
        <v>101</v>
      </c>
      <c r="G26" s="32">
        <v>6</v>
      </c>
      <c r="H26" s="33">
        <v>0</v>
      </c>
      <c r="I26" s="33">
        <f>ROUND(ROUND(H26,2)*ROUND(G26,3),2)</f>
        <v>0</v>
      </c>
      <c r="O26">
        <f>(I26*21)/100</f>
        <v>0</v>
      </c>
      <c r="P26" t="s">
        <v>35</v>
      </c>
    </row>
    <row r="27" spans="1:18" ht="38.25" x14ac:dyDescent="0.2">
      <c r="A27" s="34" t="s">
        <v>59</v>
      </c>
      <c r="E27" s="35" t="s">
        <v>3717</v>
      </c>
    </row>
    <row r="28" spans="1:18" x14ac:dyDescent="0.2">
      <c r="A28" s="36" t="s">
        <v>61</v>
      </c>
      <c r="E28" s="37" t="s">
        <v>4049</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5.8220000000000001</v>
      </c>
      <c r="H34" s="33">
        <v>0</v>
      </c>
      <c r="I34" s="33">
        <f>ROUND(ROUND(H34,2)*ROUND(G34,3),2)</f>
        <v>0</v>
      </c>
      <c r="O34">
        <f>(I34*21)/100</f>
        <v>0</v>
      </c>
      <c r="P34" t="s">
        <v>35</v>
      </c>
    </row>
    <row r="35" spans="1:16" ht="76.5" x14ac:dyDescent="0.2">
      <c r="A35" s="34" t="s">
        <v>59</v>
      </c>
      <c r="E35" s="35" t="s">
        <v>4050</v>
      </c>
    </row>
    <row r="36" spans="1:16" x14ac:dyDescent="0.2">
      <c r="A36" s="36" t="s">
        <v>61</v>
      </c>
      <c r="E36" s="37" t="s">
        <v>4051</v>
      </c>
    </row>
    <row r="37" spans="1:16" ht="38.25" x14ac:dyDescent="0.2">
      <c r="A37" t="s">
        <v>63</v>
      </c>
      <c r="E37" s="35" t="s">
        <v>146</v>
      </c>
    </row>
    <row r="38" spans="1:16" x14ac:dyDescent="0.2">
      <c r="A38" s="24" t="s">
        <v>55</v>
      </c>
      <c r="B38" s="29" t="s">
        <v>89</v>
      </c>
      <c r="C38" s="29" t="s">
        <v>166</v>
      </c>
      <c r="D38" s="24" t="s">
        <v>69</v>
      </c>
      <c r="E38" s="30" t="s">
        <v>167</v>
      </c>
      <c r="F38" s="31" t="s">
        <v>71</v>
      </c>
      <c r="G38" s="32">
        <v>18.983000000000001</v>
      </c>
      <c r="H38" s="33">
        <v>0</v>
      </c>
      <c r="I38" s="33">
        <f>ROUND(ROUND(H38,2)*ROUND(G38,3),2)</f>
        <v>0</v>
      </c>
      <c r="O38">
        <f>(I38*21)/100</f>
        <v>0</v>
      </c>
      <c r="P38" t="s">
        <v>35</v>
      </c>
    </row>
    <row r="39" spans="1:16" ht="63.75" x14ac:dyDescent="0.2">
      <c r="A39" s="34" t="s">
        <v>59</v>
      </c>
      <c r="E39" s="35" t="s">
        <v>4052</v>
      </c>
    </row>
    <row r="40" spans="1:16" x14ac:dyDescent="0.2">
      <c r="A40" s="36" t="s">
        <v>61</v>
      </c>
      <c r="E40" s="37" t="s">
        <v>4053</v>
      </c>
    </row>
    <row r="41" spans="1:16" ht="318.75" x14ac:dyDescent="0.2">
      <c r="A41" t="s">
        <v>63</v>
      </c>
      <c r="E41" s="35" t="s">
        <v>170</v>
      </c>
    </row>
    <row r="42" spans="1:16" x14ac:dyDescent="0.2">
      <c r="A42" s="24" t="s">
        <v>55</v>
      </c>
      <c r="B42" s="29" t="s">
        <v>94</v>
      </c>
      <c r="C42" s="29" t="s">
        <v>172</v>
      </c>
      <c r="D42" s="24" t="s">
        <v>69</v>
      </c>
      <c r="E42" s="30" t="s">
        <v>173</v>
      </c>
      <c r="F42" s="31" t="s">
        <v>174</v>
      </c>
      <c r="G42" s="32">
        <v>189.83</v>
      </c>
      <c r="H42" s="33">
        <v>0</v>
      </c>
      <c r="I42" s="33">
        <f>ROUND(ROUND(H42,2)*ROUND(G42,3),2)</f>
        <v>0</v>
      </c>
      <c r="O42">
        <f>(I42*21)/100</f>
        <v>0</v>
      </c>
      <c r="P42" t="s">
        <v>35</v>
      </c>
    </row>
    <row r="43" spans="1:16" ht="38.25" x14ac:dyDescent="0.2">
      <c r="A43" s="34" t="s">
        <v>59</v>
      </c>
      <c r="E43" s="35" t="s">
        <v>751</v>
      </c>
    </row>
    <row r="44" spans="1:16" x14ac:dyDescent="0.2">
      <c r="A44" s="36" t="s">
        <v>61</v>
      </c>
      <c r="E44" s="37" t="s">
        <v>4054</v>
      </c>
    </row>
    <row r="45" spans="1:16" ht="25.5" x14ac:dyDescent="0.2">
      <c r="A45" t="s">
        <v>63</v>
      </c>
      <c r="E45" s="35" t="s">
        <v>177</v>
      </c>
    </row>
    <row r="46" spans="1:16" x14ac:dyDescent="0.2">
      <c r="A46" s="24" t="s">
        <v>55</v>
      </c>
      <c r="B46" s="29" t="s">
        <v>50</v>
      </c>
      <c r="C46" s="29" t="s">
        <v>753</v>
      </c>
      <c r="D46" s="24" t="s">
        <v>69</v>
      </c>
      <c r="E46" s="30" t="s">
        <v>754</v>
      </c>
      <c r="F46" s="31" t="s">
        <v>71</v>
      </c>
      <c r="G46" s="32">
        <v>13.15</v>
      </c>
      <c r="H46" s="33">
        <v>0</v>
      </c>
      <c r="I46" s="33">
        <f>ROUND(ROUND(H46,2)*ROUND(G46,3),2)</f>
        <v>0</v>
      </c>
      <c r="O46">
        <f>(I46*21)/100</f>
        <v>0</v>
      </c>
      <c r="P46" t="s">
        <v>35</v>
      </c>
    </row>
    <row r="47" spans="1:16" ht="51" x14ac:dyDescent="0.2">
      <c r="A47" s="34" t="s">
        <v>59</v>
      </c>
      <c r="E47" s="35" t="s">
        <v>3339</v>
      </c>
    </row>
    <row r="48" spans="1:16" x14ac:dyDescent="0.2">
      <c r="A48" s="36" t="s">
        <v>61</v>
      </c>
      <c r="E48" s="37" t="s">
        <v>4055</v>
      </c>
    </row>
    <row r="49" spans="1:18" ht="293.25" x14ac:dyDescent="0.2">
      <c r="A49" t="s">
        <v>63</v>
      </c>
      <c r="E49" s="35" t="s">
        <v>757</v>
      </c>
    </row>
    <row r="50" spans="1:18" x14ac:dyDescent="0.2">
      <c r="A50" s="24" t="s">
        <v>55</v>
      </c>
      <c r="B50" s="29" t="s">
        <v>52</v>
      </c>
      <c r="C50" s="29" t="s">
        <v>202</v>
      </c>
      <c r="D50" s="24" t="s">
        <v>69</v>
      </c>
      <c r="E50" s="30" t="s">
        <v>203</v>
      </c>
      <c r="F50" s="31" t="s">
        <v>204</v>
      </c>
      <c r="G50" s="32">
        <v>56.707999999999998</v>
      </c>
      <c r="H50" s="33">
        <v>0</v>
      </c>
      <c r="I50" s="33">
        <f>ROUND(ROUND(H50,2)*ROUND(G50,3),2)</f>
        <v>0</v>
      </c>
      <c r="O50">
        <f>(I50*21)/100</f>
        <v>0</v>
      </c>
      <c r="P50" t="s">
        <v>35</v>
      </c>
    </row>
    <row r="51" spans="1:18" ht="76.5" x14ac:dyDescent="0.2">
      <c r="A51" s="34" t="s">
        <v>59</v>
      </c>
      <c r="E51" s="35" t="s">
        <v>4056</v>
      </c>
    </row>
    <row r="52" spans="1:18" ht="38.25" x14ac:dyDescent="0.2">
      <c r="A52" s="36" t="s">
        <v>61</v>
      </c>
      <c r="E52" s="37" t="s">
        <v>4057</v>
      </c>
    </row>
    <row r="53" spans="1:18" ht="25.5" x14ac:dyDescent="0.2">
      <c r="A53" t="s">
        <v>63</v>
      </c>
      <c r="E53" s="35" t="s">
        <v>207</v>
      </c>
    </row>
    <row r="54" spans="1:18" ht="12.75" customHeight="1" x14ac:dyDescent="0.2">
      <c r="A54" s="12" t="s">
        <v>53</v>
      </c>
      <c r="B54" s="12"/>
      <c r="C54" s="38" t="s">
        <v>43</v>
      </c>
      <c r="D54" s="12"/>
      <c r="E54" s="27" t="s">
        <v>281</v>
      </c>
      <c r="F54" s="12"/>
      <c r="G54" s="12"/>
      <c r="H54" s="12"/>
      <c r="I54" s="39">
        <f>0+Q54</f>
        <v>0</v>
      </c>
      <c r="O54">
        <f>0+R54</f>
        <v>0</v>
      </c>
      <c r="Q54">
        <f>0+I55+I59+I63+I67+I71+I75</f>
        <v>0</v>
      </c>
      <c r="R54">
        <f>0+O55+O59+O63+O67+O71+O75</f>
        <v>0</v>
      </c>
    </row>
    <row r="55" spans="1:18" x14ac:dyDescent="0.2">
      <c r="A55" s="24" t="s">
        <v>55</v>
      </c>
      <c r="B55" s="29" t="s">
        <v>108</v>
      </c>
      <c r="C55" s="29" t="s">
        <v>768</v>
      </c>
      <c r="D55" s="24" t="s">
        <v>69</v>
      </c>
      <c r="E55" s="30" t="s">
        <v>769</v>
      </c>
      <c r="F55" s="31" t="s">
        <v>71</v>
      </c>
      <c r="G55" s="32">
        <v>7.1999999999999995E-2</v>
      </c>
      <c r="H55" s="33">
        <v>0</v>
      </c>
      <c r="I55" s="33">
        <f>ROUND(ROUND(H55,2)*ROUND(G55,3),2)</f>
        <v>0</v>
      </c>
      <c r="O55">
        <f>(I55*21)/100</f>
        <v>0</v>
      </c>
      <c r="P55" t="s">
        <v>35</v>
      </c>
    </row>
    <row r="56" spans="1:18" ht="51" x14ac:dyDescent="0.2">
      <c r="A56" s="34" t="s">
        <v>59</v>
      </c>
      <c r="E56" s="35" t="s">
        <v>3728</v>
      </c>
    </row>
    <row r="57" spans="1:18" x14ac:dyDescent="0.2">
      <c r="A57" s="36" t="s">
        <v>61</v>
      </c>
      <c r="E57" s="37" t="s">
        <v>3729</v>
      </c>
    </row>
    <row r="58" spans="1:18" ht="229.5" x14ac:dyDescent="0.2">
      <c r="A58" t="s">
        <v>63</v>
      </c>
      <c r="E58" s="35" t="s">
        <v>772</v>
      </c>
    </row>
    <row r="59" spans="1:18" x14ac:dyDescent="0.2">
      <c r="A59" s="24" t="s">
        <v>55</v>
      </c>
      <c r="B59" s="29" t="s">
        <v>113</v>
      </c>
      <c r="C59" s="29" t="s">
        <v>288</v>
      </c>
      <c r="D59" s="24" t="s">
        <v>69</v>
      </c>
      <c r="E59" s="30" t="s">
        <v>289</v>
      </c>
      <c r="F59" s="31" t="s">
        <v>71</v>
      </c>
      <c r="G59" s="32">
        <v>6.3479999999999999</v>
      </c>
      <c r="H59" s="33">
        <v>0</v>
      </c>
      <c r="I59" s="33">
        <f>ROUND(ROUND(H59,2)*ROUND(G59,3),2)</f>
        <v>0</v>
      </c>
      <c r="O59">
        <f>(I59*21)/100</f>
        <v>0</v>
      </c>
      <c r="P59" t="s">
        <v>35</v>
      </c>
    </row>
    <row r="60" spans="1:18" ht="51" x14ac:dyDescent="0.2">
      <c r="A60" s="34" t="s">
        <v>59</v>
      </c>
      <c r="E60" s="35" t="s">
        <v>3351</v>
      </c>
    </row>
    <row r="61" spans="1:18" x14ac:dyDescent="0.2">
      <c r="A61" s="36" t="s">
        <v>61</v>
      </c>
      <c r="E61" s="37" t="s">
        <v>4058</v>
      </c>
    </row>
    <row r="62" spans="1:18" ht="369.75" x14ac:dyDescent="0.2">
      <c r="A62" t="s">
        <v>63</v>
      </c>
      <c r="E62" s="35" t="s">
        <v>274</v>
      </c>
    </row>
    <row r="63" spans="1:18" x14ac:dyDescent="0.2">
      <c r="A63" s="24" t="s">
        <v>55</v>
      </c>
      <c r="B63" s="29" t="s">
        <v>118</v>
      </c>
      <c r="C63" s="29" t="s">
        <v>775</v>
      </c>
      <c r="D63" s="24" t="s">
        <v>69</v>
      </c>
      <c r="E63" s="30" t="s">
        <v>776</v>
      </c>
      <c r="F63" s="31" t="s">
        <v>71</v>
      </c>
      <c r="G63" s="32">
        <v>1.496</v>
      </c>
      <c r="H63" s="33">
        <v>0</v>
      </c>
      <c r="I63" s="33">
        <f>ROUND(ROUND(H63,2)*ROUND(G63,3),2)</f>
        <v>0</v>
      </c>
      <c r="O63">
        <f>(I63*21)/100</f>
        <v>0</v>
      </c>
      <c r="P63" t="s">
        <v>35</v>
      </c>
    </row>
    <row r="64" spans="1:18" ht="76.5" x14ac:dyDescent="0.2">
      <c r="A64" s="34" t="s">
        <v>59</v>
      </c>
      <c r="E64" s="35" t="s">
        <v>4059</v>
      </c>
    </row>
    <row r="65" spans="1:18" x14ac:dyDescent="0.2">
      <c r="A65" s="36" t="s">
        <v>61</v>
      </c>
      <c r="E65" s="37" t="s">
        <v>4060</v>
      </c>
    </row>
    <row r="66" spans="1:18" ht="369.75" x14ac:dyDescent="0.2">
      <c r="A66" t="s">
        <v>63</v>
      </c>
      <c r="E66" s="35" t="s">
        <v>274</v>
      </c>
    </row>
    <row r="67" spans="1:18" x14ac:dyDescent="0.2">
      <c r="A67" s="24" t="s">
        <v>55</v>
      </c>
      <c r="B67" s="29" t="s">
        <v>124</v>
      </c>
      <c r="C67" s="29" t="s">
        <v>779</v>
      </c>
      <c r="D67" s="24" t="s">
        <v>69</v>
      </c>
      <c r="E67" s="30" t="s">
        <v>780</v>
      </c>
      <c r="F67" s="31" t="s">
        <v>58</v>
      </c>
      <c r="G67" s="32">
        <v>0.23499999999999999</v>
      </c>
      <c r="H67" s="33">
        <v>0</v>
      </c>
      <c r="I67" s="33">
        <f>ROUND(ROUND(H67,2)*ROUND(G67,3),2)</f>
        <v>0</v>
      </c>
      <c r="O67">
        <f>(I67*21)/100</f>
        <v>0</v>
      </c>
      <c r="P67" t="s">
        <v>35</v>
      </c>
    </row>
    <row r="68" spans="1:18" ht="51" x14ac:dyDescent="0.2">
      <c r="A68" s="34" t="s">
        <v>59</v>
      </c>
      <c r="E68" s="35" t="s">
        <v>3355</v>
      </c>
    </row>
    <row r="69" spans="1:18" x14ac:dyDescent="0.2">
      <c r="A69" s="36" t="s">
        <v>61</v>
      </c>
      <c r="E69" s="37" t="s">
        <v>4061</v>
      </c>
    </row>
    <row r="70" spans="1:18" ht="191.25" x14ac:dyDescent="0.2">
      <c r="A70" t="s">
        <v>63</v>
      </c>
      <c r="E70" s="35" t="s">
        <v>783</v>
      </c>
    </row>
    <row r="71" spans="1:18" x14ac:dyDescent="0.2">
      <c r="A71" s="24" t="s">
        <v>55</v>
      </c>
      <c r="B71" s="29" t="s">
        <v>128</v>
      </c>
      <c r="C71" s="29" t="s">
        <v>293</v>
      </c>
      <c r="D71" s="24" t="s">
        <v>69</v>
      </c>
      <c r="E71" s="30" t="s">
        <v>294</v>
      </c>
      <c r="F71" s="31" t="s">
        <v>71</v>
      </c>
      <c r="G71" s="32">
        <v>2.9329999999999998</v>
      </c>
      <c r="H71" s="33">
        <v>0</v>
      </c>
      <c r="I71" s="33">
        <f>ROUND(ROUND(H71,2)*ROUND(G71,3),2)</f>
        <v>0</v>
      </c>
      <c r="O71">
        <f>(I71*21)/100</f>
        <v>0</v>
      </c>
      <c r="P71" t="s">
        <v>35</v>
      </c>
    </row>
    <row r="72" spans="1:18" ht="51" x14ac:dyDescent="0.2">
      <c r="A72" s="34" t="s">
        <v>59</v>
      </c>
      <c r="E72" s="35" t="s">
        <v>3357</v>
      </c>
    </row>
    <row r="73" spans="1:18" x14ac:dyDescent="0.2">
      <c r="A73" s="36" t="s">
        <v>61</v>
      </c>
      <c r="E73" s="37" t="s">
        <v>4062</v>
      </c>
    </row>
    <row r="74" spans="1:18" ht="38.25" x14ac:dyDescent="0.2">
      <c r="A74" t="s">
        <v>63</v>
      </c>
      <c r="E74" s="35" t="s">
        <v>297</v>
      </c>
    </row>
    <row r="75" spans="1:18" x14ac:dyDescent="0.2">
      <c r="A75" s="24" t="s">
        <v>55</v>
      </c>
      <c r="B75" s="29" t="s">
        <v>134</v>
      </c>
      <c r="C75" s="29" t="s">
        <v>310</v>
      </c>
      <c r="D75" s="24" t="s">
        <v>69</v>
      </c>
      <c r="E75" s="30" t="s">
        <v>311</v>
      </c>
      <c r="F75" s="31" t="s">
        <v>71</v>
      </c>
      <c r="G75" s="32">
        <v>10.58</v>
      </c>
      <c r="H75" s="33">
        <v>0</v>
      </c>
      <c r="I75" s="33">
        <f>ROUND(ROUND(H75,2)*ROUND(G75,3),2)</f>
        <v>0</v>
      </c>
      <c r="O75">
        <f>(I75*21)/100</f>
        <v>0</v>
      </c>
      <c r="P75" t="s">
        <v>35</v>
      </c>
    </row>
    <row r="76" spans="1:18" ht="51" x14ac:dyDescent="0.2">
      <c r="A76" s="34" t="s">
        <v>59</v>
      </c>
      <c r="E76" s="35" t="s">
        <v>3359</v>
      </c>
    </row>
    <row r="77" spans="1:18" x14ac:dyDescent="0.2">
      <c r="A77" s="36" t="s">
        <v>61</v>
      </c>
      <c r="E77" s="37" t="s">
        <v>4063</v>
      </c>
    </row>
    <row r="78" spans="1:18" ht="102" x14ac:dyDescent="0.2">
      <c r="A78" t="s">
        <v>63</v>
      </c>
      <c r="E78" s="35" t="s">
        <v>314</v>
      </c>
    </row>
    <row r="79" spans="1:18" ht="12.75" customHeight="1" x14ac:dyDescent="0.2">
      <c r="A79" s="12" t="s">
        <v>53</v>
      </c>
      <c r="B79" s="12"/>
      <c r="C79" s="38" t="s">
        <v>45</v>
      </c>
      <c r="D79" s="12"/>
      <c r="E79" s="27" t="s">
        <v>315</v>
      </c>
      <c r="F79" s="12"/>
      <c r="G79" s="12"/>
      <c r="H79" s="12"/>
      <c r="I79" s="39">
        <f>0+Q79</f>
        <v>0</v>
      </c>
      <c r="O79">
        <f>0+R79</f>
        <v>0</v>
      </c>
      <c r="Q79">
        <f>0+I80+I84+I88+I92+I96</f>
        <v>0</v>
      </c>
      <c r="R79">
        <f>0+O80+O84+O88+O92+O96</f>
        <v>0</v>
      </c>
    </row>
    <row r="80" spans="1:18" x14ac:dyDescent="0.2">
      <c r="A80" s="24" t="s">
        <v>55</v>
      </c>
      <c r="B80" s="29" t="s">
        <v>141</v>
      </c>
      <c r="C80" s="29" t="s">
        <v>342</v>
      </c>
      <c r="D80" s="24" t="s">
        <v>69</v>
      </c>
      <c r="E80" s="30" t="s">
        <v>343</v>
      </c>
      <c r="F80" s="31" t="s">
        <v>204</v>
      </c>
      <c r="G80" s="32">
        <v>9.4</v>
      </c>
      <c r="H80" s="33">
        <v>0</v>
      </c>
      <c r="I80" s="33">
        <f>ROUND(ROUND(H80,2)*ROUND(G80,3),2)</f>
        <v>0</v>
      </c>
      <c r="O80">
        <f>(I80*21)/100</f>
        <v>0</v>
      </c>
      <c r="P80" t="s">
        <v>35</v>
      </c>
    </row>
    <row r="81" spans="1:16" ht="38.25" x14ac:dyDescent="0.2">
      <c r="A81" s="34" t="s">
        <v>59</v>
      </c>
      <c r="E81" s="35" t="s">
        <v>3363</v>
      </c>
    </row>
    <row r="82" spans="1:16" x14ac:dyDescent="0.2">
      <c r="A82" s="36" t="s">
        <v>61</v>
      </c>
      <c r="E82" s="37" t="s">
        <v>4064</v>
      </c>
    </row>
    <row r="83" spans="1:16" ht="51" x14ac:dyDescent="0.2">
      <c r="A83" t="s">
        <v>63</v>
      </c>
      <c r="E83" s="35" t="s">
        <v>327</v>
      </c>
    </row>
    <row r="84" spans="1:16" x14ac:dyDescent="0.2">
      <c r="A84" s="24" t="s">
        <v>55</v>
      </c>
      <c r="B84" s="29" t="s">
        <v>147</v>
      </c>
      <c r="C84" s="29" t="s">
        <v>357</v>
      </c>
      <c r="D84" s="24" t="s">
        <v>69</v>
      </c>
      <c r="E84" s="30" t="s">
        <v>358</v>
      </c>
      <c r="F84" s="31" t="s">
        <v>71</v>
      </c>
      <c r="G84" s="32">
        <v>0.56399999999999995</v>
      </c>
      <c r="H84" s="33">
        <v>0</v>
      </c>
      <c r="I84" s="33">
        <f>ROUND(ROUND(H84,2)*ROUND(G84,3),2)</f>
        <v>0</v>
      </c>
      <c r="O84">
        <f>(I84*21)/100</f>
        <v>0</v>
      </c>
      <c r="P84" t="s">
        <v>35</v>
      </c>
    </row>
    <row r="85" spans="1:16" ht="51" x14ac:dyDescent="0.2">
      <c r="A85" s="34" t="s">
        <v>59</v>
      </c>
      <c r="E85" s="35" t="s">
        <v>3738</v>
      </c>
    </row>
    <row r="86" spans="1:16" x14ac:dyDescent="0.2">
      <c r="A86" s="36" t="s">
        <v>61</v>
      </c>
      <c r="E86" s="37" t="s">
        <v>4065</v>
      </c>
    </row>
    <row r="87" spans="1:16" ht="102" x14ac:dyDescent="0.2">
      <c r="A87" t="s">
        <v>63</v>
      </c>
      <c r="E87" s="35" t="s">
        <v>361</v>
      </c>
    </row>
    <row r="88" spans="1:16" x14ac:dyDescent="0.2">
      <c r="A88" s="24" t="s">
        <v>55</v>
      </c>
      <c r="B88" s="29" t="s">
        <v>153</v>
      </c>
      <c r="C88" s="29" t="s">
        <v>369</v>
      </c>
      <c r="D88" s="24" t="s">
        <v>69</v>
      </c>
      <c r="E88" s="30" t="s">
        <v>370</v>
      </c>
      <c r="F88" s="31" t="s">
        <v>204</v>
      </c>
      <c r="G88" s="32">
        <v>9.4</v>
      </c>
      <c r="H88" s="33">
        <v>0</v>
      </c>
      <c r="I88" s="33">
        <f>ROUND(ROUND(H88,2)*ROUND(G88,3),2)</f>
        <v>0</v>
      </c>
      <c r="O88">
        <f>(I88*21)/100</f>
        <v>0</v>
      </c>
      <c r="P88" t="s">
        <v>35</v>
      </c>
    </row>
    <row r="89" spans="1:16" ht="51" x14ac:dyDescent="0.2">
      <c r="A89" s="34" t="s">
        <v>59</v>
      </c>
      <c r="E89" s="35" t="s">
        <v>3740</v>
      </c>
    </row>
    <row r="90" spans="1:16" x14ac:dyDescent="0.2">
      <c r="A90" s="36" t="s">
        <v>61</v>
      </c>
      <c r="E90" s="37" t="s">
        <v>4064</v>
      </c>
    </row>
    <row r="91" spans="1:16" ht="51" x14ac:dyDescent="0.2">
      <c r="A91" t="s">
        <v>63</v>
      </c>
      <c r="E91" s="35" t="s">
        <v>373</v>
      </c>
    </row>
    <row r="92" spans="1:16" x14ac:dyDescent="0.2">
      <c r="A92" s="24" t="s">
        <v>55</v>
      </c>
      <c r="B92" s="29" t="s">
        <v>159</v>
      </c>
      <c r="C92" s="29" t="s">
        <v>397</v>
      </c>
      <c r="D92" s="24" t="s">
        <v>69</v>
      </c>
      <c r="E92" s="30" t="s">
        <v>398</v>
      </c>
      <c r="F92" s="31" t="s">
        <v>204</v>
      </c>
      <c r="G92" s="32">
        <v>9.4</v>
      </c>
      <c r="H92" s="33">
        <v>0</v>
      </c>
      <c r="I92" s="33">
        <f>ROUND(ROUND(H92,2)*ROUND(G92,3),2)</f>
        <v>0</v>
      </c>
      <c r="O92">
        <f>(I92*21)/100</f>
        <v>0</v>
      </c>
      <c r="P92" t="s">
        <v>35</v>
      </c>
    </row>
    <row r="93" spans="1:16" ht="38.25" x14ac:dyDescent="0.2">
      <c r="A93" s="34" t="s">
        <v>59</v>
      </c>
      <c r="E93" s="35" t="s">
        <v>3741</v>
      </c>
    </row>
    <row r="94" spans="1:16" x14ac:dyDescent="0.2">
      <c r="A94" s="36" t="s">
        <v>61</v>
      </c>
      <c r="E94" s="37" t="s">
        <v>4064</v>
      </c>
    </row>
    <row r="95" spans="1:16" ht="140.25" x14ac:dyDescent="0.2">
      <c r="A95" t="s">
        <v>63</v>
      </c>
      <c r="E95" s="35" t="s">
        <v>401</v>
      </c>
    </row>
    <row r="96" spans="1:16" x14ac:dyDescent="0.2">
      <c r="A96" s="24" t="s">
        <v>55</v>
      </c>
      <c r="B96" s="29" t="s">
        <v>165</v>
      </c>
      <c r="C96" s="29" t="s">
        <v>471</v>
      </c>
      <c r="D96" s="24" t="s">
        <v>69</v>
      </c>
      <c r="E96" s="30" t="s">
        <v>472</v>
      </c>
      <c r="F96" s="31" t="s">
        <v>101</v>
      </c>
      <c r="G96" s="32">
        <v>6</v>
      </c>
      <c r="H96" s="33">
        <v>0</v>
      </c>
      <c r="I96" s="33">
        <f>ROUND(ROUND(H96,2)*ROUND(G96,3),2)</f>
        <v>0</v>
      </c>
      <c r="O96">
        <f>(I96*21)/100</f>
        <v>0</v>
      </c>
      <c r="P96" t="s">
        <v>35</v>
      </c>
    </row>
    <row r="97" spans="1:18" ht="38.25" x14ac:dyDescent="0.2">
      <c r="A97" s="34" t="s">
        <v>59</v>
      </c>
      <c r="E97" s="35" t="s">
        <v>3742</v>
      </c>
    </row>
    <row r="98" spans="1:18" x14ac:dyDescent="0.2">
      <c r="A98" s="36" t="s">
        <v>61</v>
      </c>
      <c r="E98" s="37" t="s">
        <v>4049</v>
      </c>
    </row>
    <row r="99" spans="1:18" ht="38.25" x14ac:dyDescent="0.2">
      <c r="A99" t="s">
        <v>63</v>
      </c>
      <c r="E99" s="35" t="s">
        <v>475</v>
      </c>
    </row>
    <row r="100" spans="1:18" ht="12.75" customHeight="1" x14ac:dyDescent="0.2">
      <c r="A100" s="12" t="s">
        <v>53</v>
      </c>
      <c r="B100" s="12"/>
      <c r="C100" s="38" t="s">
        <v>47</v>
      </c>
      <c r="D100" s="12"/>
      <c r="E100" s="27" t="s">
        <v>793</v>
      </c>
      <c r="F100" s="12"/>
      <c r="G100" s="12"/>
      <c r="H100" s="12"/>
      <c r="I100" s="39">
        <f>0+Q100</f>
        <v>0</v>
      </c>
      <c r="O100">
        <f>0+R100</f>
        <v>0</v>
      </c>
      <c r="Q100">
        <f>0+I101</f>
        <v>0</v>
      </c>
      <c r="R100">
        <f>0+O101</f>
        <v>0</v>
      </c>
    </row>
    <row r="101" spans="1:18" ht="25.5" x14ac:dyDescent="0.2">
      <c r="A101" s="24" t="s">
        <v>55</v>
      </c>
      <c r="B101" s="29" t="s">
        <v>171</v>
      </c>
      <c r="C101" s="29" t="s">
        <v>794</v>
      </c>
      <c r="D101" s="24" t="s">
        <v>69</v>
      </c>
      <c r="E101" s="30" t="s">
        <v>795</v>
      </c>
      <c r="F101" s="31" t="s">
        <v>204</v>
      </c>
      <c r="G101" s="32">
        <v>0.30399999999999999</v>
      </c>
      <c r="H101" s="33">
        <v>0</v>
      </c>
      <c r="I101" s="33">
        <f>ROUND(ROUND(H101,2)*ROUND(G101,3),2)</f>
        <v>0</v>
      </c>
      <c r="O101">
        <f>(I101*21)/100</f>
        <v>0</v>
      </c>
      <c r="P101" t="s">
        <v>35</v>
      </c>
    </row>
    <row r="102" spans="1:18" ht="51" x14ac:dyDescent="0.2">
      <c r="A102" s="34" t="s">
        <v>59</v>
      </c>
      <c r="E102" s="35" t="s">
        <v>3373</v>
      </c>
    </row>
    <row r="103" spans="1:18" x14ac:dyDescent="0.2">
      <c r="A103" s="36" t="s">
        <v>61</v>
      </c>
      <c r="E103" s="37" t="s">
        <v>3374</v>
      </c>
    </row>
    <row r="104" spans="1:18" ht="76.5" x14ac:dyDescent="0.2">
      <c r="A104" t="s">
        <v>63</v>
      </c>
      <c r="E104" s="35" t="s">
        <v>798</v>
      </c>
    </row>
    <row r="105" spans="1:18" ht="12.75" customHeight="1" x14ac:dyDescent="0.2">
      <c r="A105" s="12" t="s">
        <v>53</v>
      </c>
      <c r="B105" s="12"/>
      <c r="C105" s="38" t="s">
        <v>89</v>
      </c>
      <c r="D105" s="12"/>
      <c r="E105" s="27" t="s">
        <v>476</v>
      </c>
      <c r="F105" s="12"/>
      <c r="G105" s="12"/>
      <c r="H105" s="12"/>
      <c r="I105" s="39">
        <f>0+Q105</f>
        <v>0</v>
      </c>
      <c r="O105">
        <f>0+R105</f>
        <v>0</v>
      </c>
      <c r="Q105">
        <f>0+I106+I110</f>
        <v>0</v>
      </c>
      <c r="R105">
        <f>0+O106+O110</f>
        <v>0</v>
      </c>
    </row>
    <row r="106" spans="1:18" ht="25.5" x14ac:dyDescent="0.2">
      <c r="A106" s="24" t="s">
        <v>55</v>
      </c>
      <c r="B106" s="29" t="s">
        <v>178</v>
      </c>
      <c r="C106" s="29" t="s">
        <v>799</v>
      </c>
      <c r="D106" s="24" t="s">
        <v>69</v>
      </c>
      <c r="E106" s="30" t="s">
        <v>800</v>
      </c>
      <c r="F106" s="31" t="s">
        <v>204</v>
      </c>
      <c r="G106" s="32">
        <v>10.433999999999999</v>
      </c>
      <c r="H106" s="33">
        <v>0</v>
      </c>
      <c r="I106" s="33">
        <f>ROUND(ROUND(H106,2)*ROUND(G106,3),2)</f>
        <v>0</v>
      </c>
      <c r="O106">
        <f>(I106*21)/100</f>
        <v>0</v>
      </c>
      <c r="P106" t="s">
        <v>35</v>
      </c>
    </row>
    <row r="107" spans="1:18" ht="76.5" x14ac:dyDescent="0.2">
      <c r="A107" s="34" t="s">
        <v>59</v>
      </c>
      <c r="E107" s="35" t="s">
        <v>4066</v>
      </c>
    </row>
    <row r="108" spans="1:18" ht="38.25" x14ac:dyDescent="0.2">
      <c r="A108" s="36" t="s">
        <v>61</v>
      </c>
      <c r="E108" s="37" t="s">
        <v>4067</v>
      </c>
    </row>
    <row r="109" spans="1:18" ht="191.25" x14ac:dyDescent="0.2">
      <c r="A109" t="s">
        <v>63</v>
      </c>
      <c r="E109" s="35" t="s">
        <v>803</v>
      </c>
    </row>
    <row r="110" spans="1:18" x14ac:dyDescent="0.2">
      <c r="A110" s="24" t="s">
        <v>55</v>
      </c>
      <c r="B110" s="29" t="s">
        <v>184</v>
      </c>
      <c r="C110" s="29" t="s">
        <v>804</v>
      </c>
      <c r="D110" s="24" t="s">
        <v>69</v>
      </c>
      <c r="E110" s="30" t="s">
        <v>805</v>
      </c>
      <c r="F110" s="31" t="s">
        <v>204</v>
      </c>
      <c r="G110" s="32">
        <v>0.30399999999999999</v>
      </c>
      <c r="H110" s="33">
        <v>0</v>
      </c>
      <c r="I110" s="33">
        <f>ROUND(ROUND(H110,2)*ROUND(G110,3),2)</f>
        <v>0</v>
      </c>
      <c r="O110">
        <f>(I110*21)/100</f>
        <v>0</v>
      </c>
      <c r="P110" t="s">
        <v>35</v>
      </c>
    </row>
    <row r="111" spans="1:18" ht="38.25" x14ac:dyDescent="0.2">
      <c r="A111" s="34" t="s">
        <v>59</v>
      </c>
      <c r="E111" s="35" t="s">
        <v>3378</v>
      </c>
    </row>
    <row r="112" spans="1:18" x14ac:dyDescent="0.2">
      <c r="A112" s="36" t="s">
        <v>61</v>
      </c>
      <c r="E112" s="37" t="s">
        <v>3374</v>
      </c>
    </row>
    <row r="113" spans="1:18" ht="51" x14ac:dyDescent="0.2">
      <c r="A113" t="s">
        <v>63</v>
      </c>
      <c r="E113" s="35" t="s">
        <v>807</v>
      </c>
    </row>
    <row r="114" spans="1:18" ht="12.75" customHeight="1" x14ac:dyDescent="0.2">
      <c r="A114" s="12" t="s">
        <v>53</v>
      </c>
      <c r="B114" s="12"/>
      <c r="C114" s="38" t="s">
        <v>94</v>
      </c>
      <c r="D114" s="12"/>
      <c r="E114" s="27" t="s">
        <v>490</v>
      </c>
      <c r="F114" s="12"/>
      <c r="G114" s="12"/>
      <c r="H114" s="12"/>
      <c r="I114" s="39">
        <f>0+Q114</f>
        <v>0</v>
      </c>
      <c r="O114">
        <f>0+R114</f>
        <v>0</v>
      </c>
      <c r="Q114">
        <f>0+I115+I119+I123</f>
        <v>0</v>
      </c>
      <c r="R114">
        <f>0+O115+O119+O123</f>
        <v>0</v>
      </c>
    </row>
    <row r="115" spans="1:18" x14ac:dyDescent="0.2">
      <c r="A115" s="24" t="s">
        <v>55</v>
      </c>
      <c r="B115" s="29" t="s">
        <v>190</v>
      </c>
      <c r="C115" s="29" t="s">
        <v>808</v>
      </c>
      <c r="D115" s="24" t="s">
        <v>69</v>
      </c>
      <c r="E115" s="30" t="s">
        <v>809</v>
      </c>
      <c r="F115" s="31" t="s">
        <v>101</v>
      </c>
      <c r="G115" s="32">
        <v>4.3</v>
      </c>
      <c r="H115" s="33">
        <v>0</v>
      </c>
      <c r="I115" s="33">
        <f>ROUND(ROUND(H115,2)*ROUND(G115,3),2)</f>
        <v>0</v>
      </c>
      <c r="O115">
        <f>(I115*21)/100</f>
        <v>0</v>
      </c>
      <c r="P115" t="s">
        <v>35</v>
      </c>
    </row>
    <row r="116" spans="1:18" ht="51" x14ac:dyDescent="0.2">
      <c r="A116" s="34" t="s">
        <v>59</v>
      </c>
      <c r="E116" s="35" t="s">
        <v>3745</v>
      </c>
    </row>
    <row r="117" spans="1:18" x14ac:dyDescent="0.2">
      <c r="A117" s="36" t="s">
        <v>61</v>
      </c>
      <c r="E117" s="37" t="s">
        <v>4068</v>
      </c>
    </row>
    <row r="118" spans="1:18" ht="255" x14ac:dyDescent="0.2">
      <c r="A118" t="s">
        <v>63</v>
      </c>
      <c r="E118" s="35" t="s">
        <v>496</v>
      </c>
    </row>
    <row r="119" spans="1:18" x14ac:dyDescent="0.2">
      <c r="A119" s="24" t="s">
        <v>55</v>
      </c>
      <c r="B119" s="29" t="s">
        <v>196</v>
      </c>
      <c r="C119" s="29" t="s">
        <v>812</v>
      </c>
      <c r="D119" s="24" t="s">
        <v>69</v>
      </c>
      <c r="E119" s="30" t="s">
        <v>813</v>
      </c>
      <c r="F119" s="31" t="s">
        <v>486</v>
      </c>
      <c r="G119" s="32">
        <v>1</v>
      </c>
      <c r="H119" s="33">
        <v>0</v>
      </c>
      <c r="I119" s="33">
        <f>ROUND(ROUND(H119,2)*ROUND(G119,3),2)</f>
        <v>0</v>
      </c>
      <c r="O119">
        <f>(I119*21)/100</f>
        <v>0</v>
      </c>
      <c r="P119" t="s">
        <v>35</v>
      </c>
    </row>
    <row r="120" spans="1:18" ht="51" x14ac:dyDescent="0.2">
      <c r="A120" s="34" t="s">
        <v>59</v>
      </c>
      <c r="E120" s="35" t="s">
        <v>3381</v>
      </c>
    </row>
    <row r="121" spans="1:18" x14ac:dyDescent="0.2">
      <c r="A121" s="36" t="s">
        <v>61</v>
      </c>
      <c r="E121" s="37" t="s">
        <v>815</v>
      </c>
    </row>
    <row r="122" spans="1:18" ht="38.25" x14ac:dyDescent="0.2">
      <c r="A122" t="s">
        <v>63</v>
      </c>
      <c r="E122" s="35" t="s">
        <v>816</v>
      </c>
    </row>
    <row r="123" spans="1:18" x14ac:dyDescent="0.2">
      <c r="A123" s="24" t="s">
        <v>55</v>
      </c>
      <c r="B123" s="29" t="s">
        <v>201</v>
      </c>
      <c r="C123" s="29" t="s">
        <v>817</v>
      </c>
      <c r="D123" s="24" t="s">
        <v>69</v>
      </c>
      <c r="E123" s="30" t="s">
        <v>818</v>
      </c>
      <c r="F123" s="31" t="s">
        <v>71</v>
      </c>
      <c r="G123" s="32">
        <v>1.6379999999999999</v>
      </c>
      <c r="H123" s="33">
        <v>0</v>
      </c>
      <c r="I123" s="33">
        <f>ROUND(ROUND(H123,2)*ROUND(G123,3),2)</f>
        <v>0</v>
      </c>
      <c r="O123">
        <f>(I123*21)/100</f>
        <v>0</v>
      </c>
      <c r="P123" t="s">
        <v>35</v>
      </c>
    </row>
    <row r="124" spans="1:18" ht="102" x14ac:dyDescent="0.2">
      <c r="A124" s="34" t="s">
        <v>59</v>
      </c>
      <c r="E124" s="35" t="s">
        <v>4069</v>
      </c>
    </row>
    <row r="125" spans="1:18" x14ac:dyDescent="0.2">
      <c r="A125" s="36" t="s">
        <v>61</v>
      </c>
      <c r="E125" s="37" t="s">
        <v>4070</v>
      </c>
    </row>
    <row r="126" spans="1:18" ht="369.75" x14ac:dyDescent="0.2">
      <c r="A126" t="s">
        <v>63</v>
      </c>
      <c r="E126" s="35" t="s">
        <v>274</v>
      </c>
    </row>
    <row r="127" spans="1:18" ht="12.75" customHeight="1" x14ac:dyDescent="0.2">
      <c r="A127" s="12" t="s">
        <v>53</v>
      </c>
      <c r="B127" s="12"/>
      <c r="C127" s="38" t="s">
        <v>50</v>
      </c>
      <c r="D127" s="12"/>
      <c r="E127" s="27" t="s">
        <v>542</v>
      </c>
      <c r="F127" s="12"/>
      <c r="G127" s="12"/>
      <c r="H127" s="12"/>
      <c r="I127" s="39">
        <f>0+Q127</f>
        <v>0</v>
      </c>
      <c r="O127">
        <f>0+R127</f>
        <v>0</v>
      </c>
      <c r="Q127">
        <f>0+I128+I132+I136+I140+I144+I148+I152+I156+I160</f>
        <v>0</v>
      </c>
      <c r="R127">
        <f>0+O128+O132+O136+O140+O144+O148+O152+O156+O160</f>
        <v>0</v>
      </c>
    </row>
    <row r="128" spans="1:18" x14ac:dyDescent="0.2">
      <c r="A128" s="24" t="s">
        <v>55</v>
      </c>
      <c r="B128" s="29" t="s">
        <v>208</v>
      </c>
      <c r="C128" s="29" t="s">
        <v>646</v>
      </c>
      <c r="D128" s="24" t="s">
        <v>69</v>
      </c>
      <c r="E128" s="30" t="s">
        <v>647</v>
      </c>
      <c r="F128" s="31" t="s">
        <v>101</v>
      </c>
      <c r="G128" s="32">
        <v>3.76</v>
      </c>
      <c r="H128" s="33">
        <v>0</v>
      </c>
      <c r="I128" s="33">
        <f>ROUND(ROUND(H128,2)*ROUND(G128,3),2)</f>
        <v>0</v>
      </c>
      <c r="O128">
        <f>(I128*21)/100</f>
        <v>0</v>
      </c>
      <c r="P128" t="s">
        <v>35</v>
      </c>
    </row>
    <row r="129" spans="1:16" ht="38.25" x14ac:dyDescent="0.2">
      <c r="A129" s="34" t="s">
        <v>59</v>
      </c>
      <c r="E129" s="35" t="s">
        <v>3386</v>
      </c>
    </row>
    <row r="130" spans="1:16" x14ac:dyDescent="0.2">
      <c r="A130" s="36" t="s">
        <v>61</v>
      </c>
      <c r="E130" s="37" t="s">
        <v>4071</v>
      </c>
    </row>
    <row r="131" spans="1:16" ht="25.5" x14ac:dyDescent="0.2">
      <c r="A131" t="s">
        <v>63</v>
      </c>
      <c r="E131" s="35" t="s">
        <v>644</v>
      </c>
    </row>
    <row r="132" spans="1:16" x14ac:dyDescent="0.2">
      <c r="A132" s="24" t="s">
        <v>55</v>
      </c>
      <c r="B132" s="29" t="s">
        <v>214</v>
      </c>
      <c r="C132" s="29" t="s">
        <v>821</v>
      </c>
      <c r="D132" s="24" t="s">
        <v>69</v>
      </c>
      <c r="E132" s="30" t="s">
        <v>822</v>
      </c>
      <c r="F132" s="31" t="s">
        <v>101</v>
      </c>
      <c r="G132" s="32">
        <v>3.8</v>
      </c>
      <c r="H132" s="33">
        <v>0</v>
      </c>
      <c r="I132" s="33">
        <f>ROUND(ROUND(H132,2)*ROUND(G132,3),2)</f>
        <v>0</v>
      </c>
      <c r="O132">
        <f>(I132*21)/100</f>
        <v>0</v>
      </c>
      <c r="P132" t="s">
        <v>35</v>
      </c>
    </row>
    <row r="133" spans="1:16" ht="51" x14ac:dyDescent="0.2">
      <c r="A133" s="34" t="s">
        <v>59</v>
      </c>
      <c r="E133" s="35" t="s">
        <v>3388</v>
      </c>
    </row>
    <row r="134" spans="1:16" x14ac:dyDescent="0.2">
      <c r="A134" s="36" t="s">
        <v>61</v>
      </c>
      <c r="E134" s="37" t="s">
        <v>3389</v>
      </c>
    </row>
    <row r="135" spans="1:16" ht="25.5" x14ac:dyDescent="0.2">
      <c r="A135" t="s">
        <v>63</v>
      </c>
      <c r="E135" s="35" t="s">
        <v>825</v>
      </c>
    </row>
    <row r="136" spans="1:16" x14ac:dyDescent="0.2">
      <c r="A136" s="24" t="s">
        <v>55</v>
      </c>
      <c r="B136" s="29" t="s">
        <v>220</v>
      </c>
      <c r="C136" s="29" t="s">
        <v>826</v>
      </c>
      <c r="D136" s="24" t="s">
        <v>69</v>
      </c>
      <c r="E136" s="30" t="s">
        <v>827</v>
      </c>
      <c r="F136" s="31" t="s">
        <v>71</v>
      </c>
      <c r="G136" s="32">
        <v>1E-3</v>
      </c>
      <c r="H136" s="33">
        <v>0</v>
      </c>
      <c r="I136" s="33">
        <f>ROUND(ROUND(H136,2)*ROUND(G136,3),2)</f>
        <v>0</v>
      </c>
      <c r="O136">
        <f>(I136*21)/100</f>
        <v>0</v>
      </c>
      <c r="P136" t="s">
        <v>35</v>
      </c>
    </row>
    <row r="137" spans="1:16" ht="51" x14ac:dyDescent="0.2">
      <c r="A137" s="34" t="s">
        <v>59</v>
      </c>
      <c r="E137" s="35" t="s">
        <v>3390</v>
      </c>
    </row>
    <row r="138" spans="1:16" x14ac:dyDescent="0.2">
      <c r="A138" s="36" t="s">
        <v>61</v>
      </c>
      <c r="E138" s="37" t="s">
        <v>3516</v>
      </c>
    </row>
    <row r="139" spans="1:16" ht="38.25" x14ac:dyDescent="0.2">
      <c r="A139" t="s">
        <v>63</v>
      </c>
      <c r="E139" s="35" t="s">
        <v>830</v>
      </c>
    </row>
    <row r="140" spans="1:16" x14ac:dyDescent="0.2">
      <c r="A140" s="24" t="s">
        <v>55</v>
      </c>
      <c r="B140" s="29" t="s">
        <v>225</v>
      </c>
      <c r="C140" s="29" t="s">
        <v>831</v>
      </c>
      <c r="D140" s="24" t="s">
        <v>69</v>
      </c>
      <c r="E140" s="30" t="s">
        <v>832</v>
      </c>
      <c r="F140" s="31" t="s">
        <v>71</v>
      </c>
      <c r="G140" s="32">
        <v>2.5000000000000001E-2</v>
      </c>
      <c r="H140" s="33">
        <v>0</v>
      </c>
      <c r="I140" s="33">
        <f>ROUND(ROUND(H140,2)*ROUND(G140,3),2)</f>
        <v>0</v>
      </c>
      <c r="O140">
        <f>(I140*21)/100</f>
        <v>0</v>
      </c>
      <c r="P140" t="s">
        <v>35</v>
      </c>
    </row>
    <row r="141" spans="1:16" ht="63.75" x14ac:dyDescent="0.2">
      <c r="A141" s="34" t="s">
        <v>59</v>
      </c>
      <c r="E141" s="35" t="s">
        <v>3627</v>
      </c>
    </row>
    <row r="142" spans="1:16" x14ac:dyDescent="0.2">
      <c r="A142" s="36" t="s">
        <v>61</v>
      </c>
      <c r="E142" s="37" t="s">
        <v>834</v>
      </c>
    </row>
    <row r="143" spans="1:16" ht="229.5" x14ac:dyDescent="0.2">
      <c r="A143" t="s">
        <v>63</v>
      </c>
      <c r="E143" s="35" t="s">
        <v>835</v>
      </c>
    </row>
    <row r="144" spans="1:16" x14ac:dyDescent="0.2">
      <c r="A144" s="24" t="s">
        <v>55</v>
      </c>
      <c r="B144" s="29" t="s">
        <v>230</v>
      </c>
      <c r="C144" s="29" t="s">
        <v>668</v>
      </c>
      <c r="D144" s="24" t="s">
        <v>69</v>
      </c>
      <c r="E144" s="30" t="s">
        <v>669</v>
      </c>
      <c r="F144" s="31" t="s">
        <v>71</v>
      </c>
      <c r="G144" s="32">
        <v>4.5199999999999996</v>
      </c>
      <c r="H144" s="33">
        <v>0</v>
      </c>
      <c r="I144" s="33">
        <f>ROUND(ROUND(H144,2)*ROUND(G144,3),2)</f>
        <v>0</v>
      </c>
      <c r="O144">
        <f>(I144*21)/100</f>
        <v>0</v>
      </c>
      <c r="P144" t="s">
        <v>35</v>
      </c>
    </row>
    <row r="145" spans="1:16" ht="127.5" x14ac:dyDescent="0.2">
      <c r="A145" s="34" t="s">
        <v>59</v>
      </c>
      <c r="E145" s="35" t="s">
        <v>4072</v>
      </c>
    </row>
    <row r="146" spans="1:16" ht="38.25" x14ac:dyDescent="0.2">
      <c r="A146" s="36" t="s">
        <v>61</v>
      </c>
      <c r="E146" s="37" t="s">
        <v>4073</v>
      </c>
    </row>
    <row r="147" spans="1:16" ht="114.75" x14ac:dyDescent="0.2">
      <c r="A147" t="s">
        <v>63</v>
      </c>
      <c r="E147" s="35" t="s">
        <v>661</v>
      </c>
    </row>
    <row r="148" spans="1:16" x14ac:dyDescent="0.2">
      <c r="A148" s="24" t="s">
        <v>55</v>
      </c>
      <c r="B148" s="29" t="s">
        <v>236</v>
      </c>
      <c r="C148" s="29" t="s">
        <v>673</v>
      </c>
      <c r="D148" s="24" t="s">
        <v>69</v>
      </c>
      <c r="E148" s="30" t="s">
        <v>674</v>
      </c>
      <c r="F148" s="31" t="s">
        <v>77</v>
      </c>
      <c r="G148" s="32">
        <v>103.96</v>
      </c>
      <c r="H148" s="33">
        <v>0</v>
      </c>
      <c r="I148" s="33">
        <f>ROUND(ROUND(H148,2)*ROUND(G148,3),2)</f>
        <v>0</v>
      </c>
      <c r="O148">
        <f>(I148*21)/100</f>
        <v>0</v>
      </c>
      <c r="P148" t="s">
        <v>35</v>
      </c>
    </row>
    <row r="149" spans="1:16" ht="89.25" x14ac:dyDescent="0.2">
      <c r="A149" s="34" t="s">
        <v>59</v>
      </c>
      <c r="E149" s="35" t="s">
        <v>4074</v>
      </c>
    </row>
    <row r="150" spans="1:16" ht="38.25" x14ac:dyDescent="0.2">
      <c r="A150" s="36" t="s">
        <v>61</v>
      </c>
      <c r="E150" s="37" t="s">
        <v>4075</v>
      </c>
    </row>
    <row r="151" spans="1:16" ht="25.5" x14ac:dyDescent="0.2">
      <c r="A151" t="s">
        <v>63</v>
      </c>
      <c r="E151" s="35" t="s">
        <v>80</v>
      </c>
    </row>
    <row r="152" spans="1:16" x14ac:dyDescent="0.2">
      <c r="A152" s="24" t="s">
        <v>55</v>
      </c>
      <c r="B152" s="29" t="s">
        <v>243</v>
      </c>
      <c r="C152" s="29" t="s">
        <v>840</v>
      </c>
      <c r="D152" s="24" t="s">
        <v>69</v>
      </c>
      <c r="E152" s="30" t="s">
        <v>841</v>
      </c>
      <c r="F152" s="31" t="s">
        <v>71</v>
      </c>
      <c r="G152" s="32">
        <v>1.218</v>
      </c>
      <c r="H152" s="33">
        <v>0</v>
      </c>
      <c r="I152" s="33">
        <f>ROUND(ROUND(H152,2)*ROUND(G152,3),2)</f>
        <v>0</v>
      </c>
      <c r="O152">
        <f>(I152*21)/100</f>
        <v>0</v>
      </c>
      <c r="P152" t="s">
        <v>35</v>
      </c>
    </row>
    <row r="153" spans="1:16" ht="63.75" x14ac:dyDescent="0.2">
      <c r="A153" s="34" t="s">
        <v>59</v>
      </c>
      <c r="E153" s="35" t="s">
        <v>4076</v>
      </c>
    </row>
    <row r="154" spans="1:16" x14ac:dyDescent="0.2">
      <c r="A154" s="36" t="s">
        <v>61</v>
      </c>
      <c r="E154" s="37" t="s">
        <v>4077</v>
      </c>
    </row>
    <row r="155" spans="1:16" ht="114.75" x14ac:dyDescent="0.2">
      <c r="A155" t="s">
        <v>63</v>
      </c>
      <c r="E155" s="35" t="s">
        <v>661</v>
      </c>
    </row>
    <row r="156" spans="1:16" x14ac:dyDescent="0.2">
      <c r="A156" s="24" t="s">
        <v>55</v>
      </c>
      <c r="B156" s="29" t="s">
        <v>249</v>
      </c>
      <c r="C156" s="29" t="s">
        <v>844</v>
      </c>
      <c r="D156" s="24" t="s">
        <v>69</v>
      </c>
      <c r="E156" s="30" t="s">
        <v>845</v>
      </c>
      <c r="F156" s="31" t="s">
        <v>77</v>
      </c>
      <c r="G156" s="32">
        <v>55.41</v>
      </c>
      <c r="H156" s="33">
        <v>0</v>
      </c>
      <c r="I156" s="33">
        <f>ROUND(ROUND(H156,2)*ROUND(G156,3),2)</f>
        <v>0</v>
      </c>
      <c r="O156">
        <f>(I156*21)/100</f>
        <v>0</v>
      </c>
      <c r="P156" t="s">
        <v>35</v>
      </c>
    </row>
    <row r="157" spans="1:16" ht="89.25" x14ac:dyDescent="0.2">
      <c r="A157" s="34" t="s">
        <v>59</v>
      </c>
      <c r="E157" s="35" t="s">
        <v>4078</v>
      </c>
    </row>
    <row r="158" spans="1:16" ht="38.25" x14ac:dyDescent="0.2">
      <c r="A158" s="36" t="s">
        <v>61</v>
      </c>
      <c r="E158" s="37" t="s">
        <v>4079</v>
      </c>
    </row>
    <row r="159" spans="1:16" ht="25.5" x14ac:dyDescent="0.2">
      <c r="A159" t="s">
        <v>63</v>
      </c>
      <c r="E159" s="35" t="s">
        <v>80</v>
      </c>
    </row>
    <row r="160" spans="1:16" x14ac:dyDescent="0.2">
      <c r="A160" s="24" t="s">
        <v>55</v>
      </c>
      <c r="B160" s="29" t="s">
        <v>255</v>
      </c>
      <c r="C160" s="29" t="s">
        <v>848</v>
      </c>
      <c r="D160" s="24" t="s">
        <v>69</v>
      </c>
      <c r="E160" s="30" t="s">
        <v>849</v>
      </c>
      <c r="F160" s="31" t="s">
        <v>101</v>
      </c>
      <c r="G160" s="32">
        <v>2.6</v>
      </c>
      <c r="H160" s="33">
        <v>0</v>
      </c>
      <c r="I160" s="33">
        <f>ROUND(ROUND(H160,2)*ROUND(G160,3),2)</f>
        <v>0</v>
      </c>
      <c r="O160">
        <f>(I160*21)/100</f>
        <v>0</v>
      </c>
      <c r="P160" t="s">
        <v>35</v>
      </c>
    </row>
    <row r="161" spans="1:5" ht="51" x14ac:dyDescent="0.2">
      <c r="A161" s="34" t="s">
        <v>59</v>
      </c>
      <c r="E161" s="35" t="s">
        <v>4080</v>
      </c>
    </row>
    <row r="162" spans="1:5" x14ac:dyDescent="0.2">
      <c r="A162" s="36" t="s">
        <v>61</v>
      </c>
      <c r="E162" s="37" t="s">
        <v>1215</v>
      </c>
    </row>
    <row r="163" spans="1:5" ht="127.5" x14ac:dyDescent="0.2">
      <c r="A163" t="s">
        <v>63</v>
      </c>
      <c r="E163"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0+O12+O21+O54+O79+O100+O105+O114+O127</f>
        <v>0</v>
      </c>
      <c r="P2" t="s">
        <v>34</v>
      </c>
    </row>
    <row r="3" spans="1:18" ht="15" customHeight="1" x14ac:dyDescent="0.25">
      <c r="A3" t="s">
        <v>11</v>
      </c>
      <c r="B3" s="17" t="s">
        <v>13</v>
      </c>
      <c r="C3" s="4" t="s">
        <v>14</v>
      </c>
      <c r="D3" s="7"/>
      <c r="E3" s="18" t="s">
        <v>15</v>
      </c>
      <c r="F3" s="8"/>
      <c r="G3" s="15"/>
      <c r="H3" s="14" t="s">
        <v>4081</v>
      </c>
      <c r="I3" s="40">
        <f>0+I12+I21+I54+I79+I100+I105+I114+I127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4081</v>
      </c>
      <c r="D8" s="2"/>
      <c r="E8" s="21" t="s">
        <v>4082</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35.9</v>
      </c>
      <c r="H13" s="33">
        <v>0</v>
      </c>
      <c r="I13" s="33">
        <f>ROUND(ROUND(H13,2)*ROUND(G13,3),2)</f>
        <v>0</v>
      </c>
      <c r="O13">
        <f>(I13*21)/100</f>
        <v>0</v>
      </c>
      <c r="P13" t="s">
        <v>35</v>
      </c>
    </row>
    <row r="14" spans="1:18" ht="25.5" x14ac:dyDescent="0.2">
      <c r="A14" s="34" t="s">
        <v>59</v>
      </c>
      <c r="E14" s="35" t="s">
        <v>3459</v>
      </c>
    </row>
    <row r="15" spans="1:18" x14ac:dyDescent="0.2">
      <c r="A15" s="36" t="s">
        <v>61</v>
      </c>
      <c r="E15" s="37" t="s">
        <v>4083</v>
      </c>
    </row>
    <row r="16" spans="1:18" ht="25.5" x14ac:dyDescent="0.2">
      <c r="A16" t="s">
        <v>63</v>
      </c>
      <c r="E16" s="35" t="s">
        <v>64</v>
      </c>
    </row>
    <row r="17" spans="1:18" x14ac:dyDescent="0.2">
      <c r="A17" s="24" t="s">
        <v>55</v>
      </c>
      <c r="B17" s="29" t="s">
        <v>35</v>
      </c>
      <c r="C17" s="29" t="s">
        <v>56</v>
      </c>
      <c r="D17" s="24" t="s">
        <v>125</v>
      </c>
      <c r="E17" s="30" t="s">
        <v>57</v>
      </c>
      <c r="F17" s="31" t="s">
        <v>58</v>
      </c>
      <c r="G17" s="32">
        <v>18.609000000000002</v>
      </c>
      <c r="H17" s="33">
        <v>0</v>
      </c>
      <c r="I17" s="33">
        <f>ROUND(ROUND(H17,2)*ROUND(G17,3),2)</f>
        <v>0</v>
      </c>
      <c r="O17">
        <f>(I17*21)/100</f>
        <v>0</v>
      </c>
      <c r="P17" t="s">
        <v>35</v>
      </c>
    </row>
    <row r="18" spans="1:18" ht="25.5" x14ac:dyDescent="0.2">
      <c r="A18" s="34" t="s">
        <v>59</v>
      </c>
      <c r="E18" s="35" t="s">
        <v>4002</v>
      </c>
    </row>
    <row r="19" spans="1:18" x14ac:dyDescent="0.2">
      <c r="A19" s="36" t="s">
        <v>61</v>
      </c>
      <c r="E19" s="37" t="s">
        <v>4084</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f>
        <v>0</v>
      </c>
      <c r="R21">
        <f>0+O22+O26+O30+O34+O38+O42+O46+O50</f>
        <v>0</v>
      </c>
    </row>
    <row r="22" spans="1:18" x14ac:dyDescent="0.2">
      <c r="A22" s="24" t="s">
        <v>55</v>
      </c>
      <c r="B22" s="29" t="s">
        <v>34</v>
      </c>
      <c r="C22" s="29" t="s">
        <v>119</v>
      </c>
      <c r="D22" s="24" t="s">
        <v>69</v>
      </c>
      <c r="E22" s="30" t="s">
        <v>121</v>
      </c>
      <c r="F22" s="31" t="s">
        <v>71</v>
      </c>
      <c r="G22" s="32">
        <v>0.78600000000000003</v>
      </c>
      <c r="H22" s="33">
        <v>0</v>
      </c>
      <c r="I22" s="33">
        <f>ROUND(ROUND(H22,2)*ROUND(G22,3),2)</f>
        <v>0</v>
      </c>
      <c r="O22">
        <f>(I22*21)/100</f>
        <v>0</v>
      </c>
      <c r="P22" t="s">
        <v>35</v>
      </c>
    </row>
    <row r="23" spans="1:18" ht="63.75" x14ac:dyDescent="0.2">
      <c r="A23" s="34" t="s">
        <v>59</v>
      </c>
      <c r="E23" s="35" t="s">
        <v>4085</v>
      </c>
    </row>
    <row r="24" spans="1:18" x14ac:dyDescent="0.2">
      <c r="A24" s="36" t="s">
        <v>61</v>
      </c>
      <c r="E24" s="37" t="s">
        <v>4086</v>
      </c>
    </row>
    <row r="25" spans="1:18" ht="63.75" x14ac:dyDescent="0.2">
      <c r="A25" t="s">
        <v>63</v>
      </c>
      <c r="E25" s="35" t="s">
        <v>74</v>
      </c>
    </row>
    <row r="26" spans="1:18" x14ac:dyDescent="0.2">
      <c r="A26" s="24" t="s">
        <v>55</v>
      </c>
      <c r="B26" s="29" t="s">
        <v>43</v>
      </c>
      <c r="C26" s="29" t="s">
        <v>1087</v>
      </c>
      <c r="D26" s="24" t="s">
        <v>69</v>
      </c>
      <c r="E26" s="30" t="s">
        <v>1088</v>
      </c>
      <c r="F26" s="31" t="s">
        <v>101</v>
      </c>
      <c r="G26" s="32">
        <v>5</v>
      </c>
      <c r="H26" s="33">
        <v>0</v>
      </c>
      <c r="I26" s="33">
        <f>ROUND(ROUND(H26,2)*ROUND(G26,3),2)</f>
        <v>0</v>
      </c>
      <c r="O26">
        <f>(I26*21)/100</f>
        <v>0</v>
      </c>
      <c r="P26" t="s">
        <v>35</v>
      </c>
    </row>
    <row r="27" spans="1:18" ht="38.25" x14ac:dyDescent="0.2">
      <c r="A27" s="34" t="s">
        <v>59</v>
      </c>
      <c r="E27" s="35" t="s">
        <v>3717</v>
      </c>
    </row>
    <row r="28" spans="1:18" x14ac:dyDescent="0.2">
      <c r="A28" s="36" t="s">
        <v>61</v>
      </c>
      <c r="E28" s="37" t="s">
        <v>4087</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7.05</v>
      </c>
      <c r="H34" s="33">
        <v>0</v>
      </c>
      <c r="I34" s="33">
        <f>ROUND(ROUND(H34,2)*ROUND(G34,3),2)</f>
        <v>0</v>
      </c>
      <c r="O34">
        <f>(I34*21)/100</f>
        <v>0</v>
      </c>
      <c r="P34" t="s">
        <v>35</v>
      </c>
    </row>
    <row r="35" spans="1:16" ht="76.5" x14ac:dyDescent="0.2">
      <c r="A35" s="34" t="s">
        <v>59</v>
      </c>
      <c r="E35" s="35" t="s">
        <v>4088</v>
      </c>
    </row>
    <row r="36" spans="1:16" x14ac:dyDescent="0.2">
      <c r="A36" s="36" t="s">
        <v>61</v>
      </c>
      <c r="E36" s="37" t="s">
        <v>4089</v>
      </c>
    </row>
    <row r="37" spans="1:16" ht="38.25" x14ac:dyDescent="0.2">
      <c r="A37" t="s">
        <v>63</v>
      </c>
      <c r="E37" s="35" t="s">
        <v>146</v>
      </c>
    </row>
    <row r="38" spans="1:16" x14ac:dyDescent="0.2">
      <c r="A38" s="24" t="s">
        <v>55</v>
      </c>
      <c r="B38" s="29" t="s">
        <v>89</v>
      </c>
      <c r="C38" s="29" t="s">
        <v>166</v>
      </c>
      <c r="D38" s="24" t="s">
        <v>69</v>
      </c>
      <c r="E38" s="30" t="s">
        <v>167</v>
      </c>
      <c r="F38" s="31" t="s">
        <v>71</v>
      </c>
      <c r="G38" s="32">
        <v>17.95</v>
      </c>
      <c r="H38" s="33">
        <v>0</v>
      </c>
      <c r="I38" s="33">
        <f>ROUND(ROUND(H38,2)*ROUND(G38,3),2)</f>
        <v>0</v>
      </c>
      <c r="O38">
        <f>(I38*21)/100</f>
        <v>0</v>
      </c>
      <c r="P38" t="s">
        <v>35</v>
      </c>
    </row>
    <row r="39" spans="1:16" ht="63.75" x14ac:dyDescent="0.2">
      <c r="A39" s="34" t="s">
        <v>59</v>
      </c>
      <c r="E39" s="35" t="s">
        <v>4090</v>
      </c>
    </row>
    <row r="40" spans="1:16" x14ac:dyDescent="0.2">
      <c r="A40" s="36" t="s">
        <v>61</v>
      </c>
      <c r="E40" s="37" t="s">
        <v>4091</v>
      </c>
    </row>
    <row r="41" spans="1:16" ht="318.75" x14ac:dyDescent="0.2">
      <c r="A41" t="s">
        <v>63</v>
      </c>
      <c r="E41" s="35" t="s">
        <v>170</v>
      </c>
    </row>
    <row r="42" spans="1:16" x14ac:dyDescent="0.2">
      <c r="A42" s="24" t="s">
        <v>55</v>
      </c>
      <c r="B42" s="29" t="s">
        <v>94</v>
      </c>
      <c r="C42" s="29" t="s">
        <v>172</v>
      </c>
      <c r="D42" s="24" t="s">
        <v>69</v>
      </c>
      <c r="E42" s="30" t="s">
        <v>173</v>
      </c>
      <c r="F42" s="31" t="s">
        <v>174</v>
      </c>
      <c r="G42" s="32">
        <v>179.5</v>
      </c>
      <c r="H42" s="33">
        <v>0</v>
      </c>
      <c r="I42" s="33">
        <f>ROUND(ROUND(H42,2)*ROUND(G42,3),2)</f>
        <v>0</v>
      </c>
      <c r="O42">
        <f>(I42*21)/100</f>
        <v>0</v>
      </c>
      <c r="P42" t="s">
        <v>35</v>
      </c>
    </row>
    <row r="43" spans="1:16" ht="38.25" x14ac:dyDescent="0.2">
      <c r="A43" s="34" t="s">
        <v>59</v>
      </c>
      <c r="E43" s="35" t="s">
        <v>751</v>
      </c>
    </row>
    <row r="44" spans="1:16" x14ac:dyDescent="0.2">
      <c r="A44" s="36" t="s">
        <v>61</v>
      </c>
      <c r="E44" s="37" t="s">
        <v>4092</v>
      </c>
    </row>
    <row r="45" spans="1:16" ht="25.5" x14ac:dyDescent="0.2">
      <c r="A45" t="s">
        <v>63</v>
      </c>
      <c r="E45" s="35" t="s">
        <v>177</v>
      </c>
    </row>
    <row r="46" spans="1:16" x14ac:dyDescent="0.2">
      <c r="A46" s="24" t="s">
        <v>55</v>
      </c>
      <c r="B46" s="29" t="s">
        <v>50</v>
      </c>
      <c r="C46" s="29" t="s">
        <v>753</v>
      </c>
      <c r="D46" s="24" t="s">
        <v>69</v>
      </c>
      <c r="E46" s="30" t="s">
        <v>754</v>
      </c>
      <c r="F46" s="31" t="s">
        <v>71</v>
      </c>
      <c r="G46" s="32">
        <v>12.91</v>
      </c>
      <c r="H46" s="33">
        <v>0</v>
      </c>
      <c r="I46" s="33">
        <f>ROUND(ROUND(H46,2)*ROUND(G46,3),2)</f>
        <v>0</v>
      </c>
      <c r="O46">
        <f>(I46*21)/100</f>
        <v>0</v>
      </c>
      <c r="P46" t="s">
        <v>35</v>
      </c>
    </row>
    <row r="47" spans="1:16" ht="51" x14ac:dyDescent="0.2">
      <c r="A47" s="34" t="s">
        <v>59</v>
      </c>
      <c r="E47" s="35" t="s">
        <v>3339</v>
      </c>
    </row>
    <row r="48" spans="1:16" x14ac:dyDescent="0.2">
      <c r="A48" s="36" t="s">
        <v>61</v>
      </c>
      <c r="E48" s="37" t="s">
        <v>4093</v>
      </c>
    </row>
    <row r="49" spans="1:18" ht="293.25" x14ac:dyDescent="0.2">
      <c r="A49" t="s">
        <v>63</v>
      </c>
      <c r="E49" s="35" t="s">
        <v>757</v>
      </c>
    </row>
    <row r="50" spans="1:18" x14ac:dyDescent="0.2">
      <c r="A50" s="24" t="s">
        <v>55</v>
      </c>
      <c r="B50" s="29" t="s">
        <v>52</v>
      </c>
      <c r="C50" s="29" t="s">
        <v>202</v>
      </c>
      <c r="D50" s="24" t="s">
        <v>69</v>
      </c>
      <c r="E50" s="30" t="s">
        <v>203</v>
      </c>
      <c r="F50" s="31" t="s">
        <v>204</v>
      </c>
      <c r="G50" s="32">
        <v>66.635999999999996</v>
      </c>
      <c r="H50" s="33">
        <v>0</v>
      </c>
      <c r="I50" s="33">
        <f>ROUND(ROUND(H50,2)*ROUND(G50,3),2)</f>
        <v>0</v>
      </c>
      <c r="O50">
        <f>(I50*21)/100</f>
        <v>0</v>
      </c>
      <c r="P50" t="s">
        <v>35</v>
      </c>
    </row>
    <row r="51" spans="1:18" ht="76.5" x14ac:dyDescent="0.2">
      <c r="A51" s="34" t="s">
        <v>59</v>
      </c>
      <c r="E51" s="35" t="s">
        <v>4094</v>
      </c>
    </row>
    <row r="52" spans="1:18" ht="38.25" x14ac:dyDescent="0.2">
      <c r="A52" s="36" t="s">
        <v>61</v>
      </c>
      <c r="E52" s="37" t="s">
        <v>4095</v>
      </c>
    </row>
    <row r="53" spans="1:18" ht="25.5" x14ac:dyDescent="0.2">
      <c r="A53" t="s">
        <v>63</v>
      </c>
      <c r="E53" s="35" t="s">
        <v>207</v>
      </c>
    </row>
    <row r="54" spans="1:18" ht="12.75" customHeight="1" x14ac:dyDescent="0.2">
      <c r="A54" s="12" t="s">
        <v>53</v>
      </c>
      <c r="B54" s="12"/>
      <c r="C54" s="38" t="s">
        <v>43</v>
      </c>
      <c r="D54" s="12"/>
      <c r="E54" s="27" t="s">
        <v>281</v>
      </c>
      <c r="F54" s="12"/>
      <c r="G54" s="12"/>
      <c r="H54" s="12"/>
      <c r="I54" s="39">
        <f>0+Q54</f>
        <v>0</v>
      </c>
      <c r="O54">
        <f>0+R54</f>
        <v>0</v>
      </c>
      <c r="Q54">
        <f>0+I55+I59+I63+I67+I71+I75</f>
        <v>0</v>
      </c>
      <c r="R54">
        <f>0+O55+O59+O63+O67+O71+O75</f>
        <v>0</v>
      </c>
    </row>
    <row r="55" spans="1:18" x14ac:dyDescent="0.2">
      <c r="A55" s="24" t="s">
        <v>55</v>
      </c>
      <c r="B55" s="29" t="s">
        <v>108</v>
      </c>
      <c r="C55" s="29" t="s">
        <v>768</v>
      </c>
      <c r="D55" s="24" t="s">
        <v>69</v>
      </c>
      <c r="E55" s="30" t="s">
        <v>769</v>
      </c>
      <c r="F55" s="31" t="s">
        <v>71</v>
      </c>
      <c r="G55" s="32">
        <v>7.1999999999999995E-2</v>
      </c>
      <c r="H55" s="33">
        <v>0</v>
      </c>
      <c r="I55" s="33">
        <f>ROUND(ROUND(H55,2)*ROUND(G55,3),2)</f>
        <v>0</v>
      </c>
      <c r="O55">
        <f>(I55*21)/100</f>
        <v>0</v>
      </c>
      <c r="P55" t="s">
        <v>35</v>
      </c>
    </row>
    <row r="56" spans="1:18" ht="51" x14ac:dyDescent="0.2">
      <c r="A56" s="34" t="s">
        <v>59</v>
      </c>
      <c r="E56" s="35" t="s">
        <v>3728</v>
      </c>
    </row>
    <row r="57" spans="1:18" x14ac:dyDescent="0.2">
      <c r="A57" s="36" t="s">
        <v>61</v>
      </c>
      <c r="E57" s="37" t="s">
        <v>3729</v>
      </c>
    </row>
    <row r="58" spans="1:18" ht="229.5" x14ac:dyDescent="0.2">
      <c r="A58" t="s">
        <v>63</v>
      </c>
      <c r="E58" s="35" t="s">
        <v>772</v>
      </c>
    </row>
    <row r="59" spans="1:18" x14ac:dyDescent="0.2">
      <c r="A59" s="24" t="s">
        <v>55</v>
      </c>
      <c r="B59" s="29" t="s">
        <v>113</v>
      </c>
      <c r="C59" s="29" t="s">
        <v>288</v>
      </c>
      <c r="D59" s="24" t="s">
        <v>69</v>
      </c>
      <c r="E59" s="30" t="s">
        <v>289</v>
      </c>
      <c r="F59" s="31" t="s">
        <v>71</v>
      </c>
      <c r="G59" s="32">
        <v>8.06</v>
      </c>
      <c r="H59" s="33">
        <v>0</v>
      </c>
      <c r="I59" s="33">
        <f>ROUND(ROUND(H59,2)*ROUND(G59,3),2)</f>
        <v>0</v>
      </c>
      <c r="O59">
        <f>(I59*21)/100</f>
        <v>0</v>
      </c>
      <c r="P59" t="s">
        <v>35</v>
      </c>
    </row>
    <row r="60" spans="1:18" ht="51" x14ac:dyDescent="0.2">
      <c r="A60" s="34" t="s">
        <v>59</v>
      </c>
      <c r="E60" s="35" t="s">
        <v>3351</v>
      </c>
    </row>
    <row r="61" spans="1:18" x14ac:dyDescent="0.2">
      <c r="A61" s="36" t="s">
        <v>61</v>
      </c>
      <c r="E61" s="37" t="s">
        <v>4096</v>
      </c>
    </row>
    <row r="62" spans="1:18" ht="369.75" x14ac:dyDescent="0.2">
      <c r="A62" t="s">
        <v>63</v>
      </c>
      <c r="E62" s="35" t="s">
        <v>274</v>
      </c>
    </row>
    <row r="63" spans="1:18" x14ac:dyDescent="0.2">
      <c r="A63" s="24" t="s">
        <v>55</v>
      </c>
      <c r="B63" s="29" t="s">
        <v>118</v>
      </c>
      <c r="C63" s="29" t="s">
        <v>775</v>
      </c>
      <c r="D63" s="24" t="s">
        <v>69</v>
      </c>
      <c r="E63" s="30" t="s">
        <v>776</v>
      </c>
      <c r="F63" s="31" t="s">
        <v>71</v>
      </c>
      <c r="G63" s="32">
        <v>1.34</v>
      </c>
      <c r="H63" s="33">
        <v>0</v>
      </c>
      <c r="I63" s="33">
        <f>ROUND(ROUND(H63,2)*ROUND(G63,3),2)</f>
        <v>0</v>
      </c>
      <c r="O63">
        <f>(I63*21)/100</f>
        <v>0</v>
      </c>
      <c r="P63" t="s">
        <v>35</v>
      </c>
    </row>
    <row r="64" spans="1:18" ht="76.5" x14ac:dyDescent="0.2">
      <c r="A64" s="34" t="s">
        <v>59</v>
      </c>
      <c r="E64" s="35" t="s">
        <v>4097</v>
      </c>
    </row>
    <row r="65" spans="1:18" x14ac:dyDescent="0.2">
      <c r="A65" s="36" t="s">
        <v>61</v>
      </c>
      <c r="E65" s="37" t="s">
        <v>4098</v>
      </c>
    </row>
    <row r="66" spans="1:18" ht="369.75" x14ac:dyDescent="0.2">
      <c r="A66" t="s">
        <v>63</v>
      </c>
      <c r="E66" s="35" t="s">
        <v>274</v>
      </c>
    </row>
    <row r="67" spans="1:18" x14ac:dyDescent="0.2">
      <c r="A67" s="24" t="s">
        <v>55</v>
      </c>
      <c r="B67" s="29" t="s">
        <v>124</v>
      </c>
      <c r="C67" s="29" t="s">
        <v>779</v>
      </c>
      <c r="D67" s="24" t="s">
        <v>69</v>
      </c>
      <c r="E67" s="30" t="s">
        <v>780</v>
      </c>
      <c r="F67" s="31" t="s">
        <v>58</v>
      </c>
      <c r="G67" s="32">
        <v>0.21</v>
      </c>
      <c r="H67" s="33">
        <v>0</v>
      </c>
      <c r="I67" s="33">
        <f>ROUND(ROUND(H67,2)*ROUND(G67,3),2)</f>
        <v>0</v>
      </c>
      <c r="O67">
        <f>(I67*21)/100</f>
        <v>0</v>
      </c>
      <c r="P67" t="s">
        <v>35</v>
      </c>
    </row>
    <row r="68" spans="1:18" ht="51" x14ac:dyDescent="0.2">
      <c r="A68" s="34" t="s">
        <v>59</v>
      </c>
      <c r="E68" s="35" t="s">
        <v>3355</v>
      </c>
    </row>
    <row r="69" spans="1:18" x14ac:dyDescent="0.2">
      <c r="A69" s="36" t="s">
        <v>61</v>
      </c>
      <c r="E69" s="37" t="s">
        <v>4099</v>
      </c>
    </row>
    <row r="70" spans="1:18" ht="191.25" x14ac:dyDescent="0.2">
      <c r="A70" t="s">
        <v>63</v>
      </c>
      <c r="E70" s="35" t="s">
        <v>783</v>
      </c>
    </row>
    <row r="71" spans="1:18" x14ac:dyDescent="0.2">
      <c r="A71" s="24" t="s">
        <v>55</v>
      </c>
      <c r="B71" s="29" t="s">
        <v>128</v>
      </c>
      <c r="C71" s="29" t="s">
        <v>293</v>
      </c>
      <c r="D71" s="24" t="s">
        <v>69</v>
      </c>
      <c r="E71" s="30" t="s">
        <v>294</v>
      </c>
      <c r="F71" s="31" t="s">
        <v>71</v>
      </c>
      <c r="G71" s="32">
        <v>2.6520000000000001</v>
      </c>
      <c r="H71" s="33">
        <v>0</v>
      </c>
      <c r="I71" s="33">
        <f>ROUND(ROUND(H71,2)*ROUND(G71,3),2)</f>
        <v>0</v>
      </c>
      <c r="O71">
        <f>(I71*21)/100</f>
        <v>0</v>
      </c>
      <c r="P71" t="s">
        <v>35</v>
      </c>
    </row>
    <row r="72" spans="1:18" ht="51" x14ac:dyDescent="0.2">
      <c r="A72" s="34" t="s">
        <v>59</v>
      </c>
      <c r="E72" s="35" t="s">
        <v>3357</v>
      </c>
    </row>
    <row r="73" spans="1:18" x14ac:dyDescent="0.2">
      <c r="A73" s="36" t="s">
        <v>61</v>
      </c>
      <c r="E73" s="37" t="s">
        <v>4100</v>
      </c>
    </row>
    <row r="74" spans="1:18" ht="38.25" x14ac:dyDescent="0.2">
      <c r="A74" t="s">
        <v>63</v>
      </c>
      <c r="E74" s="35" t="s">
        <v>297</v>
      </c>
    </row>
    <row r="75" spans="1:18" x14ac:dyDescent="0.2">
      <c r="A75" s="24" t="s">
        <v>55</v>
      </c>
      <c r="B75" s="29" t="s">
        <v>134</v>
      </c>
      <c r="C75" s="29" t="s">
        <v>310</v>
      </c>
      <c r="D75" s="24" t="s">
        <v>69</v>
      </c>
      <c r="E75" s="30" t="s">
        <v>311</v>
      </c>
      <c r="F75" s="31" t="s">
        <v>71</v>
      </c>
      <c r="G75" s="32">
        <v>13.433</v>
      </c>
      <c r="H75" s="33">
        <v>0</v>
      </c>
      <c r="I75" s="33">
        <f>ROUND(ROUND(H75,2)*ROUND(G75,3),2)</f>
        <v>0</v>
      </c>
      <c r="O75">
        <f>(I75*21)/100</f>
        <v>0</v>
      </c>
      <c r="P75" t="s">
        <v>35</v>
      </c>
    </row>
    <row r="76" spans="1:18" ht="51" x14ac:dyDescent="0.2">
      <c r="A76" s="34" t="s">
        <v>59</v>
      </c>
      <c r="E76" s="35" t="s">
        <v>3359</v>
      </c>
    </row>
    <row r="77" spans="1:18" x14ac:dyDescent="0.2">
      <c r="A77" s="36" t="s">
        <v>61</v>
      </c>
      <c r="E77" s="37" t="s">
        <v>4101</v>
      </c>
    </row>
    <row r="78" spans="1:18" ht="102" x14ac:dyDescent="0.2">
      <c r="A78" t="s">
        <v>63</v>
      </c>
      <c r="E78" s="35" t="s">
        <v>314</v>
      </c>
    </row>
    <row r="79" spans="1:18" ht="12.75" customHeight="1" x14ac:dyDescent="0.2">
      <c r="A79" s="12" t="s">
        <v>53</v>
      </c>
      <c r="B79" s="12"/>
      <c r="C79" s="38" t="s">
        <v>45</v>
      </c>
      <c r="D79" s="12"/>
      <c r="E79" s="27" t="s">
        <v>315</v>
      </c>
      <c r="F79" s="12"/>
      <c r="G79" s="12"/>
      <c r="H79" s="12"/>
      <c r="I79" s="39">
        <f>0+Q79</f>
        <v>0</v>
      </c>
      <c r="O79">
        <f>0+R79</f>
        <v>0</v>
      </c>
      <c r="Q79">
        <f>0+I80+I84+I88+I92+I96</f>
        <v>0</v>
      </c>
      <c r="R79">
        <f>0+O80+O84+O88+O92+O96</f>
        <v>0</v>
      </c>
    </row>
    <row r="80" spans="1:18" x14ac:dyDescent="0.2">
      <c r="A80" s="24" t="s">
        <v>55</v>
      </c>
      <c r="B80" s="29" t="s">
        <v>141</v>
      </c>
      <c r="C80" s="29" t="s">
        <v>342</v>
      </c>
      <c r="D80" s="24" t="s">
        <v>69</v>
      </c>
      <c r="E80" s="30" t="s">
        <v>343</v>
      </c>
      <c r="F80" s="31" t="s">
        <v>204</v>
      </c>
      <c r="G80" s="32">
        <v>8.44</v>
      </c>
      <c r="H80" s="33">
        <v>0</v>
      </c>
      <c r="I80" s="33">
        <f>ROUND(ROUND(H80,2)*ROUND(G80,3),2)</f>
        <v>0</v>
      </c>
      <c r="O80">
        <f>(I80*21)/100</f>
        <v>0</v>
      </c>
      <c r="P80" t="s">
        <v>35</v>
      </c>
    </row>
    <row r="81" spans="1:16" ht="38.25" x14ac:dyDescent="0.2">
      <c r="A81" s="34" t="s">
        <v>59</v>
      </c>
      <c r="E81" s="35" t="s">
        <v>3363</v>
      </c>
    </row>
    <row r="82" spans="1:16" x14ac:dyDescent="0.2">
      <c r="A82" s="36" t="s">
        <v>61</v>
      </c>
      <c r="E82" s="37" t="s">
        <v>4102</v>
      </c>
    </row>
    <row r="83" spans="1:16" ht="51" x14ac:dyDescent="0.2">
      <c r="A83" t="s">
        <v>63</v>
      </c>
      <c r="E83" s="35" t="s">
        <v>327</v>
      </c>
    </row>
    <row r="84" spans="1:16" x14ac:dyDescent="0.2">
      <c r="A84" s="24" t="s">
        <v>55</v>
      </c>
      <c r="B84" s="29" t="s">
        <v>147</v>
      </c>
      <c r="C84" s="29" t="s">
        <v>357</v>
      </c>
      <c r="D84" s="24" t="s">
        <v>69</v>
      </c>
      <c r="E84" s="30" t="s">
        <v>358</v>
      </c>
      <c r="F84" s="31" t="s">
        <v>71</v>
      </c>
      <c r="G84" s="32">
        <v>0.50600000000000001</v>
      </c>
      <c r="H84" s="33">
        <v>0</v>
      </c>
      <c r="I84" s="33">
        <f>ROUND(ROUND(H84,2)*ROUND(G84,3),2)</f>
        <v>0</v>
      </c>
      <c r="O84">
        <f>(I84*21)/100</f>
        <v>0</v>
      </c>
      <c r="P84" t="s">
        <v>35</v>
      </c>
    </row>
    <row r="85" spans="1:16" ht="51" x14ac:dyDescent="0.2">
      <c r="A85" s="34" t="s">
        <v>59</v>
      </c>
      <c r="E85" s="35" t="s">
        <v>3738</v>
      </c>
    </row>
    <row r="86" spans="1:16" x14ac:dyDescent="0.2">
      <c r="A86" s="36" t="s">
        <v>61</v>
      </c>
      <c r="E86" s="37" t="s">
        <v>4103</v>
      </c>
    </row>
    <row r="87" spans="1:16" ht="102" x14ac:dyDescent="0.2">
      <c r="A87" t="s">
        <v>63</v>
      </c>
      <c r="E87" s="35" t="s">
        <v>361</v>
      </c>
    </row>
    <row r="88" spans="1:16" x14ac:dyDescent="0.2">
      <c r="A88" s="24" t="s">
        <v>55</v>
      </c>
      <c r="B88" s="29" t="s">
        <v>153</v>
      </c>
      <c r="C88" s="29" t="s">
        <v>369</v>
      </c>
      <c r="D88" s="24" t="s">
        <v>69</v>
      </c>
      <c r="E88" s="30" t="s">
        <v>370</v>
      </c>
      <c r="F88" s="31" t="s">
        <v>204</v>
      </c>
      <c r="G88" s="32">
        <v>8.44</v>
      </c>
      <c r="H88" s="33">
        <v>0</v>
      </c>
      <c r="I88" s="33">
        <f>ROUND(ROUND(H88,2)*ROUND(G88,3),2)</f>
        <v>0</v>
      </c>
      <c r="O88">
        <f>(I88*21)/100</f>
        <v>0</v>
      </c>
      <c r="P88" t="s">
        <v>35</v>
      </c>
    </row>
    <row r="89" spans="1:16" ht="51" x14ac:dyDescent="0.2">
      <c r="A89" s="34" t="s">
        <v>59</v>
      </c>
      <c r="E89" s="35" t="s">
        <v>3740</v>
      </c>
    </row>
    <row r="90" spans="1:16" x14ac:dyDescent="0.2">
      <c r="A90" s="36" t="s">
        <v>61</v>
      </c>
      <c r="E90" s="37" t="s">
        <v>4102</v>
      </c>
    </row>
    <row r="91" spans="1:16" ht="51" x14ac:dyDescent="0.2">
      <c r="A91" t="s">
        <v>63</v>
      </c>
      <c r="E91" s="35" t="s">
        <v>373</v>
      </c>
    </row>
    <row r="92" spans="1:16" x14ac:dyDescent="0.2">
      <c r="A92" s="24" t="s">
        <v>55</v>
      </c>
      <c r="B92" s="29" t="s">
        <v>159</v>
      </c>
      <c r="C92" s="29" t="s">
        <v>397</v>
      </c>
      <c r="D92" s="24" t="s">
        <v>69</v>
      </c>
      <c r="E92" s="30" t="s">
        <v>398</v>
      </c>
      <c r="F92" s="31" t="s">
        <v>204</v>
      </c>
      <c r="G92" s="32">
        <v>8.44</v>
      </c>
      <c r="H92" s="33">
        <v>0</v>
      </c>
      <c r="I92" s="33">
        <f>ROUND(ROUND(H92,2)*ROUND(G92,3),2)</f>
        <v>0</v>
      </c>
      <c r="O92">
        <f>(I92*21)/100</f>
        <v>0</v>
      </c>
      <c r="P92" t="s">
        <v>35</v>
      </c>
    </row>
    <row r="93" spans="1:16" ht="38.25" x14ac:dyDescent="0.2">
      <c r="A93" s="34" t="s">
        <v>59</v>
      </c>
      <c r="E93" s="35" t="s">
        <v>3741</v>
      </c>
    </row>
    <row r="94" spans="1:16" x14ac:dyDescent="0.2">
      <c r="A94" s="36" t="s">
        <v>61</v>
      </c>
      <c r="E94" s="37" t="s">
        <v>4102</v>
      </c>
    </row>
    <row r="95" spans="1:16" ht="140.25" x14ac:dyDescent="0.2">
      <c r="A95" t="s">
        <v>63</v>
      </c>
      <c r="E95" s="35" t="s">
        <v>401</v>
      </c>
    </row>
    <row r="96" spans="1:16" x14ac:dyDescent="0.2">
      <c r="A96" s="24" t="s">
        <v>55</v>
      </c>
      <c r="B96" s="29" t="s">
        <v>165</v>
      </c>
      <c r="C96" s="29" t="s">
        <v>471</v>
      </c>
      <c r="D96" s="24" t="s">
        <v>69</v>
      </c>
      <c r="E96" s="30" t="s">
        <v>472</v>
      </c>
      <c r="F96" s="31" t="s">
        <v>101</v>
      </c>
      <c r="G96" s="32">
        <v>5</v>
      </c>
      <c r="H96" s="33">
        <v>0</v>
      </c>
      <c r="I96" s="33">
        <f>ROUND(ROUND(H96,2)*ROUND(G96,3),2)</f>
        <v>0</v>
      </c>
      <c r="O96">
        <f>(I96*21)/100</f>
        <v>0</v>
      </c>
      <c r="P96" t="s">
        <v>35</v>
      </c>
    </row>
    <row r="97" spans="1:18" ht="38.25" x14ac:dyDescent="0.2">
      <c r="A97" s="34" t="s">
        <v>59</v>
      </c>
      <c r="E97" s="35" t="s">
        <v>3742</v>
      </c>
    </row>
    <row r="98" spans="1:18" x14ac:dyDescent="0.2">
      <c r="A98" s="36" t="s">
        <v>61</v>
      </c>
      <c r="E98" s="37" t="s">
        <v>4087</v>
      </c>
    </row>
    <row r="99" spans="1:18" ht="38.25" x14ac:dyDescent="0.2">
      <c r="A99" t="s">
        <v>63</v>
      </c>
      <c r="E99" s="35" t="s">
        <v>475</v>
      </c>
    </row>
    <row r="100" spans="1:18" ht="12.75" customHeight="1" x14ac:dyDescent="0.2">
      <c r="A100" s="12" t="s">
        <v>53</v>
      </c>
      <c r="B100" s="12"/>
      <c r="C100" s="38" t="s">
        <v>47</v>
      </c>
      <c r="D100" s="12"/>
      <c r="E100" s="27" t="s">
        <v>793</v>
      </c>
      <c r="F100" s="12"/>
      <c r="G100" s="12"/>
      <c r="H100" s="12"/>
      <c r="I100" s="39">
        <f>0+Q100</f>
        <v>0</v>
      </c>
      <c r="O100">
        <f>0+R100</f>
        <v>0</v>
      </c>
      <c r="Q100">
        <f>0+I101</f>
        <v>0</v>
      </c>
      <c r="R100">
        <f>0+O101</f>
        <v>0</v>
      </c>
    </row>
    <row r="101" spans="1:18" ht="25.5" x14ac:dyDescent="0.2">
      <c r="A101" s="24" t="s">
        <v>55</v>
      </c>
      <c r="B101" s="29" t="s">
        <v>171</v>
      </c>
      <c r="C101" s="29" t="s">
        <v>794</v>
      </c>
      <c r="D101" s="24" t="s">
        <v>69</v>
      </c>
      <c r="E101" s="30" t="s">
        <v>795</v>
      </c>
      <c r="F101" s="31" t="s">
        <v>204</v>
      </c>
      <c r="G101" s="32">
        <v>0.30399999999999999</v>
      </c>
      <c r="H101" s="33">
        <v>0</v>
      </c>
      <c r="I101" s="33">
        <f>ROUND(ROUND(H101,2)*ROUND(G101,3),2)</f>
        <v>0</v>
      </c>
      <c r="O101">
        <f>(I101*21)/100</f>
        <v>0</v>
      </c>
      <c r="P101" t="s">
        <v>35</v>
      </c>
    </row>
    <row r="102" spans="1:18" ht="51" x14ac:dyDescent="0.2">
      <c r="A102" s="34" t="s">
        <v>59</v>
      </c>
      <c r="E102" s="35" t="s">
        <v>3373</v>
      </c>
    </row>
    <row r="103" spans="1:18" x14ac:dyDescent="0.2">
      <c r="A103" s="36" t="s">
        <v>61</v>
      </c>
      <c r="E103" s="37" t="s">
        <v>3374</v>
      </c>
    </row>
    <row r="104" spans="1:18" ht="76.5" x14ac:dyDescent="0.2">
      <c r="A104" t="s">
        <v>63</v>
      </c>
      <c r="E104" s="35" t="s">
        <v>798</v>
      </c>
    </row>
    <row r="105" spans="1:18" ht="12.75" customHeight="1" x14ac:dyDescent="0.2">
      <c r="A105" s="12" t="s">
        <v>53</v>
      </c>
      <c r="B105" s="12"/>
      <c r="C105" s="38" t="s">
        <v>89</v>
      </c>
      <c r="D105" s="12"/>
      <c r="E105" s="27" t="s">
        <v>476</v>
      </c>
      <c r="F105" s="12"/>
      <c r="G105" s="12"/>
      <c r="H105" s="12"/>
      <c r="I105" s="39">
        <f>0+Q105</f>
        <v>0</v>
      </c>
      <c r="O105">
        <f>0+R105</f>
        <v>0</v>
      </c>
      <c r="Q105">
        <f>0+I106+I110</f>
        <v>0</v>
      </c>
      <c r="R105">
        <f>0+O106+O110</f>
        <v>0</v>
      </c>
    </row>
    <row r="106" spans="1:18" ht="25.5" x14ac:dyDescent="0.2">
      <c r="A106" s="24" t="s">
        <v>55</v>
      </c>
      <c r="B106" s="29" t="s">
        <v>178</v>
      </c>
      <c r="C106" s="29" t="s">
        <v>799</v>
      </c>
      <c r="D106" s="24" t="s">
        <v>69</v>
      </c>
      <c r="E106" s="30" t="s">
        <v>800</v>
      </c>
      <c r="F106" s="31" t="s">
        <v>204</v>
      </c>
      <c r="G106" s="32">
        <v>9.1539999999999999</v>
      </c>
      <c r="H106" s="33">
        <v>0</v>
      </c>
      <c r="I106" s="33">
        <f>ROUND(ROUND(H106,2)*ROUND(G106,3),2)</f>
        <v>0</v>
      </c>
      <c r="O106">
        <f>(I106*21)/100</f>
        <v>0</v>
      </c>
      <c r="P106" t="s">
        <v>35</v>
      </c>
    </row>
    <row r="107" spans="1:18" ht="76.5" x14ac:dyDescent="0.2">
      <c r="A107" s="34" t="s">
        <v>59</v>
      </c>
      <c r="E107" s="35" t="s">
        <v>4104</v>
      </c>
    </row>
    <row r="108" spans="1:18" ht="38.25" x14ac:dyDescent="0.2">
      <c r="A108" s="36" t="s">
        <v>61</v>
      </c>
      <c r="E108" s="37" t="s">
        <v>4105</v>
      </c>
    </row>
    <row r="109" spans="1:18" ht="191.25" x14ac:dyDescent="0.2">
      <c r="A109" t="s">
        <v>63</v>
      </c>
      <c r="E109" s="35" t="s">
        <v>803</v>
      </c>
    </row>
    <row r="110" spans="1:18" x14ac:dyDescent="0.2">
      <c r="A110" s="24" t="s">
        <v>55</v>
      </c>
      <c r="B110" s="29" t="s">
        <v>184</v>
      </c>
      <c r="C110" s="29" t="s">
        <v>804</v>
      </c>
      <c r="D110" s="24" t="s">
        <v>69</v>
      </c>
      <c r="E110" s="30" t="s">
        <v>805</v>
      </c>
      <c r="F110" s="31" t="s">
        <v>204</v>
      </c>
      <c r="G110" s="32">
        <v>0.30399999999999999</v>
      </c>
      <c r="H110" s="33">
        <v>0</v>
      </c>
      <c r="I110" s="33">
        <f>ROUND(ROUND(H110,2)*ROUND(G110,3),2)</f>
        <v>0</v>
      </c>
      <c r="O110">
        <f>(I110*21)/100</f>
        <v>0</v>
      </c>
      <c r="P110" t="s">
        <v>35</v>
      </c>
    </row>
    <row r="111" spans="1:18" ht="38.25" x14ac:dyDescent="0.2">
      <c r="A111" s="34" t="s">
        <v>59</v>
      </c>
      <c r="E111" s="35" t="s">
        <v>3378</v>
      </c>
    </row>
    <row r="112" spans="1:18" x14ac:dyDescent="0.2">
      <c r="A112" s="36" t="s">
        <v>61</v>
      </c>
      <c r="E112" s="37" t="s">
        <v>3374</v>
      </c>
    </row>
    <row r="113" spans="1:18" ht="51" x14ac:dyDescent="0.2">
      <c r="A113" t="s">
        <v>63</v>
      </c>
      <c r="E113" s="35" t="s">
        <v>807</v>
      </c>
    </row>
    <row r="114" spans="1:18" ht="12.75" customHeight="1" x14ac:dyDescent="0.2">
      <c r="A114" s="12" t="s">
        <v>53</v>
      </c>
      <c r="B114" s="12"/>
      <c r="C114" s="38" t="s">
        <v>94</v>
      </c>
      <c r="D114" s="12"/>
      <c r="E114" s="27" t="s">
        <v>490</v>
      </c>
      <c r="F114" s="12"/>
      <c r="G114" s="12"/>
      <c r="H114" s="12"/>
      <c r="I114" s="39">
        <f>0+Q114</f>
        <v>0</v>
      </c>
      <c r="O114">
        <f>0+R114</f>
        <v>0</v>
      </c>
      <c r="Q114">
        <f>0+I115+I119+I123</f>
        <v>0</v>
      </c>
      <c r="R114">
        <f>0+O115+O119+O123</f>
        <v>0</v>
      </c>
    </row>
    <row r="115" spans="1:18" x14ac:dyDescent="0.2">
      <c r="A115" s="24" t="s">
        <v>55</v>
      </c>
      <c r="B115" s="29" t="s">
        <v>190</v>
      </c>
      <c r="C115" s="29" t="s">
        <v>808</v>
      </c>
      <c r="D115" s="24" t="s">
        <v>69</v>
      </c>
      <c r="E115" s="30" t="s">
        <v>809</v>
      </c>
      <c r="F115" s="31" t="s">
        <v>101</v>
      </c>
      <c r="G115" s="32">
        <v>3.85</v>
      </c>
      <c r="H115" s="33">
        <v>0</v>
      </c>
      <c r="I115" s="33">
        <f>ROUND(ROUND(H115,2)*ROUND(G115,3),2)</f>
        <v>0</v>
      </c>
      <c r="O115">
        <f>(I115*21)/100</f>
        <v>0</v>
      </c>
      <c r="P115" t="s">
        <v>35</v>
      </c>
    </row>
    <row r="116" spans="1:18" ht="51" x14ac:dyDescent="0.2">
      <c r="A116" s="34" t="s">
        <v>59</v>
      </c>
      <c r="E116" s="35" t="s">
        <v>3745</v>
      </c>
    </row>
    <row r="117" spans="1:18" x14ac:dyDescent="0.2">
      <c r="A117" s="36" t="s">
        <v>61</v>
      </c>
      <c r="E117" s="37" t="s">
        <v>4106</v>
      </c>
    </row>
    <row r="118" spans="1:18" ht="255" x14ac:dyDescent="0.2">
      <c r="A118" t="s">
        <v>63</v>
      </c>
      <c r="E118" s="35" t="s">
        <v>496</v>
      </c>
    </row>
    <row r="119" spans="1:18" x14ac:dyDescent="0.2">
      <c r="A119" s="24" t="s">
        <v>55</v>
      </c>
      <c r="B119" s="29" t="s">
        <v>196</v>
      </c>
      <c r="C119" s="29" t="s">
        <v>812</v>
      </c>
      <c r="D119" s="24" t="s">
        <v>69</v>
      </c>
      <c r="E119" s="30" t="s">
        <v>813</v>
      </c>
      <c r="F119" s="31" t="s">
        <v>486</v>
      </c>
      <c r="G119" s="32">
        <v>1</v>
      </c>
      <c r="H119" s="33">
        <v>0</v>
      </c>
      <c r="I119" s="33">
        <f>ROUND(ROUND(H119,2)*ROUND(G119,3),2)</f>
        <v>0</v>
      </c>
      <c r="O119">
        <f>(I119*21)/100</f>
        <v>0</v>
      </c>
      <c r="P119" t="s">
        <v>35</v>
      </c>
    </row>
    <row r="120" spans="1:18" ht="51" x14ac:dyDescent="0.2">
      <c r="A120" s="34" t="s">
        <v>59</v>
      </c>
      <c r="E120" s="35" t="s">
        <v>3381</v>
      </c>
    </row>
    <row r="121" spans="1:18" x14ac:dyDescent="0.2">
      <c r="A121" s="36" t="s">
        <v>61</v>
      </c>
      <c r="E121" s="37" t="s">
        <v>815</v>
      </c>
    </row>
    <row r="122" spans="1:18" ht="38.25" x14ac:dyDescent="0.2">
      <c r="A122" t="s">
        <v>63</v>
      </c>
      <c r="E122" s="35" t="s">
        <v>816</v>
      </c>
    </row>
    <row r="123" spans="1:18" x14ac:dyDescent="0.2">
      <c r="A123" s="24" t="s">
        <v>55</v>
      </c>
      <c r="B123" s="29" t="s">
        <v>201</v>
      </c>
      <c r="C123" s="29" t="s">
        <v>817</v>
      </c>
      <c r="D123" s="24" t="s">
        <v>69</v>
      </c>
      <c r="E123" s="30" t="s">
        <v>818</v>
      </c>
      <c r="F123" s="31" t="s">
        <v>71</v>
      </c>
      <c r="G123" s="32">
        <v>1.427</v>
      </c>
      <c r="H123" s="33">
        <v>0</v>
      </c>
      <c r="I123" s="33">
        <f>ROUND(ROUND(H123,2)*ROUND(G123,3),2)</f>
        <v>0</v>
      </c>
      <c r="O123">
        <f>(I123*21)/100</f>
        <v>0</v>
      </c>
      <c r="P123" t="s">
        <v>35</v>
      </c>
    </row>
    <row r="124" spans="1:18" ht="102" x14ac:dyDescent="0.2">
      <c r="A124" s="34" t="s">
        <v>59</v>
      </c>
      <c r="E124" s="35" t="s">
        <v>4107</v>
      </c>
    </row>
    <row r="125" spans="1:18" x14ac:dyDescent="0.2">
      <c r="A125" s="36" t="s">
        <v>61</v>
      </c>
      <c r="E125" s="37" t="s">
        <v>4108</v>
      </c>
    </row>
    <row r="126" spans="1:18" ht="369.75" x14ac:dyDescent="0.2">
      <c r="A126" t="s">
        <v>63</v>
      </c>
      <c r="E126" s="35" t="s">
        <v>274</v>
      </c>
    </row>
    <row r="127" spans="1:18" ht="12.75" customHeight="1" x14ac:dyDescent="0.2">
      <c r="A127" s="12" t="s">
        <v>53</v>
      </c>
      <c r="B127" s="12"/>
      <c r="C127" s="38" t="s">
        <v>50</v>
      </c>
      <c r="D127" s="12"/>
      <c r="E127" s="27" t="s">
        <v>542</v>
      </c>
      <c r="F127" s="12"/>
      <c r="G127" s="12"/>
      <c r="H127" s="12"/>
      <c r="I127" s="39">
        <f>0+Q127</f>
        <v>0</v>
      </c>
      <c r="O127">
        <f>0+R127</f>
        <v>0</v>
      </c>
      <c r="Q127">
        <f>0+I128+I132+I136+I140+I144+I148+I152+I156+I160</f>
        <v>0</v>
      </c>
      <c r="R127">
        <f>0+O128+O132+O136+O140+O144+O148+O152+O156+O160</f>
        <v>0</v>
      </c>
    </row>
    <row r="128" spans="1:18" x14ac:dyDescent="0.2">
      <c r="A128" s="24" t="s">
        <v>55</v>
      </c>
      <c r="B128" s="29" t="s">
        <v>208</v>
      </c>
      <c r="C128" s="29" t="s">
        <v>646</v>
      </c>
      <c r="D128" s="24" t="s">
        <v>69</v>
      </c>
      <c r="E128" s="30" t="s">
        <v>647</v>
      </c>
      <c r="F128" s="31" t="s">
        <v>101</v>
      </c>
      <c r="G128" s="32">
        <v>4</v>
      </c>
      <c r="H128" s="33">
        <v>0</v>
      </c>
      <c r="I128" s="33">
        <f>ROUND(ROUND(H128,2)*ROUND(G128,3),2)</f>
        <v>0</v>
      </c>
      <c r="O128">
        <f>(I128*21)/100</f>
        <v>0</v>
      </c>
      <c r="P128" t="s">
        <v>35</v>
      </c>
    </row>
    <row r="129" spans="1:16" ht="38.25" x14ac:dyDescent="0.2">
      <c r="A129" s="34" t="s">
        <v>59</v>
      </c>
      <c r="E129" s="35" t="s">
        <v>3386</v>
      </c>
    </row>
    <row r="130" spans="1:16" x14ac:dyDescent="0.2">
      <c r="A130" s="36" t="s">
        <v>61</v>
      </c>
      <c r="E130" s="37" t="s">
        <v>4109</v>
      </c>
    </row>
    <row r="131" spans="1:16" ht="25.5" x14ac:dyDescent="0.2">
      <c r="A131" t="s">
        <v>63</v>
      </c>
      <c r="E131" s="35" t="s">
        <v>644</v>
      </c>
    </row>
    <row r="132" spans="1:16" x14ac:dyDescent="0.2">
      <c r="A132" s="24" t="s">
        <v>55</v>
      </c>
      <c r="B132" s="29" t="s">
        <v>214</v>
      </c>
      <c r="C132" s="29" t="s">
        <v>821</v>
      </c>
      <c r="D132" s="24" t="s">
        <v>69</v>
      </c>
      <c r="E132" s="30" t="s">
        <v>822</v>
      </c>
      <c r="F132" s="31" t="s">
        <v>101</v>
      </c>
      <c r="G132" s="32">
        <v>3.8</v>
      </c>
      <c r="H132" s="33">
        <v>0</v>
      </c>
      <c r="I132" s="33">
        <f>ROUND(ROUND(H132,2)*ROUND(G132,3),2)</f>
        <v>0</v>
      </c>
      <c r="O132">
        <f>(I132*21)/100</f>
        <v>0</v>
      </c>
      <c r="P132" t="s">
        <v>35</v>
      </c>
    </row>
    <row r="133" spans="1:16" ht="51" x14ac:dyDescent="0.2">
      <c r="A133" s="34" t="s">
        <v>59</v>
      </c>
      <c r="E133" s="35" t="s">
        <v>3388</v>
      </c>
    </row>
    <row r="134" spans="1:16" x14ac:dyDescent="0.2">
      <c r="A134" s="36" t="s">
        <v>61</v>
      </c>
      <c r="E134" s="37" t="s">
        <v>3389</v>
      </c>
    </row>
    <row r="135" spans="1:16" ht="25.5" x14ac:dyDescent="0.2">
      <c r="A135" t="s">
        <v>63</v>
      </c>
      <c r="E135" s="35" t="s">
        <v>825</v>
      </c>
    </row>
    <row r="136" spans="1:16" x14ac:dyDescent="0.2">
      <c r="A136" s="24" t="s">
        <v>55</v>
      </c>
      <c r="B136" s="29" t="s">
        <v>220</v>
      </c>
      <c r="C136" s="29" t="s">
        <v>826</v>
      </c>
      <c r="D136" s="24" t="s">
        <v>69</v>
      </c>
      <c r="E136" s="30" t="s">
        <v>827</v>
      </c>
      <c r="F136" s="31" t="s">
        <v>71</v>
      </c>
      <c r="G136" s="32">
        <v>1E-3</v>
      </c>
      <c r="H136" s="33">
        <v>0</v>
      </c>
      <c r="I136" s="33">
        <f>ROUND(ROUND(H136,2)*ROUND(G136,3),2)</f>
        <v>0</v>
      </c>
      <c r="O136">
        <f>(I136*21)/100</f>
        <v>0</v>
      </c>
      <c r="P136" t="s">
        <v>35</v>
      </c>
    </row>
    <row r="137" spans="1:16" ht="51" x14ac:dyDescent="0.2">
      <c r="A137" s="34" t="s">
        <v>59</v>
      </c>
      <c r="E137" s="35" t="s">
        <v>3390</v>
      </c>
    </row>
    <row r="138" spans="1:16" x14ac:dyDescent="0.2">
      <c r="A138" s="36" t="s">
        <v>61</v>
      </c>
      <c r="E138" s="37" t="s">
        <v>3516</v>
      </c>
    </row>
    <row r="139" spans="1:16" ht="38.25" x14ac:dyDescent="0.2">
      <c r="A139" t="s">
        <v>63</v>
      </c>
      <c r="E139" s="35" t="s">
        <v>830</v>
      </c>
    </row>
    <row r="140" spans="1:16" x14ac:dyDescent="0.2">
      <c r="A140" s="24" t="s">
        <v>55</v>
      </c>
      <c r="B140" s="29" t="s">
        <v>225</v>
      </c>
      <c r="C140" s="29" t="s">
        <v>831</v>
      </c>
      <c r="D140" s="24" t="s">
        <v>69</v>
      </c>
      <c r="E140" s="30" t="s">
        <v>832</v>
      </c>
      <c r="F140" s="31" t="s">
        <v>71</v>
      </c>
      <c r="G140" s="32">
        <v>2.5000000000000001E-2</v>
      </c>
      <c r="H140" s="33">
        <v>0</v>
      </c>
      <c r="I140" s="33">
        <f>ROUND(ROUND(H140,2)*ROUND(G140,3),2)</f>
        <v>0</v>
      </c>
      <c r="O140">
        <f>(I140*21)/100</f>
        <v>0</v>
      </c>
      <c r="P140" t="s">
        <v>35</v>
      </c>
    </row>
    <row r="141" spans="1:16" ht="63.75" x14ac:dyDescent="0.2">
      <c r="A141" s="34" t="s">
        <v>59</v>
      </c>
      <c r="E141" s="35" t="s">
        <v>3627</v>
      </c>
    </row>
    <row r="142" spans="1:16" x14ac:dyDescent="0.2">
      <c r="A142" s="36" t="s">
        <v>61</v>
      </c>
      <c r="E142" s="37" t="s">
        <v>834</v>
      </c>
    </row>
    <row r="143" spans="1:16" ht="229.5" x14ac:dyDescent="0.2">
      <c r="A143" t="s">
        <v>63</v>
      </c>
      <c r="E143" s="35" t="s">
        <v>835</v>
      </c>
    </row>
    <row r="144" spans="1:16" x14ac:dyDescent="0.2">
      <c r="A144" s="24" t="s">
        <v>55</v>
      </c>
      <c r="B144" s="29" t="s">
        <v>230</v>
      </c>
      <c r="C144" s="29" t="s">
        <v>668</v>
      </c>
      <c r="D144" s="24" t="s">
        <v>69</v>
      </c>
      <c r="E144" s="30" t="s">
        <v>669</v>
      </c>
      <c r="F144" s="31" t="s">
        <v>71</v>
      </c>
      <c r="G144" s="32">
        <v>5.14</v>
      </c>
      <c r="H144" s="33">
        <v>0</v>
      </c>
      <c r="I144" s="33">
        <f>ROUND(ROUND(H144,2)*ROUND(G144,3),2)</f>
        <v>0</v>
      </c>
      <c r="O144">
        <f>(I144*21)/100</f>
        <v>0</v>
      </c>
      <c r="P144" t="s">
        <v>35</v>
      </c>
    </row>
    <row r="145" spans="1:16" ht="127.5" x14ac:dyDescent="0.2">
      <c r="A145" s="34" t="s">
        <v>59</v>
      </c>
      <c r="E145" s="35" t="s">
        <v>4110</v>
      </c>
    </row>
    <row r="146" spans="1:16" ht="38.25" x14ac:dyDescent="0.2">
      <c r="A146" s="36" t="s">
        <v>61</v>
      </c>
      <c r="E146" s="37" t="s">
        <v>4111</v>
      </c>
    </row>
    <row r="147" spans="1:16" ht="114.75" x14ac:dyDescent="0.2">
      <c r="A147" t="s">
        <v>63</v>
      </c>
      <c r="E147" s="35" t="s">
        <v>661</v>
      </c>
    </row>
    <row r="148" spans="1:16" x14ac:dyDescent="0.2">
      <c r="A148" s="24" t="s">
        <v>55</v>
      </c>
      <c r="B148" s="29" t="s">
        <v>236</v>
      </c>
      <c r="C148" s="29" t="s">
        <v>673</v>
      </c>
      <c r="D148" s="24" t="s">
        <v>69</v>
      </c>
      <c r="E148" s="30" t="s">
        <v>674</v>
      </c>
      <c r="F148" s="31" t="s">
        <v>77</v>
      </c>
      <c r="G148" s="32">
        <v>118.22</v>
      </c>
      <c r="H148" s="33">
        <v>0</v>
      </c>
      <c r="I148" s="33">
        <f>ROUND(ROUND(H148,2)*ROUND(G148,3),2)</f>
        <v>0</v>
      </c>
      <c r="O148">
        <f>(I148*21)/100</f>
        <v>0</v>
      </c>
      <c r="P148" t="s">
        <v>35</v>
      </c>
    </row>
    <row r="149" spans="1:16" ht="89.25" x14ac:dyDescent="0.2">
      <c r="A149" s="34" t="s">
        <v>59</v>
      </c>
      <c r="E149" s="35" t="s">
        <v>4112</v>
      </c>
    </row>
    <row r="150" spans="1:16" ht="38.25" x14ac:dyDescent="0.2">
      <c r="A150" s="36" t="s">
        <v>61</v>
      </c>
      <c r="E150" s="37" t="s">
        <v>4113</v>
      </c>
    </row>
    <row r="151" spans="1:16" ht="25.5" x14ac:dyDescent="0.2">
      <c r="A151" t="s">
        <v>63</v>
      </c>
      <c r="E151" s="35" t="s">
        <v>80</v>
      </c>
    </row>
    <row r="152" spans="1:16" x14ac:dyDescent="0.2">
      <c r="A152" s="24" t="s">
        <v>55</v>
      </c>
      <c r="B152" s="29" t="s">
        <v>243</v>
      </c>
      <c r="C152" s="29" t="s">
        <v>840</v>
      </c>
      <c r="D152" s="24" t="s">
        <v>69</v>
      </c>
      <c r="E152" s="30" t="s">
        <v>841</v>
      </c>
      <c r="F152" s="31" t="s">
        <v>71</v>
      </c>
      <c r="G152" s="32">
        <v>2.3690000000000002</v>
      </c>
      <c r="H152" s="33">
        <v>0</v>
      </c>
      <c r="I152" s="33">
        <f>ROUND(ROUND(H152,2)*ROUND(G152,3),2)</f>
        <v>0</v>
      </c>
      <c r="O152">
        <f>(I152*21)/100</f>
        <v>0</v>
      </c>
      <c r="P152" t="s">
        <v>35</v>
      </c>
    </row>
    <row r="153" spans="1:16" ht="63.75" x14ac:dyDescent="0.2">
      <c r="A153" s="34" t="s">
        <v>59</v>
      </c>
      <c r="E153" s="35" t="s">
        <v>4114</v>
      </c>
    </row>
    <row r="154" spans="1:16" x14ac:dyDescent="0.2">
      <c r="A154" s="36" t="s">
        <v>61</v>
      </c>
      <c r="E154" s="37" t="s">
        <v>4115</v>
      </c>
    </row>
    <row r="155" spans="1:16" ht="114.75" x14ac:dyDescent="0.2">
      <c r="A155" t="s">
        <v>63</v>
      </c>
      <c r="E155" s="35" t="s">
        <v>661</v>
      </c>
    </row>
    <row r="156" spans="1:16" x14ac:dyDescent="0.2">
      <c r="A156" s="24" t="s">
        <v>55</v>
      </c>
      <c r="B156" s="29" t="s">
        <v>249</v>
      </c>
      <c r="C156" s="29" t="s">
        <v>844</v>
      </c>
      <c r="D156" s="24" t="s">
        <v>69</v>
      </c>
      <c r="E156" s="30" t="s">
        <v>845</v>
      </c>
      <c r="F156" s="31" t="s">
        <v>77</v>
      </c>
      <c r="G156" s="32">
        <v>85.144999999999996</v>
      </c>
      <c r="H156" s="33">
        <v>0</v>
      </c>
      <c r="I156" s="33">
        <f>ROUND(ROUND(H156,2)*ROUND(G156,3),2)</f>
        <v>0</v>
      </c>
      <c r="O156">
        <f>(I156*21)/100</f>
        <v>0</v>
      </c>
      <c r="P156" t="s">
        <v>35</v>
      </c>
    </row>
    <row r="157" spans="1:16" ht="89.25" x14ac:dyDescent="0.2">
      <c r="A157" s="34" t="s">
        <v>59</v>
      </c>
      <c r="E157" s="35" t="s">
        <v>4116</v>
      </c>
    </row>
    <row r="158" spans="1:16" ht="38.25" x14ac:dyDescent="0.2">
      <c r="A158" s="36" t="s">
        <v>61</v>
      </c>
      <c r="E158" s="37" t="s">
        <v>4117</v>
      </c>
    </row>
    <row r="159" spans="1:16" ht="25.5" x14ac:dyDescent="0.2">
      <c r="A159" t="s">
        <v>63</v>
      </c>
      <c r="E159" s="35" t="s">
        <v>80</v>
      </c>
    </row>
    <row r="160" spans="1:16" x14ac:dyDescent="0.2">
      <c r="A160" s="24" t="s">
        <v>55</v>
      </c>
      <c r="B160" s="29" t="s">
        <v>255</v>
      </c>
      <c r="C160" s="29" t="s">
        <v>848</v>
      </c>
      <c r="D160" s="24" t="s">
        <v>69</v>
      </c>
      <c r="E160" s="30" t="s">
        <v>849</v>
      </c>
      <c r="F160" s="31" t="s">
        <v>101</v>
      </c>
      <c r="G160" s="32">
        <v>2.7</v>
      </c>
      <c r="H160" s="33">
        <v>0</v>
      </c>
      <c r="I160" s="33">
        <f>ROUND(ROUND(H160,2)*ROUND(G160,3),2)</f>
        <v>0</v>
      </c>
      <c r="O160">
        <f>(I160*21)/100</f>
        <v>0</v>
      </c>
      <c r="P160" t="s">
        <v>35</v>
      </c>
    </row>
    <row r="161" spans="1:5" ht="51" x14ac:dyDescent="0.2">
      <c r="A161" s="34" t="s">
        <v>59</v>
      </c>
      <c r="E161" s="35" t="s">
        <v>4118</v>
      </c>
    </row>
    <row r="162" spans="1:5" x14ac:dyDescent="0.2">
      <c r="A162" s="36" t="s">
        <v>61</v>
      </c>
      <c r="E162" s="37" t="s">
        <v>4119</v>
      </c>
    </row>
    <row r="163" spans="1:5" ht="127.5" x14ac:dyDescent="0.2">
      <c r="A163" t="s">
        <v>63</v>
      </c>
      <c r="E163"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0+O12+O21+O54+O79+O100+O105+O114+O127</f>
        <v>0</v>
      </c>
      <c r="P2" t="s">
        <v>34</v>
      </c>
    </row>
    <row r="3" spans="1:18" ht="15" customHeight="1" x14ac:dyDescent="0.25">
      <c r="A3" t="s">
        <v>11</v>
      </c>
      <c r="B3" s="17" t="s">
        <v>13</v>
      </c>
      <c r="C3" s="4" t="s">
        <v>14</v>
      </c>
      <c r="D3" s="7"/>
      <c r="E3" s="18" t="s">
        <v>15</v>
      </c>
      <c r="F3" s="8"/>
      <c r="G3" s="15"/>
      <c r="H3" s="14" t="s">
        <v>4120</v>
      </c>
      <c r="I3" s="40">
        <f>0+I12+I21+I54+I79+I100+I105+I114+I127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4120</v>
      </c>
      <c r="D8" s="2"/>
      <c r="E8" s="21" t="s">
        <v>4121</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118.048</v>
      </c>
      <c r="H13" s="33">
        <v>0</v>
      </c>
      <c r="I13" s="33">
        <f>ROUND(ROUND(H13,2)*ROUND(G13,3),2)</f>
        <v>0</v>
      </c>
      <c r="O13">
        <f>(I13*21)/100</f>
        <v>0</v>
      </c>
      <c r="P13" t="s">
        <v>35</v>
      </c>
    </row>
    <row r="14" spans="1:18" ht="25.5" x14ac:dyDescent="0.2">
      <c r="A14" s="34" t="s">
        <v>59</v>
      </c>
      <c r="E14" s="35" t="s">
        <v>3459</v>
      </c>
    </row>
    <row r="15" spans="1:18" x14ac:dyDescent="0.2">
      <c r="A15" s="36" t="s">
        <v>61</v>
      </c>
      <c r="E15" s="37" t="s">
        <v>4122</v>
      </c>
    </row>
    <row r="16" spans="1:18" ht="25.5" x14ac:dyDescent="0.2">
      <c r="A16" t="s">
        <v>63</v>
      </c>
      <c r="E16" s="35" t="s">
        <v>64</v>
      </c>
    </row>
    <row r="17" spans="1:18" x14ac:dyDescent="0.2">
      <c r="A17" s="24" t="s">
        <v>55</v>
      </c>
      <c r="B17" s="29" t="s">
        <v>35</v>
      </c>
      <c r="C17" s="29" t="s">
        <v>56</v>
      </c>
      <c r="D17" s="24" t="s">
        <v>125</v>
      </c>
      <c r="E17" s="30" t="s">
        <v>57</v>
      </c>
      <c r="F17" s="31" t="s">
        <v>58</v>
      </c>
      <c r="G17" s="32">
        <v>22.981999999999999</v>
      </c>
      <c r="H17" s="33">
        <v>0</v>
      </c>
      <c r="I17" s="33">
        <f>ROUND(ROUND(H17,2)*ROUND(G17,3),2)</f>
        <v>0</v>
      </c>
      <c r="O17">
        <f>(I17*21)/100</f>
        <v>0</v>
      </c>
      <c r="P17" t="s">
        <v>35</v>
      </c>
    </row>
    <row r="18" spans="1:18" ht="25.5" x14ac:dyDescent="0.2">
      <c r="A18" s="34" t="s">
        <v>59</v>
      </c>
      <c r="E18" s="35" t="s">
        <v>4002</v>
      </c>
    </row>
    <row r="19" spans="1:18" x14ac:dyDescent="0.2">
      <c r="A19" s="36" t="s">
        <v>61</v>
      </c>
      <c r="E19" s="37" t="s">
        <v>4123</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f>
        <v>0</v>
      </c>
      <c r="R21">
        <f>0+O22+O26+O30+O34+O38+O42+O46+O50</f>
        <v>0</v>
      </c>
    </row>
    <row r="22" spans="1:18" x14ac:dyDescent="0.2">
      <c r="A22" s="24" t="s">
        <v>55</v>
      </c>
      <c r="B22" s="29" t="s">
        <v>34</v>
      </c>
      <c r="C22" s="29" t="s">
        <v>119</v>
      </c>
      <c r="D22" s="24" t="s">
        <v>69</v>
      </c>
      <c r="E22" s="30" t="s">
        <v>121</v>
      </c>
      <c r="F22" s="31" t="s">
        <v>71</v>
      </c>
      <c r="G22" s="32">
        <v>4.4820000000000002</v>
      </c>
      <c r="H22" s="33">
        <v>0</v>
      </c>
      <c r="I22" s="33">
        <f>ROUND(ROUND(H22,2)*ROUND(G22,3),2)</f>
        <v>0</v>
      </c>
      <c r="O22">
        <f>(I22*21)/100</f>
        <v>0</v>
      </c>
      <c r="P22" t="s">
        <v>35</v>
      </c>
    </row>
    <row r="23" spans="1:18" ht="63.75" x14ac:dyDescent="0.2">
      <c r="A23" s="34" t="s">
        <v>59</v>
      </c>
      <c r="E23" s="35" t="s">
        <v>4124</v>
      </c>
    </row>
    <row r="24" spans="1:18" x14ac:dyDescent="0.2">
      <c r="A24" s="36" t="s">
        <v>61</v>
      </c>
      <c r="E24" s="37" t="s">
        <v>4125</v>
      </c>
    </row>
    <row r="25" spans="1:18" ht="63.75" x14ac:dyDescent="0.2">
      <c r="A25" t="s">
        <v>63</v>
      </c>
      <c r="E25" s="35" t="s">
        <v>74</v>
      </c>
    </row>
    <row r="26" spans="1:18" x14ac:dyDescent="0.2">
      <c r="A26" s="24" t="s">
        <v>55</v>
      </c>
      <c r="B26" s="29" t="s">
        <v>43</v>
      </c>
      <c r="C26" s="29" t="s">
        <v>1087</v>
      </c>
      <c r="D26" s="24" t="s">
        <v>69</v>
      </c>
      <c r="E26" s="30" t="s">
        <v>1088</v>
      </c>
      <c r="F26" s="31" t="s">
        <v>101</v>
      </c>
      <c r="G26" s="32">
        <v>21.18</v>
      </c>
      <c r="H26" s="33">
        <v>0</v>
      </c>
      <c r="I26" s="33">
        <f>ROUND(ROUND(H26,2)*ROUND(G26,3),2)</f>
        <v>0</v>
      </c>
      <c r="O26">
        <f>(I26*21)/100</f>
        <v>0</v>
      </c>
      <c r="P26" t="s">
        <v>35</v>
      </c>
    </row>
    <row r="27" spans="1:18" ht="38.25" x14ac:dyDescent="0.2">
      <c r="A27" s="34" t="s">
        <v>59</v>
      </c>
      <c r="E27" s="35" t="s">
        <v>4006</v>
      </c>
    </row>
    <row r="28" spans="1:18" x14ac:dyDescent="0.2">
      <c r="A28" s="36" t="s">
        <v>61</v>
      </c>
      <c r="E28" s="37" t="s">
        <v>4126</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9.0229999999999997</v>
      </c>
      <c r="H34" s="33">
        <v>0</v>
      </c>
      <c r="I34" s="33">
        <f>ROUND(ROUND(H34,2)*ROUND(G34,3),2)</f>
        <v>0</v>
      </c>
      <c r="O34">
        <f>(I34*21)/100</f>
        <v>0</v>
      </c>
      <c r="P34" t="s">
        <v>35</v>
      </c>
    </row>
    <row r="35" spans="1:16" ht="76.5" x14ac:dyDescent="0.2">
      <c r="A35" s="34" t="s">
        <v>59</v>
      </c>
      <c r="E35" s="35" t="s">
        <v>4127</v>
      </c>
    </row>
    <row r="36" spans="1:16" x14ac:dyDescent="0.2">
      <c r="A36" s="36" t="s">
        <v>61</v>
      </c>
      <c r="E36" s="37" t="s">
        <v>4128</v>
      </c>
    </row>
    <row r="37" spans="1:16" ht="38.25" x14ac:dyDescent="0.2">
      <c r="A37" t="s">
        <v>63</v>
      </c>
      <c r="E37" s="35" t="s">
        <v>146</v>
      </c>
    </row>
    <row r="38" spans="1:16" x14ac:dyDescent="0.2">
      <c r="A38" s="24" t="s">
        <v>55</v>
      </c>
      <c r="B38" s="29" t="s">
        <v>89</v>
      </c>
      <c r="C38" s="29" t="s">
        <v>166</v>
      </c>
      <c r="D38" s="24" t="s">
        <v>69</v>
      </c>
      <c r="E38" s="30" t="s">
        <v>167</v>
      </c>
      <c r="F38" s="31" t="s">
        <v>71</v>
      </c>
      <c r="G38" s="32">
        <v>59.024000000000001</v>
      </c>
      <c r="H38" s="33">
        <v>0</v>
      </c>
      <c r="I38" s="33">
        <f>ROUND(ROUND(H38,2)*ROUND(G38,3),2)</f>
        <v>0</v>
      </c>
      <c r="O38">
        <f>(I38*21)/100</f>
        <v>0</v>
      </c>
      <c r="P38" t="s">
        <v>35</v>
      </c>
    </row>
    <row r="39" spans="1:16" ht="63.75" x14ac:dyDescent="0.2">
      <c r="A39" s="34" t="s">
        <v>59</v>
      </c>
      <c r="E39" s="35" t="s">
        <v>4129</v>
      </c>
    </row>
    <row r="40" spans="1:16" x14ac:dyDescent="0.2">
      <c r="A40" s="36" t="s">
        <v>61</v>
      </c>
      <c r="E40" s="37" t="s">
        <v>4130</v>
      </c>
    </row>
    <row r="41" spans="1:16" ht="318.75" x14ac:dyDescent="0.2">
      <c r="A41" t="s">
        <v>63</v>
      </c>
      <c r="E41" s="35" t="s">
        <v>170</v>
      </c>
    </row>
    <row r="42" spans="1:16" x14ac:dyDescent="0.2">
      <c r="A42" s="24" t="s">
        <v>55</v>
      </c>
      <c r="B42" s="29" t="s">
        <v>94</v>
      </c>
      <c r="C42" s="29" t="s">
        <v>172</v>
      </c>
      <c r="D42" s="24" t="s">
        <v>69</v>
      </c>
      <c r="E42" s="30" t="s">
        <v>173</v>
      </c>
      <c r="F42" s="31" t="s">
        <v>174</v>
      </c>
      <c r="G42" s="32">
        <v>590.24</v>
      </c>
      <c r="H42" s="33">
        <v>0</v>
      </c>
      <c r="I42" s="33">
        <f>ROUND(ROUND(H42,2)*ROUND(G42,3),2)</f>
        <v>0</v>
      </c>
      <c r="O42">
        <f>(I42*21)/100</f>
        <v>0</v>
      </c>
      <c r="P42" t="s">
        <v>35</v>
      </c>
    </row>
    <row r="43" spans="1:16" ht="38.25" x14ac:dyDescent="0.2">
      <c r="A43" s="34" t="s">
        <v>59</v>
      </c>
      <c r="E43" s="35" t="s">
        <v>751</v>
      </c>
    </row>
    <row r="44" spans="1:16" x14ac:dyDescent="0.2">
      <c r="A44" s="36" t="s">
        <v>61</v>
      </c>
      <c r="E44" s="37" t="s">
        <v>4131</v>
      </c>
    </row>
    <row r="45" spans="1:16" ht="25.5" x14ac:dyDescent="0.2">
      <c r="A45" t="s">
        <v>63</v>
      </c>
      <c r="E45" s="35" t="s">
        <v>177</v>
      </c>
    </row>
    <row r="46" spans="1:16" x14ac:dyDescent="0.2">
      <c r="A46" s="24" t="s">
        <v>55</v>
      </c>
      <c r="B46" s="29" t="s">
        <v>50</v>
      </c>
      <c r="C46" s="29" t="s">
        <v>753</v>
      </c>
      <c r="D46" s="24" t="s">
        <v>69</v>
      </c>
      <c r="E46" s="30" t="s">
        <v>754</v>
      </c>
      <c r="F46" s="31" t="s">
        <v>71</v>
      </c>
      <c r="G46" s="32">
        <v>29.193000000000001</v>
      </c>
      <c r="H46" s="33">
        <v>0</v>
      </c>
      <c r="I46" s="33">
        <f>ROUND(ROUND(H46,2)*ROUND(G46,3),2)</f>
        <v>0</v>
      </c>
      <c r="O46">
        <f>(I46*21)/100</f>
        <v>0</v>
      </c>
      <c r="P46" t="s">
        <v>35</v>
      </c>
    </row>
    <row r="47" spans="1:16" ht="51" x14ac:dyDescent="0.2">
      <c r="A47" s="34" t="s">
        <v>59</v>
      </c>
      <c r="E47" s="35" t="s">
        <v>3339</v>
      </c>
    </row>
    <row r="48" spans="1:16" x14ac:dyDescent="0.2">
      <c r="A48" s="36" t="s">
        <v>61</v>
      </c>
      <c r="E48" s="37" t="s">
        <v>4132</v>
      </c>
    </row>
    <row r="49" spans="1:18" ht="293.25" x14ac:dyDescent="0.2">
      <c r="A49" t="s">
        <v>63</v>
      </c>
      <c r="E49" s="35" t="s">
        <v>757</v>
      </c>
    </row>
    <row r="50" spans="1:18" x14ac:dyDescent="0.2">
      <c r="A50" s="24" t="s">
        <v>55</v>
      </c>
      <c r="B50" s="29" t="s">
        <v>52</v>
      </c>
      <c r="C50" s="29" t="s">
        <v>202</v>
      </c>
      <c r="D50" s="24" t="s">
        <v>69</v>
      </c>
      <c r="E50" s="30" t="s">
        <v>203</v>
      </c>
      <c r="F50" s="31" t="s">
        <v>204</v>
      </c>
      <c r="G50" s="32">
        <v>129.70599999999999</v>
      </c>
      <c r="H50" s="33">
        <v>0</v>
      </c>
      <c r="I50" s="33">
        <f>ROUND(ROUND(H50,2)*ROUND(G50,3),2)</f>
        <v>0</v>
      </c>
      <c r="O50">
        <f>(I50*21)/100</f>
        <v>0</v>
      </c>
      <c r="P50" t="s">
        <v>35</v>
      </c>
    </row>
    <row r="51" spans="1:18" ht="76.5" x14ac:dyDescent="0.2">
      <c r="A51" s="34" t="s">
        <v>59</v>
      </c>
      <c r="E51" s="35" t="s">
        <v>4133</v>
      </c>
    </row>
    <row r="52" spans="1:18" ht="38.25" x14ac:dyDescent="0.2">
      <c r="A52" s="36" t="s">
        <v>61</v>
      </c>
      <c r="E52" s="37" t="s">
        <v>4134</v>
      </c>
    </row>
    <row r="53" spans="1:18" ht="25.5" x14ac:dyDescent="0.2">
      <c r="A53" t="s">
        <v>63</v>
      </c>
      <c r="E53" s="35" t="s">
        <v>207</v>
      </c>
    </row>
    <row r="54" spans="1:18" ht="12.75" customHeight="1" x14ac:dyDescent="0.2">
      <c r="A54" s="12" t="s">
        <v>53</v>
      </c>
      <c r="B54" s="12"/>
      <c r="C54" s="38" t="s">
        <v>43</v>
      </c>
      <c r="D54" s="12"/>
      <c r="E54" s="27" t="s">
        <v>281</v>
      </c>
      <c r="F54" s="12"/>
      <c r="G54" s="12"/>
      <c r="H54" s="12"/>
      <c r="I54" s="39">
        <f>0+Q54</f>
        <v>0</v>
      </c>
      <c r="O54">
        <f>0+R54</f>
        <v>0</v>
      </c>
      <c r="Q54">
        <f>0+I55+I59+I63+I67+I71+I75</f>
        <v>0</v>
      </c>
      <c r="R54">
        <f>0+O55+O59+O63+O67+O71+O75</f>
        <v>0</v>
      </c>
    </row>
    <row r="55" spans="1:18" x14ac:dyDescent="0.2">
      <c r="A55" s="24" t="s">
        <v>55</v>
      </c>
      <c r="B55" s="29" t="s">
        <v>108</v>
      </c>
      <c r="C55" s="29" t="s">
        <v>768</v>
      </c>
      <c r="D55" s="24" t="s">
        <v>69</v>
      </c>
      <c r="E55" s="30" t="s">
        <v>769</v>
      </c>
      <c r="F55" s="31" t="s">
        <v>71</v>
      </c>
      <c r="G55" s="32">
        <v>0.18</v>
      </c>
      <c r="H55" s="33">
        <v>0</v>
      </c>
      <c r="I55" s="33">
        <f>ROUND(ROUND(H55,2)*ROUND(G55,3),2)</f>
        <v>0</v>
      </c>
      <c r="O55">
        <f>(I55*21)/100</f>
        <v>0</v>
      </c>
      <c r="P55" t="s">
        <v>35</v>
      </c>
    </row>
    <row r="56" spans="1:18" ht="51" x14ac:dyDescent="0.2">
      <c r="A56" s="34" t="s">
        <v>59</v>
      </c>
      <c r="E56" s="35" t="s">
        <v>4135</v>
      </c>
    </row>
    <row r="57" spans="1:18" x14ac:dyDescent="0.2">
      <c r="A57" s="36" t="s">
        <v>61</v>
      </c>
      <c r="E57" s="37" t="s">
        <v>4136</v>
      </c>
    </row>
    <row r="58" spans="1:18" ht="229.5" x14ac:dyDescent="0.2">
      <c r="A58" t="s">
        <v>63</v>
      </c>
      <c r="E58" s="35" t="s">
        <v>772</v>
      </c>
    </row>
    <row r="59" spans="1:18" x14ac:dyDescent="0.2">
      <c r="A59" s="24" t="s">
        <v>55</v>
      </c>
      <c r="B59" s="29" t="s">
        <v>113</v>
      </c>
      <c r="C59" s="29" t="s">
        <v>288</v>
      </c>
      <c r="D59" s="24" t="s">
        <v>69</v>
      </c>
      <c r="E59" s="30" t="s">
        <v>289</v>
      </c>
      <c r="F59" s="31" t="s">
        <v>71</v>
      </c>
      <c r="G59" s="32">
        <v>10.199999999999999</v>
      </c>
      <c r="H59" s="33">
        <v>0</v>
      </c>
      <c r="I59" s="33">
        <f>ROUND(ROUND(H59,2)*ROUND(G59,3),2)</f>
        <v>0</v>
      </c>
      <c r="O59">
        <f>(I59*21)/100</f>
        <v>0</v>
      </c>
      <c r="P59" t="s">
        <v>35</v>
      </c>
    </row>
    <row r="60" spans="1:18" ht="51" x14ac:dyDescent="0.2">
      <c r="A60" s="34" t="s">
        <v>59</v>
      </c>
      <c r="E60" s="35" t="s">
        <v>3351</v>
      </c>
    </row>
    <row r="61" spans="1:18" x14ac:dyDescent="0.2">
      <c r="A61" s="36" t="s">
        <v>61</v>
      </c>
      <c r="E61" s="37" t="s">
        <v>4137</v>
      </c>
    </row>
    <row r="62" spans="1:18" ht="369.75" x14ac:dyDescent="0.2">
      <c r="A62" t="s">
        <v>63</v>
      </c>
      <c r="E62" s="35" t="s">
        <v>274</v>
      </c>
    </row>
    <row r="63" spans="1:18" x14ac:dyDescent="0.2">
      <c r="A63" s="24" t="s">
        <v>55</v>
      </c>
      <c r="B63" s="29" t="s">
        <v>118</v>
      </c>
      <c r="C63" s="29" t="s">
        <v>775</v>
      </c>
      <c r="D63" s="24" t="s">
        <v>69</v>
      </c>
      <c r="E63" s="30" t="s">
        <v>776</v>
      </c>
      <c r="F63" s="31" t="s">
        <v>71</v>
      </c>
      <c r="G63" s="32">
        <v>4.0369999999999999</v>
      </c>
      <c r="H63" s="33">
        <v>0</v>
      </c>
      <c r="I63" s="33">
        <f>ROUND(ROUND(H63,2)*ROUND(G63,3),2)</f>
        <v>0</v>
      </c>
      <c r="O63">
        <f>(I63*21)/100</f>
        <v>0</v>
      </c>
      <c r="P63" t="s">
        <v>35</v>
      </c>
    </row>
    <row r="64" spans="1:18" ht="76.5" x14ac:dyDescent="0.2">
      <c r="A64" s="34" t="s">
        <v>59</v>
      </c>
      <c r="E64" s="35" t="s">
        <v>4138</v>
      </c>
    </row>
    <row r="65" spans="1:18" x14ac:dyDescent="0.2">
      <c r="A65" s="36" t="s">
        <v>61</v>
      </c>
      <c r="E65" s="37" t="s">
        <v>4139</v>
      </c>
    </row>
    <row r="66" spans="1:18" ht="369.75" x14ac:dyDescent="0.2">
      <c r="A66" t="s">
        <v>63</v>
      </c>
      <c r="E66" s="35" t="s">
        <v>274</v>
      </c>
    </row>
    <row r="67" spans="1:18" x14ac:dyDescent="0.2">
      <c r="A67" s="24" t="s">
        <v>55</v>
      </c>
      <c r="B67" s="29" t="s">
        <v>124</v>
      </c>
      <c r="C67" s="29" t="s">
        <v>779</v>
      </c>
      <c r="D67" s="24" t="s">
        <v>69</v>
      </c>
      <c r="E67" s="30" t="s">
        <v>780</v>
      </c>
      <c r="F67" s="31" t="s">
        <v>58</v>
      </c>
      <c r="G67" s="32">
        <v>0.63400000000000001</v>
      </c>
      <c r="H67" s="33">
        <v>0</v>
      </c>
      <c r="I67" s="33">
        <f>ROUND(ROUND(H67,2)*ROUND(G67,3),2)</f>
        <v>0</v>
      </c>
      <c r="O67">
        <f>(I67*21)/100</f>
        <v>0</v>
      </c>
      <c r="P67" t="s">
        <v>35</v>
      </c>
    </row>
    <row r="68" spans="1:18" ht="51" x14ac:dyDescent="0.2">
      <c r="A68" s="34" t="s">
        <v>59</v>
      </c>
      <c r="E68" s="35" t="s">
        <v>3355</v>
      </c>
    </row>
    <row r="69" spans="1:18" x14ac:dyDescent="0.2">
      <c r="A69" s="36" t="s">
        <v>61</v>
      </c>
      <c r="E69" s="37" t="s">
        <v>4140</v>
      </c>
    </row>
    <row r="70" spans="1:18" ht="191.25" x14ac:dyDescent="0.2">
      <c r="A70" t="s">
        <v>63</v>
      </c>
      <c r="E70" s="35" t="s">
        <v>783</v>
      </c>
    </row>
    <row r="71" spans="1:18" x14ac:dyDescent="0.2">
      <c r="A71" s="24" t="s">
        <v>55</v>
      </c>
      <c r="B71" s="29" t="s">
        <v>128</v>
      </c>
      <c r="C71" s="29" t="s">
        <v>293</v>
      </c>
      <c r="D71" s="24" t="s">
        <v>69</v>
      </c>
      <c r="E71" s="30" t="s">
        <v>294</v>
      </c>
      <c r="F71" s="31" t="s">
        <v>71</v>
      </c>
      <c r="G71" s="32">
        <v>7.4880000000000004</v>
      </c>
      <c r="H71" s="33">
        <v>0</v>
      </c>
      <c r="I71" s="33">
        <f>ROUND(ROUND(H71,2)*ROUND(G71,3),2)</f>
        <v>0</v>
      </c>
      <c r="O71">
        <f>(I71*21)/100</f>
        <v>0</v>
      </c>
      <c r="P71" t="s">
        <v>35</v>
      </c>
    </row>
    <row r="72" spans="1:18" ht="51" x14ac:dyDescent="0.2">
      <c r="A72" s="34" t="s">
        <v>59</v>
      </c>
      <c r="E72" s="35" t="s">
        <v>3357</v>
      </c>
    </row>
    <row r="73" spans="1:18" x14ac:dyDescent="0.2">
      <c r="A73" s="36" t="s">
        <v>61</v>
      </c>
      <c r="E73" s="37" t="s">
        <v>4141</v>
      </c>
    </row>
    <row r="74" spans="1:18" ht="38.25" x14ac:dyDescent="0.2">
      <c r="A74" t="s">
        <v>63</v>
      </c>
      <c r="E74" s="35" t="s">
        <v>297</v>
      </c>
    </row>
    <row r="75" spans="1:18" x14ac:dyDescent="0.2">
      <c r="A75" s="24" t="s">
        <v>55</v>
      </c>
      <c r="B75" s="29" t="s">
        <v>134</v>
      </c>
      <c r="C75" s="29" t="s">
        <v>310</v>
      </c>
      <c r="D75" s="24" t="s">
        <v>69</v>
      </c>
      <c r="E75" s="30" t="s">
        <v>311</v>
      </c>
      <c r="F75" s="31" t="s">
        <v>71</v>
      </c>
      <c r="G75" s="32">
        <v>17</v>
      </c>
      <c r="H75" s="33">
        <v>0</v>
      </c>
      <c r="I75" s="33">
        <f>ROUND(ROUND(H75,2)*ROUND(G75,3),2)</f>
        <v>0</v>
      </c>
      <c r="O75">
        <f>(I75*21)/100</f>
        <v>0</v>
      </c>
      <c r="P75" t="s">
        <v>35</v>
      </c>
    </row>
    <row r="76" spans="1:18" ht="51" x14ac:dyDescent="0.2">
      <c r="A76" s="34" t="s">
        <v>59</v>
      </c>
      <c r="E76" s="35" t="s">
        <v>3359</v>
      </c>
    </row>
    <row r="77" spans="1:18" x14ac:dyDescent="0.2">
      <c r="A77" s="36" t="s">
        <v>61</v>
      </c>
      <c r="E77" s="37" t="s">
        <v>4142</v>
      </c>
    </row>
    <row r="78" spans="1:18" ht="102" x14ac:dyDescent="0.2">
      <c r="A78" t="s">
        <v>63</v>
      </c>
      <c r="E78" s="35" t="s">
        <v>314</v>
      </c>
    </row>
    <row r="79" spans="1:18" ht="12.75" customHeight="1" x14ac:dyDescent="0.2">
      <c r="A79" s="12" t="s">
        <v>53</v>
      </c>
      <c r="B79" s="12"/>
      <c r="C79" s="38" t="s">
        <v>45</v>
      </c>
      <c r="D79" s="12"/>
      <c r="E79" s="27" t="s">
        <v>315</v>
      </c>
      <c r="F79" s="12"/>
      <c r="G79" s="12"/>
      <c r="H79" s="12"/>
      <c r="I79" s="39">
        <f>0+Q79</f>
        <v>0</v>
      </c>
      <c r="O79">
        <f>0+R79</f>
        <v>0</v>
      </c>
      <c r="Q79">
        <f>0+I80+I84+I88+I92+I96</f>
        <v>0</v>
      </c>
      <c r="R79">
        <f>0+O80+O84+O88+O92+O96</f>
        <v>0</v>
      </c>
    </row>
    <row r="80" spans="1:18" x14ac:dyDescent="0.2">
      <c r="A80" s="24" t="s">
        <v>55</v>
      </c>
      <c r="B80" s="29" t="s">
        <v>141</v>
      </c>
      <c r="C80" s="29" t="s">
        <v>352</v>
      </c>
      <c r="D80" s="24" t="s">
        <v>69</v>
      </c>
      <c r="E80" s="30" t="s">
        <v>353</v>
      </c>
      <c r="F80" s="31" t="s">
        <v>204</v>
      </c>
      <c r="G80" s="32">
        <v>48.25</v>
      </c>
      <c r="H80" s="33">
        <v>0</v>
      </c>
      <c r="I80" s="33">
        <f>ROUND(ROUND(H80,2)*ROUND(G80,3),2)</f>
        <v>0</v>
      </c>
      <c r="O80">
        <f>(I80*21)/100</f>
        <v>0</v>
      </c>
      <c r="P80" t="s">
        <v>35</v>
      </c>
    </row>
    <row r="81" spans="1:16" ht="38.25" x14ac:dyDescent="0.2">
      <c r="A81" s="34" t="s">
        <v>59</v>
      </c>
      <c r="E81" s="35" t="s">
        <v>3365</v>
      </c>
    </row>
    <row r="82" spans="1:16" x14ac:dyDescent="0.2">
      <c r="A82" s="36" t="s">
        <v>61</v>
      </c>
      <c r="E82" s="37" t="s">
        <v>4143</v>
      </c>
    </row>
    <row r="83" spans="1:16" ht="51" x14ac:dyDescent="0.2">
      <c r="A83" t="s">
        <v>63</v>
      </c>
      <c r="E83" s="35" t="s">
        <v>327</v>
      </c>
    </row>
    <row r="84" spans="1:16" x14ac:dyDescent="0.2">
      <c r="A84" s="24" t="s">
        <v>55</v>
      </c>
      <c r="B84" s="29" t="s">
        <v>147</v>
      </c>
      <c r="C84" s="29" t="s">
        <v>357</v>
      </c>
      <c r="D84" s="24" t="s">
        <v>69</v>
      </c>
      <c r="E84" s="30" t="s">
        <v>358</v>
      </c>
      <c r="F84" s="31" t="s">
        <v>71</v>
      </c>
      <c r="G84" s="32">
        <v>2.895</v>
      </c>
      <c r="H84" s="33">
        <v>0</v>
      </c>
      <c r="I84" s="33">
        <f>ROUND(ROUND(H84,2)*ROUND(G84,3),2)</f>
        <v>0</v>
      </c>
      <c r="O84">
        <f>(I84*21)/100</f>
        <v>0</v>
      </c>
      <c r="P84" t="s">
        <v>35</v>
      </c>
    </row>
    <row r="85" spans="1:16" ht="51" x14ac:dyDescent="0.2">
      <c r="A85" s="34" t="s">
        <v>59</v>
      </c>
      <c r="E85" s="35" t="s">
        <v>4022</v>
      </c>
    </row>
    <row r="86" spans="1:16" x14ac:dyDescent="0.2">
      <c r="A86" s="36" t="s">
        <v>61</v>
      </c>
      <c r="E86" s="37" t="s">
        <v>4144</v>
      </c>
    </row>
    <row r="87" spans="1:16" ht="102" x14ac:dyDescent="0.2">
      <c r="A87" t="s">
        <v>63</v>
      </c>
      <c r="E87" s="35" t="s">
        <v>361</v>
      </c>
    </row>
    <row r="88" spans="1:16" x14ac:dyDescent="0.2">
      <c r="A88" s="24" t="s">
        <v>55</v>
      </c>
      <c r="B88" s="29" t="s">
        <v>153</v>
      </c>
      <c r="C88" s="29" t="s">
        <v>369</v>
      </c>
      <c r="D88" s="24" t="s">
        <v>69</v>
      </c>
      <c r="E88" s="30" t="s">
        <v>370</v>
      </c>
      <c r="F88" s="31" t="s">
        <v>204</v>
      </c>
      <c r="G88" s="32">
        <v>48.25</v>
      </c>
      <c r="H88" s="33">
        <v>0</v>
      </c>
      <c r="I88" s="33">
        <f>ROUND(ROUND(H88,2)*ROUND(G88,3),2)</f>
        <v>0</v>
      </c>
      <c r="O88">
        <f>(I88*21)/100</f>
        <v>0</v>
      </c>
      <c r="P88" t="s">
        <v>35</v>
      </c>
    </row>
    <row r="89" spans="1:16" ht="51" x14ac:dyDescent="0.2">
      <c r="A89" s="34" t="s">
        <v>59</v>
      </c>
      <c r="E89" s="35" t="s">
        <v>4024</v>
      </c>
    </row>
    <row r="90" spans="1:16" x14ac:dyDescent="0.2">
      <c r="A90" s="36" t="s">
        <v>61</v>
      </c>
      <c r="E90" s="37" t="s">
        <v>4143</v>
      </c>
    </row>
    <row r="91" spans="1:16" ht="51" x14ac:dyDescent="0.2">
      <c r="A91" t="s">
        <v>63</v>
      </c>
      <c r="E91" s="35" t="s">
        <v>373</v>
      </c>
    </row>
    <row r="92" spans="1:16" x14ac:dyDescent="0.2">
      <c r="A92" s="24" t="s">
        <v>55</v>
      </c>
      <c r="B92" s="29" t="s">
        <v>159</v>
      </c>
      <c r="C92" s="29" t="s">
        <v>397</v>
      </c>
      <c r="D92" s="24" t="s">
        <v>69</v>
      </c>
      <c r="E92" s="30" t="s">
        <v>398</v>
      </c>
      <c r="F92" s="31" t="s">
        <v>204</v>
      </c>
      <c r="G92" s="32">
        <v>48.25</v>
      </c>
      <c r="H92" s="33">
        <v>0</v>
      </c>
      <c r="I92" s="33">
        <f>ROUND(ROUND(H92,2)*ROUND(G92,3),2)</f>
        <v>0</v>
      </c>
      <c r="O92">
        <f>(I92*21)/100</f>
        <v>0</v>
      </c>
      <c r="P92" t="s">
        <v>35</v>
      </c>
    </row>
    <row r="93" spans="1:16" ht="38.25" x14ac:dyDescent="0.2">
      <c r="A93" s="34" t="s">
        <v>59</v>
      </c>
      <c r="E93" s="35" t="s">
        <v>4025</v>
      </c>
    </row>
    <row r="94" spans="1:16" x14ac:dyDescent="0.2">
      <c r="A94" s="36" t="s">
        <v>61</v>
      </c>
      <c r="E94" s="37" t="s">
        <v>4143</v>
      </c>
    </row>
    <row r="95" spans="1:16" ht="140.25" x14ac:dyDescent="0.2">
      <c r="A95" t="s">
        <v>63</v>
      </c>
      <c r="E95" s="35" t="s">
        <v>401</v>
      </c>
    </row>
    <row r="96" spans="1:16" x14ac:dyDescent="0.2">
      <c r="A96" s="24" t="s">
        <v>55</v>
      </c>
      <c r="B96" s="29" t="s">
        <v>165</v>
      </c>
      <c r="C96" s="29" t="s">
        <v>471</v>
      </c>
      <c r="D96" s="24" t="s">
        <v>69</v>
      </c>
      <c r="E96" s="30" t="s">
        <v>472</v>
      </c>
      <c r="F96" s="31" t="s">
        <v>101</v>
      </c>
      <c r="G96" s="32">
        <v>21.18</v>
      </c>
      <c r="H96" s="33">
        <v>0</v>
      </c>
      <c r="I96" s="33">
        <f>ROUND(ROUND(H96,2)*ROUND(G96,3),2)</f>
        <v>0</v>
      </c>
      <c r="O96">
        <f>(I96*21)/100</f>
        <v>0</v>
      </c>
      <c r="P96" t="s">
        <v>35</v>
      </c>
    </row>
    <row r="97" spans="1:18" ht="38.25" x14ac:dyDescent="0.2">
      <c r="A97" s="34" t="s">
        <v>59</v>
      </c>
      <c r="E97" s="35" t="s">
        <v>4026</v>
      </c>
    </row>
    <row r="98" spans="1:18" x14ac:dyDescent="0.2">
      <c r="A98" s="36" t="s">
        <v>61</v>
      </c>
      <c r="E98" s="37" t="s">
        <v>4126</v>
      </c>
    </row>
    <row r="99" spans="1:18" ht="38.25" x14ac:dyDescent="0.2">
      <c r="A99" t="s">
        <v>63</v>
      </c>
      <c r="E99" s="35" t="s">
        <v>475</v>
      </c>
    </row>
    <row r="100" spans="1:18" ht="12.75" customHeight="1" x14ac:dyDescent="0.2">
      <c r="A100" s="12" t="s">
        <v>53</v>
      </c>
      <c r="B100" s="12"/>
      <c r="C100" s="38" t="s">
        <v>47</v>
      </c>
      <c r="D100" s="12"/>
      <c r="E100" s="27" t="s">
        <v>793</v>
      </c>
      <c r="F100" s="12"/>
      <c r="G100" s="12"/>
      <c r="H100" s="12"/>
      <c r="I100" s="39">
        <f>0+Q100</f>
        <v>0</v>
      </c>
      <c r="O100">
        <f>0+R100</f>
        <v>0</v>
      </c>
      <c r="Q100">
        <f>0+I101</f>
        <v>0</v>
      </c>
      <c r="R100">
        <f>0+O101</f>
        <v>0</v>
      </c>
    </row>
    <row r="101" spans="1:18" ht="25.5" x14ac:dyDescent="0.2">
      <c r="A101" s="24" t="s">
        <v>55</v>
      </c>
      <c r="B101" s="29" t="s">
        <v>171</v>
      </c>
      <c r="C101" s="29" t="s">
        <v>794</v>
      </c>
      <c r="D101" s="24" t="s">
        <v>69</v>
      </c>
      <c r="E101" s="30" t="s">
        <v>795</v>
      </c>
      <c r="F101" s="31" t="s">
        <v>204</v>
      </c>
      <c r="G101" s="32">
        <v>0.30399999999999999</v>
      </c>
      <c r="H101" s="33">
        <v>0</v>
      </c>
      <c r="I101" s="33">
        <f>ROUND(ROUND(H101,2)*ROUND(G101,3),2)</f>
        <v>0</v>
      </c>
      <c r="O101">
        <f>(I101*21)/100</f>
        <v>0</v>
      </c>
      <c r="P101" t="s">
        <v>35</v>
      </c>
    </row>
    <row r="102" spans="1:18" ht="51" x14ac:dyDescent="0.2">
      <c r="A102" s="34" t="s">
        <v>59</v>
      </c>
      <c r="E102" s="35" t="s">
        <v>3373</v>
      </c>
    </row>
    <row r="103" spans="1:18" x14ac:dyDescent="0.2">
      <c r="A103" s="36" t="s">
        <v>61</v>
      </c>
      <c r="E103" s="37" t="s">
        <v>3374</v>
      </c>
    </row>
    <row r="104" spans="1:18" ht="76.5" x14ac:dyDescent="0.2">
      <c r="A104" t="s">
        <v>63</v>
      </c>
      <c r="E104" s="35" t="s">
        <v>798</v>
      </c>
    </row>
    <row r="105" spans="1:18" ht="12.75" customHeight="1" x14ac:dyDescent="0.2">
      <c r="A105" s="12" t="s">
        <v>53</v>
      </c>
      <c r="B105" s="12"/>
      <c r="C105" s="38" t="s">
        <v>89</v>
      </c>
      <c r="D105" s="12"/>
      <c r="E105" s="27" t="s">
        <v>476</v>
      </c>
      <c r="F105" s="12"/>
      <c r="G105" s="12"/>
      <c r="H105" s="12"/>
      <c r="I105" s="39">
        <f>0+Q105</f>
        <v>0</v>
      </c>
      <c r="O105">
        <f>0+R105</f>
        <v>0</v>
      </c>
      <c r="Q105">
        <f>0+I106+I110</f>
        <v>0</v>
      </c>
      <c r="R105">
        <f>0+O106+O110</f>
        <v>0</v>
      </c>
    </row>
    <row r="106" spans="1:18" ht="25.5" x14ac:dyDescent="0.2">
      <c r="A106" s="24" t="s">
        <v>55</v>
      </c>
      <c r="B106" s="29" t="s">
        <v>178</v>
      </c>
      <c r="C106" s="29" t="s">
        <v>799</v>
      </c>
      <c r="D106" s="24" t="s">
        <v>69</v>
      </c>
      <c r="E106" s="30" t="s">
        <v>800</v>
      </c>
      <c r="F106" s="31" t="s">
        <v>204</v>
      </c>
      <c r="G106" s="32">
        <v>31.195</v>
      </c>
      <c r="H106" s="33">
        <v>0</v>
      </c>
      <c r="I106" s="33">
        <f>ROUND(ROUND(H106,2)*ROUND(G106,3),2)</f>
        <v>0</v>
      </c>
      <c r="O106">
        <f>(I106*21)/100</f>
        <v>0</v>
      </c>
      <c r="P106" t="s">
        <v>35</v>
      </c>
    </row>
    <row r="107" spans="1:18" ht="76.5" x14ac:dyDescent="0.2">
      <c r="A107" s="34" t="s">
        <v>59</v>
      </c>
      <c r="E107" s="35" t="s">
        <v>4145</v>
      </c>
    </row>
    <row r="108" spans="1:18" ht="38.25" x14ac:dyDescent="0.2">
      <c r="A108" s="36" t="s">
        <v>61</v>
      </c>
      <c r="E108" s="37" t="s">
        <v>4146</v>
      </c>
    </row>
    <row r="109" spans="1:18" ht="191.25" x14ac:dyDescent="0.2">
      <c r="A109" t="s">
        <v>63</v>
      </c>
      <c r="E109" s="35" t="s">
        <v>803</v>
      </c>
    </row>
    <row r="110" spans="1:18" x14ac:dyDescent="0.2">
      <c r="A110" s="24" t="s">
        <v>55</v>
      </c>
      <c r="B110" s="29" t="s">
        <v>184</v>
      </c>
      <c r="C110" s="29" t="s">
        <v>804</v>
      </c>
      <c r="D110" s="24" t="s">
        <v>69</v>
      </c>
      <c r="E110" s="30" t="s">
        <v>805</v>
      </c>
      <c r="F110" s="31" t="s">
        <v>204</v>
      </c>
      <c r="G110" s="32">
        <v>0.30399999999999999</v>
      </c>
      <c r="H110" s="33">
        <v>0</v>
      </c>
      <c r="I110" s="33">
        <f>ROUND(ROUND(H110,2)*ROUND(G110,3),2)</f>
        <v>0</v>
      </c>
      <c r="O110">
        <f>(I110*21)/100</f>
        <v>0</v>
      </c>
      <c r="P110" t="s">
        <v>35</v>
      </c>
    </row>
    <row r="111" spans="1:18" ht="38.25" x14ac:dyDescent="0.2">
      <c r="A111" s="34" t="s">
        <v>59</v>
      </c>
      <c r="E111" s="35" t="s">
        <v>3378</v>
      </c>
    </row>
    <row r="112" spans="1:18" x14ac:dyDescent="0.2">
      <c r="A112" s="36" t="s">
        <v>61</v>
      </c>
      <c r="E112" s="37" t="s">
        <v>3374</v>
      </c>
    </row>
    <row r="113" spans="1:18" ht="51" x14ac:dyDescent="0.2">
      <c r="A113" t="s">
        <v>63</v>
      </c>
      <c r="E113" s="35" t="s">
        <v>807</v>
      </c>
    </row>
    <row r="114" spans="1:18" ht="12.75" customHeight="1" x14ac:dyDescent="0.2">
      <c r="A114" s="12" t="s">
        <v>53</v>
      </c>
      <c r="B114" s="12"/>
      <c r="C114" s="38" t="s">
        <v>94</v>
      </c>
      <c r="D114" s="12"/>
      <c r="E114" s="27" t="s">
        <v>490</v>
      </c>
      <c r="F114" s="12"/>
      <c r="G114" s="12"/>
      <c r="H114" s="12"/>
      <c r="I114" s="39">
        <f>0+Q114</f>
        <v>0</v>
      </c>
      <c r="O114">
        <f>0+R114</f>
        <v>0</v>
      </c>
      <c r="Q114">
        <f>0+I115+I119+I123</f>
        <v>0</v>
      </c>
      <c r="R114">
        <f>0+O115+O119+O123</f>
        <v>0</v>
      </c>
    </row>
    <row r="115" spans="1:18" x14ac:dyDescent="0.2">
      <c r="A115" s="24" t="s">
        <v>55</v>
      </c>
      <c r="B115" s="29" t="s">
        <v>190</v>
      </c>
      <c r="C115" s="29" t="s">
        <v>808</v>
      </c>
      <c r="D115" s="24" t="s">
        <v>69</v>
      </c>
      <c r="E115" s="30" t="s">
        <v>809</v>
      </c>
      <c r="F115" s="31" t="s">
        <v>101</v>
      </c>
      <c r="G115" s="32">
        <v>11.6</v>
      </c>
      <c r="H115" s="33">
        <v>0</v>
      </c>
      <c r="I115" s="33">
        <f>ROUND(ROUND(H115,2)*ROUND(G115,3),2)</f>
        <v>0</v>
      </c>
      <c r="O115">
        <f>(I115*21)/100</f>
        <v>0</v>
      </c>
      <c r="P115" t="s">
        <v>35</v>
      </c>
    </row>
    <row r="116" spans="1:18" ht="51" x14ac:dyDescent="0.2">
      <c r="A116" s="34" t="s">
        <v>59</v>
      </c>
      <c r="E116" s="35" t="s">
        <v>4147</v>
      </c>
    </row>
    <row r="117" spans="1:18" x14ac:dyDescent="0.2">
      <c r="A117" s="36" t="s">
        <v>61</v>
      </c>
      <c r="E117" s="37" t="s">
        <v>4148</v>
      </c>
    </row>
    <row r="118" spans="1:18" ht="255" x14ac:dyDescent="0.2">
      <c r="A118" t="s">
        <v>63</v>
      </c>
      <c r="E118" s="35" t="s">
        <v>496</v>
      </c>
    </row>
    <row r="119" spans="1:18" x14ac:dyDescent="0.2">
      <c r="A119" s="24" t="s">
        <v>55</v>
      </c>
      <c r="B119" s="29" t="s">
        <v>196</v>
      </c>
      <c r="C119" s="29" t="s">
        <v>812</v>
      </c>
      <c r="D119" s="24" t="s">
        <v>69</v>
      </c>
      <c r="E119" s="30" t="s">
        <v>813</v>
      </c>
      <c r="F119" s="31" t="s">
        <v>486</v>
      </c>
      <c r="G119" s="32">
        <v>1</v>
      </c>
      <c r="H119" s="33">
        <v>0</v>
      </c>
      <c r="I119" s="33">
        <f>ROUND(ROUND(H119,2)*ROUND(G119,3),2)</f>
        <v>0</v>
      </c>
      <c r="O119">
        <f>(I119*21)/100</f>
        <v>0</v>
      </c>
      <c r="P119" t="s">
        <v>35</v>
      </c>
    </row>
    <row r="120" spans="1:18" ht="51" x14ac:dyDescent="0.2">
      <c r="A120" s="34" t="s">
        <v>59</v>
      </c>
      <c r="E120" s="35" t="s">
        <v>3381</v>
      </c>
    </row>
    <row r="121" spans="1:18" x14ac:dyDescent="0.2">
      <c r="A121" s="36" t="s">
        <v>61</v>
      </c>
      <c r="E121" s="37" t="s">
        <v>815</v>
      </c>
    </row>
    <row r="122" spans="1:18" ht="38.25" x14ac:dyDescent="0.2">
      <c r="A122" t="s">
        <v>63</v>
      </c>
      <c r="E122" s="35" t="s">
        <v>816</v>
      </c>
    </row>
    <row r="123" spans="1:18" x14ac:dyDescent="0.2">
      <c r="A123" s="24" t="s">
        <v>55</v>
      </c>
      <c r="B123" s="29" t="s">
        <v>201</v>
      </c>
      <c r="C123" s="29" t="s">
        <v>817</v>
      </c>
      <c r="D123" s="24" t="s">
        <v>69</v>
      </c>
      <c r="E123" s="30" t="s">
        <v>818</v>
      </c>
      <c r="F123" s="31" t="s">
        <v>71</v>
      </c>
      <c r="G123" s="32">
        <v>5.0540000000000003</v>
      </c>
      <c r="H123" s="33">
        <v>0</v>
      </c>
      <c r="I123" s="33">
        <f>ROUND(ROUND(H123,2)*ROUND(G123,3),2)</f>
        <v>0</v>
      </c>
      <c r="O123">
        <f>(I123*21)/100</f>
        <v>0</v>
      </c>
      <c r="P123" t="s">
        <v>35</v>
      </c>
    </row>
    <row r="124" spans="1:18" ht="102" x14ac:dyDescent="0.2">
      <c r="A124" s="34" t="s">
        <v>59</v>
      </c>
      <c r="E124" s="35" t="s">
        <v>4149</v>
      </c>
    </row>
    <row r="125" spans="1:18" x14ac:dyDescent="0.2">
      <c r="A125" s="36" t="s">
        <v>61</v>
      </c>
      <c r="E125" s="37" t="s">
        <v>4150</v>
      </c>
    </row>
    <row r="126" spans="1:18" ht="369.75" x14ac:dyDescent="0.2">
      <c r="A126" t="s">
        <v>63</v>
      </c>
      <c r="E126" s="35" t="s">
        <v>274</v>
      </c>
    </row>
    <row r="127" spans="1:18" ht="12.75" customHeight="1" x14ac:dyDescent="0.2">
      <c r="A127" s="12" t="s">
        <v>53</v>
      </c>
      <c r="B127" s="12"/>
      <c r="C127" s="38" t="s">
        <v>50</v>
      </c>
      <c r="D127" s="12"/>
      <c r="E127" s="27" t="s">
        <v>542</v>
      </c>
      <c r="F127" s="12"/>
      <c r="G127" s="12"/>
      <c r="H127" s="12"/>
      <c r="I127" s="39">
        <f>0+Q127</f>
        <v>0</v>
      </c>
      <c r="O127">
        <f>0+R127</f>
        <v>0</v>
      </c>
      <c r="Q127">
        <f>0+I128+I132+I136+I140+I144+I148+I152+I156+I160</f>
        <v>0</v>
      </c>
      <c r="R127">
        <f>0+O128+O132+O136+O140+O144+O148+O152+O156+O160</f>
        <v>0</v>
      </c>
    </row>
    <row r="128" spans="1:18" x14ac:dyDescent="0.2">
      <c r="A128" s="24" t="s">
        <v>55</v>
      </c>
      <c r="B128" s="29" t="s">
        <v>208</v>
      </c>
      <c r="C128" s="29" t="s">
        <v>646</v>
      </c>
      <c r="D128" s="24" t="s">
        <v>69</v>
      </c>
      <c r="E128" s="30" t="s">
        <v>647</v>
      </c>
      <c r="F128" s="31" t="s">
        <v>101</v>
      </c>
      <c r="G128" s="32">
        <v>20.23</v>
      </c>
      <c r="H128" s="33">
        <v>0</v>
      </c>
      <c r="I128" s="33">
        <f>ROUND(ROUND(H128,2)*ROUND(G128,3),2)</f>
        <v>0</v>
      </c>
      <c r="O128">
        <f>(I128*21)/100</f>
        <v>0</v>
      </c>
      <c r="P128" t="s">
        <v>35</v>
      </c>
    </row>
    <row r="129" spans="1:16" ht="38.25" x14ac:dyDescent="0.2">
      <c r="A129" s="34" t="s">
        <v>59</v>
      </c>
      <c r="E129" s="35" t="s">
        <v>3386</v>
      </c>
    </row>
    <row r="130" spans="1:16" x14ac:dyDescent="0.2">
      <c r="A130" s="36" t="s">
        <v>61</v>
      </c>
      <c r="E130" s="37" t="s">
        <v>4151</v>
      </c>
    </row>
    <row r="131" spans="1:16" ht="25.5" x14ac:dyDescent="0.2">
      <c r="A131" t="s">
        <v>63</v>
      </c>
      <c r="E131" s="35" t="s">
        <v>644</v>
      </c>
    </row>
    <row r="132" spans="1:16" x14ac:dyDescent="0.2">
      <c r="A132" s="24" t="s">
        <v>55</v>
      </c>
      <c r="B132" s="29" t="s">
        <v>214</v>
      </c>
      <c r="C132" s="29" t="s">
        <v>821</v>
      </c>
      <c r="D132" s="24" t="s">
        <v>69</v>
      </c>
      <c r="E132" s="30" t="s">
        <v>822</v>
      </c>
      <c r="F132" s="31" t="s">
        <v>101</v>
      </c>
      <c r="G132" s="32">
        <v>3.8</v>
      </c>
      <c r="H132" s="33">
        <v>0</v>
      </c>
      <c r="I132" s="33">
        <f>ROUND(ROUND(H132,2)*ROUND(G132,3),2)</f>
        <v>0</v>
      </c>
      <c r="O132">
        <f>(I132*21)/100</f>
        <v>0</v>
      </c>
      <c r="P132" t="s">
        <v>35</v>
      </c>
    </row>
    <row r="133" spans="1:16" ht="51" x14ac:dyDescent="0.2">
      <c r="A133" s="34" t="s">
        <v>59</v>
      </c>
      <c r="E133" s="35" t="s">
        <v>3388</v>
      </c>
    </row>
    <row r="134" spans="1:16" x14ac:dyDescent="0.2">
      <c r="A134" s="36" t="s">
        <v>61</v>
      </c>
      <c r="E134" s="37" t="s">
        <v>3389</v>
      </c>
    </row>
    <row r="135" spans="1:16" ht="25.5" x14ac:dyDescent="0.2">
      <c r="A135" t="s">
        <v>63</v>
      </c>
      <c r="E135" s="35" t="s">
        <v>825</v>
      </c>
    </row>
    <row r="136" spans="1:16" x14ac:dyDescent="0.2">
      <c r="A136" s="24" t="s">
        <v>55</v>
      </c>
      <c r="B136" s="29" t="s">
        <v>220</v>
      </c>
      <c r="C136" s="29" t="s">
        <v>826</v>
      </c>
      <c r="D136" s="24" t="s">
        <v>69</v>
      </c>
      <c r="E136" s="30" t="s">
        <v>827</v>
      </c>
      <c r="F136" s="31" t="s">
        <v>71</v>
      </c>
      <c r="G136" s="32">
        <v>2E-3</v>
      </c>
      <c r="H136" s="33">
        <v>0</v>
      </c>
      <c r="I136" s="33">
        <f>ROUND(ROUND(H136,2)*ROUND(G136,3),2)</f>
        <v>0</v>
      </c>
      <c r="O136">
        <f>(I136*21)/100</f>
        <v>0</v>
      </c>
      <c r="P136" t="s">
        <v>35</v>
      </c>
    </row>
    <row r="137" spans="1:16" ht="51" x14ac:dyDescent="0.2">
      <c r="A137" s="34" t="s">
        <v>59</v>
      </c>
      <c r="E137" s="35" t="s">
        <v>3390</v>
      </c>
    </row>
    <row r="138" spans="1:16" x14ac:dyDescent="0.2">
      <c r="A138" s="36" t="s">
        <v>61</v>
      </c>
      <c r="E138" s="37" t="s">
        <v>4152</v>
      </c>
    </row>
    <row r="139" spans="1:16" ht="38.25" x14ac:dyDescent="0.2">
      <c r="A139" t="s">
        <v>63</v>
      </c>
      <c r="E139" s="35" t="s">
        <v>830</v>
      </c>
    </row>
    <row r="140" spans="1:16" x14ac:dyDescent="0.2">
      <c r="A140" s="24" t="s">
        <v>55</v>
      </c>
      <c r="B140" s="29" t="s">
        <v>225</v>
      </c>
      <c r="C140" s="29" t="s">
        <v>831</v>
      </c>
      <c r="D140" s="24" t="s">
        <v>69</v>
      </c>
      <c r="E140" s="30" t="s">
        <v>832</v>
      </c>
      <c r="F140" s="31" t="s">
        <v>71</v>
      </c>
      <c r="G140" s="32">
        <v>2.5000000000000001E-2</v>
      </c>
      <c r="H140" s="33">
        <v>0</v>
      </c>
      <c r="I140" s="33">
        <f>ROUND(ROUND(H140,2)*ROUND(G140,3),2)</f>
        <v>0</v>
      </c>
      <c r="O140">
        <f>(I140*21)/100</f>
        <v>0</v>
      </c>
      <c r="P140" t="s">
        <v>35</v>
      </c>
    </row>
    <row r="141" spans="1:16" ht="63.75" x14ac:dyDescent="0.2">
      <c r="A141" s="34" t="s">
        <v>59</v>
      </c>
      <c r="E141" s="35" t="s">
        <v>3627</v>
      </c>
    </row>
    <row r="142" spans="1:16" x14ac:dyDescent="0.2">
      <c r="A142" s="36" t="s">
        <v>61</v>
      </c>
      <c r="E142" s="37" t="s">
        <v>834</v>
      </c>
    </row>
    <row r="143" spans="1:16" ht="229.5" x14ac:dyDescent="0.2">
      <c r="A143" t="s">
        <v>63</v>
      </c>
      <c r="E143" s="35" t="s">
        <v>835</v>
      </c>
    </row>
    <row r="144" spans="1:16" x14ac:dyDescent="0.2">
      <c r="A144" s="24" t="s">
        <v>55</v>
      </c>
      <c r="B144" s="29" t="s">
        <v>230</v>
      </c>
      <c r="C144" s="29" t="s">
        <v>668</v>
      </c>
      <c r="D144" s="24" t="s">
        <v>69</v>
      </c>
      <c r="E144" s="30" t="s">
        <v>669</v>
      </c>
      <c r="F144" s="31" t="s">
        <v>71</v>
      </c>
      <c r="G144" s="32">
        <v>6.86</v>
      </c>
      <c r="H144" s="33">
        <v>0</v>
      </c>
      <c r="I144" s="33">
        <f>ROUND(ROUND(H144,2)*ROUND(G144,3),2)</f>
        <v>0</v>
      </c>
      <c r="O144">
        <f>(I144*21)/100</f>
        <v>0</v>
      </c>
      <c r="P144" t="s">
        <v>35</v>
      </c>
    </row>
    <row r="145" spans="1:16" ht="127.5" x14ac:dyDescent="0.2">
      <c r="A145" s="34" t="s">
        <v>59</v>
      </c>
      <c r="E145" s="35" t="s">
        <v>4153</v>
      </c>
    </row>
    <row r="146" spans="1:16" ht="38.25" x14ac:dyDescent="0.2">
      <c r="A146" s="36" t="s">
        <v>61</v>
      </c>
      <c r="E146" s="37" t="s">
        <v>4154</v>
      </c>
    </row>
    <row r="147" spans="1:16" ht="114.75" x14ac:dyDescent="0.2">
      <c r="A147" t="s">
        <v>63</v>
      </c>
      <c r="E147" s="35" t="s">
        <v>661</v>
      </c>
    </row>
    <row r="148" spans="1:16" x14ac:dyDescent="0.2">
      <c r="A148" s="24" t="s">
        <v>55</v>
      </c>
      <c r="B148" s="29" t="s">
        <v>236</v>
      </c>
      <c r="C148" s="29" t="s">
        <v>673</v>
      </c>
      <c r="D148" s="24" t="s">
        <v>69</v>
      </c>
      <c r="E148" s="30" t="s">
        <v>674</v>
      </c>
      <c r="F148" s="31" t="s">
        <v>77</v>
      </c>
      <c r="G148" s="32">
        <v>157.78</v>
      </c>
      <c r="H148" s="33">
        <v>0</v>
      </c>
      <c r="I148" s="33">
        <f>ROUND(ROUND(H148,2)*ROUND(G148,3),2)</f>
        <v>0</v>
      </c>
      <c r="O148">
        <f>(I148*21)/100</f>
        <v>0</v>
      </c>
      <c r="P148" t="s">
        <v>35</v>
      </c>
    </row>
    <row r="149" spans="1:16" ht="89.25" x14ac:dyDescent="0.2">
      <c r="A149" s="34" t="s">
        <v>59</v>
      </c>
      <c r="E149" s="35" t="s">
        <v>4155</v>
      </c>
    </row>
    <row r="150" spans="1:16" ht="38.25" x14ac:dyDescent="0.2">
      <c r="A150" s="36" t="s">
        <v>61</v>
      </c>
      <c r="E150" s="37" t="s">
        <v>4156</v>
      </c>
    </row>
    <row r="151" spans="1:16" ht="25.5" x14ac:dyDescent="0.2">
      <c r="A151" t="s">
        <v>63</v>
      </c>
      <c r="E151" s="35" t="s">
        <v>80</v>
      </c>
    </row>
    <row r="152" spans="1:16" x14ac:dyDescent="0.2">
      <c r="A152" s="24" t="s">
        <v>55</v>
      </c>
      <c r="B152" s="29" t="s">
        <v>243</v>
      </c>
      <c r="C152" s="29" t="s">
        <v>840</v>
      </c>
      <c r="D152" s="24" t="s">
        <v>69</v>
      </c>
      <c r="E152" s="30" t="s">
        <v>841</v>
      </c>
      <c r="F152" s="31" t="s">
        <v>71</v>
      </c>
      <c r="G152" s="32">
        <v>1.5629999999999999</v>
      </c>
      <c r="H152" s="33">
        <v>0</v>
      </c>
      <c r="I152" s="33">
        <f>ROUND(ROUND(H152,2)*ROUND(G152,3),2)</f>
        <v>0</v>
      </c>
      <c r="O152">
        <f>(I152*21)/100</f>
        <v>0</v>
      </c>
      <c r="P152" t="s">
        <v>35</v>
      </c>
    </row>
    <row r="153" spans="1:16" ht="63.75" x14ac:dyDescent="0.2">
      <c r="A153" s="34" t="s">
        <v>59</v>
      </c>
      <c r="E153" s="35" t="s">
        <v>4157</v>
      </c>
    </row>
    <row r="154" spans="1:16" x14ac:dyDescent="0.2">
      <c r="A154" s="36" t="s">
        <v>61</v>
      </c>
      <c r="E154" s="37" t="s">
        <v>4158</v>
      </c>
    </row>
    <row r="155" spans="1:16" ht="114.75" x14ac:dyDescent="0.2">
      <c r="A155" t="s">
        <v>63</v>
      </c>
      <c r="E155" s="35" t="s">
        <v>661</v>
      </c>
    </row>
    <row r="156" spans="1:16" x14ac:dyDescent="0.2">
      <c r="A156" s="24" t="s">
        <v>55</v>
      </c>
      <c r="B156" s="29" t="s">
        <v>249</v>
      </c>
      <c r="C156" s="29" t="s">
        <v>844</v>
      </c>
      <c r="D156" s="24" t="s">
        <v>69</v>
      </c>
      <c r="E156" s="30" t="s">
        <v>845</v>
      </c>
      <c r="F156" s="31" t="s">
        <v>77</v>
      </c>
      <c r="G156" s="32">
        <v>137.95500000000001</v>
      </c>
      <c r="H156" s="33">
        <v>0</v>
      </c>
      <c r="I156" s="33">
        <f>ROUND(ROUND(H156,2)*ROUND(G156,3),2)</f>
        <v>0</v>
      </c>
      <c r="O156">
        <f>(I156*21)/100</f>
        <v>0</v>
      </c>
      <c r="P156" t="s">
        <v>35</v>
      </c>
    </row>
    <row r="157" spans="1:16" ht="89.25" x14ac:dyDescent="0.2">
      <c r="A157" s="34" t="s">
        <v>59</v>
      </c>
      <c r="E157" s="35" t="s">
        <v>4159</v>
      </c>
    </row>
    <row r="158" spans="1:16" ht="38.25" x14ac:dyDescent="0.2">
      <c r="A158" s="36" t="s">
        <v>61</v>
      </c>
      <c r="E158" s="37" t="s">
        <v>4160</v>
      </c>
    </row>
    <row r="159" spans="1:16" ht="25.5" x14ac:dyDescent="0.2">
      <c r="A159" t="s">
        <v>63</v>
      </c>
      <c r="E159" s="35" t="s">
        <v>80</v>
      </c>
    </row>
    <row r="160" spans="1:16" x14ac:dyDescent="0.2">
      <c r="A160" s="24" t="s">
        <v>55</v>
      </c>
      <c r="B160" s="29" t="s">
        <v>255</v>
      </c>
      <c r="C160" s="29" t="s">
        <v>848</v>
      </c>
      <c r="D160" s="24" t="s">
        <v>69</v>
      </c>
      <c r="E160" s="30" t="s">
        <v>849</v>
      </c>
      <c r="F160" s="31" t="s">
        <v>101</v>
      </c>
      <c r="G160" s="32">
        <v>10.3</v>
      </c>
      <c r="H160" s="33">
        <v>0</v>
      </c>
      <c r="I160" s="33">
        <f>ROUND(ROUND(H160,2)*ROUND(G160,3),2)</f>
        <v>0</v>
      </c>
      <c r="O160">
        <f>(I160*21)/100</f>
        <v>0</v>
      </c>
      <c r="P160" t="s">
        <v>35</v>
      </c>
    </row>
    <row r="161" spans="1:5" ht="51" x14ac:dyDescent="0.2">
      <c r="A161" s="34" t="s">
        <v>59</v>
      </c>
      <c r="E161" s="35" t="s">
        <v>4161</v>
      </c>
    </row>
    <row r="162" spans="1:5" x14ac:dyDescent="0.2">
      <c r="A162" s="36" t="s">
        <v>61</v>
      </c>
      <c r="E162" s="37" t="s">
        <v>4162</v>
      </c>
    </row>
    <row r="163" spans="1:5" ht="127.5" x14ac:dyDescent="0.2">
      <c r="A163" t="s">
        <v>63</v>
      </c>
      <c r="E163"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0+O12+O21+O54+O79+O100+O105+O114+O127</f>
        <v>0</v>
      </c>
      <c r="P2" t="s">
        <v>34</v>
      </c>
    </row>
    <row r="3" spans="1:18" ht="15" customHeight="1" x14ac:dyDescent="0.25">
      <c r="A3" t="s">
        <v>11</v>
      </c>
      <c r="B3" s="17" t="s">
        <v>13</v>
      </c>
      <c r="C3" s="4" t="s">
        <v>14</v>
      </c>
      <c r="D3" s="7"/>
      <c r="E3" s="18" t="s">
        <v>15</v>
      </c>
      <c r="F3" s="8"/>
      <c r="G3" s="15"/>
      <c r="H3" s="14" t="s">
        <v>4163</v>
      </c>
      <c r="I3" s="40">
        <f>0+I12+I21+I54+I79+I100+I105+I114+I127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4163</v>
      </c>
      <c r="D8" s="2"/>
      <c r="E8" s="21" t="s">
        <v>4164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47.634</v>
      </c>
      <c r="H13" s="33">
        <v>0</v>
      </c>
      <c r="I13" s="33">
        <f>ROUND(ROUND(H13,2)*ROUND(G13,3),2)</f>
        <v>0</v>
      </c>
      <c r="O13">
        <f>(I13*21)/100</f>
        <v>0</v>
      </c>
      <c r="P13" t="s">
        <v>35</v>
      </c>
    </row>
    <row r="14" spans="1:18" ht="25.5" x14ac:dyDescent="0.2">
      <c r="A14" s="34" t="s">
        <v>59</v>
      </c>
      <c r="E14" s="35" t="s">
        <v>3459</v>
      </c>
    </row>
    <row r="15" spans="1:18" x14ac:dyDescent="0.2">
      <c r="A15" s="36" t="s">
        <v>61</v>
      </c>
      <c r="E15" s="37" t="s">
        <v>4165</v>
      </c>
    </row>
    <row r="16" spans="1:18" ht="25.5" x14ac:dyDescent="0.2">
      <c r="A16" t="s">
        <v>63</v>
      </c>
      <c r="E16" s="35" t="s">
        <v>64</v>
      </c>
    </row>
    <row r="17" spans="1:18" x14ac:dyDescent="0.2">
      <c r="A17" s="24" t="s">
        <v>55</v>
      </c>
      <c r="B17" s="29" t="s">
        <v>35</v>
      </c>
      <c r="C17" s="29" t="s">
        <v>56</v>
      </c>
      <c r="D17" s="24" t="s">
        <v>125</v>
      </c>
      <c r="E17" s="30" t="s">
        <v>57</v>
      </c>
      <c r="F17" s="31" t="s">
        <v>58</v>
      </c>
      <c r="G17" s="32">
        <v>10.175000000000001</v>
      </c>
      <c r="H17" s="33">
        <v>0</v>
      </c>
      <c r="I17" s="33">
        <f>ROUND(ROUND(H17,2)*ROUND(G17,3),2)</f>
        <v>0</v>
      </c>
      <c r="O17">
        <f>(I17*21)/100</f>
        <v>0</v>
      </c>
      <c r="P17" t="s">
        <v>35</v>
      </c>
    </row>
    <row r="18" spans="1:18" ht="25.5" x14ac:dyDescent="0.2">
      <c r="A18" s="34" t="s">
        <v>59</v>
      </c>
      <c r="E18" s="35" t="s">
        <v>4002</v>
      </c>
    </row>
    <row r="19" spans="1:18" x14ac:dyDescent="0.2">
      <c r="A19" s="36" t="s">
        <v>61</v>
      </c>
      <c r="E19" s="37" t="s">
        <v>4166</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f>
        <v>0</v>
      </c>
      <c r="R21">
        <f>0+O22+O26+O30+O34+O38+O42+O46+O50</f>
        <v>0</v>
      </c>
    </row>
    <row r="22" spans="1:18" x14ac:dyDescent="0.2">
      <c r="A22" s="24" t="s">
        <v>55</v>
      </c>
      <c r="B22" s="29" t="s">
        <v>34</v>
      </c>
      <c r="C22" s="29" t="s">
        <v>119</v>
      </c>
      <c r="D22" s="24" t="s">
        <v>69</v>
      </c>
      <c r="E22" s="30" t="s">
        <v>121</v>
      </c>
      <c r="F22" s="31" t="s">
        <v>71</v>
      </c>
      <c r="G22" s="32">
        <v>0.73799999999999999</v>
      </c>
      <c r="H22" s="33">
        <v>0</v>
      </c>
      <c r="I22" s="33">
        <f>ROUND(ROUND(H22,2)*ROUND(G22,3),2)</f>
        <v>0</v>
      </c>
      <c r="O22">
        <f>(I22*21)/100</f>
        <v>0</v>
      </c>
      <c r="P22" t="s">
        <v>35</v>
      </c>
    </row>
    <row r="23" spans="1:18" ht="63.75" x14ac:dyDescent="0.2">
      <c r="A23" s="34" t="s">
        <v>59</v>
      </c>
      <c r="E23" s="35" t="s">
        <v>4167</v>
      </c>
    </row>
    <row r="24" spans="1:18" x14ac:dyDescent="0.2">
      <c r="A24" s="36" t="s">
        <v>61</v>
      </c>
      <c r="E24" s="37" t="s">
        <v>4168</v>
      </c>
    </row>
    <row r="25" spans="1:18" ht="63.75" x14ac:dyDescent="0.2">
      <c r="A25" t="s">
        <v>63</v>
      </c>
      <c r="E25" s="35" t="s">
        <v>74</v>
      </c>
    </row>
    <row r="26" spans="1:18" x14ac:dyDescent="0.2">
      <c r="A26" s="24" t="s">
        <v>55</v>
      </c>
      <c r="B26" s="29" t="s">
        <v>43</v>
      </c>
      <c r="C26" s="29" t="s">
        <v>1087</v>
      </c>
      <c r="D26" s="24" t="s">
        <v>69</v>
      </c>
      <c r="E26" s="30" t="s">
        <v>1088</v>
      </c>
      <c r="F26" s="31" t="s">
        <v>101</v>
      </c>
      <c r="G26" s="32">
        <v>5.41</v>
      </c>
      <c r="H26" s="33">
        <v>0</v>
      </c>
      <c r="I26" s="33">
        <f>ROUND(ROUND(H26,2)*ROUND(G26,3),2)</f>
        <v>0</v>
      </c>
      <c r="O26">
        <f>(I26*21)/100</f>
        <v>0</v>
      </c>
      <c r="P26" t="s">
        <v>35</v>
      </c>
    </row>
    <row r="27" spans="1:18" ht="38.25" x14ac:dyDescent="0.2">
      <c r="A27" s="34" t="s">
        <v>59</v>
      </c>
      <c r="E27" s="35" t="s">
        <v>3717</v>
      </c>
    </row>
    <row r="28" spans="1:18" x14ac:dyDescent="0.2">
      <c r="A28" s="36" t="s">
        <v>61</v>
      </c>
      <c r="E28" s="37" t="s">
        <v>4169</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8.9160000000000004</v>
      </c>
      <c r="H34" s="33">
        <v>0</v>
      </c>
      <c r="I34" s="33">
        <f>ROUND(ROUND(H34,2)*ROUND(G34,3),2)</f>
        <v>0</v>
      </c>
      <c r="O34">
        <f>(I34*21)/100</f>
        <v>0</v>
      </c>
      <c r="P34" t="s">
        <v>35</v>
      </c>
    </row>
    <row r="35" spans="1:16" ht="76.5" x14ac:dyDescent="0.2">
      <c r="A35" s="34" t="s">
        <v>59</v>
      </c>
      <c r="E35" s="35" t="s">
        <v>4170</v>
      </c>
    </row>
    <row r="36" spans="1:16" x14ac:dyDescent="0.2">
      <c r="A36" s="36" t="s">
        <v>61</v>
      </c>
      <c r="E36" s="37" t="s">
        <v>4171</v>
      </c>
    </row>
    <row r="37" spans="1:16" ht="38.25" x14ac:dyDescent="0.2">
      <c r="A37" t="s">
        <v>63</v>
      </c>
      <c r="E37" s="35" t="s">
        <v>146</v>
      </c>
    </row>
    <row r="38" spans="1:16" x14ac:dyDescent="0.2">
      <c r="A38" s="24" t="s">
        <v>55</v>
      </c>
      <c r="B38" s="29" t="s">
        <v>89</v>
      </c>
      <c r="C38" s="29" t="s">
        <v>166</v>
      </c>
      <c r="D38" s="24" t="s">
        <v>69</v>
      </c>
      <c r="E38" s="30" t="s">
        <v>167</v>
      </c>
      <c r="F38" s="31" t="s">
        <v>71</v>
      </c>
      <c r="G38" s="32">
        <v>23.817</v>
      </c>
      <c r="H38" s="33">
        <v>0</v>
      </c>
      <c r="I38" s="33">
        <f>ROUND(ROUND(H38,2)*ROUND(G38,3),2)</f>
        <v>0</v>
      </c>
      <c r="O38">
        <f>(I38*21)/100</f>
        <v>0</v>
      </c>
      <c r="P38" t="s">
        <v>35</v>
      </c>
    </row>
    <row r="39" spans="1:16" ht="63.75" x14ac:dyDescent="0.2">
      <c r="A39" s="34" t="s">
        <v>59</v>
      </c>
      <c r="E39" s="35" t="s">
        <v>4172</v>
      </c>
    </row>
    <row r="40" spans="1:16" x14ac:dyDescent="0.2">
      <c r="A40" s="36" t="s">
        <v>61</v>
      </c>
      <c r="E40" s="37" t="s">
        <v>4173</v>
      </c>
    </row>
    <row r="41" spans="1:16" ht="318.75" x14ac:dyDescent="0.2">
      <c r="A41" t="s">
        <v>63</v>
      </c>
      <c r="E41" s="35" t="s">
        <v>170</v>
      </c>
    </row>
    <row r="42" spans="1:16" x14ac:dyDescent="0.2">
      <c r="A42" s="24" t="s">
        <v>55</v>
      </c>
      <c r="B42" s="29" t="s">
        <v>94</v>
      </c>
      <c r="C42" s="29" t="s">
        <v>172</v>
      </c>
      <c r="D42" s="24" t="s">
        <v>69</v>
      </c>
      <c r="E42" s="30" t="s">
        <v>173</v>
      </c>
      <c r="F42" s="31" t="s">
        <v>174</v>
      </c>
      <c r="G42" s="32">
        <v>238.17</v>
      </c>
      <c r="H42" s="33">
        <v>0</v>
      </c>
      <c r="I42" s="33">
        <f>ROUND(ROUND(H42,2)*ROUND(G42,3),2)</f>
        <v>0</v>
      </c>
      <c r="O42">
        <f>(I42*21)/100</f>
        <v>0</v>
      </c>
      <c r="P42" t="s">
        <v>35</v>
      </c>
    </row>
    <row r="43" spans="1:16" ht="38.25" x14ac:dyDescent="0.2">
      <c r="A43" s="34" t="s">
        <v>59</v>
      </c>
      <c r="E43" s="35" t="s">
        <v>751</v>
      </c>
    </row>
    <row r="44" spans="1:16" x14ac:dyDescent="0.2">
      <c r="A44" s="36" t="s">
        <v>61</v>
      </c>
      <c r="E44" s="37" t="s">
        <v>4174</v>
      </c>
    </row>
    <row r="45" spans="1:16" ht="25.5" x14ac:dyDescent="0.2">
      <c r="A45" t="s">
        <v>63</v>
      </c>
      <c r="E45" s="35" t="s">
        <v>177</v>
      </c>
    </row>
    <row r="46" spans="1:16" x14ac:dyDescent="0.2">
      <c r="A46" s="24" t="s">
        <v>55</v>
      </c>
      <c r="B46" s="29" t="s">
        <v>50</v>
      </c>
      <c r="C46" s="29" t="s">
        <v>753</v>
      </c>
      <c r="D46" s="24" t="s">
        <v>69</v>
      </c>
      <c r="E46" s="30" t="s">
        <v>754</v>
      </c>
      <c r="F46" s="31" t="s">
        <v>71</v>
      </c>
      <c r="G46" s="32">
        <v>16.41</v>
      </c>
      <c r="H46" s="33">
        <v>0</v>
      </c>
      <c r="I46" s="33">
        <f>ROUND(ROUND(H46,2)*ROUND(G46,3),2)</f>
        <v>0</v>
      </c>
      <c r="O46">
        <f>(I46*21)/100</f>
        <v>0</v>
      </c>
      <c r="P46" t="s">
        <v>35</v>
      </c>
    </row>
    <row r="47" spans="1:16" ht="51" x14ac:dyDescent="0.2">
      <c r="A47" s="34" t="s">
        <v>59</v>
      </c>
      <c r="E47" s="35" t="s">
        <v>3339</v>
      </c>
    </row>
    <row r="48" spans="1:16" x14ac:dyDescent="0.2">
      <c r="A48" s="36" t="s">
        <v>61</v>
      </c>
      <c r="E48" s="37" t="s">
        <v>4175</v>
      </c>
    </row>
    <row r="49" spans="1:18" ht="293.25" x14ac:dyDescent="0.2">
      <c r="A49" t="s">
        <v>63</v>
      </c>
      <c r="E49" s="35" t="s">
        <v>757</v>
      </c>
    </row>
    <row r="50" spans="1:18" x14ac:dyDescent="0.2">
      <c r="A50" s="24" t="s">
        <v>55</v>
      </c>
      <c r="B50" s="29" t="s">
        <v>52</v>
      </c>
      <c r="C50" s="29" t="s">
        <v>202</v>
      </c>
      <c r="D50" s="24" t="s">
        <v>69</v>
      </c>
      <c r="E50" s="30" t="s">
        <v>203</v>
      </c>
      <c r="F50" s="31" t="s">
        <v>204</v>
      </c>
      <c r="G50" s="32">
        <v>80.448999999999998</v>
      </c>
      <c r="H50" s="33">
        <v>0</v>
      </c>
      <c r="I50" s="33">
        <f>ROUND(ROUND(H50,2)*ROUND(G50,3),2)</f>
        <v>0</v>
      </c>
      <c r="O50">
        <f>(I50*21)/100</f>
        <v>0</v>
      </c>
      <c r="P50" t="s">
        <v>35</v>
      </c>
    </row>
    <row r="51" spans="1:18" ht="76.5" x14ac:dyDescent="0.2">
      <c r="A51" s="34" t="s">
        <v>59</v>
      </c>
      <c r="E51" s="35" t="s">
        <v>4176</v>
      </c>
    </row>
    <row r="52" spans="1:18" ht="38.25" x14ac:dyDescent="0.2">
      <c r="A52" s="36" t="s">
        <v>61</v>
      </c>
      <c r="E52" s="37" t="s">
        <v>4177</v>
      </c>
    </row>
    <row r="53" spans="1:18" ht="25.5" x14ac:dyDescent="0.2">
      <c r="A53" t="s">
        <v>63</v>
      </c>
      <c r="E53" s="35" t="s">
        <v>207</v>
      </c>
    </row>
    <row r="54" spans="1:18" ht="12.75" customHeight="1" x14ac:dyDescent="0.2">
      <c r="A54" s="12" t="s">
        <v>53</v>
      </c>
      <c r="B54" s="12"/>
      <c r="C54" s="38" t="s">
        <v>43</v>
      </c>
      <c r="D54" s="12"/>
      <c r="E54" s="27" t="s">
        <v>281</v>
      </c>
      <c r="F54" s="12"/>
      <c r="G54" s="12"/>
      <c r="H54" s="12"/>
      <c r="I54" s="39">
        <f>0+Q54</f>
        <v>0</v>
      </c>
      <c r="O54">
        <f>0+R54</f>
        <v>0</v>
      </c>
      <c r="Q54">
        <f>0+I55+I59+I63+I67+I71+I75</f>
        <v>0</v>
      </c>
      <c r="R54">
        <f>0+O55+O59+O63+O67+O71+O75</f>
        <v>0</v>
      </c>
    </row>
    <row r="55" spans="1:18" x14ac:dyDescent="0.2">
      <c r="A55" s="24" t="s">
        <v>55</v>
      </c>
      <c r="B55" s="29" t="s">
        <v>108</v>
      </c>
      <c r="C55" s="29" t="s">
        <v>768</v>
      </c>
      <c r="D55" s="24" t="s">
        <v>69</v>
      </c>
      <c r="E55" s="30" t="s">
        <v>769</v>
      </c>
      <c r="F55" s="31" t="s">
        <v>71</v>
      </c>
      <c r="G55" s="32">
        <v>0.108</v>
      </c>
      <c r="H55" s="33">
        <v>0</v>
      </c>
      <c r="I55" s="33">
        <f>ROUND(ROUND(H55,2)*ROUND(G55,3),2)</f>
        <v>0</v>
      </c>
      <c r="O55">
        <f>(I55*21)/100</f>
        <v>0</v>
      </c>
      <c r="P55" t="s">
        <v>35</v>
      </c>
    </row>
    <row r="56" spans="1:18" ht="51" x14ac:dyDescent="0.2">
      <c r="A56" s="34" t="s">
        <v>59</v>
      </c>
      <c r="E56" s="35" t="s">
        <v>3422</v>
      </c>
    </row>
    <row r="57" spans="1:18" x14ac:dyDescent="0.2">
      <c r="A57" s="36" t="s">
        <v>61</v>
      </c>
      <c r="E57" s="37" t="s">
        <v>3423</v>
      </c>
    </row>
    <row r="58" spans="1:18" ht="229.5" x14ac:dyDescent="0.2">
      <c r="A58" t="s">
        <v>63</v>
      </c>
      <c r="E58" s="35" t="s">
        <v>772</v>
      </c>
    </row>
    <row r="59" spans="1:18" x14ac:dyDescent="0.2">
      <c r="A59" s="24" t="s">
        <v>55</v>
      </c>
      <c r="B59" s="29" t="s">
        <v>113</v>
      </c>
      <c r="C59" s="29" t="s">
        <v>288</v>
      </c>
      <c r="D59" s="24" t="s">
        <v>69</v>
      </c>
      <c r="E59" s="30" t="s">
        <v>289</v>
      </c>
      <c r="F59" s="31" t="s">
        <v>71</v>
      </c>
      <c r="G59" s="32">
        <v>9.7929999999999993</v>
      </c>
      <c r="H59" s="33">
        <v>0</v>
      </c>
      <c r="I59" s="33">
        <f>ROUND(ROUND(H59,2)*ROUND(G59,3),2)</f>
        <v>0</v>
      </c>
      <c r="O59">
        <f>(I59*21)/100</f>
        <v>0</v>
      </c>
      <c r="P59" t="s">
        <v>35</v>
      </c>
    </row>
    <row r="60" spans="1:18" ht="51" x14ac:dyDescent="0.2">
      <c r="A60" s="34" t="s">
        <v>59</v>
      </c>
      <c r="E60" s="35" t="s">
        <v>3351</v>
      </c>
    </row>
    <row r="61" spans="1:18" x14ac:dyDescent="0.2">
      <c r="A61" s="36" t="s">
        <v>61</v>
      </c>
      <c r="E61" s="37" t="s">
        <v>4178</v>
      </c>
    </row>
    <row r="62" spans="1:18" ht="369.75" x14ac:dyDescent="0.2">
      <c r="A62" t="s">
        <v>63</v>
      </c>
      <c r="E62" s="35" t="s">
        <v>274</v>
      </c>
    </row>
    <row r="63" spans="1:18" x14ac:dyDescent="0.2">
      <c r="A63" s="24" t="s">
        <v>55</v>
      </c>
      <c r="B63" s="29" t="s">
        <v>118</v>
      </c>
      <c r="C63" s="29" t="s">
        <v>775</v>
      </c>
      <c r="D63" s="24" t="s">
        <v>69</v>
      </c>
      <c r="E63" s="30" t="s">
        <v>776</v>
      </c>
      <c r="F63" s="31" t="s">
        <v>71</v>
      </c>
      <c r="G63" s="32">
        <v>1.74</v>
      </c>
      <c r="H63" s="33">
        <v>0</v>
      </c>
      <c r="I63" s="33">
        <f>ROUND(ROUND(H63,2)*ROUND(G63,3),2)</f>
        <v>0</v>
      </c>
      <c r="O63">
        <f>(I63*21)/100</f>
        <v>0</v>
      </c>
      <c r="P63" t="s">
        <v>35</v>
      </c>
    </row>
    <row r="64" spans="1:18" ht="76.5" x14ac:dyDescent="0.2">
      <c r="A64" s="34" t="s">
        <v>59</v>
      </c>
      <c r="E64" s="35" t="s">
        <v>4179</v>
      </c>
    </row>
    <row r="65" spans="1:18" x14ac:dyDescent="0.2">
      <c r="A65" s="36" t="s">
        <v>61</v>
      </c>
      <c r="E65" s="37" t="s">
        <v>4180</v>
      </c>
    </row>
    <row r="66" spans="1:18" ht="369.75" x14ac:dyDescent="0.2">
      <c r="A66" t="s">
        <v>63</v>
      </c>
      <c r="E66" s="35" t="s">
        <v>274</v>
      </c>
    </row>
    <row r="67" spans="1:18" x14ac:dyDescent="0.2">
      <c r="A67" s="24" t="s">
        <v>55</v>
      </c>
      <c r="B67" s="29" t="s">
        <v>124</v>
      </c>
      <c r="C67" s="29" t="s">
        <v>779</v>
      </c>
      <c r="D67" s="24" t="s">
        <v>69</v>
      </c>
      <c r="E67" s="30" t="s">
        <v>780</v>
      </c>
      <c r="F67" s="31" t="s">
        <v>58</v>
      </c>
      <c r="G67" s="32">
        <v>0.27300000000000002</v>
      </c>
      <c r="H67" s="33">
        <v>0</v>
      </c>
      <c r="I67" s="33">
        <f>ROUND(ROUND(H67,2)*ROUND(G67,3),2)</f>
        <v>0</v>
      </c>
      <c r="O67">
        <f>(I67*21)/100</f>
        <v>0</v>
      </c>
      <c r="P67" t="s">
        <v>35</v>
      </c>
    </row>
    <row r="68" spans="1:18" ht="51" x14ac:dyDescent="0.2">
      <c r="A68" s="34" t="s">
        <v>59</v>
      </c>
      <c r="E68" s="35" t="s">
        <v>3355</v>
      </c>
    </row>
    <row r="69" spans="1:18" x14ac:dyDescent="0.2">
      <c r="A69" s="36" t="s">
        <v>61</v>
      </c>
      <c r="E69" s="37" t="s">
        <v>4181</v>
      </c>
    </row>
    <row r="70" spans="1:18" ht="191.25" x14ac:dyDescent="0.2">
      <c r="A70" t="s">
        <v>63</v>
      </c>
      <c r="E70" s="35" t="s">
        <v>783</v>
      </c>
    </row>
    <row r="71" spans="1:18" x14ac:dyDescent="0.2">
      <c r="A71" s="24" t="s">
        <v>55</v>
      </c>
      <c r="B71" s="29" t="s">
        <v>128</v>
      </c>
      <c r="C71" s="29" t="s">
        <v>293</v>
      </c>
      <c r="D71" s="24" t="s">
        <v>69</v>
      </c>
      <c r="E71" s="30" t="s">
        <v>294</v>
      </c>
      <c r="F71" s="31" t="s">
        <v>71</v>
      </c>
      <c r="G71" s="32">
        <v>3.37</v>
      </c>
      <c r="H71" s="33">
        <v>0</v>
      </c>
      <c r="I71" s="33">
        <f>ROUND(ROUND(H71,2)*ROUND(G71,3),2)</f>
        <v>0</v>
      </c>
      <c r="O71">
        <f>(I71*21)/100</f>
        <v>0</v>
      </c>
      <c r="P71" t="s">
        <v>35</v>
      </c>
    </row>
    <row r="72" spans="1:18" ht="51" x14ac:dyDescent="0.2">
      <c r="A72" s="34" t="s">
        <v>59</v>
      </c>
      <c r="E72" s="35" t="s">
        <v>3357</v>
      </c>
    </row>
    <row r="73" spans="1:18" x14ac:dyDescent="0.2">
      <c r="A73" s="36" t="s">
        <v>61</v>
      </c>
      <c r="E73" s="37" t="s">
        <v>4182</v>
      </c>
    </row>
    <row r="74" spans="1:18" ht="38.25" x14ac:dyDescent="0.2">
      <c r="A74" t="s">
        <v>63</v>
      </c>
      <c r="E74" s="35" t="s">
        <v>297</v>
      </c>
    </row>
    <row r="75" spans="1:18" x14ac:dyDescent="0.2">
      <c r="A75" s="24" t="s">
        <v>55</v>
      </c>
      <c r="B75" s="29" t="s">
        <v>134</v>
      </c>
      <c r="C75" s="29" t="s">
        <v>310</v>
      </c>
      <c r="D75" s="24" t="s">
        <v>69</v>
      </c>
      <c r="E75" s="30" t="s">
        <v>311</v>
      </c>
      <c r="F75" s="31" t="s">
        <v>71</v>
      </c>
      <c r="G75" s="32">
        <v>16.321000000000002</v>
      </c>
      <c r="H75" s="33">
        <v>0</v>
      </c>
      <c r="I75" s="33">
        <f>ROUND(ROUND(H75,2)*ROUND(G75,3),2)</f>
        <v>0</v>
      </c>
      <c r="O75">
        <f>(I75*21)/100</f>
        <v>0</v>
      </c>
      <c r="P75" t="s">
        <v>35</v>
      </c>
    </row>
    <row r="76" spans="1:18" ht="51" x14ac:dyDescent="0.2">
      <c r="A76" s="34" t="s">
        <v>59</v>
      </c>
      <c r="E76" s="35" t="s">
        <v>3359</v>
      </c>
    </row>
    <row r="77" spans="1:18" x14ac:dyDescent="0.2">
      <c r="A77" s="36" t="s">
        <v>61</v>
      </c>
      <c r="E77" s="37" t="s">
        <v>4183</v>
      </c>
    </row>
    <row r="78" spans="1:18" ht="102" x14ac:dyDescent="0.2">
      <c r="A78" t="s">
        <v>63</v>
      </c>
      <c r="E78" s="35" t="s">
        <v>314</v>
      </c>
    </row>
    <row r="79" spans="1:18" ht="12.75" customHeight="1" x14ac:dyDescent="0.2">
      <c r="A79" s="12" t="s">
        <v>53</v>
      </c>
      <c r="B79" s="12"/>
      <c r="C79" s="38" t="s">
        <v>45</v>
      </c>
      <c r="D79" s="12"/>
      <c r="E79" s="27" t="s">
        <v>315</v>
      </c>
      <c r="F79" s="12"/>
      <c r="G79" s="12"/>
      <c r="H79" s="12"/>
      <c r="I79" s="39">
        <f>0+Q79</f>
        <v>0</v>
      </c>
      <c r="O79">
        <f>0+R79</f>
        <v>0</v>
      </c>
      <c r="Q79">
        <f>0+I80+I84+I88+I92+I96</f>
        <v>0</v>
      </c>
      <c r="R79">
        <f>0+O80+O84+O88+O92+O96</f>
        <v>0</v>
      </c>
    </row>
    <row r="80" spans="1:18" x14ac:dyDescent="0.2">
      <c r="A80" s="24" t="s">
        <v>55</v>
      </c>
      <c r="B80" s="29" t="s">
        <v>141</v>
      </c>
      <c r="C80" s="29" t="s">
        <v>342</v>
      </c>
      <c r="D80" s="24" t="s">
        <v>69</v>
      </c>
      <c r="E80" s="30" t="s">
        <v>343</v>
      </c>
      <c r="F80" s="31" t="s">
        <v>204</v>
      </c>
      <c r="G80" s="32">
        <v>9.3640000000000008</v>
      </c>
      <c r="H80" s="33">
        <v>0</v>
      </c>
      <c r="I80" s="33">
        <f>ROUND(ROUND(H80,2)*ROUND(G80,3),2)</f>
        <v>0</v>
      </c>
      <c r="O80">
        <f>(I80*21)/100</f>
        <v>0</v>
      </c>
      <c r="P80" t="s">
        <v>35</v>
      </c>
    </row>
    <row r="81" spans="1:16" ht="38.25" x14ac:dyDescent="0.2">
      <c r="A81" s="34" t="s">
        <v>59</v>
      </c>
      <c r="E81" s="35" t="s">
        <v>3363</v>
      </c>
    </row>
    <row r="82" spans="1:16" x14ac:dyDescent="0.2">
      <c r="A82" s="36" t="s">
        <v>61</v>
      </c>
      <c r="E82" s="37" t="s">
        <v>4184</v>
      </c>
    </row>
    <row r="83" spans="1:16" ht="51" x14ac:dyDescent="0.2">
      <c r="A83" t="s">
        <v>63</v>
      </c>
      <c r="E83" s="35" t="s">
        <v>327</v>
      </c>
    </row>
    <row r="84" spans="1:16" x14ac:dyDescent="0.2">
      <c r="A84" s="24" t="s">
        <v>55</v>
      </c>
      <c r="B84" s="29" t="s">
        <v>147</v>
      </c>
      <c r="C84" s="29" t="s">
        <v>357</v>
      </c>
      <c r="D84" s="24" t="s">
        <v>69</v>
      </c>
      <c r="E84" s="30" t="s">
        <v>358</v>
      </c>
      <c r="F84" s="31" t="s">
        <v>71</v>
      </c>
      <c r="G84" s="32">
        <v>0.56200000000000006</v>
      </c>
      <c r="H84" s="33">
        <v>0</v>
      </c>
      <c r="I84" s="33">
        <f>ROUND(ROUND(H84,2)*ROUND(G84,3),2)</f>
        <v>0</v>
      </c>
      <c r="O84">
        <f>(I84*21)/100</f>
        <v>0</v>
      </c>
      <c r="P84" t="s">
        <v>35</v>
      </c>
    </row>
    <row r="85" spans="1:16" ht="51" x14ac:dyDescent="0.2">
      <c r="A85" s="34" t="s">
        <v>59</v>
      </c>
      <c r="E85" s="35" t="s">
        <v>3738</v>
      </c>
    </row>
    <row r="86" spans="1:16" x14ac:dyDescent="0.2">
      <c r="A86" s="36" t="s">
        <v>61</v>
      </c>
      <c r="E86" s="37" t="s">
        <v>4185</v>
      </c>
    </row>
    <row r="87" spans="1:16" ht="102" x14ac:dyDescent="0.2">
      <c r="A87" t="s">
        <v>63</v>
      </c>
      <c r="E87" s="35" t="s">
        <v>361</v>
      </c>
    </row>
    <row r="88" spans="1:16" x14ac:dyDescent="0.2">
      <c r="A88" s="24" t="s">
        <v>55</v>
      </c>
      <c r="B88" s="29" t="s">
        <v>153</v>
      </c>
      <c r="C88" s="29" t="s">
        <v>369</v>
      </c>
      <c r="D88" s="24" t="s">
        <v>69</v>
      </c>
      <c r="E88" s="30" t="s">
        <v>370</v>
      </c>
      <c r="F88" s="31" t="s">
        <v>204</v>
      </c>
      <c r="G88" s="32">
        <v>9.3640000000000008</v>
      </c>
      <c r="H88" s="33">
        <v>0</v>
      </c>
      <c r="I88" s="33">
        <f>ROUND(ROUND(H88,2)*ROUND(G88,3),2)</f>
        <v>0</v>
      </c>
      <c r="O88">
        <f>(I88*21)/100</f>
        <v>0</v>
      </c>
      <c r="P88" t="s">
        <v>35</v>
      </c>
    </row>
    <row r="89" spans="1:16" ht="51" x14ac:dyDescent="0.2">
      <c r="A89" s="34" t="s">
        <v>59</v>
      </c>
      <c r="E89" s="35" t="s">
        <v>3740</v>
      </c>
    </row>
    <row r="90" spans="1:16" x14ac:dyDescent="0.2">
      <c r="A90" s="36" t="s">
        <v>61</v>
      </c>
      <c r="E90" s="37" t="s">
        <v>4184</v>
      </c>
    </row>
    <row r="91" spans="1:16" ht="51" x14ac:dyDescent="0.2">
      <c r="A91" t="s">
        <v>63</v>
      </c>
      <c r="E91" s="35" t="s">
        <v>373</v>
      </c>
    </row>
    <row r="92" spans="1:16" x14ac:dyDescent="0.2">
      <c r="A92" s="24" t="s">
        <v>55</v>
      </c>
      <c r="B92" s="29" t="s">
        <v>159</v>
      </c>
      <c r="C92" s="29" t="s">
        <v>397</v>
      </c>
      <c r="D92" s="24" t="s">
        <v>69</v>
      </c>
      <c r="E92" s="30" t="s">
        <v>398</v>
      </c>
      <c r="F92" s="31" t="s">
        <v>204</v>
      </c>
      <c r="G92" s="32">
        <v>9.3640000000000008</v>
      </c>
      <c r="H92" s="33">
        <v>0</v>
      </c>
      <c r="I92" s="33">
        <f>ROUND(ROUND(H92,2)*ROUND(G92,3),2)</f>
        <v>0</v>
      </c>
      <c r="O92">
        <f>(I92*21)/100</f>
        <v>0</v>
      </c>
      <c r="P92" t="s">
        <v>35</v>
      </c>
    </row>
    <row r="93" spans="1:16" ht="38.25" x14ac:dyDescent="0.2">
      <c r="A93" s="34" t="s">
        <v>59</v>
      </c>
      <c r="E93" s="35" t="s">
        <v>3741</v>
      </c>
    </row>
    <row r="94" spans="1:16" x14ac:dyDescent="0.2">
      <c r="A94" s="36" t="s">
        <v>61</v>
      </c>
      <c r="E94" s="37" t="s">
        <v>4184</v>
      </c>
    </row>
    <row r="95" spans="1:16" ht="140.25" x14ac:dyDescent="0.2">
      <c r="A95" t="s">
        <v>63</v>
      </c>
      <c r="E95" s="35" t="s">
        <v>401</v>
      </c>
    </row>
    <row r="96" spans="1:16" x14ac:dyDescent="0.2">
      <c r="A96" s="24" t="s">
        <v>55</v>
      </c>
      <c r="B96" s="29" t="s">
        <v>165</v>
      </c>
      <c r="C96" s="29" t="s">
        <v>471</v>
      </c>
      <c r="D96" s="24" t="s">
        <v>69</v>
      </c>
      <c r="E96" s="30" t="s">
        <v>472</v>
      </c>
      <c r="F96" s="31" t="s">
        <v>101</v>
      </c>
      <c r="G96" s="32">
        <v>5.41</v>
      </c>
      <c r="H96" s="33">
        <v>0</v>
      </c>
      <c r="I96" s="33">
        <f>ROUND(ROUND(H96,2)*ROUND(G96,3),2)</f>
        <v>0</v>
      </c>
      <c r="O96">
        <f>(I96*21)/100</f>
        <v>0</v>
      </c>
      <c r="P96" t="s">
        <v>35</v>
      </c>
    </row>
    <row r="97" spans="1:18" ht="38.25" x14ac:dyDescent="0.2">
      <c r="A97" s="34" t="s">
        <v>59</v>
      </c>
      <c r="E97" s="35" t="s">
        <v>3742</v>
      </c>
    </row>
    <row r="98" spans="1:18" x14ac:dyDescent="0.2">
      <c r="A98" s="36" t="s">
        <v>61</v>
      </c>
      <c r="E98" s="37" t="s">
        <v>4169</v>
      </c>
    </row>
    <row r="99" spans="1:18" ht="38.25" x14ac:dyDescent="0.2">
      <c r="A99" t="s">
        <v>63</v>
      </c>
      <c r="E99" s="35" t="s">
        <v>475</v>
      </c>
    </row>
    <row r="100" spans="1:18" ht="12.75" customHeight="1" x14ac:dyDescent="0.2">
      <c r="A100" s="12" t="s">
        <v>53</v>
      </c>
      <c r="B100" s="12"/>
      <c r="C100" s="38" t="s">
        <v>47</v>
      </c>
      <c r="D100" s="12"/>
      <c r="E100" s="27" t="s">
        <v>793</v>
      </c>
      <c r="F100" s="12"/>
      <c r="G100" s="12"/>
      <c r="H100" s="12"/>
      <c r="I100" s="39">
        <f>0+Q100</f>
        <v>0</v>
      </c>
      <c r="O100">
        <f>0+R100</f>
        <v>0</v>
      </c>
      <c r="Q100">
        <f>0+I101</f>
        <v>0</v>
      </c>
      <c r="R100">
        <f>0+O101</f>
        <v>0</v>
      </c>
    </row>
    <row r="101" spans="1:18" ht="25.5" x14ac:dyDescent="0.2">
      <c r="A101" s="24" t="s">
        <v>55</v>
      </c>
      <c r="B101" s="29" t="s">
        <v>171</v>
      </c>
      <c r="C101" s="29" t="s">
        <v>794</v>
      </c>
      <c r="D101" s="24" t="s">
        <v>69</v>
      </c>
      <c r="E101" s="30" t="s">
        <v>795</v>
      </c>
      <c r="F101" s="31" t="s">
        <v>204</v>
      </c>
      <c r="G101" s="32">
        <v>0.30399999999999999</v>
      </c>
      <c r="H101" s="33">
        <v>0</v>
      </c>
      <c r="I101" s="33">
        <f>ROUND(ROUND(H101,2)*ROUND(G101,3),2)</f>
        <v>0</v>
      </c>
      <c r="O101">
        <f>(I101*21)/100</f>
        <v>0</v>
      </c>
      <c r="P101" t="s">
        <v>35</v>
      </c>
    </row>
    <row r="102" spans="1:18" ht="51" x14ac:dyDescent="0.2">
      <c r="A102" s="34" t="s">
        <v>59</v>
      </c>
      <c r="E102" s="35" t="s">
        <v>3373</v>
      </c>
    </row>
    <row r="103" spans="1:18" x14ac:dyDescent="0.2">
      <c r="A103" s="36" t="s">
        <v>61</v>
      </c>
      <c r="E103" s="37" t="s">
        <v>3374</v>
      </c>
    </row>
    <row r="104" spans="1:18" ht="76.5" x14ac:dyDescent="0.2">
      <c r="A104" t="s">
        <v>63</v>
      </c>
      <c r="E104" s="35" t="s">
        <v>798</v>
      </c>
    </row>
    <row r="105" spans="1:18" ht="12.75" customHeight="1" x14ac:dyDescent="0.2">
      <c r="A105" s="12" t="s">
        <v>53</v>
      </c>
      <c r="B105" s="12"/>
      <c r="C105" s="38" t="s">
        <v>89</v>
      </c>
      <c r="D105" s="12"/>
      <c r="E105" s="27" t="s">
        <v>476</v>
      </c>
      <c r="F105" s="12"/>
      <c r="G105" s="12"/>
      <c r="H105" s="12"/>
      <c r="I105" s="39">
        <f>0+Q105</f>
        <v>0</v>
      </c>
      <c r="O105">
        <f>0+R105</f>
        <v>0</v>
      </c>
      <c r="Q105">
        <f>0+I106+I110</f>
        <v>0</v>
      </c>
      <c r="R105">
        <f>0+O106+O110</f>
        <v>0</v>
      </c>
    </row>
    <row r="106" spans="1:18" ht="25.5" x14ac:dyDescent="0.2">
      <c r="A106" s="24" t="s">
        <v>55</v>
      </c>
      <c r="B106" s="29" t="s">
        <v>178</v>
      </c>
      <c r="C106" s="29" t="s">
        <v>799</v>
      </c>
      <c r="D106" s="24" t="s">
        <v>69</v>
      </c>
      <c r="E106" s="30" t="s">
        <v>800</v>
      </c>
      <c r="F106" s="31" t="s">
        <v>204</v>
      </c>
      <c r="G106" s="32">
        <v>12.425000000000001</v>
      </c>
      <c r="H106" s="33">
        <v>0</v>
      </c>
      <c r="I106" s="33">
        <f>ROUND(ROUND(H106,2)*ROUND(G106,3),2)</f>
        <v>0</v>
      </c>
      <c r="O106">
        <f>(I106*21)/100</f>
        <v>0</v>
      </c>
      <c r="P106" t="s">
        <v>35</v>
      </c>
    </row>
    <row r="107" spans="1:18" ht="76.5" x14ac:dyDescent="0.2">
      <c r="A107" s="34" t="s">
        <v>59</v>
      </c>
      <c r="E107" s="35" t="s">
        <v>4186</v>
      </c>
    </row>
    <row r="108" spans="1:18" ht="38.25" x14ac:dyDescent="0.2">
      <c r="A108" s="36" t="s">
        <v>61</v>
      </c>
      <c r="E108" s="37" t="s">
        <v>4187</v>
      </c>
    </row>
    <row r="109" spans="1:18" ht="191.25" x14ac:dyDescent="0.2">
      <c r="A109" t="s">
        <v>63</v>
      </c>
      <c r="E109" s="35" t="s">
        <v>803</v>
      </c>
    </row>
    <row r="110" spans="1:18" x14ac:dyDescent="0.2">
      <c r="A110" s="24" t="s">
        <v>55</v>
      </c>
      <c r="B110" s="29" t="s">
        <v>184</v>
      </c>
      <c r="C110" s="29" t="s">
        <v>804</v>
      </c>
      <c r="D110" s="24" t="s">
        <v>69</v>
      </c>
      <c r="E110" s="30" t="s">
        <v>805</v>
      </c>
      <c r="F110" s="31" t="s">
        <v>204</v>
      </c>
      <c r="G110" s="32">
        <v>0.30399999999999999</v>
      </c>
      <c r="H110" s="33">
        <v>0</v>
      </c>
      <c r="I110" s="33">
        <f>ROUND(ROUND(H110,2)*ROUND(G110,3),2)</f>
        <v>0</v>
      </c>
      <c r="O110">
        <f>(I110*21)/100</f>
        <v>0</v>
      </c>
      <c r="P110" t="s">
        <v>35</v>
      </c>
    </row>
    <row r="111" spans="1:18" ht="38.25" x14ac:dyDescent="0.2">
      <c r="A111" s="34" t="s">
        <v>59</v>
      </c>
      <c r="E111" s="35" t="s">
        <v>3378</v>
      </c>
    </row>
    <row r="112" spans="1:18" x14ac:dyDescent="0.2">
      <c r="A112" s="36" t="s">
        <v>61</v>
      </c>
      <c r="E112" s="37" t="s">
        <v>3374</v>
      </c>
    </row>
    <row r="113" spans="1:18" ht="51" x14ac:dyDescent="0.2">
      <c r="A113" t="s">
        <v>63</v>
      </c>
      <c r="E113" s="35" t="s">
        <v>807</v>
      </c>
    </row>
    <row r="114" spans="1:18" ht="12.75" customHeight="1" x14ac:dyDescent="0.2">
      <c r="A114" s="12" t="s">
        <v>53</v>
      </c>
      <c r="B114" s="12"/>
      <c r="C114" s="38" t="s">
        <v>94</v>
      </c>
      <c r="D114" s="12"/>
      <c r="E114" s="27" t="s">
        <v>490</v>
      </c>
      <c r="F114" s="12"/>
      <c r="G114" s="12"/>
      <c r="H114" s="12"/>
      <c r="I114" s="39">
        <f>0+Q114</f>
        <v>0</v>
      </c>
      <c r="O114">
        <f>0+R114</f>
        <v>0</v>
      </c>
      <c r="Q114">
        <f>0+I115+I119+I123</f>
        <v>0</v>
      </c>
      <c r="R114">
        <f>0+O115+O119+O123</f>
        <v>0</v>
      </c>
    </row>
    <row r="115" spans="1:18" x14ac:dyDescent="0.2">
      <c r="A115" s="24" t="s">
        <v>55</v>
      </c>
      <c r="B115" s="29" t="s">
        <v>190</v>
      </c>
      <c r="C115" s="29" t="s">
        <v>808</v>
      </c>
      <c r="D115" s="24" t="s">
        <v>69</v>
      </c>
      <c r="E115" s="30" t="s">
        <v>809</v>
      </c>
      <c r="F115" s="31" t="s">
        <v>101</v>
      </c>
      <c r="G115" s="32">
        <v>5</v>
      </c>
      <c r="H115" s="33">
        <v>0</v>
      </c>
      <c r="I115" s="33">
        <f>ROUND(ROUND(H115,2)*ROUND(G115,3),2)</f>
        <v>0</v>
      </c>
      <c r="O115">
        <f>(I115*21)/100</f>
        <v>0</v>
      </c>
      <c r="P115" t="s">
        <v>35</v>
      </c>
    </row>
    <row r="116" spans="1:18" ht="51" x14ac:dyDescent="0.2">
      <c r="A116" s="34" t="s">
        <v>59</v>
      </c>
      <c r="E116" s="35" t="s">
        <v>3441</v>
      </c>
    </row>
    <row r="117" spans="1:18" x14ac:dyDescent="0.2">
      <c r="A117" s="36" t="s">
        <v>61</v>
      </c>
      <c r="E117" s="37" t="s">
        <v>1550</v>
      </c>
    </row>
    <row r="118" spans="1:18" ht="255" x14ac:dyDescent="0.2">
      <c r="A118" t="s">
        <v>63</v>
      </c>
      <c r="E118" s="35" t="s">
        <v>496</v>
      </c>
    </row>
    <row r="119" spans="1:18" x14ac:dyDescent="0.2">
      <c r="A119" s="24" t="s">
        <v>55</v>
      </c>
      <c r="B119" s="29" t="s">
        <v>196</v>
      </c>
      <c r="C119" s="29" t="s">
        <v>812</v>
      </c>
      <c r="D119" s="24" t="s">
        <v>69</v>
      </c>
      <c r="E119" s="30" t="s">
        <v>813</v>
      </c>
      <c r="F119" s="31" t="s">
        <v>486</v>
      </c>
      <c r="G119" s="32">
        <v>1</v>
      </c>
      <c r="H119" s="33">
        <v>0</v>
      </c>
      <c r="I119" s="33">
        <f>ROUND(ROUND(H119,2)*ROUND(G119,3),2)</f>
        <v>0</v>
      </c>
      <c r="O119">
        <f>(I119*21)/100</f>
        <v>0</v>
      </c>
      <c r="P119" t="s">
        <v>35</v>
      </c>
    </row>
    <row r="120" spans="1:18" ht="51" x14ac:dyDescent="0.2">
      <c r="A120" s="34" t="s">
        <v>59</v>
      </c>
      <c r="E120" s="35" t="s">
        <v>3381</v>
      </c>
    </row>
    <row r="121" spans="1:18" x14ac:dyDescent="0.2">
      <c r="A121" s="36" t="s">
        <v>61</v>
      </c>
      <c r="E121" s="37" t="s">
        <v>815</v>
      </c>
    </row>
    <row r="122" spans="1:18" ht="38.25" x14ac:dyDescent="0.2">
      <c r="A122" t="s">
        <v>63</v>
      </c>
      <c r="E122" s="35" t="s">
        <v>816</v>
      </c>
    </row>
    <row r="123" spans="1:18" x14ac:dyDescent="0.2">
      <c r="A123" s="24" t="s">
        <v>55</v>
      </c>
      <c r="B123" s="29" t="s">
        <v>201</v>
      </c>
      <c r="C123" s="29" t="s">
        <v>817</v>
      </c>
      <c r="D123" s="24" t="s">
        <v>69</v>
      </c>
      <c r="E123" s="30" t="s">
        <v>818</v>
      </c>
      <c r="F123" s="31" t="s">
        <v>71</v>
      </c>
      <c r="G123" s="32">
        <v>1.966</v>
      </c>
      <c r="H123" s="33">
        <v>0</v>
      </c>
      <c r="I123" s="33">
        <f>ROUND(ROUND(H123,2)*ROUND(G123,3),2)</f>
        <v>0</v>
      </c>
      <c r="O123">
        <f>(I123*21)/100</f>
        <v>0</v>
      </c>
      <c r="P123" t="s">
        <v>35</v>
      </c>
    </row>
    <row r="124" spans="1:18" ht="102" x14ac:dyDescent="0.2">
      <c r="A124" s="34" t="s">
        <v>59</v>
      </c>
      <c r="E124" s="35" t="s">
        <v>4188</v>
      </c>
    </row>
    <row r="125" spans="1:18" x14ac:dyDescent="0.2">
      <c r="A125" s="36" t="s">
        <v>61</v>
      </c>
      <c r="E125" s="37" t="s">
        <v>4189</v>
      </c>
    </row>
    <row r="126" spans="1:18" ht="369.75" x14ac:dyDescent="0.2">
      <c r="A126" t="s">
        <v>63</v>
      </c>
      <c r="E126" s="35" t="s">
        <v>274</v>
      </c>
    </row>
    <row r="127" spans="1:18" ht="12.75" customHeight="1" x14ac:dyDescent="0.2">
      <c r="A127" s="12" t="s">
        <v>53</v>
      </c>
      <c r="B127" s="12"/>
      <c r="C127" s="38" t="s">
        <v>50</v>
      </c>
      <c r="D127" s="12"/>
      <c r="E127" s="27" t="s">
        <v>542</v>
      </c>
      <c r="F127" s="12"/>
      <c r="G127" s="12"/>
      <c r="H127" s="12"/>
      <c r="I127" s="39">
        <f>0+Q127</f>
        <v>0</v>
      </c>
      <c r="O127">
        <f>0+R127</f>
        <v>0</v>
      </c>
      <c r="Q127">
        <f>0+I128+I132+I136+I140+I144+I148+I152+I156+I160</f>
        <v>0</v>
      </c>
      <c r="R127">
        <f>0+O128+O132+O136+O140+O144+O148+O152+O156+O160</f>
        <v>0</v>
      </c>
    </row>
    <row r="128" spans="1:18" x14ac:dyDescent="0.2">
      <c r="A128" s="24" t="s">
        <v>55</v>
      </c>
      <c r="B128" s="29" t="s">
        <v>208</v>
      </c>
      <c r="C128" s="29" t="s">
        <v>646</v>
      </c>
      <c r="D128" s="24" t="s">
        <v>69</v>
      </c>
      <c r="E128" s="30" t="s">
        <v>647</v>
      </c>
      <c r="F128" s="31" t="s">
        <v>101</v>
      </c>
      <c r="G128" s="32">
        <v>4.2</v>
      </c>
      <c r="H128" s="33">
        <v>0</v>
      </c>
      <c r="I128" s="33">
        <f>ROUND(ROUND(H128,2)*ROUND(G128,3),2)</f>
        <v>0</v>
      </c>
      <c r="O128">
        <f>(I128*21)/100</f>
        <v>0</v>
      </c>
      <c r="P128" t="s">
        <v>35</v>
      </c>
    </row>
    <row r="129" spans="1:16" ht="38.25" x14ac:dyDescent="0.2">
      <c r="A129" s="34" t="s">
        <v>59</v>
      </c>
      <c r="E129" s="35" t="s">
        <v>3386</v>
      </c>
    </row>
    <row r="130" spans="1:16" x14ac:dyDescent="0.2">
      <c r="A130" s="36" t="s">
        <v>61</v>
      </c>
      <c r="E130" s="37" t="s">
        <v>4190</v>
      </c>
    </row>
    <row r="131" spans="1:16" ht="25.5" x14ac:dyDescent="0.2">
      <c r="A131" t="s">
        <v>63</v>
      </c>
      <c r="E131" s="35" t="s">
        <v>644</v>
      </c>
    </row>
    <row r="132" spans="1:16" x14ac:dyDescent="0.2">
      <c r="A132" s="24" t="s">
        <v>55</v>
      </c>
      <c r="B132" s="29" t="s">
        <v>214</v>
      </c>
      <c r="C132" s="29" t="s">
        <v>821</v>
      </c>
      <c r="D132" s="24" t="s">
        <v>69</v>
      </c>
      <c r="E132" s="30" t="s">
        <v>822</v>
      </c>
      <c r="F132" s="31" t="s">
        <v>101</v>
      </c>
      <c r="G132" s="32">
        <v>3.8</v>
      </c>
      <c r="H132" s="33">
        <v>0</v>
      </c>
      <c r="I132" s="33">
        <f>ROUND(ROUND(H132,2)*ROUND(G132,3),2)</f>
        <v>0</v>
      </c>
      <c r="O132">
        <f>(I132*21)/100</f>
        <v>0</v>
      </c>
      <c r="P132" t="s">
        <v>35</v>
      </c>
    </row>
    <row r="133" spans="1:16" ht="51" x14ac:dyDescent="0.2">
      <c r="A133" s="34" t="s">
        <v>59</v>
      </c>
      <c r="E133" s="35" t="s">
        <v>3388</v>
      </c>
    </row>
    <row r="134" spans="1:16" x14ac:dyDescent="0.2">
      <c r="A134" s="36" t="s">
        <v>61</v>
      </c>
      <c r="E134" s="37" t="s">
        <v>3389</v>
      </c>
    </row>
    <row r="135" spans="1:16" ht="25.5" x14ac:dyDescent="0.2">
      <c r="A135" t="s">
        <v>63</v>
      </c>
      <c r="E135" s="35" t="s">
        <v>825</v>
      </c>
    </row>
    <row r="136" spans="1:16" x14ac:dyDescent="0.2">
      <c r="A136" s="24" t="s">
        <v>55</v>
      </c>
      <c r="B136" s="29" t="s">
        <v>220</v>
      </c>
      <c r="C136" s="29" t="s">
        <v>826</v>
      </c>
      <c r="D136" s="24" t="s">
        <v>69</v>
      </c>
      <c r="E136" s="30" t="s">
        <v>827</v>
      </c>
      <c r="F136" s="31" t="s">
        <v>71</v>
      </c>
      <c r="G136" s="32">
        <v>1E-3</v>
      </c>
      <c r="H136" s="33">
        <v>0</v>
      </c>
      <c r="I136" s="33">
        <f>ROUND(ROUND(H136,2)*ROUND(G136,3),2)</f>
        <v>0</v>
      </c>
      <c r="O136">
        <f>(I136*21)/100</f>
        <v>0</v>
      </c>
      <c r="P136" t="s">
        <v>35</v>
      </c>
    </row>
    <row r="137" spans="1:16" ht="51" x14ac:dyDescent="0.2">
      <c r="A137" s="34" t="s">
        <v>59</v>
      </c>
      <c r="E137" s="35" t="s">
        <v>3390</v>
      </c>
    </row>
    <row r="138" spans="1:16" x14ac:dyDescent="0.2">
      <c r="A138" s="36" t="s">
        <v>61</v>
      </c>
      <c r="E138" s="37" t="s">
        <v>3448</v>
      </c>
    </row>
    <row r="139" spans="1:16" ht="38.25" x14ac:dyDescent="0.2">
      <c r="A139" t="s">
        <v>63</v>
      </c>
      <c r="E139" s="35" t="s">
        <v>830</v>
      </c>
    </row>
    <row r="140" spans="1:16" x14ac:dyDescent="0.2">
      <c r="A140" s="24" t="s">
        <v>55</v>
      </c>
      <c r="B140" s="29" t="s">
        <v>225</v>
      </c>
      <c r="C140" s="29" t="s">
        <v>831</v>
      </c>
      <c r="D140" s="24" t="s">
        <v>69</v>
      </c>
      <c r="E140" s="30" t="s">
        <v>832</v>
      </c>
      <c r="F140" s="31" t="s">
        <v>71</v>
      </c>
      <c r="G140" s="32">
        <v>2.5000000000000001E-2</v>
      </c>
      <c r="H140" s="33">
        <v>0</v>
      </c>
      <c r="I140" s="33">
        <f>ROUND(ROUND(H140,2)*ROUND(G140,3),2)</f>
        <v>0</v>
      </c>
      <c r="O140">
        <f>(I140*21)/100</f>
        <v>0</v>
      </c>
      <c r="P140" t="s">
        <v>35</v>
      </c>
    </row>
    <row r="141" spans="1:16" ht="63.75" x14ac:dyDescent="0.2">
      <c r="A141" s="34" t="s">
        <v>59</v>
      </c>
      <c r="E141" s="35" t="s">
        <v>3627</v>
      </c>
    </row>
    <row r="142" spans="1:16" x14ac:dyDescent="0.2">
      <c r="A142" s="36" t="s">
        <v>61</v>
      </c>
      <c r="E142" s="37" t="s">
        <v>834</v>
      </c>
    </row>
    <row r="143" spans="1:16" ht="229.5" x14ac:dyDescent="0.2">
      <c r="A143" t="s">
        <v>63</v>
      </c>
      <c r="E143" s="35" t="s">
        <v>835</v>
      </c>
    </row>
    <row r="144" spans="1:16" x14ac:dyDescent="0.2">
      <c r="A144" s="24" t="s">
        <v>55</v>
      </c>
      <c r="B144" s="29" t="s">
        <v>230</v>
      </c>
      <c r="C144" s="29" t="s">
        <v>668</v>
      </c>
      <c r="D144" s="24" t="s">
        <v>69</v>
      </c>
      <c r="E144" s="30" t="s">
        <v>669</v>
      </c>
      <c r="F144" s="31" t="s">
        <v>71</v>
      </c>
      <c r="G144" s="32">
        <v>5.03</v>
      </c>
      <c r="H144" s="33">
        <v>0</v>
      </c>
      <c r="I144" s="33">
        <f>ROUND(ROUND(H144,2)*ROUND(G144,3),2)</f>
        <v>0</v>
      </c>
      <c r="O144">
        <f>(I144*21)/100</f>
        <v>0</v>
      </c>
      <c r="P144" t="s">
        <v>35</v>
      </c>
    </row>
    <row r="145" spans="1:16" ht="127.5" x14ac:dyDescent="0.2">
      <c r="A145" s="34" t="s">
        <v>59</v>
      </c>
      <c r="E145" s="35" t="s">
        <v>4191</v>
      </c>
    </row>
    <row r="146" spans="1:16" ht="38.25" x14ac:dyDescent="0.2">
      <c r="A146" s="36" t="s">
        <v>61</v>
      </c>
      <c r="E146" s="37" t="s">
        <v>4192</v>
      </c>
    </row>
    <row r="147" spans="1:16" ht="114.75" x14ac:dyDescent="0.2">
      <c r="A147" t="s">
        <v>63</v>
      </c>
      <c r="E147" s="35" t="s">
        <v>661</v>
      </c>
    </row>
    <row r="148" spans="1:16" x14ac:dyDescent="0.2">
      <c r="A148" s="24" t="s">
        <v>55</v>
      </c>
      <c r="B148" s="29" t="s">
        <v>236</v>
      </c>
      <c r="C148" s="29" t="s">
        <v>673</v>
      </c>
      <c r="D148" s="24" t="s">
        <v>69</v>
      </c>
      <c r="E148" s="30" t="s">
        <v>674</v>
      </c>
      <c r="F148" s="31" t="s">
        <v>77</v>
      </c>
      <c r="G148" s="32">
        <v>115.69</v>
      </c>
      <c r="H148" s="33">
        <v>0</v>
      </c>
      <c r="I148" s="33">
        <f>ROUND(ROUND(H148,2)*ROUND(G148,3),2)</f>
        <v>0</v>
      </c>
      <c r="O148">
        <f>(I148*21)/100</f>
        <v>0</v>
      </c>
      <c r="P148" t="s">
        <v>35</v>
      </c>
    </row>
    <row r="149" spans="1:16" ht="89.25" x14ac:dyDescent="0.2">
      <c r="A149" s="34" t="s">
        <v>59</v>
      </c>
      <c r="E149" s="35" t="s">
        <v>4193</v>
      </c>
    </row>
    <row r="150" spans="1:16" ht="38.25" x14ac:dyDescent="0.2">
      <c r="A150" s="36" t="s">
        <v>61</v>
      </c>
      <c r="E150" s="37" t="s">
        <v>4194</v>
      </c>
    </row>
    <row r="151" spans="1:16" ht="25.5" x14ac:dyDescent="0.2">
      <c r="A151" t="s">
        <v>63</v>
      </c>
      <c r="E151" s="35" t="s">
        <v>80</v>
      </c>
    </row>
    <row r="152" spans="1:16" x14ac:dyDescent="0.2">
      <c r="A152" s="24" t="s">
        <v>55</v>
      </c>
      <c r="B152" s="29" t="s">
        <v>243</v>
      </c>
      <c r="C152" s="29" t="s">
        <v>840</v>
      </c>
      <c r="D152" s="24" t="s">
        <v>69</v>
      </c>
      <c r="E152" s="30" t="s">
        <v>841</v>
      </c>
      <c r="F152" s="31" t="s">
        <v>71</v>
      </c>
      <c r="G152" s="32">
        <v>1.5469999999999999</v>
      </c>
      <c r="H152" s="33">
        <v>0</v>
      </c>
      <c r="I152" s="33">
        <f>ROUND(ROUND(H152,2)*ROUND(G152,3),2)</f>
        <v>0</v>
      </c>
      <c r="O152">
        <f>(I152*21)/100</f>
        <v>0</v>
      </c>
      <c r="P152" t="s">
        <v>35</v>
      </c>
    </row>
    <row r="153" spans="1:16" ht="63.75" x14ac:dyDescent="0.2">
      <c r="A153" s="34" t="s">
        <v>59</v>
      </c>
      <c r="E153" s="35" t="s">
        <v>4195</v>
      </c>
    </row>
    <row r="154" spans="1:16" x14ac:dyDescent="0.2">
      <c r="A154" s="36" t="s">
        <v>61</v>
      </c>
      <c r="E154" s="37" t="s">
        <v>4196</v>
      </c>
    </row>
    <row r="155" spans="1:16" ht="114.75" x14ac:dyDescent="0.2">
      <c r="A155" t="s">
        <v>63</v>
      </c>
      <c r="E155" s="35" t="s">
        <v>661</v>
      </c>
    </row>
    <row r="156" spans="1:16" x14ac:dyDescent="0.2">
      <c r="A156" s="24" t="s">
        <v>55</v>
      </c>
      <c r="B156" s="29" t="s">
        <v>249</v>
      </c>
      <c r="C156" s="29" t="s">
        <v>844</v>
      </c>
      <c r="D156" s="24" t="s">
        <v>69</v>
      </c>
      <c r="E156" s="30" t="s">
        <v>845</v>
      </c>
      <c r="F156" s="31" t="s">
        <v>77</v>
      </c>
      <c r="G156" s="32">
        <v>64.114999999999995</v>
      </c>
      <c r="H156" s="33">
        <v>0</v>
      </c>
      <c r="I156" s="33">
        <f>ROUND(ROUND(H156,2)*ROUND(G156,3),2)</f>
        <v>0</v>
      </c>
      <c r="O156">
        <f>(I156*21)/100</f>
        <v>0</v>
      </c>
      <c r="P156" t="s">
        <v>35</v>
      </c>
    </row>
    <row r="157" spans="1:16" ht="89.25" x14ac:dyDescent="0.2">
      <c r="A157" s="34" t="s">
        <v>59</v>
      </c>
      <c r="E157" s="35" t="s">
        <v>4197</v>
      </c>
    </row>
    <row r="158" spans="1:16" ht="38.25" x14ac:dyDescent="0.2">
      <c r="A158" s="36" t="s">
        <v>61</v>
      </c>
      <c r="E158" s="37" t="s">
        <v>4198</v>
      </c>
    </row>
    <row r="159" spans="1:16" ht="25.5" x14ac:dyDescent="0.2">
      <c r="A159" t="s">
        <v>63</v>
      </c>
      <c r="E159" s="35" t="s">
        <v>80</v>
      </c>
    </row>
    <row r="160" spans="1:16" x14ac:dyDescent="0.2">
      <c r="A160" s="24" t="s">
        <v>55</v>
      </c>
      <c r="B160" s="29" t="s">
        <v>255</v>
      </c>
      <c r="C160" s="29" t="s">
        <v>848</v>
      </c>
      <c r="D160" s="24" t="s">
        <v>69</v>
      </c>
      <c r="E160" s="30" t="s">
        <v>849</v>
      </c>
      <c r="F160" s="31" t="s">
        <v>101</v>
      </c>
      <c r="G160" s="32">
        <v>2.65</v>
      </c>
      <c r="H160" s="33">
        <v>0</v>
      </c>
      <c r="I160" s="33">
        <f>ROUND(ROUND(H160,2)*ROUND(G160,3),2)</f>
        <v>0</v>
      </c>
      <c r="O160">
        <f>(I160*21)/100</f>
        <v>0</v>
      </c>
      <c r="P160" t="s">
        <v>35</v>
      </c>
    </row>
    <row r="161" spans="1:5" ht="51" x14ac:dyDescent="0.2">
      <c r="A161" s="34" t="s">
        <v>59</v>
      </c>
      <c r="E161" s="35" t="s">
        <v>4199</v>
      </c>
    </row>
    <row r="162" spans="1:5" x14ac:dyDescent="0.2">
      <c r="A162" s="36" t="s">
        <v>61</v>
      </c>
      <c r="E162" s="37" t="s">
        <v>4200</v>
      </c>
    </row>
    <row r="163" spans="1:5" ht="127.5" x14ac:dyDescent="0.2">
      <c r="A163" t="s">
        <v>63</v>
      </c>
      <c r="E163"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0+O12+O17+O62+O91+O124+O129+O138+O151</f>
        <v>0</v>
      </c>
      <c r="P2" t="s">
        <v>34</v>
      </c>
    </row>
    <row r="3" spans="1:18" ht="15" customHeight="1" x14ac:dyDescent="0.25">
      <c r="A3" t="s">
        <v>11</v>
      </c>
      <c r="B3" s="17" t="s">
        <v>13</v>
      </c>
      <c r="C3" s="4" t="s">
        <v>14</v>
      </c>
      <c r="D3" s="7"/>
      <c r="E3" s="18" t="s">
        <v>15</v>
      </c>
      <c r="F3" s="8"/>
      <c r="G3" s="15"/>
      <c r="H3" s="14" t="s">
        <v>4201</v>
      </c>
      <c r="I3" s="40">
        <f>0+I12+I17+I62+I91+I124+I129+I138+I151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4201</v>
      </c>
      <c r="D8" s="2"/>
      <c r="E8" s="21" t="s">
        <v>4202</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52.636000000000003</v>
      </c>
      <c r="H13" s="33">
        <v>0</v>
      </c>
      <c r="I13" s="33">
        <f>ROUND(ROUND(H13,2)*ROUND(G13,3),2)</f>
        <v>0</v>
      </c>
      <c r="O13">
        <f>(I13*21)/100</f>
        <v>0</v>
      </c>
      <c r="P13" t="s">
        <v>35</v>
      </c>
    </row>
    <row r="14" spans="1:18" ht="25.5" x14ac:dyDescent="0.2">
      <c r="A14" s="34" t="s">
        <v>59</v>
      </c>
      <c r="E14" s="35" t="s">
        <v>742</v>
      </c>
    </row>
    <row r="15" spans="1:18" x14ac:dyDescent="0.2">
      <c r="A15" s="36" t="s">
        <v>61</v>
      </c>
      <c r="E15" s="37" t="s">
        <v>4203</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f>
        <v>0</v>
      </c>
      <c r="R17">
        <f>0+O18+O22+O26+O30+O34+O38+O42+O46+O50+O54+O58</f>
        <v>0</v>
      </c>
    </row>
    <row r="18" spans="1:18" x14ac:dyDescent="0.2">
      <c r="A18" s="24" t="s">
        <v>55</v>
      </c>
      <c r="B18" s="29" t="s">
        <v>35</v>
      </c>
      <c r="C18" s="29" t="s">
        <v>1087</v>
      </c>
      <c r="D18" s="24" t="s">
        <v>69</v>
      </c>
      <c r="E18" s="30" t="s">
        <v>1088</v>
      </c>
      <c r="F18" s="31" t="s">
        <v>101</v>
      </c>
      <c r="G18" s="32">
        <v>8.2799999999999994</v>
      </c>
      <c r="H18" s="33">
        <v>0</v>
      </c>
      <c r="I18" s="33">
        <f>ROUND(ROUND(H18,2)*ROUND(G18,3),2)</f>
        <v>0</v>
      </c>
      <c r="O18">
        <f>(I18*21)/100</f>
        <v>0</v>
      </c>
      <c r="P18" t="s">
        <v>35</v>
      </c>
    </row>
    <row r="19" spans="1:18" ht="38.25" x14ac:dyDescent="0.2">
      <c r="A19" s="34" t="s">
        <v>59</v>
      </c>
      <c r="E19" s="35" t="s">
        <v>4006</v>
      </c>
    </row>
    <row r="20" spans="1:18" x14ac:dyDescent="0.2">
      <c r="A20" s="36" t="s">
        <v>61</v>
      </c>
      <c r="E20" s="37" t="s">
        <v>4204</v>
      </c>
    </row>
    <row r="21" spans="1:18" ht="25.5" x14ac:dyDescent="0.2">
      <c r="A21" t="s">
        <v>63</v>
      </c>
      <c r="E21" s="35" t="s">
        <v>133</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3.88</v>
      </c>
      <c r="H26" s="33">
        <v>0</v>
      </c>
      <c r="I26" s="33">
        <f>ROUND(ROUND(H26,2)*ROUND(G26,3),2)</f>
        <v>0</v>
      </c>
      <c r="O26">
        <f>(I26*21)/100</f>
        <v>0</v>
      </c>
      <c r="P26" t="s">
        <v>35</v>
      </c>
    </row>
    <row r="27" spans="1:18" ht="153" x14ac:dyDescent="0.2">
      <c r="A27" s="34" t="s">
        <v>59</v>
      </c>
      <c r="E27" s="35" t="s">
        <v>4205</v>
      </c>
    </row>
    <row r="28" spans="1:18" ht="38.25" x14ac:dyDescent="0.2">
      <c r="A28" s="36" t="s">
        <v>61</v>
      </c>
      <c r="E28" s="37" t="s">
        <v>4206</v>
      </c>
    </row>
    <row r="29" spans="1:18" ht="38.25" x14ac:dyDescent="0.2">
      <c r="A29" t="s">
        <v>63</v>
      </c>
      <c r="E29" s="35" t="s">
        <v>146</v>
      </c>
    </row>
    <row r="30" spans="1:18" x14ac:dyDescent="0.2">
      <c r="A30" s="24" t="s">
        <v>55</v>
      </c>
      <c r="B30" s="29" t="s">
        <v>45</v>
      </c>
      <c r="C30" s="29" t="s">
        <v>166</v>
      </c>
      <c r="D30" s="24" t="s">
        <v>69</v>
      </c>
      <c r="E30" s="30" t="s">
        <v>167</v>
      </c>
      <c r="F30" s="31" t="s">
        <v>71</v>
      </c>
      <c r="G30" s="32">
        <v>26.318000000000001</v>
      </c>
      <c r="H30" s="33">
        <v>0</v>
      </c>
      <c r="I30" s="33">
        <f>ROUND(ROUND(H30,2)*ROUND(G30,3),2)</f>
        <v>0</v>
      </c>
      <c r="O30">
        <f>(I30*21)/100</f>
        <v>0</v>
      </c>
      <c r="P30" t="s">
        <v>35</v>
      </c>
    </row>
    <row r="31" spans="1:18" ht="63.75" x14ac:dyDescent="0.2">
      <c r="A31" s="34" t="s">
        <v>59</v>
      </c>
      <c r="E31" s="35" t="s">
        <v>4207</v>
      </c>
    </row>
    <row r="32" spans="1:18" x14ac:dyDescent="0.2">
      <c r="A32" s="36" t="s">
        <v>61</v>
      </c>
      <c r="E32" s="37" t="s">
        <v>4208</v>
      </c>
    </row>
    <row r="33" spans="1:16" ht="318.75" x14ac:dyDescent="0.2">
      <c r="A33" t="s">
        <v>63</v>
      </c>
      <c r="E33" s="35" t="s">
        <v>170</v>
      </c>
    </row>
    <row r="34" spans="1:16" x14ac:dyDescent="0.2">
      <c r="A34" s="24" t="s">
        <v>55</v>
      </c>
      <c r="B34" s="29" t="s">
        <v>47</v>
      </c>
      <c r="C34" s="29" t="s">
        <v>172</v>
      </c>
      <c r="D34" s="24" t="s">
        <v>69</v>
      </c>
      <c r="E34" s="30" t="s">
        <v>173</v>
      </c>
      <c r="F34" s="31" t="s">
        <v>174</v>
      </c>
      <c r="G34" s="32">
        <v>263.18</v>
      </c>
      <c r="H34" s="33">
        <v>0</v>
      </c>
      <c r="I34" s="33">
        <f>ROUND(ROUND(H34,2)*ROUND(G34,3),2)</f>
        <v>0</v>
      </c>
      <c r="O34">
        <f>(I34*21)/100</f>
        <v>0</v>
      </c>
      <c r="P34" t="s">
        <v>35</v>
      </c>
    </row>
    <row r="35" spans="1:16" ht="38.25" x14ac:dyDescent="0.2">
      <c r="A35" s="34" t="s">
        <v>59</v>
      </c>
      <c r="E35" s="35" t="s">
        <v>751</v>
      </c>
    </row>
    <row r="36" spans="1:16" x14ac:dyDescent="0.2">
      <c r="A36" s="36" t="s">
        <v>61</v>
      </c>
      <c r="E36" s="37" t="s">
        <v>4209</v>
      </c>
    </row>
    <row r="37" spans="1:16" ht="25.5" x14ac:dyDescent="0.2">
      <c r="A37" t="s">
        <v>63</v>
      </c>
      <c r="E37" s="35" t="s">
        <v>177</v>
      </c>
    </row>
    <row r="38" spans="1:16" x14ac:dyDescent="0.2">
      <c r="A38" s="24" t="s">
        <v>55</v>
      </c>
      <c r="B38" s="29" t="s">
        <v>89</v>
      </c>
      <c r="C38" s="29" t="s">
        <v>753</v>
      </c>
      <c r="D38" s="24" t="s">
        <v>69</v>
      </c>
      <c r="E38" s="30" t="s">
        <v>754</v>
      </c>
      <c r="F38" s="31" t="s">
        <v>71</v>
      </c>
      <c r="G38" s="32">
        <v>5.8819999999999997</v>
      </c>
      <c r="H38" s="33">
        <v>0</v>
      </c>
      <c r="I38" s="33">
        <f>ROUND(ROUND(H38,2)*ROUND(G38,3),2)</f>
        <v>0</v>
      </c>
      <c r="O38">
        <f>(I38*21)/100</f>
        <v>0</v>
      </c>
      <c r="P38" t="s">
        <v>35</v>
      </c>
    </row>
    <row r="39" spans="1:16" ht="51" x14ac:dyDescent="0.2">
      <c r="A39" s="34" t="s">
        <v>59</v>
      </c>
      <c r="E39" s="35" t="s">
        <v>3339</v>
      </c>
    </row>
    <row r="40" spans="1:16" x14ac:dyDescent="0.2">
      <c r="A40" s="36" t="s">
        <v>61</v>
      </c>
      <c r="E40" s="37" t="s">
        <v>4210</v>
      </c>
    </row>
    <row r="41" spans="1:16" ht="293.25" x14ac:dyDescent="0.2">
      <c r="A41" t="s">
        <v>63</v>
      </c>
      <c r="E41" s="35" t="s">
        <v>757</v>
      </c>
    </row>
    <row r="42" spans="1:16" x14ac:dyDescent="0.2">
      <c r="A42" s="24" t="s">
        <v>55</v>
      </c>
      <c r="B42" s="29" t="s">
        <v>94</v>
      </c>
      <c r="C42" s="29" t="s">
        <v>202</v>
      </c>
      <c r="D42" s="24" t="s">
        <v>69</v>
      </c>
      <c r="E42" s="30" t="s">
        <v>203</v>
      </c>
      <c r="F42" s="31" t="s">
        <v>204</v>
      </c>
      <c r="G42" s="32">
        <v>41.709000000000003</v>
      </c>
      <c r="H42" s="33">
        <v>0</v>
      </c>
      <c r="I42" s="33">
        <f>ROUND(ROUND(H42,2)*ROUND(G42,3),2)</f>
        <v>0</v>
      </c>
      <c r="O42">
        <f>(I42*21)/100</f>
        <v>0</v>
      </c>
      <c r="P42" t="s">
        <v>35</v>
      </c>
    </row>
    <row r="43" spans="1:16" ht="76.5" x14ac:dyDescent="0.2">
      <c r="A43" s="34" t="s">
        <v>59</v>
      </c>
      <c r="E43" s="35" t="s">
        <v>4211</v>
      </c>
    </row>
    <row r="44" spans="1:16" ht="38.25" x14ac:dyDescent="0.2">
      <c r="A44" s="36" t="s">
        <v>61</v>
      </c>
      <c r="E44" s="37" t="s">
        <v>4212</v>
      </c>
    </row>
    <row r="45" spans="1:16" ht="25.5" x14ac:dyDescent="0.2">
      <c r="A45" t="s">
        <v>63</v>
      </c>
      <c r="E45" s="35" t="s">
        <v>207</v>
      </c>
    </row>
    <row r="46" spans="1:16" x14ac:dyDescent="0.2">
      <c r="A46" s="24" t="s">
        <v>55</v>
      </c>
      <c r="B46" s="29" t="s">
        <v>50</v>
      </c>
      <c r="C46" s="29" t="s">
        <v>209</v>
      </c>
      <c r="D46" s="24" t="s">
        <v>69</v>
      </c>
      <c r="E46" s="30" t="s">
        <v>210</v>
      </c>
      <c r="F46" s="31" t="s">
        <v>204</v>
      </c>
      <c r="G46" s="32">
        <v>5.2249999999999996</v>
      </c>
      <c r="H46" s="33">
        <v>0</v>
      </c>
      <c r="I46" s="33">
        <f>ROUND(ROUND(H46,2)*ROUND(G46,3),2)</f>
        <v>0</v>
      </c>
      <c r="O46">
        <f>(I46*21)/100</f>
        <v>0</v>
      </c>
      <c r="P46" t="s">
        <v>35</v>
      </c>
    </row>
    <row r="47" spans="1:16" x14ac:dyDescent="0.2">
      <c r="A47" s="34" t="s">
        <v>59</v>
      </c>
      <c r="E47" s="35" t="s">
        <v>69</v>
      </c>
    </row>
    <row r="48" spans="1:16" x14ac:dyDescent="0.2">
      <c r="A48" s="36" t="s">
        <v>61</v>
      </c>
      <c r="E48" s="37" t="s">
        <v>4213</v>
      </c>
    </row>
    <row r="49" spans="1:18" x14ac:dyDescent="0.2">
      <c r="A49" t="s">
        <v>63</v>
      </c>
      <c r="E49" s="35" t="s">
        <v>213</v>
      </c>
    </row>
    <row r="50" spans="1:18" x14ac:dyDescent="0.2">
      <c r="A50" s="24" t="s">
        <v>55</v>
      </c>
      <c r="B50" s="29" t="s">
        <v>52</v>
      </c>
      <c r="C50" s="29" t="s">
        <v>762</v>
      </c>
      <c r="D50" s="24" t="s">
        <v>69</v>
      </c>
      <c r="E50" s="30" t="s">
        <v>763</v>
      </c>
      <c r="F50" s="31" t="s">
        <v>204</v>
      </c>
      <c r="G50" s="32">
        <v>5.2249999999999996</v>
      </c>
      <c r="H50" s="33">
        <v>0</v>
      </c>
      <c r="I50" s="33">
        <f>ROUND(ROUND(H50,2)*ROUND(G50,3),2)</f>
        <v>0</v>
      </c>
      <c r="O50">
        <f>(I50*21)/100</f>
        <v>0</v>
      </c>
      <c r="P50" t="s">
        <v>35</v>
      </c>
    </row>
    <row r="51" spans="1:18" ht="38.25" x14ac:dyDescent="0.2">
      <c r="A51" s="34" t="s">
        <v>59</v>
      </c>
      <c r="E51" s="35" t="s">
        <v>3345</v>
      </c>
    </row>
    <row r="52" spans="1:18" x14ac:dyDescent="0.2">
      <c r="A52" s="36" t="s">
        <v>61</v>
      </c>
      <c r="E52" s="37" t="s">
        <v>4213</v>
      </c>
    </row>
    <row r="53" spans="1:18" ht="38.25" x14ac:dyDescent="0.2">
      <c r="A53" t="s">
        <v>63</v>
      </c>
      <c r="E53" s="35" t="s">
        <v>765</v>
      </c>
    </row>
    <row r="54" spans="1:18" x14ac:dyDescent="0.2">
      <c r="A54" s="24" t="s">
        <v>55</v>
      </c>
      <c r="B54" s="29" t="s">
        <v>108</v>
      </c>
      <c r="C54" s="29" t="s">
        <v>221</v>
      </c>
      <c r="D54" s="24" t="s">
        <v>69</v>
      </c>
      <c r="E54" s="30" t="s">
        <v>222</v>
      </c>
      <c r="F54" s="31" t="s">
        <v>204</v>
      </c>
      <c r="G54" s="32">
        <v>5.2249999999999996</v>
      </c>
      <c r="H54" s="33">
        <v>0</v>
      </c>
      <c r="I54" s="33">
        <f>ROUND(ROUND(H54,2)*ROUND(G54,3),2)</f>
        <v>0</v>
      </c>
      <c r="O54">
        <f>(I54*21)/100</f>
        <v>0</v>
      </c>
      <c r="P54" t="s">
        <v>35</v>
      </c>
    </row>
    <row r="55" spans="1:18" ht="38.25" x14ac:dyDescent="0.2">
      <c r="A55" s="34" t="s">
        <v>59</v>
      </c>
      <c r="E55" s="35" t="s">
        <v>3346</v>
      </c>
    </row>
    <row r="56" spans="1:18" x14ac:dyDescent="0.2">
      <c r="A56" s="36" t="s">
        <v>61</v>
      </c>
      <c r="E56" s="37" t="s">
        <v>4213</v>
      </c>
    </row>
    <row r="57" spans="1:18" ht="25.5" x14ac:dyDescent="0.2">
      <c r="A57" t="s">
        <v>63</v>
      </c>
      <c r="E57" s="35" t="s">
        <v>224</v>
      </c>
    </row>
    <row r="58" spans="1:18" x14ac:dyDescent="0.2">
      <c r="A58" s="24" t="s">
        <v>55</v>
      </c>
      <c r="B58" s="29" t="s">
        <v>113</v>
      </c>
      <c r="C58" s="29" t="s">
        <v>226</v>
      </c>
      <c r="D58" s="24" t="s">
        <v>69</v>
      </c>
      <c r="E58" s="30" t="s">
        <v>227</v>
      </c>
      <c r="F58" s="31" t="s">
        <v>204</v>
      </c>
      <c r="G58" s="32">
        <v>5.2249999999999996</v>
      </c>
      <c r="H58" s="33">
        <v>0</v>
      </c>
      <c r="I58" s="33">
        <f>ROUND(ROUND(H58,2)*ROUND(G58,3),2)</f>
        <v>0</v>
      </c>
      <c r="O58">
        <f>(I58*21)/100</f>
        <v>0</v>
      </c>
      <c r="P58" t="s">
        <v>35</v>
      </c>
    </row>
    <row r="59" spans="1:18" ht="38.25" x14ac:dyDescent="0.2">
      <c r="A59" s="34" t="s">
        <v>59</v>
      </c>
      <c r="E59" s="35" t="s">
        <v>3347</v>
      </c>
    </row>
    <row r="60" spans="1:18" x14ac:dyDescent="0.2">
      <c r="A60" s="36" t="s">
        <v>61</v>
      </c>
      <c r="E60" s="37" t="s">
        <v>4213</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f>
        <v>0</v>
      </c>
      <c r="R62">
        <f>0+O63+O67+O71+O75+O79+O83+O87</f>
        <v>0</v>
      </c>
    </row>
    <row r="63" spans="1:18" x14ac:dyDescent="0.2">
      <c r="A63" s="24" t="s">
        <v>55</v>
      </c>
      <c r="B63" s="29" t="s">
        <v>118</v>
      </c>
      <c r="C63" s="29" t="s">
        <v>768</v>
      </c>
      <c r="D63" s="24" t="s">
        <v>69</v>
      </c>
      <c r="E63" s="30" t="s">
        <v>769</v>
      </c>
      <c r="F63" s="31" t="s">
        <v>71</v>
      </c>
      <c r="G63" s="32">
        <v>0.108</v>
      </c>
      <c r="H63" s="33">
        <v>0</v>
      </c>
      <c r="I63" s="33">
        <f>ROUND(ROUND(H63,2)*ROUND(G63,3),2)</f>
        <v>0</v>
      </c>
      <c r="O63">
        <f>(I63*21)/100</f>
        <v>0</v>
      </c>
      <c r="P63" t="s">
        <v>35</v>
      </c>
    </row>
    <row r="64" spans="1:18" ht="51" x14ac:dyDescent="0.2">
      <c r="A64" s="34" t="s">
        <v>59</v>
      </c>
      <c r="E64" s="35" t="s">
        <v>3422</v>
      </c>
    </row>
    <row r="65" spans="1:16" x14ac:dyDescent="0.2">
      <c r="A65" s="36" t="s">
        <v>61</v>
      </c>
      <c r="E65" s="37" t="s">
        <v>3423</v>
      </c>
    </row>
    <row r="66" spans="1:16" ht="229.5" x14ac:dyDescent="0.2">
      <c r="A66" t="s">
        <v>63</v>
      </c>
      <c r="E66" s="35" t="s">
        <v>772</v>
      </c>
    </row>
    <row r="67" spans="1:16" x14ac:dyDescent="0.2">
      <c r="A67" s="24" t="s">
        <v>55</v>
      </c>
      <c r="B67" s="29" t="s">
        <v>124</v>
      </c>
      <c r="C67" s="29" t="s">
        <v>288</v>
      </c>
      <c r="D67" s="24" t="s">
        <v>69</v>
      </c>
      <c r="E67" s="30" t="s">
        <v>289</v>
      </c>
      <c r="F67" s="31" t="s">
        <v>71</v>
      </c>
      <c r="G67" s="32">
        <v>2.8780000000000001</v>
      </c>
      <c r="H67" s="33">
        <v>0</v>
      </c>
      <c r="I67" s="33">
        <f>ROUND(ROUND(H67,2)*ROUND(G67,3),2)</f>
        <v>0</v>
      </c>
      <c r="O67">
        <f>(I67*21)/100</f>
        <v>0</v>
      </c>
      <c r="P67" t="s">
        <v>35</v>
      </c>
    </row>
    <row r="68" spans="1:16" ht="51" x14ac:dyDescent="0.2">
      <c r="A68" s="34" t="s">
        <v>59</v>
      </c>
      <c r="E68" s="35" t="s">
        <v>3351</v>
      </c>
    </row>
    <row r="69" spans="1:16" x14ac:dyDescent="0.2">
      <c r="A69" s="36" t="s">
        <v>61</v>
      </c>
      <c r="E69" s="37" t="s">
        <v>4214</v>
      </c>
    </row>
    <row r="70" spans="1:16" ht="369.75" x14ac:dyDescent="0.2">
      <c r="A70" t="s">
        <v>63</v>
      </c>
      <c r="E70" s="35" t="s">
        <v>274</v>
      </c>
    </row>
    <row r="71" spans="1:16" x14ac:dyDescent="0.2">
      <c r="A71" s="24" t="s">
        <v>55</v>
      </c>
      <c r="B71" s="29" t="s">
        <v>128</v>
      </c>
      <c r="C71" s="29" t="s">
        <v>775</v>
      </c>
      <c r="D71" s="24" t="s">
        <v>69</v>
      </c>
      <c r="E71" s="30" t="s">
        <v>776</v>
      </c>
      <c r="F71" s="31" t="s">
        <v>71</v>
      </c>
      <c r="G71" s="32">
        <v>1.792</v>
      </c>
      <c r="H71" s="33">
        <v>0</v>
      </c>
      <c r="I71" s="33">
        <f>ROUND(ROUND(H71,2)*ROUND(G71,3),2)</f>
        <v>0</v>
      </c>
      <c r="O71">
        <f>(I71*21)/100</f>
        <v>0</v>
      </c>
      <c r="P71" t="s">
        <v>35</v>
      </c>
    </row>
    <row r="72" spans="1:16" ht="76.5" x14ac:dyDescent="0.2">
      <c r="A72" s="34" t="s">
        <v>59</v>
      </c>
      <c r="E72" s="35" t="s">
        <v>4215</v>
      </c>
    </row>
    <row r="73" spans="1:16" x14ac:dyDescent="0.2">
      <c r="A73" s="36" t="s">
        <v>61</v>
      </c>
      <c r="E73" s="37" t="s">
        <v>4216</v>
      </c>
    </row>
    <row r="74" spans="1:16" ht="369.75" x14ac:dyDescent="0.2">
      <c r="A74" t="s">
        <v>63</v>
      </c>
      <c r="E74" s="35" t="s">
        <v>274</v>
      </c>
    </row>
    <row r="75" spans="1:16" x14ac:dyDescent="0.2">
      <c r="A75" s="24" t="s">
        <v>55</v>
      </c>
      <c r="B75" s="29" t="s">
        <v>134</v>
      </c>
      <c r="C75" s="29" t="s">
        <v>779</v>
      </c>
      <c r="D75" s="24" t="s">
        <v>69</v>
      </c>
      <c r="E75" s="30" t="s">
        <v>780</v>
      </c>
      <c r="F75" s="31" t="s">
        <v>58</v>
      </c>
      <c r="G75" s="32">
        <v>0.28100000000000003</v>
      </c>
      <c r="H75" s="33">
        <v>0</v>
      </c>
      <c r="I75" s="33">
        <f>ROUND(ROUND(H75,2)*ROUND(G75,3),2)</f>
        <v>0</v>
      </c>
      <c r="O75">
        <f>(I75*21)/100</f>
        <v>0</v>
      </c>
      <c r="P75" t="s">
        <v>35</v>
      </c>
    </row>
    <row r="76" spans="1:16" ht="51" x14ac:dyDescent="0.2">
      <c r="A76" s="34" t="s">
        <v>59</v>
      </c>
      <c r="E76" s="35" t="s">
        <v>3355</v>
      </c>
    </row>
    <row r="77" spans="1:16" x14ac:dyDescent="0.2">
      <c r="A77" s="36" t="s">
        <v>61</v>
      </c>
      <c r="E77" s="37" t="s">
        <v>4217</v>
      </c>
    </row>
    <row r="78" spans="1:16" ht="191.25" x14ac:dyDescent="0.2">
      <c r="A78" t="s">
        <v>63</v>
      </c>
      <c r="E78" s="35" t="s">
        <v>783</v>
      </c>
    </row>
    <row r="79" spans="1:16" x14ac:dyDescent="0.2">
      <c r="A79" s="24" t="s">
        <v>55</v>
      </c>
      <c r="B79" s="29" t="s">
        <v>141</v>
      </c>
      <c r="C79" s="29" t="s">
        <v>293</v>
      </c>
      <c r="D79" s="24" t="s">
        <v>69</v>
      </c>
      <c r="E79" s="30" t="s">
        <v>294</v>
      </c>
      <c r="F79" s="31" t="s">
        <v>71</v>
      </c>
      <c r="G79" s="32">
        <v>3.4630000000000001</v>
      </c>
      <c r="H79" s="33">
        <v>0</v>
      </c>
      <c r="I79" s="33">
        <f>ROUND(ROUND(H79,2)*ROUND(G79,3),2)</f>
        <v>0</v>
      </c>
      <c r="O79">
        <f>(I79*21)/100</f>
        <v>0</v>
      </c>
      <c r="P79" t="s">
        <v>35</v>
      </c>
    </row>
    <row r="80" spans="1:16" ht="51" x14ac:dyDescent="0.2">
      <c r="A80" s="34" t="s">
        <v>59</v>
      </c>
      <c r="E80" s="35" t="s">
        <v>3357</v>
      </c>
    </row>
    <row r="81" spans="1:18" x14ac:dyDescent="0.2">
      <c r="A81" s="36" t="s">
        <v>61</v>
      </c>
      <c r="E81" s="37" t="s">
        <v>4218</v>
      </c>
    </row>
    <row r="82" spans="1:18" ht="38.25" x14ac:dyDescent="0.2">
      <c r="A82" t="s">
        <v>63</v>
      </c>
      <c r="E82" s="35" t="s">
        <v>297</v>
      </c>
    </row>
    <row r="83" spans="1:18" x14ac:dyDescent="0.2">
      <c r="A83" s="24" t="s">
        <v>55</v>
      </c>
      <c r="B83" s="29" t="s">
        <v>147</v>
      </c>
      <c r="C83" s="29" t="s">
        <v>310</v>
      </c>
      <c r="D83" s="24" t="s">
        <v>69</v>
      </c>
      <c r="E83" s="30" t="s">
        <v>311</v>
      </c>
      <c r="F83" s="31" t="s">
        <v>71</v>
      </c>
      <c r="G83" s="32">
        <v>4.7960000000000003</v>
      </c>
      <c r="H83" s="33">
        <v>0</v>
      </c>
      <c r="I83" s="33">
        <f>ROUND(ROUND(H83,2)*ROUND(G83,3),2)</f>
        <v>0</v>
      </c>
      <c r="O83">
        <f>(I83*21)/100</f>
        <v>0</v>
      </c>
      <c r="P83" t="s">
        <v>35</v>
      </c>
    </row>
    <row r="84" spans="1:18" ht="51" x14ac:dyDescent="0.2">
      <c r="A84" s="34" t="s">
        <v>59</v>
      </c>
      <c r="E84" s="35" t="s">
        <v>3359</v>
      </c>
    </row>
    <row r="85" spans="1:18" x14ac:dyDescent="0.2">
      <c r="A85" s="36" t="s">
        <v>61</v>
      </c>
      <c r="E85" s="37" t="s">
        <v>4219</v>
      </c>
    </row>
    <row r="86" spans="1:18" ht="102" x14ac:dyDescent="0.2">
      <c r="A86" t="s">
        <v>63</v>
      </c>
      <c r="E86" s="35" t="s">
        <v>314</v>
      </c>
    </row>
    <row r="87" spans="1:18" x14ac:dyDescent="0.2">
      <c r="A87" s="24" t="s">
        <v>55</v>
      </c>
      <c r="B87" s="29" t="s">
        <v>153</v>
      </c>
      <c r="C87" s="29" t="s">
        <v>788</v>
      </c>
      <c r="D87" s="24" t="s">
        <v>69</v>
      </c>
      <c r="E87" s="30" t="s">
        <v>789</v>
      </c>
      <c r="F87" s="31" t="s">
        <v>71</v>
      </c>
      <c r="G87" s="32">
        <v>0.54900000000000004</v>
      </c>
      <c r="H87" s="33">
        <v>0</v>
      </c>
      <c r="I87" s="33">
        <f>ROUND(ROUND(H87,2)*ROUND(G87,3),2)</f>
        <v>0</v>
      </c>
      <c r="O87">
        <f>(I87*21)/100</f>
        <v>0</v>
      </c>
      <c r="P87" t="s">
        <v>35</v>
      </c>
    </row>
    <row r="88" spans="1:18" ht="51" x14ac:dyDescent="0.2">
      <c r="A88" s="34" t="s">
        <v>59</v>
      </c>
      <c r="E88" s="35" t="s">
        <v>3361</v>
      </c>
    </row>
    <row r="89" spans="1:18" x14ac:dyDescent="0.2">
      <c r="A89" s="36" t="s">
        <v>61</v>
      </c>
      <c r="E89" s="37" t="s">
        <v>4220</v>
      </c>
    </row>
    <row r="90" spans="1:18" ht="357" x14ac:dyDescent="0.2">
      <c r="A90" t="s">
        <v>63</v>
      </c>
      <c r="E90" s="35" t="s">
        <v>792</v>
      </c>
    </row>
    <row r="91" spans="1:18" ht="12.75" customHeight="1" x14ac:dyDescent="0.2">
      <c r="A91" s="12" t="s">
        <v>53</v>
      </c>
      <c r="B91" s="12"/>
      <c r="C91" s="38" t="s">
        <v>45</v>
      </c>
      <c r="D91" s="12"/>
      <c r="E91" s="27" t="s">
        <v>315</v>
      </c>
      <c r="F91" s="12"/>
      <c r="G91" s="12"/>
      <c r="H91" s="12"/>
      <c r="I91" s="39">
        <f>0+Q91</f>
        <v>0</v>
      </c>
      <c r="O91">
        <f>0+R91</f>
        <v>0</v>
      </c>
      <c r="Q91">
        <f>0+I92+I96+I100+I104+I108+I112+I116+I120</f>
        <v>0</v>
      </c>
      <c r="R91">
        <f>0+O92+O96+O100+O104+O108+O112+O116+O120</f>
        <v>0</v>
      </c>
    </row>
    <row r="92" spans="1:18" x14ac:dyDescent="0.2">
      <c r="A92" s="24" t="s">
        <v>55</v>
      </c>
      <c r="B92" s="29" t="s">
        <v>159</v>
      </c>
      <c r="C92" s="29" t="s">
        <v>329</v>
      </c>
      <c r="D92" s="24" t="s">
        <v>69</v>
      </c>
      <c r="E92" s="30" t="s">
        <v>330</v>
      </c>
      <c r="F92" s="31" t="s">
        <v>204</v>
      </c>
      <c r="G92" s="32">
        <v>16.55</v>
      </c>
      <c r="H92" s="33">
        <v>0</v>
      </c>
      <c r="I92" s="33">
        <f>ROUND(ROUND(H92,2)*ROUND(G92,3),2)</f>
        <v>0</v>
      </c>
      <c r="O92">
        <f>(I92*21)/100</f>
        <v>0</v>
      </c>
      <c r="P92" t="s">
        <v>35</v>
      </c>
    </row>
    <row r="93" spans="1:18" ht="38.25" x14ac:dyDescent="0.2">
      <c r="A93" s="34" t="s">
        <v>59</v>
      </c>
      <c r="E93" s="35" t="s">
        <v>4221</v>
      </c>
    </row>
    <row r="94" spans="1:18" x14ac:dyDescent="0.2">
      <c r="A94" s="36" t="s">
        <v>61</v>
      </c>
      <c r="E94" s="37" t="s">
        <v>4222</v>
      </c>
    </row>
    <row r="95" spans="1:18" ht="51" x14ac:dyDescent="0.2">
      <c r="A95" t="s">
        <v>63</v>
      </c>
      <c r="E95" s="35" t="s">
        <v>327</v>
      </c>
    </row>
    <row r="96" spans="1:18" x14ac:dyDescent="0.2">
      <c r="A96" s="24" t="s">
        <v>55</v>
      </c>
      <c r="B96" s="29" t="s">
        <v>165</v>
      </c>
      <c r="C96" s="29" t="s">
        <v>347</v>
      </c>
      <c r="D96" s="24" t="s">
        <v>69</v>
      </c>
      <c r="E96" s="30" t="s">
        <v>348</v>
      </c>
      <c r="F96" s="31" t="s">
        <v>204</v>
      </c>
      <c r="G96" s="32">
        <v>16.55</v>
      </c>
      <c r="H96" s="33">
        <v>0</v>
      </c>
      <c r="I96" s="33">
        <f>ROUND(ROUND(H96,2)*ROUND(G96,3),2)</f>
        <v>0</v>
      </c>
      <c r="O96">
        <f>(I96*21)/100</f>
        <v>0</v>
      </c>
      <c r="P96" t="s">
        <v>35</v>
      </c>
    </row>
    <row r="97" spans="1:16" ht="38.25" x14ac:dyDescent="0.2">
      <c r="A97" s="34" t="s">
        <v>59</v>
      </c>
      <c r="E97" s="35" t="s">
        <v>4223</v>
      </c>
    </row>
    <row r="98" spans="1:16" x14ac:dyDescent="0.2">
      <c r="A98" s="36" t="s">
        <v>61</v>
      </c>
      <c r="E98" s="37" t="s">
        <v>4222</v>
      </c>
    </row>
    <row r="99" spans="1:16" ht="51" x14ac:dyDescent="0.2">
      <c r="A99" t="s">
        <v>63</v>
      </c>
      <c r="E99" s="35" t="s">
        <v>327</v>
      </c>
    </row>
    <row r="100" spans="1:16" x14ac:dyDescent="0.2">
      <c r="A100" s="24" t="s">
        <v>55</v>
      </c>
      <c r="B100" s="29" t="s">
        <v>171</v>
      </c>
      <c r="C100" s="29" t="s">
        <v>369</v>
      </c>
      <c r="D100" s="24" t="s">
        <v>69</v>
      </c>
      <c r="E100" s="30" t="s">
        <v>370</v>
      </c>
      <c r="F100" s="31" t="s">
        <v>204</v>
      </c>
      <c r="G100" s="32">
        <v>16.55</v>
      </c>
      <c r="H100" s="33">
        <v>0</v>
      </c>
      <c r="I100" s="33">
        <f>ROUND(ROUND(H100,2)*ROUND(G100,3),2)</f>
        <v>0</v>
      </c>
      <c r="O100">
        <f>(I100*21)/100</f>
        <v>0</v>
      </c>
      <c r="P100" t="s">
        <v>35</v>
      </c>
    </row>
    <row r="101" spans="1:16" ht="51" x14ac:dyDescent="0.2">
      <c r="A101" s="34" t="s">
        <v>59</v>
      </c>
      <c r="E101" s="35" t="s">
        <v>4024</v>
      </c>
    </row>
    <row r="102" spans="1:16" x14ac:dyDescent="0.2">
      <c r="A102" s="36" t="s">
        <v>61</v>
      </c>
      <c r="E102" s="37" t="s">
        <v>4222</v>
      </c>
    </row>
    <row r="103" spans="1:16" ht="51" x14ac:dyDescent="0.2">
      <c r="A103" t="s">
        <v>63</v>
      </c>
      <c r="E103" s="35" t="s">
        <v>373</v>
      </c>
    </row>
    <row r="104" spans="1:16" x14ac:dyDescent="0.2">
      <c r="A104" s="24" t="s">
        <v>55</v>
      </c>
      <c r="B104" s="29" t="s">
        <v>178</v>
      </c>
      <c r="C104" s="29" t="s">
        <v>375</v>
      </c>
      <c r="D104" s="24" t="s">
        <v>69</v>
      </c>
      <c r="E104" s="30" t="s">
        <v>376</v>
      </c>
      <c r="F104" s="31" t="s">
        <v>204</v>
      </c>
      <c r="G104" s="32">
        <v>33.1</v>
      </c>
      <c r="H104" s="33">
        <v>0</v>
      </c>
      <c r="I104" s="33">
        <f>ROUND(ROUND(H104,2)*ROUND(G104,3),2)</f>
        <v>0</v>
      </c>
      <c r="O104">
        <f>(I104*21)/100</f>
        <v>0</v>
      </c>
      <c r="P104" t="s">
        <v>35</v>
      </c>
    </row>
    <row r="105" spans="1:16" ht="102" x14ac:dyDescent="0.2">
      <c r="A105" s="34" t="s">
        <v>59</v>
      </c>
      <c r="E105" s="35" t="s">
        <v>4224</v>
      </c>
    </row>
    <row r="106" spans="1:16" ht="38.25" x14ac:dyDescent="0.2">
      <c r="A106" s="36" t="s">
        <v>61</v>
      </c>
      <c r="E106" s="37" t="s">
        <v>4225</v>
      </c>
    </row>
    <row r="107" spans="1:16" ht="51" x14ac:dyDescent="0.2">
      <c r="A107" t="s">
        <v>63</v>
      </c>
      <c r="E107" s="35" t="s">
        <v>373</v>
      </c>
    </row>
    <row r="108" spans="1:16" x14ac:dyDescent="0.2">
      <c r="A108" s="24" t="s">
        <v>55</v>
      </c>
      <c r="B108" s="29" t="s">
        <v>184</v>
      </c>
      <c r="C108" s="29" t="s">
        <v>403</v>
      </c>
      <c r="D108" s="24" t="s">
        <v>69</v>
      </c>
      <c r="E108" s="30" t="s">
        <v>404</v>
      </c>
      <c r="F108" s="31" t="s">
        <v>204</v>
      </c>
      <c r="G108" s="32">
        <v>16.55</v>
      </c>
      <c r="H108" s="33">
        <v>0</v>
      </c>
      <c r="I108" s="33">
        <f>ROUND(ROUND(H108,2)*ROUND(G108,3),2)</f>
        <v>0</v>
      </c>
      <c r="O108">
        <f>(I108*21)/100</f>
        <v>0</v>
      </c>
      <c r="P108" t="s">
        <v>35</v>
      </c>
    </row>
    <row r="109" spans="1:16" ht="38.25" x14ac:dyDescent="0.2">
      <c r="A109" s="34" t="s">
        <v>59</v>
      </c>
      <c r="E109" s="35" t="s">
        <v>4226</v>
      </c>
    </row>
    <row r="110" spans="1:16" x14ac:dyDescent="0.2">
      <c r="A110" s="36" t="s">
        <v>61</v>
      </c>
      <c r="E110" s="37" t="s">
        <v>4222</v>
      </c>
    </row>
    <row r="111" spans="1:16" ht="140.25" x14ac:dyDescent="0.2">
      <c r="A111" t="s">
        <v>63</v>
      </c>
      <c r="E111" s="35" t="s">
        <v>401</v>
      </c>
    </row>
    <row r="112" spans="1:16" x14ac:dyDescent="0.2">
      <c r="A112" s="24" t="s">
        <v>55</v>
      </c>
      <c r="B112" s="29" t="s">
        <v>190</v>
      </c>
      <c r="C112" s="29" t="s">
        <v>408</v>
      </c>
      <c r="D112" s="24" t="s">
        <v>69</v>
      </c>
      <c r="E112" s="30" t="s">
        <v>409</v>
      </c>
      <c r="F112" s="31" t="s">
        <v>204</v>
      </c>
      <c r="G112" s="32">
        <v>16.55</v>
      </c>
      <c r="H112" s="33">
        <v>0</v>
      </c>
      <c r="I112" s="33">
        <f>ROUND(ROUND(H112,2)*ROUND(G112,3),2)</f>
        <v>0</v>
      </c>
      <c r="O112">
        <f>(I112*21)/100</f>
        <v>0</v>
      </c>
      <c r="P112" t="s">
        <v>35</v>
      </c>
    </row>
    <row r="113" spans="1:18" ht="38.25" x14ac:dyDescent="0.2">
      <c r="A113" s="34" t="s">
        <v>59</v>
      </c>
      <c r="E113" s="35" t="s">
        <v>4227</v>
      </c>
    </row>
    <row r="114" spans="1:18" x14ac:dyDescent="0.2">
      <c r="A114" s="36" t="s">
        <v>61</v>
      </c>
      <c r="E114" s="37" t="s">
        <v>4222</v>
      </c>
    </row>
    <row r="115" spans="1:18" ht="140.25" x14ac:dyDescent="0.2">
      <c r="A115" t="s">
        <v>63</v>
      </c>
      <c r="E115" s="35" t="s">
        <v>401</v>
      </c>
    </row>
    <row r="116" spans="1:18" x14ac:dyDescent="0.2">
      <c r="A116" s="24" t="s">
        <v>55</v>
      </c>
      <c r="B116" s="29" t="s">
        <v>196</v>
      </c>
      <c r="C116" s="29" t="s">
        <v>413</v>
      </c>
      <c r="D116" s="24" t="s">
        <v>69</v>
      </c>
      <c r="E116" s="30" t="s">
        <v>414</v>
      </c>
      <c r="F116" s="31" t="s">
        <v>204</v>
      </c>
      <c r="G116" s="32">
        <v>16.55</v>
      </c>
      <c r="H116" s="33">
        <v>0</v>
      </c>
      <c r="I116" s="33">
        <f>ROUND(ROUND(H116,2)*ROUND(G116,3),2)</f>
        <v>0</v>
      </c>
      <c r="O116">
        <f>(I116*21)/100</f>
        <v>0</v>
      </c>
      <c r="P116" t="s">
        <v>35</v>
      </c>
    </row>
    <row r="117" spans="1:18" ht="38.25" x14ac:dyDescent="0.2">
      <c r="A117" s="34" t="s">
        <v>59</v>
      </c>
      <c r="E117" s="35" t="s">
        <v>4228</v>
      </c>
    </row>
    <row r="118" spans="1:18" x14ac:dyDescent="0.2">
      <c r="A118" s="36" t="s">
        <v>61</v>
      </c>
      <c r="E118" s="37" t="s">
        <v>4222</v>
      </c>
    </row>
    <row r="119" spans="1:18" ht="140.25" x14ac:dyDescent="0.2">
      <c r="A119" t="s">
        <v>63</v>
      </c>
      <c r="E119" s="35" t="s">
        <v>401</v>
      </c>
    </row>
    <row r="120" spans="1:18" x14ac:dyDescent="0.2">
      <c r="A120" s="24" t="s">
        <v>55</v>
      </c>
      <c r="B120" s="29" t="s">
        <v>201</v>
      </c>
      <c r="C120" s="29" t="s">
        <v>471</v>
      </c>
      <c r="D120" s="24" t="s">
        <v>69</v>
      </c>
      <c r="E120" s="30" t="s">
        <v>472</v>
      </c>
      <c r="F120" s="31" t="s">
        <v>101</v>
      </c>
      <c r="G120" s="32">
        <v>8.2799999999999994</v>
      </c>
      <c r="H120" s="33">
        <v>0</v>
      </c>
      <c r="I120" s="33">
        <f>ROUND(ROUND(H120,2)*ROUND(G120,3),2)</f>
        <v>0</v>
      </c>
      <c r="O120">
        <f>(I120*21)/100</f>
        <v>0</v>
      </c>
      <c r="P120" t="s">
        <v>35</v>
      </c>
    </row>
    <row r="121" spans="1:18" ht="38.25" x14ac:dyDescent="0.2">
      <c r="A121" s="34" t="s">
        <v>59</v>
      </c>
      <c r="E121" s="35" t="s">
        <v>4026</v>
      </c>
    </row>
    <row r="122" spans="1:18" x14ac:dyDescent="0.2">
      <c r="A122" s="36" t="s">
        <v>61</v>
      </c>
      <c r="E122" s="37" t="s">
        <v>4204</v>
      </c>
    </row>
    <row r="123" spans="1:18" ht="38.25" x14ac:dyDescent="0.2">
      <c r="A123" t="s">
        <v>63</v>
      </c>
      <c r="E123" s="35" t="s">
        <v>475</v>
      </c>
    </row>
    <row r="124" spans="1:18" ht="12.75" customHeight="1" x14ac:dyDescent="0.2">
      <c r="A124" s="12" t="s">
        <v>53</v>
      </c>
      <c r="B124" s="12"/>
      <c r="C124" s="38" t="s">
        <v>47</v>
      </c>
      <c r="D124" s="12"/>
      <c r="E124" s="27" t="s">
        <v>793</v>
      </c>
      <c r="F124" s="12"/>
      <c r="G124" s="12"/>
      <c r="H124" s="12"/>
      <c r="I124" s="39">
        <f>0+Q124</f>
        <v>0</v>
      </c>
      <c r="O124">
        <f>0+R124</f>
        <v>0</v>
      </c>
      <c r="Q124">
        <f>0+I125</f>
        <v>0</v>
      </c>
      <c r="R124">
        <f>0+O125</f>
        <v>0</v>
      </c>
    </row>
    <row r="125" spans="1:18" ht="25.5" x14ac:dyDescent="0.2">
      <c r="A125" s="24" t="s">
        <v>55</v>
      </c>
      <c r="B125" s="29" t="s">
        <v>208</v>
      </c>
      <c r="C125" s="29" t="s">
        <v>794</v>
      </c>
      <c r="D125" s="24" t="s">
        <v>69</v>
      </c>
      <c r="E125" s="30" t="s">
        <v>795</v>
      </c>
      <c r="F125" s="31" t="s">
        <v>204</v>
      </c>
      <c r="G125" s="32">
        <v>0.30399999999999999</v>
      </c>
      <c r="H125" s="33">
        <v>0</v>
      </c>
      <c r="I125" s="33">
        <f>ROUND(ROUND(H125,2)*ROUND(G125,3),2)</f>
        <v>0</v>
      </c>
      <c r="O125">
        <f>(I125*21)/100</f>
        <v>0</v>
      </c>
      <c r="P125" t="s">
        <v>35</v>
      </c>
    </row>
    <row r="126" spans="1:18" ht="51" x14ac:dyDescent="0.2">
      <c r="A126" s="34" t="s">
        <v>59</v>
      </c>
      <c r="E126" s="35" t="s">
        <v>3373</v>
      </c>
    </row>
    <row r="127" spans="1:18" x14ac:dyDescent="0.2">
      <c r="A127" s="36" t="s">
        <v>61</v>
      </c>
      <c r="E127" s="37" t="s">
        <v>3374</v>
      </c>
    </row>
    <row r="128" spans="1:18" ht="76.5" x14ac:dyDescent="0.2">
      <c r="A128" t="s">
        <v>63</v>
      </c>
      <c r="E128" s="35" t="s">
        <v>798</v>
      </c>
    </row>
    <row r="129" spans="1:18" ht="12.75" customHeight="1" x14ac:dyDescent="0.2">
      <c r="A129" s="12" t="s">
        <v>53</v>
      </c>
      <c r="B129" s="12"/>
      <c r="C129" s="38" t="s">
        <v>89</v>
      </c>
      <c r="D129" s="12"/>
      <c r="E129" s="27" t="s">
        <v>476</v>
      </c>
      <c r="F129" s="12"/>
      <c r="G129" s="12"/>
      <c r="H129" s="12"/>
      <c r="I129" s="39">
        <f>0+Q129</f>
        <v>0</v>
      </c>
      <c r="O129">
        <f>0+R129</f>
        <v>0</v>
      </c>
      <c r="Q129">
        <f>0+I130+I134</f>
        <v>0</v>
      </c>
      <c r="R129">
        <f>0+O130+O134</f>
        <v>0</v>
      </c>
    </row>
    <row r="130" spans="1:18" ht="25.5" x14ac:dyDescent="0.2">
      <c r="A130" s="24" t="s">
        <v>55</v>
      </c>
      <c r="B130" s="29" t="s">
        <v>214</v>
      </c>
      <c r="C130" s="29" t="s">
        <v>799</v>
      </c>
      <c r="D130" s="24" t="s">
        <v>69</v>
      </c>
      <c r="E130" s="30" t="s">
        <v>800</v>
      </c>
      <c r="F130" s="31" t="s">
        <v>204</v>
      </c>
      <c r="G130" s="32">
        <v>12.851000000000001</v>
      </c>
      <c r="H130" s="33">
        <v>0</v>
      </c>
      <c r="I130" s="33">
        <f>ROUND(ROUND(H130,2)*ROUND(G130,3),2)</f>
        <v>0</v>
      </c>
      <c r="O130">
        <f>(I130*21)/100</f>
        <v>0</v>
      </c>
      <c r="P130" t="s">
        <v>35</v>
      </c>
    </row>
    <row r="131" spans="1:18" ht="76.5" x14ac:dyDescent="0.2">
      <c r="A131" s="34" t="s">
        <v>59</v>
      </c>
      <c r="E131" s="35" t="s">
        <v>4229</v>
      </c>
    </row>
    <row r="132" spans="1:18" ht="38.25" x14ac:dyDescent="0.2">
      <c r="A132" s="36" t="s">
        <v>61</v>
      </c>
      <c r="E132" s="37" t="s">
        <v>4230</v>
      </c>
    </row>
    <row r="133" spans="1:18" ht="191.25" x14ac:dyDescent="0.2">
      <c r="A133" t="s">
        <v>63</v>
      </c>
      <c r="E133" s="35" t="s">
        <v>803</v>
      </c>
    </row>
    <row r="134" spans="1:18" x14ac:dyDescent="0.2">
      <c r="A134" s="24" t="s">
        <v>55</v>
      </c>
      <c r="B134" s="29" t="s">
        <v>220</v>
      </c>
      <c r="C134" s="29" t="s">
        <v>804</v>
      </c>
      <c r="D134" s="24" t="s">
        <v>69</v>
      </c>
      <c r="E134" s="30" t="s">
        <v>805</v>
      </c>
      <c r="F134" s="31" t="s">
        <v>204</v>
      </c>
      <c r="G134" s="32">
        <v>0.30399999999999999</v>
      </c>
      <c r="H134" s="33">
        <v>0</v>
      </c>
      <c r="I134" s="33">
        <f>ROUND(ROUND(H134,2)*ROUND(G134,3),2)</f>
        <v>0</v>
      </c>
      <c r="O134">
        <f>(I134*21)/100</f>
        <v>0</v>
      </c>
      <c r="P134" t="s">
        <v>35</v>
      </c>
    </row>
    <row r="135" spans="1:18" ht="38.25" x14ac:dyDescent="0.2">
      <c r="A135" s="34" t="s">
        <v>59</v>
      </c>
      <c r="E135" s="35" t="s">
        <v>3378</v>
      </c>
    </row>
    <row r="136" spans="1:18" x14ac:dyDescent="0.2">
      <c r="A136" s="36" t="s">
        <v>61</v>
      </c>
      <c r="E136" s="37" t="s">
        <v>3374</v>
      </c>
    </row>
    <row r="137" spans="1:18" ht="51" x14ac:dyDescent="0.2">
      <c r="A137" t="s">
        <v>63</v>
      </c>
      <c r="E137" s="35" t="s">
        <v>807</v>
      </c>
    </row>
    <row r="138" spans="1:18" ht="12.75" customHeight="1" x14ac:dyDescent="0.2">
      <c r="A138" s="12" t="s">
        <v>53</v>
      </c>
      <c r="B138" s="12"/>
      <c r="C138" s="38" t="s">
        <v>94</v>
      </c>
      <c r="D138" s="12"/>
      <c r="E138" s="27" t="s">
        <v>490</v>
      </c>
      <c r="F138" s="12"/>
      <c r="G138" s="12"/>
      <c r="H138" s="12"/>
      <c r="I138" s="39">
        <f>0+Q138</f>
        <v>0</v>
      </c>
      <c r="O138">
        <f>0+R138</f>
        <v>0</v>
      </c>
      <c r="Q138">
        <f>0+I139+I143+I147</f>
        <v>0</v>
      </c>
      <c r="R138">
        <f>0+O139+O143+O147</f>
        <v>0</v>
      </c>
    </row>
    <row r="139" spans="1:18" x14ac:dyDescent="0.2">
      <c r="A139" s="24" t="s">
        <v>55</v>
      </c>
      <c r="B139" s="29" t="s">
        <v>225</v>
      </c>
      <c r="C139" s="29" t="s">
        <v>808</v>
      </c>
      <c r="D139" s="24" t="s">
        <v>69</v>
      </c>
      <c r="E139" s="30" t="s">
        <v>809</v>
      </c>
      <c r="F139" s="31" t="s">
        <v>101</v>
      </c>
      <c r="G139" s="32">
        <v>5.15</v>
      </c>
      <c r="H139" s="33">
        <v>0</v>
      </c>
      <c r="I139" s="33">
        <f>ROUND(ROUND(H139,2)*ROUND(G139,3),2)</f>
        <v>0</v>
      </c>
      <c r="O139">
        <f>(I139*21)/100</f>
        <v>0</v>
      </c>
      <c r="P139" t="s">
        <v>35</v>
      </c>
    </row>
    <row r="140" spans="1:18" ht="51" x14ac:dyDescent="0.2">
      <c r="A140" s="34" t="s">
        <v>59</v>
      </c>
      <c r="E140" s="35" t="s">
        <v>3441</v>
      </c>
    </row>
    <row r="141" spans="1:18" x14ac:dyDescent="0.2">
      <c r="A141" s="36" t="s">
        <v>61</v>
      </c>
      <c r="E141" s="37" t="s">
        <v>3863</v>
      </c>
    </row>
    <row r="142" spans="1:18" ht="255" x14ac:dyDescent="0.2">
      <c r="A142" t="s">
        <v>63</v>
      </c>
      <c r="E142" s="35" t="s">
        <v>496</v>
      </c>
    </row>
    <row r="143" spans="1:18" x14ac:dyDescent="0.2">
      <c r="A143" s="24" t="s">
        <v>55</v>
      </c>
      <c r="B143" s="29" t="s">
        <v>230</v>
      </c>
      <c r="C143" s="29" t="s">
        <v>812</v>
      </c>
      <c r="D143" s="24" t="s">
        <v>69</v>
      </c>
      <c r="E143" s="30" t="s">
        <v>813</v>
      </c>
      <c r="F143" s="31" t="s">
        <v>486</v>
      </c>
      <c r="G143" s="32">
        <v>1</v>
      </c>
      <c r="H143" s="33">
        <v>0</v>
      </c>
      <c r="I143" s="33">
        <f>ROUND(ROUND(H143,2)*ROUND(G143,3),2)</f>
        <v>0</v>
      </c>
      <c r="O143">
        <f>(I143*21)/100</f>
        <v>0</v>
      </c>
      <c r="P143" t="s">
        <v>35</v>
      </c>
    </row>
    <row r="144" spans="1:18" ht="51" x14ac:dyDescent="0.2">
      <c r="A144" s="34" t="s">
        <v>59</v>
      </c>
      <c r="E144" s="35" t="s">
        <v>3381</v>
      </c>
    </row>
    <row r="145" spans="1:18" x14ac:dyDescent="0.2">
      <c r="A145" s="36" t="s">
        <v>61</v>
      </c>
      <c r="E145" s="37" t="s">
        <v>815</v>
      </c>
    </row>
    <row r="146" spans="1:18" ht="38.25" x14ac:dyDescent="0.2">
      <c r="A146" t="s">
        <v>63</v>
      </c>
      <c r="E146" s="35" t="s">
        <v>816</v>
      </c>
    </row>
    <row r="147" spans="1:18" x14ac:dyDescent="0.2">
      <c r="A147" s="24" t="s">
        <v>55</v>
      </c>
      <c r="B147" s="29" t="s">
        <v>236</v>
      </c>
      <c r="C147" s="29" t="s">
        <v>817</v>
      </c>
      <c r="D147" s="24" t="s">
        <v>69</v>
      </c>
      <c r="E147" s="30" t="s">
        <v>818</v>
      </c>
      <c r="F147" s="31" t="s">
        <v>71</v>
      </c>
      <c r="G147" s="32">
        <v>2.036</v>
      </c>
      <c r="H147" s="33">
        <v>0</v>
      </c>
      <c r="I147" s="33">
        <f>ROUND(ROUND(H147,2)*ROUND(G147,3),2)</f>
        <v>0</v>
      </c>
      <c r="O147">
        <f>(I147*21)/100</f>
        <v>0</v>
      </c>
      <c r="P147" t="s">
        <v>35</v>
      </c>
    </row>
    <row r="148" spans="1:18" ht="102" x14ac:dyDescent="0.2">
      <c r="A148" s="34" t="s">
        <v>59</v>
      </c>
      <c r="E148" s="35" t="s">
        <v>4231</v>
      </c>
    </row>
    <row r="149" spans="1:18" x14ac:dyDescent="0.2">
      <c r="A149" s="36" t="s">
        <v>61</v>
      </c>
      <c r="E149" s="37" t="s">
        <v>4232</v>
      </c>
    </row>
    <row r="150" spans="1:18" ht="369.75" x14ac:dyDescent="0.2">
      <c r="A150" t="s">
        <v>63</v>
      </c>
      <c r="E150" s="35" t="s">
        <v>274</v>
      </c>
    </row>
    <row r="151" spans="1:18" ht="12.75" customHeight="1" x14ac:dyDescent="0.2">
      <c r="A151" s="12" t="s">
        <v>53</v>
      </c>
      <c r="B151" s="12"/>
      <c r="C151" s="38" t="s">
        <v>50</v>
      </c>
      <c r="D151" s="12"/>
      <c r="E151" s="27" t="s">
        <v>542</v>
      </c>
      <c r="F151" s="12"/>
      <c r="G151" s="12"/>
      <c r="H151" s="12"/>
      <c r="I151" s="39">
        <f>0+Q151</f>
        <v>0</v>
      </c>
      <c r="O151">
        <f>0+R151</f>
        <v>0</v>
      </c>
      <c r="Q151">
        <f>0+I152+I156+I160</f>
        <v>0</v>
      </c>
      <c r="R151">
        <f>0+O152+O156+O160</f>
        <v>0</v>
      </c>
    </row>
    <row r="152" spans="1:18" x14ac:dyDescent="0.2">
      <c r="A152" s="24" t="s">
        <v>55</v>
      </c>
      <c r="B152" s="29" t="s">
        <v>243</v>
      </c>
      <c r="C152" s="29" t="s">
        <v>821</v>
      </c>
      <c r="D152" s="24" t="s">
        <v>69</v>
      </c>
      <c r="E152" s="30" t="s">
        <v>822</v>
      </c>
      <c r="F152" s="31" t="s">
        <v>101</v>
      </c>
      <c r="G152" s="32">
        <v>3.8</v>
      </c>
      <c r="H152" s="33">
        <v>0</v>
      </c>
      <c r="I152" s="33">
        <f>ROUND(ROUND(H152,2)*ROUND(G152,3),2)</f>
        <v>0</v>
      </c>
      <c r="O152">
        <f>(I152*21)/100</f>
        <v>0</v>
      </c>
      <c r="P152" t="s">
        <v>35</v>
      </c>
    </row>
    <row r="153" spans="1:18" ht="51" x14ac:dyDescent="0.2">
      <c r="A153" s="34" t="s">
        <v>59</v>
      </c>
      <c r="E153" s="35" t="s">
        <v>3388</v>
      </c>
    </row>
    <row r="154" spans="1:18" x14ac:dyDescent="0.2">
      <c r="A154" s="36" t="s">
        <v>61</v>
      </c>
      <c r="E154" s="37" t="s">
        <v>3389</v>
      </c>
    </row>
    <row r="155" spans="1:18" ht="25.5" x14ac:dyDescent="0.2">
      <c r="A155" t="s">
        <v>63</v>
      </c>
      <c r="E155" s="35" t="s">
        <v>825</v>
      </c>
    </row>
    <row r="156" spans="1:18" x14ac:dyDescent="0.2">
      <c r="A156" s="24" t="s">
        <v>55</v>
      </c>
      <c r="B156" s="29" t="s">
        <v>249</v>
      </c>
      <c r="C156" s="29" t="s">
        <v>826</v>
      </c>
      <c r="D156" s="24" t="s">
        <v>69</v>
      </c>
      <c r="E156" s="30" t="s">
        <v>827</v>
      </c>
      <c r="F156" s="31" t="s">
        <v>71</v>
      </c>
      <c r="G156" s="32">
        <v>1E-3</v>
      </c>
      <c r="H156" s="33">
        <v>0</v>
      </c>
      <c r="I156" s="33">
        <f>ROUND(ROUND(H156,2)*ROUND(G156,3),2)</f>
        <v>0</v>
      </c>
      <c r="O156">
        <f>(I156*21)/100</f>
        <v>0</v>
      </c>
      <c r="P156" t="s">
        <v>35</v>
      </c>
    </row>
    <row r="157" spans="1:18" ht="51" x14ac:dyDescent="0.2">
      <c r="A157" s="34" t="s">
        <v>59</v>
      </c>
      <c r="E157" s="35" t="s">
        <v>3390</v>
      </c>
    </row>
    <row r="158" spans="1:18" x14ac:dyDescent="0.2">
      <c r="A158" s="36" t="s">
        <v>61</v>
      </c>
      <c r="E158" s="37" t="s">
        <v>3448</v>
      </c>
    </row>
    <row r="159" spans="1:18" ht="38.25" x14ac:dyDescent="0.2">
      <c r="A159" t="s">
        <v>63</v>
      </c>
      <c r="E159" s="35" t="s">
        <v>830</v>
      </c>
    </row>
    <row r="160" spans="1:18" x14ac:dyDescent="0.2">
      <c r="A160" s="24" t="s">
        <v>55</v>
      </c>
      <c r="B160" s="29" t="s">
        <v>255</v>
      </c>
      <c r="C160" s="29" t="s">
        <v>831</v>
      </c>
      <c r="D160" s="24" t="s">
        <v>69</v>
      </c>
      <c r="E160" s="30" t="s">
        <v>832</v>
      </c>
      <c r="F160" s="31" t="s">
        <v>71</v>
      </c>
      <c r="G160" s="32">
        <v>2.5000000000000001E-2</v>
      </c>
      <c r="H160" s="33">
        <v>0</v>
      </c>
      <c r="I160" s="33">
        <f>ROUND(ROUND(H160,2)*ROUND(G160,3),2)</f>
        <v>0</v>
      </c>
      <c r="O160">
        <f>(I160*21)/100</f>
        <v>0</v>
      </c>
      <c r="P160" t="s">
        <v>35</v>
      </c>
    </row>
    <row r="161" spans="1:5" ht="63.75" x14ac:dyDescent="0.2">
      <c r="A161" s="34" t="s">
        <v>59</v>
      </c>
      <c r="E161" s="35" t="s">
        <v>3391</v>
      </c>
    </row>
    <row r="162" spans="1:5" x14ac:dyDescent="0.2">
      <c r="A162" s="36" t="s">
        <v>61</v>
      </c>
      <c r="E162" s="37" t="s">
        <v>834</v>
      </c>
    </row>
    <row r="163" spans="1:5" ht="229.5" x14ac:dyDescent="0.2">
      <c r="A163" t="s">
        <v>63</v>
      </c>
      <c r="E163"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0+O12+O21+O66+O95+O128+O133+O142+O155</f>
        <v>0</v>
      </c>
      <c r="P2" t="s">
        <v>34</v>
      </c>
    </row>
    <row r="3" spans="1:18" ht="15" customHeight="1" x14ac:dyDescent="0.25">
      <c r="A3" t="s">
        <v>11</v>
      </c>
      <c r="B3" s="17" t="s">
        <v>13</v>
      </c>
      <c r="C3" s="4" t="s">
        <v>14</v>
      </c>
      <c r="D3" s="7"/>
      <c r="E3" s="18" t="s">
        <v>15</v>
      </c>
      <c r="F3" s="8"/>
      <c r="G3" s="15"/>
      <c r="H3" s="14" t="s">
        <v>4233</v>
      </c>
      <c r="I3" s="40">
        <f>0+I12+I21+I66+I95+I128+I133+I142+I155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4233</v>
      </c>
      <c r="D8" s="2"/>
      <c r="E8" s="21" t="s">
        <v>4234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107.91</v>
      </c>
      <c r="H13" s="33">
        <v>0</v>
      </c>
      <c r="I13" s="33">
        <f>ROUND(ROUND(H13,2)*ROUND(G13,3),2)</f>
        <v>0</v>
      </c>
      <c r="O13">
        <f>(I13*21)/100</f>
        <v>0</v>
      </c>
      <c r="P13" t="s">
        <v>35</v>
      </c>
    </row>
    <row r="14" spans="1:18" ht="25.5" x14ac:dyDescent="0.2">
      <c r="A14" s="34" t="s">
        <v>59</v>
      </c>
      <c r="E14" s="35" t="s">
        <v>1553</v>
      </c>
    </row>
    <row r="15" spans="1:18" x14ac:dyDescent="0.2">
      <c r="A15" s="36" t="s">
        <v>61</v>
      </c>
      <c r="E15" s="37" t="s">
        <v>4235</v>
      </c>
    </row>
    <row r="16" spans="1:18" ht="25.5" x14ac:dyDescent="0.2">
      <c r="A16" t="s">
        <v>63</v>
      </c>
      <c r="E16" s="35" t="s">
        <v>64</v>
      </c>
    </row>
    <row r="17" spans="1:18" x14ac:dyDescent="0.2">
      <c r="A17" s="24" t="s">
        <v>55</v>
      </c>
      <c r="B17" s="29" t="s">
        <v>35</v>
      </c>
      <c r="C17" s="29" t="s">
        <v>56</v>
      </c>
      <c r="D17" s="24" t="s">
        <v>125</v>
      </c>
      <c r="E17" s="30" t="s">
        <v>57</v>
      </c>
      <c r="F17" s="31" t="s">
        <v>58</v>
      </c>
      <c r="G17" s="32">
        <v>17.850000000000001</v>
      </c>
      <c r="H17" s="33">
        <v>0</v>
      </c>
      <c r="I17" s="33">
        <f>ROUND(ROUND(H17,2)*ROUND(G17,3),2)</f>
        <v>0</v>
      </c>
      <c r="O17">
        <f>(I17*21)/100</f>
        <v>0</v>
      </c>
      <c r="P17" t="s">
        <v>35</v>
      </c>
    </row>
    <row r="18" spans="1:18" ht="25.5" x14ac:dyDescent="0.2">
      <c r="A18" s="34" t="s">
        <v>59</v>
      </c>
      <c r="E18" s="35" t="s">
        <v>4236</v>
      </c>
    </row>
    <row r="19" spans="1:18" x14ac:dyDescent="0.2">
      <c r="A19" s="36" t="s">
        <v>61</v>
      </c>
      <c r="E19" s="37" t="s">
        <v>4237</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f>
        <v>0</v>
      </c>
      <c r="R21">
        <f>0+O22+O26+O30+O34+O38+O42+O46+O50+O54+O58+O62</f>
        <v>0</v>
      </c>
    </row>
    <row r="22" spans="1:18" x14ac:dyDescent="0.2">
      <c r="A22" s="24" t="s">
        <v>55</v>
      </c>
      <c r="B22" s="29" t="s">
        <v>34</v>
      </c>
      <c r="C22" s="29" t="s">
        <v>1087</v>
      </c>
      <c r="D22" s="24" t="s">
        <v>69</v>
      </c>
      <c r="E22" s="30" t="s">
        <v>1088</v>
      </c>
      <c r="F22" s="31" t="s">
        <v>101</v>
      </c>
      <c r="G22" s="32">
        <v>14</v>
      </c>
      <c r="H22" s="33">
        <v>0</v>
      </c>
      <c r="I22" s="33">
        <f>ROUND(ROUND(H22,2)*ROUND(G22,3),2)</f>
        <v>0</v>
      </c>
      <c r="O22">
        <f>(I22*21)/100</f>
        <v>0</v>
      </c>
      <c r="P22" t="s">
        <v>35</v>
      </c>
    </row>
    <row r="23" spans="1:18" ht="38.25" x14ac:dyDescent="0.2">
      <c r="A23" s="34" t="s">
        <v>59</v>
      </c>
      <c r="E23" s="35" t="s">
        <v>4006</v>
      </c>
    </row>
    <row r="24" spans="1:18" x14ac:dyDescent="0.2">
      <c r="A24" s="36" t="s">
        <v>61</v>
      </c>
      <c r="E24" s="37" t="s">
        <v>1015</v>
      </c>
    </row>
    <row r="25" spans="1:18" ht="25.5" x14ac:dyDescent="0.2">
      <c r="A25" t="s">
        <v>63</v>
      </c>
      <c r="E25" s="35" t="s">
        <v>133</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38.25" x14ac:dyDescent="0.2">
      <c r="A27" s="34" t="s">
        <v>59</v>
      </c>
      <c r="E27" s="35" t="s">
        <v>4238</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3.7469999999999999</v>
      </c>
      <c r="H30" s="33">
        <v>0</v>
      </c>
      <c r="I30" s="33">
        <f>ROUND(ROUND(H30,2)*ROUND(G30,3),2)</f>
        <v>0</v>
      </c>
      <c r="O30">
        <f>(I30*21)/100</f>
        <v>0</v>
      </c>
      <c r="P30" t="s">
        <v>35</v>
      </c>
    </row>
    <row r="31" spans="1:18" ht="153" x14ac:dyDescent="0.2">
      <c r="A31" s="34" t="s">
        <v>59</v>
      </c>
      <c r="E31" s="35" t="s">
        <v>4239</v>
      </c>
    </row>
    <row r="32" spans="1:18" ht="25.5" x14ac:dyDescent="0.2">
      <c r="A32" s="36" t="s">
        <v>61</v>
      </c>
      <c r="E32" s="37" t="s">
        <v>4240</v>
      </c>
    </row>
    <row r="33" spans="1:16" ht="38.25" x14ac:dyDescent="0.2">
      <c r="A33" t="s">
        <v>63</v>
      </c>
      <c r="E33" s="35" t="s">
        <v>146</v>
      </c>
    </row>
    <row r="34" spans="1:16" x14ac:dyDescent="0.2">
      <c r="A34" s="24" t="s">
        <v>55</v>
      </c>
      <c r="B34" s="29" t="s">
        <v>47</v>
      </c>
      <c r="C34" s="29" t="s">
        <v>166</v>
      </c>
      <c r="D34" s="24" t="s">
        <v>69</v>
      </c>
      <c r="E34" s="30" t="s">
        <v>167</v>
      </c>
      <c r="F34" s="31" t="s">
        <v>71</v>
      </c>
      <c r="G34" s="32">
        <v>53.954999999999998</v>
      </c>
      <c r="H34" s="33">
        <v>0</v>
      </c>
      <c r="I34" s="33">
        <f>ROUND(ROUND(H34,2)*ROUND(G34,3),2)</f>
        <v>0</v>
      </c>
      <c r="O34">
        <f>(I34*21)/100</f>
        <v>0</v>
      </c>
      <c r="P34" t="s">
        <v>35</v>
      </c>
    </row>
    <row r="35" spans="1:16" ht="63.75" x14ac:dyDescent="0.2">
      <c r="A35" s="34" t="s">
        <v>59</v>
      </c>
      <c r="E35" s="35" t="s">
        <v>4241</v>
      </c>
    </row>
    <row r="36" spans="1:16" x14ac:dyDescent="0.2">
      <c r="A36" s="36" t="s">
        <v>61</v>
      </c>
      <c r="E36" s="37" t="s">
        <v>4242</v>
      </c>
    </row>
    <row r="37" spans="1:16" ht="318.75" x14ac:dyDescent="0.2">
      <c r="A37" t="s">
        <v>63</v>
      </c>
      <c r="E37" s="35" t="s">
        <v>170</v>
      </c>
    </row>
    <row r="38" spans="1:16" x14ac:dyDescent="0.2">
      <c r="A38" s="24" t="s">
        <v>55</v>
      </c>
      <c r="B38" s="29" t="s">
        <v>89</v>
      </c>
      <c r="C38" s="29" t="s">
        <v>172</v>
      </c>
      <c r="D38" s="24" t="s">
        <v>69</v>
      </c>
      <c r="E38" s="30" t="s">
        <v>173</v>
      </c>
      <c r="F38" s="31" t="s">
        <v>174</v>
      </c>
      <c r="G38" s="32">
        <v>539.54999999999995</v>
      </c>
      <c r="H38" s="33">
        <v>0</v>
      </c>
      <c r="I38" s="33">
        <f>ROUND(ROUND(H38,2)*ROUND(G38,3),2)</f>
        <v>0</v>
      </c>
      <c r="O38">
        <f>(I38*21)/100</f>
        <v>0</v>
      </c>
      <c r="P38" t="s">
        <v>35</v>
      </c>
    </row>
    <row r="39" spans="1:16" ht="38.25" x14ac:dyDescent="0.2">
      <c r="A39" s="34" t="s">
        <v>59</v>
      </c>
      <c r="E39" s="35" t="s">
        <v>751</v>
      </c>
    </row>
    <row r="40" spans="1:16" x14ac:dyDescent="0.2">
      <c r="A40" s="36" t="s">
        <v>61</v>
      </c>
      <c r="E40" s="37" t="s">
        <v>4243</v>
      </c>
    </row>
    <row r="41" spans="1:16" ht="25.5" x14ac:dyDescent="0.2">
      <c r="A41" t="s">
        <v>63</v>
      </c>
      <c r="E41" s="35" t="s">
        <v>177</v>
      </c>
    </row>
    <row r="42" spans="1:16" x14ac:dyDescent="0.2">
      <c r="A42" s="24" t="s">
        <v>55</v>
      </c>
      <c r="B42" s="29" t="s">
        <v>94</v>
      </c>
      <c r="C42" s="29" t="s">
        <v>753</v>
      </c>
      <c r="D42" s="24" t="s">
        <v>69</v>
      </c>
      <c r="E42" s="30" t="s">
        <v>754</v>
      </c>
      <c r="F42" s="31" t="s">
        <v>71</v>
      </c>
      <c r="G42" s="32">
        <v>18.78</v>
      </c>
      <c r="H42" s="33">
        <v>0</v>
      </c>
      <c r="I42" s="33">
        <f>ROUND(ROUND(H42,2)*ROUND(G42,3),2)</f>
        <v>0</v>
      </c>
      <c r="O42">
        <f>(I42*21)/100</f>
        <v>0</v>
      </c>
      <c r="P42" t="s">
        <v>35</v>
      </c>
    </row>
    <row r="43" spans="1:16" ht="51" x14ac:dyDescent="0.2">
      <c r="A43" s="34" t="s">
        <v>59</v>
      </c>
      <c r="E43" s="35" t="s">
        <v>3339</v>
      </c>
    </row>
    <row r="44" spans="1:16" x14ac:dyDescent="0.2">
      <c r="A44" s="36" t="s">
        <v>61</v>
      </c>
      <c r="E44" s="37" t="s">
        <v>4244</v>
      </c>
    </row>
    <row r="45" spans="1:16" ht="293.25" x14ac:dyDescent="0.2">
      <c r="A45" t="s">
        <v>63</v>
      </c>
      <c r="E45" s="35" t="s">
        <v>757</v>
      </c>
    </row>
    <row r="46" spans="1:16" x14ac:dyDescent="0.2">
      <c r="A46" s="24" t="s">
        <v>55</v>
      </c>
      <c r="B46" s="29" t="s">
        <v>50</v>
      </c>
      <c r="C46" s="29" t="s">
        <v>202</v>
      </c>
      <c r="D46" s="24" t="s">
        <v>69</v>
      </c>
      <c r="E46" s="30" t="s">
        <v>203</v>
      </c>
      <c r="F46" s="31" t="s">
        <v>204</v>
      </c>
      <c r="G46" s="32">
        <v>70.918000000000006</v>
      </c>
      <c r="H46" s="33">
        <v>0</v>
      </c>
      <c r="I46" s="33">
        <f>ROUND(ROUND(H46,2)*ROUND(G46,3),2)</f>
        <v>0</v>
      </c>
      <c r="O46">
        <f>(I46*21)/100</f>
        <v>0</v>
      </c>
      <c r="P46" t="s">
        <v>35</v>
      </c>
    </row>
    <row r="47" spans="1:16" ht="76.5" x14ac:dyDescent="0.2">
      <c r="A47" s="34" t="s">
        <v>59</v>
      </c>
      <c r="E47" s="35" t="s">
        <v>4245</v>
      </c>
    </row>
    <row r="48" spans="1:16" ht="38.25" x14ac:dyDescent="0.2">
      <c r="A48" s="36" t="s">
        <v>61</v>
      </c>
      <c r="E48" s="37" t="s">
        <v>4246</v>
      </c>
    </row>
    <row r="49" spans="1:16" ht="25.5" x14ac:dyDescent="0.2">
      <c r="A49" t="s">
        <v>63</v>
      </c>
      <c r="E49" s="35" t="s">
        <v>207</v>
      </c>
    </row>
    <row r="50" spans="1:16" x14ac:dyDescent="0.2">
      <c r="A50" s="24" t="s">
        <v>55</v>
      </c>
      <c r="B50" s="29" t="s">
        <v>52</v>
      </c>
      <c r="C50" s="29" t="s">
        <v>209</v>
      </c>
      <c r="D50" s="24" t="s">
        <v>69</v>
      </c>
      <c r="E50" s="30" t="s">
        <v>210</v>
      </c>
      <c r="F50" s="31" t="s">
        <v>204</v>
      </c>
      <c r="G50" s="32">
        <v>6.04</v>
      </c>
      <c r="H50" s="33">
        <v>0</v>
      </c>
      <c r="I50" s="33">
        <f>ROUND(ROUND(H50,2)*ROUND(G50,3),2)</f>
        <v>0</v>
      </c>
      <c r="O50">
        <f>(I50*21)/100</f>
        <v>0</v>
      </c>
      <c r="P50" t="s">
        <v>35</v>
      </c>
    </row>
    <row r="51" spans="1:16" ht="38.25" x14ac:dyDescent="0.2">
      <c r="A51" s="34" t="s">
        <v>59</v>
      </c>
      <c r="E51" s="35" t="s">
        <v>3343</v>
      </c>
    </row>
    <row r="52" spans="1:16" x14ac:dyDescent="0.2">
      <c r="A52" s="36" t="s">
        <v>61</v>
      </c>
      <c r="E52" s="37" t="s">
        <v>4247</v>
      </c>
    </row>
    <row r="53" spans="1:16" x14ac:dyDescent="0.2">
      <c r="A53" t="s">
        <v>63</v>
      </c>
      <c r="E53" s="35" t="s">
        <v>213</v>
      </c>
    </row>
    <row r="54" spans="1:16" x14ac:dyDescent="0.2">
      <c r="A54" s="24" t="s">
        <v>55</v>
      </c>
      <c r="B54" s="29" t="s">
        <v>108</v>
      </c>
      <c r="C54" s="29" t="s">
        <v>762</v>
      </c>
      <c r="D54" s="24" t="s">
        <v>69</v>
      </c>
      <c r="E54" s="30" t="s">
        <v>763</v>
      </c>
      <c r="F54" s="31" t="s">
        <v>204</v>
      </c>
      <c r="G54" s="32">
        <v>6.04</v>
      </c>
      <c r="H54" s="33">
        <v>0</v>
      </c>
      <c r="I54" s="33">
        <f>ROUND(ROUND(H54,2)*ROUND(G54,3),2)</f>
        <v>0</v>
      </c>
      <c r="O54">
        <f>(I54*21)/100</f>
        <v>0</v>
      </c>
      <c r="P54" t="s">
        <v>35</v>
      </c>
    </row>
    <row r="55" spans="1:16" ht="38.25" x14ac:dyDescent="0.2">
      <c r="A55" s="34" t="s">
        <v>59</v>
      </c>
      <c r="E55" s="35" t="s">
        <v>3345</v>
      </c>
    </row>
    <row r="56" spans="1:16" x14ac:dyDescent="0.2">
      <c r="A56" s="36" t="s">
        <v>61</v>
      </c>
      <c r="E56" s="37" t="s">
        <v>4247</v>
      </c>
    </row>
    <row r="57" spans="1:16" ht="38.25" x14ac:dyDescent="0.2">
      <c r="A57" t="s">
        <v>63</v>
      </c>
      <c r="E57" s="35" t="s">
        <v>765</v>
      </c>
    </row>
    <row r="58" spans="1:16" x14ac:dyDescent="0.2">
      <c r="A58" s="24" t="s">
        <v>55</v>
      </c>
      <c r="B58" s="29" t="s">
        <v>113</v>
      </c>
      <c r="C58" s="29" t="s">
        <v>221</v>
      </c>
      <c r="D58" s="24" t="s">
        <v>69</v>
      </c>
      <c r="E58" s="30" t="s">
        <v>222</v>
      </c>
      <c r="F58" s="31" t="s">
        <v>204</v>
      </c>
      <c r="G58" s="32">
        <v>6.04</v>
      </c>
      <c r="H58" s="33">
        <v>0</v>
      </c>
      <c r="I58" s="33">
        <f>ROUND(ROUND(H58,2)*ROUND(G58,3),2)</f>
        <v>0</v>
      </c>
      <c r="O58">
        <f>(I58*21)/100</f>
        <v>0</v>
      </c>
      <c r="P58" t="s">
        <v>35</v>
      </c>
    </row>
    <row r="59" spans="1:16" ht="38.25" x14ac:dyDescent="0.2">
      <c r="A59" s="34" t="s">
        <v>59</v>
      </c>
      <c r="E59" s="35" t="s">
        <v>3346</v>
      </c>
    </row>
    <row r="60" spans="1:16" x14ac:dyDescent="0.2">
      <c r="A60" s="36" t="s">
        <v>61</v>
      </c>
      <c r="E60" s="37" t="s">
        <v>4247</v>
      </c>
    </row>
    <row r="61" spans="1:16" ht="25.5" x14ac:dyDescent="0.2">
      <c r="A61" t="s">
        <v>63</v>
      </c>
      <c r="E61" s="35" t="s">
        <v>224</v>
      </c>
    </row>
    <row r="62" spans="1:16" x14ac:dyDescent="0.2">
      <c r="A62" s="24" t="s">
        <v>55</v>
      </c>
      <c r="B62" s="29" t="s">
        <v>118</v>
      </c>
      <c r="C62" s="29" t="s">
        <v>226</v>
      </c>
      <c r="D62" s="24" t="s">
        <v>69</v>
      </c>
      <c r="E62" s="30" t="s">
        <v>227</v>
      </c>
      <c r="F62" s="31" t="s">
        <v>204</v>
      </c>
      <c r="G62" s="32">
        <v>6.04</v>
      </c>
      <c r="H62" s="33">
        <v>0</v>
      </c>
      <c r="I62" s="33">
        <f>ROUND(ROUND(H62,2)*ROUND(G62,3),2)</f>
        <v>0</v>
      </c>
      <c r="O62">
        <f>(I62*21)/100</f>
        <v>0</v>
      </c>
      <c r="P62" t="s">
        <v>35</v>
      </c>
    </row>
    <row r="63" spans="1:16" ht="38.25" x14ac:dyDescent="0.2">
      <c r="A63" s="34" t="s">
        <v>59</v>
      </c>
      <c r="E63" s="35" t="s">
        <v>3347</v>
      </c>
    </row>
    <row r="64" spans="1:16" x14ac:dyDescent="0.2">
      <c r="A64" s="36" t="s">
        <v>61</v>
      </c>
      <c r="E64" s="37" t="s">
        <v>4247</v>
      </c>
    </row>
    <row r="65" spans="1:18" ht="38.25" x14ac:dyDescent="0.2">
      <c r="A65" t="s">
        <v>63</v>
      </c>
      <c r="E65" s="35" t="s">
        <v>229</v>
      </c>
    </row>
    <row r="66" spans="1:18" ht="12.75" customHeight="1" x14ac:dyDescent="0.2">
      <c r="A66" s="12" t="s">
        <v>53</v>
      </c>
      <c r="B66" s="12"/>
      <c r="C66" s="38" t="s">
        <v>43</v>
      </c>
      <c r="D66" s="12"/>
      <c r="E66" s="27" t="s">
        <v>281</v>
      </c>
      <c r="F66" s="12"/>
      <c r="G66" s="12"/>
      <c r="H66" s="12"/>
      <c r="I66" s="39">
        <f>0+Q66</f>
        <v>0</v>
      </c>
      <c r="O66">
        <f>0+R66</f>
        <v>0</v>
      </c>
      <c r="Q66">
        <f>0+I67+I71+I75+I79+I83+I87+I91</f>
        <v>0</v>
      </c>
      <c r="R66">
        <f>0+O67+O71+O75+O79+O83+O87+O91</f>
        <v>0</v>
      </c>
    </row>
    <row r="67" spans="1:18" x14ac:dyDescent="0.2">
      <c r="A67" s="24" t="s">
        <v>55</v>
      </c>
      <c r="B67" s="29" t="s">
        <v>124</v>
      </c>
      <c r="C67" s="29" t="s">
        <v>768</v>
      </c>
      <c r="D67" s="24" t="s">
        <v>69</v>
      </c>
      <c r="E67" s="30" t="s">
        <v>769</v>
      </c>
      <c r="F67" s="31" t="s">
        <v>71</v>
      </c>
      <c r="G67" s="32">
        <v>0.18</v>
      </c>
      <c r="H67" s="33">
        <v>0</v>
      </c>
      <c r="I67" s="33">
        <f>ROUND(ROUND(H67,2)*ROUND(G67,3),2)</f>
        <v>0</v>
      </c>
      <c r="O67">
        <f>(I67*21)/100</f>
        <v>0</v>
      </c>
      <c r="P67" t="s">
        <v>35</v>
      </c>
    </row>
    <row r="68" spans="1:18" ht="51" x14ac:dyDescent="0.2">
      <c r="A68" s="34" t="s">
        <v>59</v>
      </c>
      <c r="E68" s="35" t="s">
        <v>4135</v>
      </c>
    </row>
    <row r="69" spans="1:18" x14ac:dyDescent="0.2">
      <c r="A69" s="36" t="s">
        <v>61</v>
      </c>
      <c r="E69" s="37" t="s">
        <v>4136</v>
      </c>
    </row>
    <row r="70" spans="1:18" ht="229.5" x14ac:dyDescent="0.2">
      <c r="A70" t="s">
        <v>63</v>
      </c>
      <c r="E70" s="35" t="s">
        <v>772</v>
      </c>
    </row>
    <row r="71" spans="1:18" x14ac:dyDescent="0.2">
      <c r="A71" s="24" t="s">
        <v>55</v>
      </c>
      <c r="B71" s="29" t="s">
        <v>128</v>
      </c>
      <c r="C71" s="29" t="s">
        <v>288</v>
      </c>
      <c r="D71" s="24" t="s">
        <v>69</v>
      </c>
      <c r="E71" s="30" t="s">
        <v>289</v>
      </c>
      <c r="F71" s="31" t="s">
        <v>71</v>
      </c>
      <c r="G71" s="32">
        <v>2.5819999999999999</v>
      </c>
      <c r="H71" s="33">
        <v>0</v>
      </c>
      <c r="I71" s="33">
        <f>ROUND(ROUND(H71,2)*ROUND(G71,3),2)</f>
        <v>0</v>
      </c>
      <c r="O71">
        <f>(I71*21)/100</f>
        <v>0</v>
      </c>
      <c r="P71" t="s">
        <v>35</v>
      </c>
    </row>
    <row r="72" spans="1:18" ht="51" x14ac:dyDescent="0.2">
      <c r="A72" s="34" t="s">
        <v>59</v>
      </c>
      <c r="E72" s="35" t="s">
        <v>3351</v>
      </c>
    </row>
    <row r="73" spans="1:18" x14ac:dyDescent="0.2">
      <c r="A73" s="36" t="s">
        <v>61</v>
      </c>
      <c r="E73" s="37" t="s">
        <v>4248</v>
      </c>
    </row>
    <row r="74" spans="1:18" ht="369.75" x14ac:dyDescent="0.2">
      <c r="A74" t="s">
        <v>63</v>
      </c>
      <c r="E74" s="35" t="s">
        <v>274</v>
      </c>
    </row>
    <row r="75" spans="1:18" x14ac:dyDescent="0.2">
      <c r="A75" s="24" t="s">
        <v>55</v>
      </c>
      <c r="B75" s="29" t="s">
        <v>134</v>
      </c>
      <c r="C75" s="29" t="s">
        <v>775</v>
      </c>
      <c r="D75" s="24" t="s">
        <v>69</v>
      </c>
      <c r="E75" s="30" t="s">
        <v>776</v>
      </c>
      <c r="F75" s="31" t="s">
        <v>71</v>
      </c>
      <c r="G75" s="32">
        <v>3.5840000000000001</v>
      </c>
      <c r="H75" s="33">
        <v>0</v>
      </c>
      <c r="I75" s="33">
        <f>ROUND(ROUND(H75,2)*ROUND(G75,3),2)</f>
        <v>0</v>
      </c>
      <c r="O75">
        <f>(I75*21)/100</f>
        <v>0</v>
      </c>
      <c r="P75" t="s">
        <v>35</v>
      </c>
    </row>
    <row r="76" spans="1:18" ht="76.5" x14ac:dyDescent="0.2">
      <c r="A76" s="34" t="s">
        <v>59</v>
      </c>
      <c r="E76" s="35" t="s">
        <v>4249</v>
      </c>
    </row>
    <row r="77" spans="1:18" x14ac:dyDescent="0.2">
      <c r="A77" s="36" t="s">
        <v>61</v>
      </c>
      <c r="E77" s="37" t="s">
        <v>4250</v>
      </c>
    </row>
    <row r="78" spans="1:18" ht="369.75" x14ac:dyDescent="0.2">
      <c r="A78" t="s">
        <v>63</v>
      </c>
      <c r="E78" s="35" t="s">
        <v>274</v>
      </c>
    </row>
    <row r="79" spans="1:18" x14ac:dyDescent="0.2">
      <c r="A79" s="24" t="s">
        <v>55</v>
      </c>
      <c r="B79" s="29" t="s">
        <v>141</v>
      </c>
      <c r="C79" s="29" t="s">
        <v>779</v>
      </c>
      <c r="D79" s="24" t="s">
        <v>69</v>
      </c>
      <c r="E79" s="30" t="s">
        <v>780</v>
      </c>
      <c r="F79" s="31" t="s">
        <v>58</v>
      </c>
      <c r="G79" s="32">
        <v>0.56299999999999994</v>
      </c>
      <c r="H79" s="33">
        <v>0</v>
      </c>
      <c r="I79" s="33">
        <f>ROUND(ROUND(H79,2)*ROUND(G79,3),2)</f>
        <v>0</v>
      </c>
      <c r="O79">
        <f>(I79*21)/100</f>
        <v>0</v>
      </c>
      <c r="P79" t="s">
        <v>35</v>
      </c>
    </row>
    <row r="80" spans="1:18" ht="51" x14ac:dyDescent="0.2">
      <c r="A80" s="34" t="s">
        <v>59</v>
      </c>
      <c r="E80" s="35" t="s">
        <v>3355</v>
      </c>
    </row>
    <row r="81" spans="1:18" x14ac:dyDescent="0.2">
      <c r="A81" s="36" t="s">
        <v>61</v>
      </c>
      <c r="E81" s="37" t="s">
        <v>4251</v>
      </c>
    </row>
    <row r="82" spans="1:18" ht="191.25" x14ac:dyDescent="0.2">
      <c r="A82" t="s">
        <v>63</v>
      </c>
      <c r="E82" s="35" t="s">
        <v>783</v>
      </c>
    </row>
    <row r="83" spans="1:18" x14ac:dyDescent="0.2">
      <c r="A83" s="24" t="s">
        <v>55</v>
      </c>
      <c r="B83" s="29" t="s">
        <v>147</v>
      </c>
      <c r="C83" s="29" t="s">
        <v>293</v>
      </c>
      <c r="D83" s="24" t="s">
        <v>69</v>
      </c>
      <c r="E83" s="30" t="s">
        <v>294</v>
      </c>
      <c r="F83" s="31" t="s">
        <v>71</v>
      </c>
      <c r="G83" s="32">
        <v>6.6769999999999996</v>
      </c>
      <c r="H83" s="33">
        <v>0</v>
      </c>
      <c r="I83" s="33">
        <f>ROUND(ROUND(H83,2)*ROUND(G83,3),2)</f>
        <v>0</v>
      </c>
      <c r="O83">
        <f>(I83*21)/100</f>
        <v>0</v>
      </c>
      <c r="P83" t="s">
        <v>35</v>
      </c>
    </row>
    <row r="84" spans="1:18" ht="51" x14ac:dyDescent="0.2">
      <c r="A84" s="34" t="s">
        <v>59</v>
      </c>
      <c r="E84" s="35" t="s">
        <v>3357</v>
      </c>
    </row>
    <row r="85" spans="1:18" x14ac:dyDescent="0.2">
      <c r="A85" s="36" t="s">
        <v>61</v>
      </c>
      <c r="E85" s="37" t="s">
        <v>4252</v>
      </c>
    </row>
    <row r="86" spans="1:18" ht="38.25" x14ac:dyDescent="0.2">
      <c r="A86" t="s">
        <v>63</v>
      </c>
      <c r="E86" s="35" t="s">
        <v>297</v>
      </c>
    </row>
    <row r="87" spans="1:18" x14ac:dyDescent="0.2">
      <c r="A87" s="24" t="s">
        <v>55</v>
      </c>
      <c r="B87" s="29" t="s">
        <v>153</v>
      </c>
      <c r="C87" s="29" t="s">
        <v>310</v>
      </c>
      <c r="D87" s="24" t="s">
        <v>69</v>
      </c>
      <c r="E87" s="30" t="s">
        <v>311</v>
      </c>
      <c r="F87" s="31" t="s">
        <v>71</v>
      </c>
      <c r="G87" s="32">
        <v>4.3029999999999999</v>
      </c>
      <c r="H87" s="33">
        <v>0</v>
      </c>
      <c r="I87" s="33">
        <f>ROUND(ROUND(H87,2)*ROUND(G87,3),2)</f>
        <v>0</v>
      </c>
      <c r="O87">
        <f>(I87*21)/100</f>
        <v>0</v>
      </c>
      <c r="P87" t="s">
        <v>35</v>
      </c>
    </row>
    <row r="88" spans="1:18" ht="51" x14ac:dyDescent="0.2">
      <c r="A88" s="34" t="s">
        <v>59</v>
      </c>
      <c r="E88" s="35" t="s">
        <v>3359</v>
      </c>
    </row>
    <row r="89" spans="1:18" x14ac:dyDescent="0.2">
      <c r="A89" s="36" t="s">
        <v>61</v>
      </c>
      <c r="E89" s="37" t="s">
        <v>4253</v>
      </c>
    </row>
    <row r="90" spans="1:18" ht="102" x14ac:dyDescent="0.2">
      <c r="A90" t="s">
        <v>63</v>
      </c>
      <c r="E90" s="35" t="s">
        <v>314</v>
      </c>
    </row>
    <row r="91" spans="1:18" x14ac:dyDescent="0.2">
      <c r="A91" s="24" t="s">
        <v>55</v>
      </c>
      <c r="B91" s="29" t="s">
        <v>159</v>
      </c>
      <c r="C91" s="29" t="s">
        <v>788</v>
      </c>
      <c r="D91" s="24" t="s">
        <v>69</v>
      </c>
      <c r="E91" s="30" t="s">
        <v>789</v>
      </c>
      <c r="F91" s="31" t="s">
        <v>71</v>
      </c>
      <c r="G91" s="32">
        <v>0.51500000000000001</v>
      </c>
      <c r="H91" s="33">
        <v>0</v>
      </c>
      <c r="I91" s="33">
        <f>ROUND(ROUND(H91,2)*ROUND(G91,3),2)</f>
        <v>0</v>
      </c>
      <c r="O91">
        <f>(I91*21)/100</f>
        <v>0</v>
      </c>
      <c r="P91" t="s">
        <v>35</v>
      </c>
    </row>
    <row r="92" spans="1:18" ht="51" x14ac:dyDescent="0.2">
      <c r="A92" s="34" t="s">
        <v>59</v>
      </c>
      <c r="E92" s="35" t="s">
        <v>3361</v>
      </c>
    </row>
    <row r="93" spans="1:18" x14ac:dyDescent="0.2">
      <c r="A93" s="36" t="s">
        <v>61</v>
      </c>
      <c r="E93" s="37" t="s">
        <v>4254</v>
      </c>
    </row>
    <row r="94" spans="1:18" ht="357" x14ac:dyDescent="0.2">
      <c r="A94" t="s">
        <v>63</v>
      </c>
      <c r="E94" s="35" t="s">
        <v>792</v>
      </c>
    </row>
    <row r="95" spans="1:18" ht="12.75" customHeight="1" x14ac:dyDescent="0.2">
      <c r="A95" s="12" t="s">
        <v>53</v>
      </c>
      <c r="B95" s="12"/>
      <c r="C95" s="38" t="s">
        <v>45</v>
      </c>
      <c r="D95" s="12"/>
      <c r="E95" s="27" t="s">
        <v>315</v>
      </c>
      <c r="F95" s="12"/>
      <c r="G95" s="12"/>
      <c r="H95" s="12"/>
      <c r="I95" s="39">
        <f>0+Q95</f>
        <v>0</v>
      </c>
      <c r="O95">
        <f>0+R95</f>
        <v>0</v>
      </c>
      <c r="Q95">
        <f>0+I96+I100+I104+I108+I112+I116+I120+I124</f>
        <v>0</v>
      </c>
      <c r="R95">
        <f>0+O96+O100+O104+O108+O112+O116+O120+O124</f>
        <v>0</v>
      </c>
    </row>
    <row r="96" spans="1:18" x14ac:dyDescent="0.2">
      <c r="A96" s="24" t="s">
        <v>55</v>
      </c>
      <c r="B96" s="29" t="s">
        <v>165</v>
      </c>
      <c r="C96" s="29" t="s">
        <v>329</v>
      </c>
      <c r="D96" s="24" t="s">
        <v>69</v>
      </c>
      <c r="E96" s="30" t="s">
        <v>330</v>
      </c>
      <c r="F96" s="31" t="s">
        <v>204</v>
      </c>
      <c r="G96" s="32">
        <v>41.76</v>
      </c>
      <c r="H96" s="33">
        <v>0</v>
      </c>
      <c r="I96" s="33">
        <f>ROUND(ROUND(H96,2)*ROUND(G96,3),2)</f>
        <v>0</v>
      </c>
      <c r="O96">
        <f>(I96*21)/100</f>
        <v>0</v>
      </c>
      <c r="P96" t="s">
        <v>35</v>
      </c>
    </row>
    <row r="97" spans="1:16" ht="38.25" x14ac:dyDescent="0.2">
      <c r="A97" s="34" t="s">
        <v>59</v>
      </c>
      <c r="E97" s="35" t="s">
        <v>4221</v>
      </c>
    </row>
    <row r="98" spans="1:16" x14ac:dyDescent="0.2">
      <c r="A98" s="36" t="s">
        <v>61</v>
      </c>
      <c r="E98" s="37" t="s">
        <v>4255</v>
      </c>
    </row>
    <row r="99" spans="1:16" ht="51" x14ac:dyDescent="0.2">
      <c r="A99" t="s">
        <v>63</v>
      </c>
      <c r="E99" s="35" t="s">
        <v>327</v>
      </c>
    </row>
    <row r="100" spans="1:16" x14ac:dyDescent="0.2">
      <c r="A100" s="24" t="s">
        <v>55</v>
      </c>
      <c r="B100" s="29" t="s">
        <v>171</v>
      </c>
      <c r="C100" s="29" t="s">
        <v>347</v>
      </c>
      <c r="D100" s="24" t="s">
        <v>69</v>
      </c>
      <c r="E100" s="30" t="s">
        <v>348</v>
      </c>
      <c r="F100" s="31" t="s">
        <v>204</v>
      </c>
      <c r="G100" s="32">
        <v>41.76</v>
      </c>
      <c r="H100" s="33">
        <v>0</v>
      </c>
      <c r="I100" s="33">
        <f>ROUND(ROUND(H100,2)*ROUND(G100,3),2)</f>
        <v>0</v>
      </c>
      <c r="O100">
        <f>(I100*21)/100</f>
        <v>0</v>
      </c>
      <c r="P100" t="s">
        <v>35</v>
      </c>
    </row>
    <row r="101" spans="1:16" ht="38.25" x14ac:dyDescent="0.2">
      <c r="A101" s="34" t="s">
        <v>59</v>
      </c>
      <c r="E101" s="35" t="s">
        <v>4223</v>
      </c>
    </row>
    <row r="102" spans="1:16" x14ac:dyDescent="0.2">
      <c r="A102" s="36" t="s">
        <v>61</v>
      </c>
      <c r="E102" s="37" t="s">
        <v>4255</v>
      </c>
    </row>
    <row r="103" spans="1:16" ht="51" x14ac:dyDescent="0.2">
      <c r="A103" t="s">
        <v>63</v>
      </c>
      <c r="E103" s="35" t="s">
        <v>327</v>
      </c>
    </row>
    <row r="104" spans="1:16" x14ac:dyDescent="0.2">
      <c r="A104" s="24" t="s">
        <v>55</v>
      </c>
      <c r="B104" s="29" t="s">
        <v>178</v>
      </c>
      <c r="C104" s="29" t="s">
        <v>369</v>
      </c>
      <c r="D104" s="24" t="s">
        <v>69</v>
      </c>
      <c r="E104" s="30" t="s">
        <v>370</v>
      </c>
      <c r="F104" s="31" t="s">
        <v>204</v>
      </c>
      <c r="G104" s="32">
        <v>41.76</v>
      </c>
      <c r="H104" s="33">
        <v>0</v>
      </c>
      <c r="I104" s="33">
        <f>ROUND(ROUND(H104,2)*ROUND(G104,3),2)</f>
        <v>0</v>
      </c>
      <c r="O104">
        <f>(I104*21)/100</f>
        <v>0</v>
      </c>
      <c r="P104" t="s">
        <v>35</v>
      </c>
    </row>
    <row r="105" spans="1:16" ht="51" x14ac:dyDescent="0.2">
      <c r="A105" s="34" t="s">
        <v>59</v>
      </c>
      <c r="E105" s="35" t="s">
        <v>4024</v>
      </c>
    </row>
    <row r="106" spans="1:16" x14ac:dyDescent="0.2">
      <c r="A106" s="36" t="s">
        <v>61</v>
      </c>
      <c r="E106" s="37" t="s">
        <v>4255</v>
      </c>
    </row>
    <row r="107" spans="1:16" ht="51" x14ac:dyDescent="0.2">
      <c r="A107" t="s">
        <v>63</v>
      </c>
      <c r="E107" s="35" t="s">
        <v>373</v>
      </c>
    </row>
    <row r="108" spans="1:16" x14ac:dyDescent="0.2">
      <c r="A108" s="24" t="s">
        <v>55</v>
      </c>
      <c r="B108" s="29" t="s">
        <v>184</v>
      </c>
      <c r="C108" s="29" t="s">
        <v>375</v>
      </c>
      <c r="D108" s="24" t="s">
        <v>69</v>
      </c>
      <c r="E108" s="30" t="s">
        <v>376</v>
      </c>
      <c r="F108" s="31" t="s">
        <v>204</v>
      </c>
      <c r="G108" s="32">
        <v>83.52</v>
      </c>
      <c r="H108" s="33">
        <v>0</v>
      </c>
      <c r="I108" s="33">
        <f>ROUND(ROUND(H108,2)*ROUND(G108,3),2)</f>
        <v>0</v>
      </c>
      <c r="O108">
        <f>(I108*21)/100</f>
        <v>0</v>
      </c>
      <c r="P108" t="s">
        <v>35</v>
      </c>
    </row>
    <row r="109" spans="1:16" ht="102" x14ac:dyDescent="0.2">
      <c r="A109" s="34" t="s">
        <v>59</v>
      </c>
      <c r="E109" s="35" t="s">
        <v>4256</v>
      </c>
    </row>
    <row r="110" spans="1:16" ht="38.25" x14ac:dyDescent="0.2">
      <c r="A110" s="36" t="s">
        <v>61</v>
      </c>
      <c r="E110" s="37" t="s">
        <v>4257</v>
      </c>
    </row>
    <row r="111" spans="1:16" ht="51" x14ac:dyDescent="0.2">
      <c r="A111" t="s">
        <v>63</v>
      </c>
      <c r="E111" s="35" t="s">
        <v>373</v>
      </c>
    </row>
    <row r="112" spans="1:16" x14ac:dyDescent="0.2">
      <c r="A112" s="24" t="s">
        <v>55</v>
      </c>
      <c r="B112" s="29" t="s">
        <v>190</v>
      </c>
      <c r="C112" s="29" t="s">
        <v>403</v>
      </c>
      <c r="D112" s="24" t="s">
        <v>69</v>
      </c>
      <c r="E112" s="30" t="s">
        <v>404</v>
      </c>
      <c r="F112" s="31" t="s">
        <v>204</v>
      </c>
      <c r="G112" s="32">
        <v>41.76</v>
      </c>
      <c r="H112" s="33">
        <v>0</v>
      </c>
      <c r="I112" s="33">
        <f>ROUND(ROUND(H112,2)*ROUND(G112,3),2)</f>
        <v>0</v>
      </c>
      <c r="O112">
        <f>(I112*21)/100</f>
        <v>0</v>
      </c>
      <c r="P112" t="s">
        <v>35</v>
      </c>
    </row>
    <row r="113" spans="1:18" ht="38.25" x14ac:dyDescent="0.2">
      <c r="A113" s="34" t="s">
        <v>59</v>
      </c>
      <c r="E113" s="35" t="s">
        <v>4226</v>
      </c>
    </row>
    <row r="114" spans="1:18" x14ac:dyDescent="0.2">
      <c r="A114" s="36" t="s">
        <v>61</v>
      </c>
      <c r="E114" s="37" t="s">
        <v>4255</v>
      </c>
    </row>
    <row r="115" spans="1:18" ht="140.25" x14ac:dyDescent="0.2">
      <c r="A115" t="s">
        <v>63</v>
      </c>
      <c r="E115" s="35" t="s">
        <v>401</v>
      </c>
    </row>
    <row r="116" spans="1:18" x14ac:dyDescent="0.2">
      <c r="A116" s="24" t="s">
        <v>55</v>
      </c>
      <c r="B116" s="29" t="s">
        <v>196</v>
      </c>
      <c r="C116" s="29" t="s">
        <v>408</v>
      </c>
      <c r="D116" s="24" t="s">
        <v>69</v>
      </c>
      <c r="E116" s="30" t="s">
        <v>409</v>
      </c>
      <c r="F116" s="31" t="s">
        <v>204</v>
      </c>
      <c r="G116" s="32">
        <v>41.76</v>
      </c>
      <c r="H116" s="33">
        <v>0</v>
      </c>
      <c r="I116" s="33">
        <f>ROUND(ROUND(H116,2)*ROUND(G116,3),2)</f>
        <v>0</v>
      </c>
      <c r="O116">
        <f>(I116*21)/100</f>
        <v>0</v>
      </c>
      <c r="P116" t="s">
        <v>35</v>
      </c>
    </row>
    <row r="117" spans="1:18" ht="38.25" x14ac:dyDescent="0.2">
      <c r="A117" s="34" t="s">
        <v>59</v>
      </c>
      <c r="E117" s="35" t="s">
        <v>4227</v>
      </c>
    </row>
    <row r="118" spans="1:18" x14ac:dyDescent="0.2">
      <c r="A118" s="36" t="s">
        <v>61</v>
      </c>
      <c r="E118" s="37" t="s">
        <v>4255</v>
      </c>
    </row>
    <row r="119" spans="1:18" ht="140.25" x14ac:dyDescent="0.2">
      <c r="A119" t="s">
        <v>63</v>
      </c>
      <c r="E119" s="35" t="s">
        <v>401</v>
      </c>
    </row>
    <row r="120" spans="1:18" x14ac:dyDescent="0.2">
      <c r="A120" s="24" t="s">
        <v>55</v>
      </c>
      <c r="B120" s="29" t="s">
        <v>201</v>
      </c>
      <c r="C120" s="29" t="s">
        <v>413</v>
      </c>
      <c r="D120" s="24" t="s">
        <v>69</v>
      </c>
      <c r="E120" s="30" t="s">
        <v>414</v>
      </c>
      <c r="F120" s="31" t="s">
        <v>204</v>
      </c>
      <c r="G120" s="32">
        <v>41.76</v>
      </c>
      <c r="H120" s="33">
        <v>0</v>
      </c>
      <c r="I120" s="33">
        <f>ROUND(ROUND(H120,2)*ROUND(G120,3),2)</f>
        <v>0</v>
      </c>
      <c r="O120">
        <f>(I120*21)/100</f>
        <v>0</v>
      </c>
      <c r="P120" t="s">
        <v>35</v>
      </c>
    </row>
    <row r="121" spans="1:18" ht="38.25" x14ac:dyDescent="0.2">
      <c r="A121" s="34" t="s">
        <v>59</v>
      </c>
      <c r="E121" s="35" t="s">
        <v>4228</v>
      </c>
    </row>
    <row r="122" spans="1:18" x14ac:dyDescent="0.2">
      <c r="A122" s="36" t="s">
        <v>61</v>
      </c>
      <c r="E122" s="37" t="s">
        <v>4255</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14</v>
      </c>
      <c r="H124" s="33">
        <v>0</v>
      </c>
      <c r="I124" s="33">
        <f>ROUND(ROUND(H124,2)*ROUND(G124,3),2)</f>
        <v>0</v>
      </c>
      <c r="O124">
        <f>(I124*21)/100</f>
        <v>0</v>
      </c>
      <c r="P124" t="s">
        <v>35</v>
      </c>
    </row>
    <row r="125" spans="1:18" ht="38.25" x14ac:dyDescent="0.2">
      <c r="A125" s="34" t="s">
        <v>59</v>
      </c>
      <c r="E125" s="35" t="s">
        <v>4026</v>
      </c>
    </row>
    <row r="126" spans="1:18" x14ac:dyDescent="0.2">
      <c r="A126" s="36" t="s">
        <v>61</v>
      </c>
      <c r="E126" s="37" t="s">
        <v>1015</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0.30399999999999999</v>
      </c>
      <c r="H129" s="33">
        <v>0</v>
      </c>
      <c r="I129" s="33">
        <f>ROUND(ROUND(H129,2)*ROUND(G129,3),2)</f>
        <v>0</v>
      </c>
      <c r="O129">
        <f>(I129*21)/100</f>
        <v>0</v>
      </c>
      <c r="P129" t="s">
        <v>35</v>
      </c>
    </row>
    <row r="130" spans="1:18" ht="51" x14ac:dyDescent="0.2">
      <c r="A130" s="34" t="s">
        <v>59</v>
      </c>
      <c r="E130" s="35" t="s">
        <v>3373</v>
      </c>
    </row>
    <row r="131" spans="1:18" x14ac:dyDescent="0.2">
      <c r="A131" s="36" t="s">
        <v>61</v>
      </c>
      <c r="E131" s="37" t="s">
        <v>3374</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27.498000000000001</v>
      </c>
      <c r="H134" s="33">
        <v>0</v>
      </c>
      <c r="I134" s="33">
        <f>ROUND(ROUND(H134,2)*ROUND(G134,3),2)</f>
        <v>0</v>
      </c>
      <c r="O134">
        <f>(I134*21)/100</f>
        <v>0</v>
      </c>
      <c r="P134" t="s">
        <v>35</v>
      </c>
    </row>
    <row r="135" spans="1:18" ht="76.5" x14ac:dyDescent="0.2">
      <c r="A135" s="34" t="s">
        <v>59</v>
      </c>
      <c r="E135" s="35" t="s">
        <v>4258</v>
      </c>
    </row>
    <row r="136" spans="1:18" ht="38.25" x14ac:dyDescent="0.2">
      <c r="A136" s="36" t="s">
        <v>61</v>
      </c>
      <c r="E136" s="37" t="s">
        <v>4259</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0.30399999999999999</v>
      </c>
      <c r="H138" s="33">
        <v>0</v>
      </c>
      <c r="I138" s="33">
        <f>ROUND(ROUND(H138,2)*ROUND(G138,3),2)</f>
        <v>0</v>
      </c>
      <c r="O138">
        <f>(I138*21)/100</f>
        <v>0</v>
      </c>
      <c r="P138" t="s">
        <v>35</v>
      </c>
    </row>
    <row r="139" spans="1:18" ht="38.25" x14ac:dyDescent="0.2">
      <c r="A139" s="34" t="s">
        <v>59</v>
      </c>
      <c r="E139" s="35" t="s">
        <v>3378</v>
      </c>
    </row>
    <row r="140" spans="1:18" x14ac:dyDescent="0.2">
      <c r="A140" s="36" t="s">
        <v>61</v>
      </c>
      <c r="E140" s="37" t="s">
        <v>3374</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808</v>
      </c>
      <c r="D143" s="24" t="s">
        <v>69</v>
      </c>
      <c r="E143" s="30" t="s">
        <v>809</v>
      </c>
      <c r="F143" s="31" t="s">
        <v>101</v>
      </c>
      <c r="G143" s="32">
        <v>10.3</v>
      </c>
      <c r="H143" s="33">
        <v>0</v>
      </c>
      <c r="I143" s="33">
        <f>ROUND(ROUND(H143,2)*ROUND(G143,3),2)</f>
        <v>0</v>
      </c>
      <c r="O143">
        <f>(I143*21)/100</f>
        <v>0</v>
      </c>
      <c r="P143" t="s">
        <v>35</v>
      </c>
    </row>
    <row r="144" spans="1:18" ht="51" x14ac:dyDescent="0.2">
      <c r="A144" s="34" t="s">
        <v>59</v>
      </c>
      <c r="E144" s="35" t="s">
        <v>4147</v>
      </c>
    </row>
    <row r="145" spans="1:18" x14ac:dyDescent="0.2">
      <c r="A145" s="36" t="s">
        <v>61</v>
      </c>
      <c r="E145" s="37" t="s">
        <v>4162</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3381</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4.4459999999999997</v>
      </c>
      <c r="H151" s="33">
        <v>0</v>
      </c>
      <c r="I151" s="33">
        <f>ROUND(ROUND(H151,2)*ROUND(G151,3),2)</f>
        <v>0</v>
      </c>
      <c r="O151">
        <f>(I151*21)/100</f>
        <v>0</v>
      </c>
      <c r="P151" t="s">
        <v>35</v>
      </c>
    </row>
    <row r="152" spans="1:18" ht="102" x14ac:dyDescent="0.2">
      <c r="A152" s="34" t="s">
        <v>59</v>
      </c>
      <c r="E152" s="35" t="s">
        <v>4260</v>
      </c>
    </row>
    <row r="153" spans="1:18" x14ac:dyDescent="0.2">
      <c r="A153" s="36" t="s">
        <v>61</v>
      </c>
      <c r="E153" s="37" t="s">
        <v>4261</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0+I156+I160+I164+I168+I172+I176+I180+I184</f>
        <v>0</v>
      </c>
      <c r="R155">
        <f>0+O156+O160+O164+O168+O172+O176+O180+O184</f>
        <v>0</v>
      </c>
    </row>
    <row r="156" spans="1:18" x14ac:dyDescent="0.2">
      <c r="A156" s="24" t="s">
        <v>55</v>
      </c>
      <c r="B156" s="29" t="s">
        <v>249</v>
      </c>
      <c r="C156" s="29" t="s">
        <v>821</v>
      </c>
      <c r="D156" s="24" t="s">
        <v>69</v>
      </c>
      <c r="E156" s="30" t="s">
        <v>822</v>
      </c>
      <c r="F156" s="31" t="s">
        <v>101</v>
      </c>
      <c r="G156" s="32">
        <v>3.8</v>
      </c>
      <c r="H156" s="33">
        <v>0</v>
      </c>
      <c r="I156" s="33">
        <f>ROUND(ROUND(H156,2)*ROUND(G156,3),2)</f>
        <v>0</v>
      </c>
      <c r="O156">
        <f>(I156*21)/100</f>
        <v>0</v>
      </c>
      <c r="P156" t="s">
        <v>35</v>
      </c>
    </row>
    <row r="157" spans="1:18" ht="51" x14ac:dyDescent="0.2">
      <c r="A157" s="34" t="s">
        <v>59</v>
      </c>
      <c r="E157" s="35" t="s">
        <v>3388</v>
      </c>
    </row>
    <row r="158" spans="1:18" x14ac:dyDescent="0.2">
      <c r="A158" s="36" t="s">
        <v>61</v>
      </c>
      <c r="E158" s="37" t="s">
        <v>3389</v>
      </c>
    </row>
    <row r="159" spans="1:18" ht="25.5" x14ac:dyDescent="0.2">
      <c r="A159" t="s">
        <v>63</v>
      </c>
      <c r="E159" s="35" t="s">
        <v>825</v>
      </c>
    </row>
    <row r="160" spans="1:18" x14ac:dyDescent="0.2">
      <c r="A160" s="24" t="s">
        <v>55</v>
      </c>
      <c r="B160" s="29" t="s">
        <v>255</v>
      </c>
      <c r="C160" s="29" t="s">
        <v>826</v>
      </c>
      <c r="D160" s="24" t="s">
        <v>69</v>
      </c>
      <c r="E160" s="30" t="s">
        <v>827</v>
      </c>
      <c r="F160" s="31" t="s">
        <v>71</v>
      </c>
      <c r="G160" s="32">
        <v>2E-3</v>
      </c>
      <c r="H160" s="33">
        <v>0</v>
      </c>
      <c r="I160" s="33">
        <f>ROUND(ROUND(H160,2)*ROUND(G160,3),2)</f>
        <v>0</v>
      </c>
      <c r="O160">
        <f>(I160*21)/100</f>
        <v>0</v>
      </c>
      <c r="P160" t="s">
        <v>35</v>
      </c>
    </row>
    <row r="161" spans="1:16" ht="51" x14ac:dyDescent="0.2">
      <c r="A161" s="34" t="s">
        <v>59</v>
      </c>
      <c r="E161" s="35" t="s">
        <v>3390</v>
      </c>
    </row>
    <row r="162" spans="1:16" x14ac:dyDescent="0.2">
      <c r="A162" s="36" t="s">
        <v>61</v>
      </c>
      <c r="E162" s="37" t="s">
        <v>4152</v>
      </c>
    </row>
    <row r="163" spans="1:16" ht="38.25" x14ac:dyDescent="0.2">
      <c r="A163" t="s">
        <v>63</v>
      </c>
      <c r="E163" s="35" t="s">
        <v>830</v>
      </c>
    </row>
    <row r="164" spans="1:16" x14ac:dyDescent="0.2">
      <c r="A164" s="24" t="s">
        <v>55</v>
      </c>
      <c r="B164" s="29" t="s">
        <v>262</v>
      </c>
      <c r="C164" s="29" t="s">
        <v>831</v>
      </c>
      <c r="D164" s="24" t="s">
        <v>69</v>
      </c>
      <c r="E164" s="30" t="s">
        <v>832</v>
      </c>
      <c r="F164" s="31" t="s">
        <v>71</v>
      </c>
      <c r="G164" s="32">
        <v>2.5000000000000001E-2</v>
      </c>
      <c r="H164" s="33">
        <v>0</v>
      </c>
      <c r="I164" s="33">
        <f>ROUND(ROUND(H164,2)*ROUND(G164,3),2)</f>
        <v>0</v>
      </c>
      <c r="O164">
        <f>(I164*21)/100</f>
        <v>0</v>
      </c>
      <c r="P164" t="s">
        <v>35</v>
      </c>
    </row>
    <row r="165" spans="1:16" ht="63.75" x14ac:dyDescent="0.2">
      <c r="A165" s="34" t="s">
        <v>59</v>
      </c>
      <c r="E165" s="35" t="s">
        <v>3391</v>
      </c>
    </row>
    <row r="166" spans="1:16" x14ac:dyDescent="0.2">
      <c r="A166" s="36" t="s">
        <v>61</v>
      </c>
      <c r="E166" s="37" t="s">
        <v>834</v>
      </c>
    </row>
    <row r="167" spans="1:16" ht="229.5" x14ac:dyDescent="0.2">
      <c r="A167" t="s">
        <v>63</v>
      </c>
      <c r="E167" s="35" t="s">
        <v>835</v>
      </c>
    </row>
    <row r="168" spans="1:16" x14ac:dyDescent="0.2">
      <c r="A168" s="24" t="s">
        <v>55</v>
      </c>
      <c r="B168" s="29" t="s">
        <v>269</v>
      </c>
      <c r="C168" s="29" t="s">
        <v>668</v>
      </c>
      <c r="D168" s="24" t="s">
        <v>69</v>
      </c>
      <c r="E168" s="30" t="s">
        <v>669</v>
      </c>
      <c r="F168" s="31" t="s">
        <v>71</v>
      </c>
      <c r="G168" s="32">
        <v>5.3540000000000001</v>
      </c>
      <c r="H168" s="33">
        <v>0</v>
      </c>
      <c r="I168" s="33">
        <f>ROUND(ROUND(H168,2)*ROUND(G168,3),2)</f>
        <v>0</v>
      </c>
      <c r="O168">
        <f>(I168*21)/100</f>
        <v>0</v>
      </c>
      <c r="P168" t="s">
        <v>35</v>
      </c>
    </row>
    <row r="169" spans="1:16" ht="127.5" x14ac:dyDescent="0.2">
      <c r="A169" s="34" t="s">
        <v>59</v>
      </c>
      <c r="E169" s="35" t="s">
        <v>4262</v>
      </c>
    </row>
    <row r="170" spans="1:16" ht="38.25" x14ac:dyDescent="0.2">
      <c r="A170" s="36" t="s">
        <v>61</v>
      </c>
      <c r="E170" s="37" t="s">
        <v>4263</v>
      </c>
    </row>
    <row r="171" spans="1:16" ht="114.75" x14ac:dyDescent="0.2">
      <c r="A171" t="s">
        <v>63</v>
      </c>
      <c r="E171" s="35" t="s">
        <v>661</v>
      </c>
    </row>
    <row r="172" spans="1:16" x14ac:dyDescent="0.2">
      <c r="A172" s="24" t="s">
        <v>55</v>
      </c>
      <c r="B172" s="29" t="s">
        <v>275</v>
      </c>
      <c r="C172" s="29" t="s">
        <v>673</v>
      </c>
      <c r="D172" s="24" t="s">
        <v>69</v>
      </c>
      <c r="E172" s="30" t="s">
        <v>674</v>
      </c>
      <c r="F172" s="31" t="s">
        <v>77</v>
      </c>
      <c r="G172" s="32">
        <v>123.142</v>
      </c>
      <c r="H172" s="33">
        <v>0</v>
      </c>
      <c r="I172" s="33">
        <f>ROUND(ROUND(H172,2)*ROUND(G172,3),2)</f>
        <v>0</v>
      </c>
      <c r="O172">
        <f>(I172*21)/100</f>
        <v>0</v>
      </c>
      <c r="P172" t="s">
        <v>35</v>
      </c>
    </row>
    <row r="173" spans="1:16" ht="89.25" x14ac:dyDescent="0.2">
      <c r="A173" s="34" t="s">
        <v>59</v>
      </c>
      <c r="E173" s="35" t="s">
        <v>4264</v>
      </c>
    </row>
    <row r="174" spans="1:16" ht="38.25" x14ac:dyDescent="0.2">
      <c r="A174" s="36" t="s">
        <v>61</v>
      </c>
      <c r="E174" s="37" t="s">
        <v>4265</v>
      </c>
    </row>
    <row r="175" spans="1:16" ht="25.5" x14ac:dyDescent="0.2">
      <c r="A175" t="s">
        <v>63</v>
      </c>
      <c r="E175" s="35" t="s">
        <v>80</v>
      </c>
    </row>
    <row r="176" spans="1:16" x14ac:dyDescent="0.2">
      <c r="A176" s="24" t="s">
        <v>55</v>
      </c>
      <c r="B176" s="29" t="s">
        <v>282</v>
      </c>
      <c r="C176" s="29" t="s">
        <v>840</v>
      </c>
      <c r="D176" s="24" t="s">
        <v>69</v>
      </c>
      <c r="E176" s="30" t="s">
        <v>841</v>
      </c>
      <c r="F176" s="31" t="s">
        <v>71</v>
      </c>
      <c r="G176" s="32">
        <v>1.22</v>
      </c>
      <c r="H176" s="33">
        <v>0</v>
      </c>
      <c r="I176" s="33">
        <f>ROUND(ROUND(H176,2)*ROUND(G176,3),2)</f>
        <v>0</v>
      </c>
      <c r="O176">
        <f>(I176*21)/100</f>
        <v>0</v>
      </c>
      <c r="P176" t="s">
        <v>35</v>
      </c>
    </row>
    <row r="177" spans="1:16" ht="63.75" x14ac:dyDescent="0.2">
      <c r="A177" s="34" t="s">
        <v>59</v>
      </c>
      <c r="E177" s="35" t="s">
        <v>4266</v>
      </c>
    </row>
    <row r="178" spans="1:16" x14ac:dyDescent="0.2">
      <c r="A178" s="36" t="s">
        <v>61</v>
      </c>
      <c r="E178" s="37" t="s">
        <v>4267</v>
      </c>
    </row>
    <row r="179" spans="1:16" ht="114.75" x14ac:dyDescent="0.2">
      <c r="A179" t="s">
        <v>63</v>
      </c>
      <c r="E179" s="35" t="s">
        <v>661</v>
      </c>
    </row>
    <row r="180" spans="1:16" x14ac:dyDescent="0.2">
      <c r="A180" s="24" t="s">
        <v>55</v>
      </c>
      <c r="B180" s="29" t="s">
        <v>287</v>
      </c>
      <c r="C180" s="29" t="s">
        <v>844</v>
      </c>
      <c r="D180" s="24" t="s">
        <v>69</v>
      </c>
      <c r="E180" s="30" t="s">
        <v>845</v>
      </c>
      <c r="F180" s="31" t="s">
        <v>77</v>
      </c>
      <c r="G180" s="32">
        <v>105.092</v>
      </c>
      <c r="H180" s="33">
        <v>0</v>
      </c>
      <c r="I180" s="33">
        <f>ROUND(ROUND(H180,2)*ROUND(G180,3),2)</f>
        <v>0</v>
      </c>
      <c r="O180">
        <f>(I180*21)/100</f>
        <v>0</v>
      </c>
      <c r="P180" t="s">
        <v>35</v>
      </c>
    </row>
    <row r="181" spans="1:16" ht="89.25" x14ac:dyDescent="0.2">
      <c r="A181" s="34" t="s">
        <v>59</v>
      </c>
      <c r="E181" s="35" t="s">
        <v>4268</v>
      </c>
    </row>
    <row r="182" spans="1:16" ht="38.25" x14ac:dyDescent="0.2">
      <c r="A182" s="36" t="s">
        <v>61</v>
      </c>
      <c r="E182" s="37" t="s">
        <v>4269</v>
      </c>
    </row>
    <row r="183" spans="1:16" ht="25.5" x14ac:dyDescent="0.2">
      <c r="A183" t="s">
        <v>63</v>
      </c>
      <c r="E183" s="35" t="s">
        <v>80</v>
      </c>
    </row>
    <row r="184" spans="1:16" x14ac:dyDescent="0.2">
      <c r="A184" s="24" t="s">
        <v>55</v>
      </c>
      <c r="B184" s="29" t="s">
        <v>292</v>
      </c>
      <c r="C184" s="29" t="s">
        <v>848</v>
      </c>
      <c r="D184" s="24" t="s">
        <v>69</v>
      </c>
      <c r="E184" s="30" t="s">
        <v>849</v>
      </c>
      <c r="F184" s="31" t="s">
        <v>101</v>
      </c>
      <c r="G184" s="32">
        <v>7.77</v>
      </c>
      <c r="H184" s="33">
        <v>0</v>
      </c>
      <c r="I184" s="33">
        <f>ROUND(ROUND(H184,2)*ROUND(G184,3),2)</f>
        <v>0</v>
      </c>
      <c r="O184">
        <f>(I184*21)/100</f>
        <v>0</v>
      </c>
      <c r="P184" t="s">
        <v>35</v>
      </c>
    </row>
    <row r="185" spans="1:16" ht="51" x14ac:dyDescent="0.2">
      <c r="A185" s="34" t="s">
        <v>59</v>
      </c>
      <c r="E185" s="35" t="s">
        <v>4270</v>
      </c>
    </row>
    <row r="186" spans="1:16" x14ac:dyDescent="0.2">
      <c r="A186" s="36" t="s">
        <v>61</v>
      </c>
      <c r="E186" s="37" t="s">
        <v>4271</v>
      </c>
    </row>
    <row r="187" spans="1:16" ht="127.5" x14ac:dyDescent="0.2">
      <c r="A187" t="s">
        <v>63</v>
      </c>
      <c r="E187"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0+O12+O17+O42+O75</f>
        <v>0</v>
      </c>
      <c r="P2" t="s">
        <v>34</v>
      </c>
    </row>
    <row r="3" spans="1:18" ht="15" customHeight="1" x14ac:dyDescent="0.25">
      <c r="A3" t="s">
        <v>11</v>
      </c>
      <c r="B3" s="17" t="s">
        <v>13</v>
      </c>
      <c r="C3" s="4" t="s">
        <v>14</v>
      </c>
      <c r="D3" s="7"/>
      <c r="E3" s="18" t="s">
        <v>15</v>
      </c>
      <c r="F3" s="8"/>
      <c r="G3" s="15"/>
      <c r="H3" s="14" t="s">
        <v>4272</v>
      </c>
      <c r="I3" s="40">
        <f>0+I12+I17+I42+I75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4272</v>
      </c>
      <c r="D8" s="2"/>
      <c r="E8" s="21" t="s">
        <v>4273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31.92</v>
      </c>
      <c r="H13" s="33">
        <v>0</v>
      </c>
      <c r="I13" s="33">
        <f>ROUND(ROUND(H13,2)*ROUND(G13,3),2)</f>
        <v>0</v>
      </c>
      <c r="O13">
        <f>(I13*21)/100</f>
        <v>0</v>
      </c>
      <c r="P13" t="s">
        <v>35</v>
      </c>
    </row>
    <row r="14" spans="1:18" ht="25.5" x14ac:dyDescent="0.2">
      <c r="A14" s="34" t="s">
        <v>59</v>
      </c>
      <c r="E14" s="35" t="s">
        <v>742</v>
      </c>
    </row>
    <row r="15" spans="1:18" x14ac:dyDescent="0.2">
      <c r="A15" s="36" t="s">
        <v>61</v>
      </c>
      <c r="E15" s="37" t="s">
        <v>4274</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f>
        <v>0</v>
      </c>
      <c r="R17">
        <f>0+O18+O22+O26+O30+O34+O38</f>
        <v>0</v>
      </c>
    </row>
    <row r="18" spans="1:18" x14ac:dyDescent="0.2">
      <c r="A18" s="24" t="s">
        <v>55</v>
      </c>
      <c r="B18" s="29" t="s">
        <v>35</v>
      </c>
      <c r="C18" s="29" t="s">
        <v>119</v>
      </c>
      <c r="D18" s="24" t="s">
        <v>69</v>
      </c>
      <c r="E18" s="30" t="s">
        <v>121</v>
      </c>
      <c r="F18" s="31" t="s">
        <v>71</v>
      </c>
      <c r="G18" s="32">
        <v>0.95</v>
      </c>
      <c r="H18" s="33">
        <v>0</v>
      </c>
      <c r="I18" s="33">
        <f>ROUND(ROUND(H18,2)*ROUND(G18,3),2)</f>
        <v>0</v>
      </c>
      <c r="O18">
        <f>(I18*21)/100</f>
        <v>0</v>
      </c>
      <c r="P18" t="s">
        <v>35</v>
      </c>
    </row>
    <row r="19" spans="1:18" ht="51" x14ac:dyDescent="0.2">
      <c r="A19" s="34" t="s">
        <v>59</v>
      </c>
      <c r="E19" s="35" t="s">
        <v>4275</v>
      </c>
    </row>
    <row r="20" spans="1:18" x14ac:dyDescent="0.2">
      <c r="A20" s="36" t="s">
        <v>61</v>
      </c>
      <c r="E20" s="37" t="s">
        <v>4276</v>
      </c>
    </row>
    <row r="21" spans="1:18" ht="63.75" x14ac:dyDescent="0.2">
      <c r="A21" t="s">
        <v>63</v>
      </c>
      <c r="E21" s="35" t="s">
        <v>74</v>
      </c>
    </row>
    <row r="22" spans="1:18" x14ac:dyDescent="0.2">
      <c r="A22" s="24" t="s">
        <v>55</v>
      </c>
      <c r="B22" s="29" t="s">
        <v>34</v>
      </c>
      <c r="C22" s="29" t="s">
        <v>1087</v>
      </c>
      <c r="D22" s="24" t="s">
        <v>69</v>
      </c>
      <c r="E22" s="30" t="s">
        <v>1088</v>
      </c>
      <c r="F22" s="31" t="s">
        <v>101</v>
      </c>
      <c r="G22" s="32">
        <v>11.51</v>
      </c>
      <c r="H22" s="33">
        <v>0</v>
      </c>
      <c r="I22" s="33">
        <f>ROUND(ROUND(H22,2)*ROUND(G22,3),2)</f>
        <v>0</v>
      </c>
      <c r="O22">
        <f>(I22*21)/100</f>
        <v>0</v>
      </c>
      <c r="P22" t="s">
        <v>35</v>
      </c>
    </row>
    <row r="23" spans="1:18" ht="25.5" x14ac:dyDescent="0.2">
      <c r="A23" s="34" t="s">
        <v>59</v>
      </c>
      <c r="E23" s="35" t="s">
        <v>4277</v>
      </c>
    </row>
    <row r="24" spans="1:18" x14ac:dyDescent="0.2">
      <c r="A24" s="36" t="s">
        <v>61</v>
      </c>
      <c r="E24" s="37" t="s">
        <v>4278</v>
      </c>
    </row>
    <row r="25" spans="1:18" ht="25.5" x14ac:dyDescent="0.2">
      <c r="A25" t="s">
        <v>63</v>
      </c>
      <c r="E25" s="35" t="s">
        <v>133</v>
      </c>
    </row>
    <row r="26" spans="1:18" x14ac:dyDescent="0.2">
      <c r="A26" s="24" t="s">
        <v>55</v>
      </c>
      <c r="B26" s="29" t="s">
        <v>43</v>
      </c>
      <c r="C26" s="29" t="s">
        <v>142</v>
      </c>
      <c r="D26" s="24" t="s">
        <v>69</v>
      </c>
      <c r="E26" s="30" t="s">
        <v>143</v>
      </c>
      <c r="F26" s="31" t="s">
        <v>71</v>
      </c>
      <c r="G26" s="32">
        <v>0.81</v>
      </c>
      <c r="H26" s="33">
        <v>0</v>
      </c>
      <c r="I26" s="33">
        <f>ROUND(ROUND(H26,2)*ROUND(G26,3),2)</f>
        <v>0</v>
      </c>
      <c r="O26">
        <f>(I26*21)/100</f>
        <v>0</v>
      </c>
      <c r="P26" t="s">
        <v>35</v>
      </c>
    </row>
    <row r="27" spans="1:18" ht="63.75" x14ac:dyDescent="0.2">
      <c r="A27" s="34" t="s">
        <v>59</v>
      </c>
      <c r="E27" s="35" t="s">
        <v>4279</v>
      </c>
    </row>
    <row r="28" spans="1:18" x14ac:dyDescent="0.2">
      <c r="A28" s="36" t="s">
        <v>61</v>
      </c>
      <c r="E28" s="37" t="s">
        <v>4280</v>
      </c>
    </row>
    <row r="29" spans="1:18" ht="38.25" x14ac:dyDescent="0.2">
      <c r="A29" t="s">
        <v>63</v>
      </c>
      <c r="E29" s="35" t="s">
        <v>146</v>
      </c>
    </row>
    <row r="30" spans="1:18" x14ac:dyDescent="0.2">
      <c r="A30" s="24" t="s">
        <v>55</v>
      </c>
      <c r="B30" s="29" t="s">
        <v>45</v>
      </c>
      <c r="C30" s="29" t="s">
        <v>166</v>
      </c>
      <c r="D30" s="24" t="s">
        <v>69</v>
      </c>
      <c r="E30" s="30" t="s">
        <v>167</v>
      </c>
      <c r="F30" s="31" t="s">
        <v>71</v>
      </c>
      <c r="G30" s="32">
        <v>15.96</v>
      </c>
      <c r="H30" s="33">
        <v>0</v>
      </c>
      <c r="I30" s="33">
        <f>ROUND(ROUND(H30,2)*ROUND(G30,3),2)</f>
        <v>0</v>
      </c>
      <c r="O30">
        <f>(I30*21)/100</f>
        <v>0</v>
      </c>
      <c r="P30" t="s">
        <v>35</v>
      </c>
    </row>
    <row r="31" spans="1:18" ht="51" x14ac:dyDescent="0.2">
      <c r="A31" s="34" t="s">
        <v>59</v>
      </c>
      <c r="E31" s="35" t="s">
        <v>4281</v>
      </c>
    </row>
    <row r="32" spans="1:18" x14ac:dyDescent="0.2">
      <c r="A32" s="36" t="s">
        <v>61</v>
      </c>
      <c r="E32" s="37" t="s">
        <v>4282</v>
      </c>
    </row>
    <row r="33" spans="1:18" ht="318.75" x14ac:dyDescent="0.2">
      <c r="A33" t="s">
        <v>63</v>
      </c>
      <c r="E33" s="35" t="s">
        <v>170</v>
      </c>
    </row>
    <row r="34" spans="1:18" x14ac:dyDescent="0.2">
      <c r="A34" s="24" t="s">
        <v>55</v>
      </c>
      <c r="B34" s="29" t="s">
        <v>47</v>
      </c>
      <c r="C34" s="29" t="s">
        <v>172</v>
      </c>
      <c r="D34" s="24" t="s">
        <v>69</v>
      </c>
      <c r="E34" s="30" t="s">
        <v>173</v>
      </c>
      <c r="F34" s="31" t="s">
        <v>174</v>
      </c>
      <c r="G34" s="32">
        <v>159.6</v>
      </c>
      <c r="H34" s="33">
        <v>0</v>
      </c>
      <c r="I34" s="33">
        <f>ROUND(ROUND(H34,2)*ROUND(G34,3),2)</f>
        <v>0</v>
      </c>
      <c r="O34">
        <f>(I34*21)/100</f>
        <v>0</v>
      </c>
      <c r="P34" t="s">
        <v>35</v>
      </c>
    </row>
    <row r="35" spans="1:18" ht="38.25" x14ac:dyDescent="0.2">
      <c r="A35" s="34" t="s">
        <v>59</v>
      </c>
      <c r="E35" s="35" t="s">
        <v>751</v>
      </c>
    </row>
    <row r="36" spans="1:18" x14ac:dyDescent="0.2">
      <c r="A36" s="36" t="s">
        <v>61</v>
      </c>
      <c r="E36" s="37" t="s">
        <v>4283</v>
      </c>
    </row>
    <row r="37" spans="1:18" ht="25.5" x14ac:dyDescent="0.2">
      <c r="A37" t="s">
        <v>63</v>
      </c>
      <c r="E37" s="35" t="s">
        <v>177</v>
      </c>
    </row>
    <row r="38" spans="1:18" x14ac:dyDescent="0.2">
      <c r="A38" s="24" t="s">
        <v>55</v>
      </c>
      <c r="B38" s="29" t="s">
        <v>89</v>
      </c>
      <c r="C38" s="29" t="s">
        <v>202</v>
      </c>
      <c r="D38" s="24" t="s">
        <v>69</v>
      </c>
      <c r="E38" s="30" t="s">
        <v>203</v>
      </c>
      <c r="F38" s="31" t="s">
        <v>204</v>
      </c>
      <c r="G38" s="32">
        <v>29.013000000000002</v>
      </c>
      <c r="H38" s="33">
        <v>0</v>
      </c>
      <c r="I38" s="33">
        <f>ROUND(ROUND(H38,2)*ROUND(G38,3),2)</f>
        <v>0</v>
      </c>
      <c r="O38">
        <f>(I38*21)/100</f>
        <v>0</v>
      </c>
      <c r="P38" t="s">
        <v>35</v>
      </c>
    </row>
    <row r="39" spans="1:18" ht="25.5" x14ac:dyDescent="0.2">
      <c r="A39" s="34" t="s">
        <v>59</v>
      </c>
      <c r="E39" s="35" t="s">
        <v>4284</v>
      </c>
    </row>
    <row r="40" spans="1:18" x14ac:dyDescent="0.2">
      <c r="A40" s="36" t="s">
        <v>61</v>
      </c>
      <c r="E40" s="37" t="s">
        <v>4285</v>
      </c>
    </row>
    <row r="41" spans="1:18" ht="25.5" x14ac:dyDescent="0.2">
      <c r="A41" t="s">
        <v>63</v>
      </c>
      <c r="E41" s="35" t="s">
        <v>207</v>
      </c>
    </row>
    <row r="42" spans="1:18" ht="12.75" customHeight="1" x14ac:dyDescent="0.2">
      <c r="A42" s="12" t="s">
        <v>53</v>
      </c>
      <c r="B42" s="12"/>
      <c r="C42" s="38" t="s">
        <v>45</v>
      </c>
      <c r="D42" s="12"/>
      <c r="E42" s="27" t="s">
        <v>315</v>
      </c>
      <c r="F42" s="12"/>
      <c r="G42" s="12"/>
      <c r="H42" s="12"/>
      <c r="I42" s="39">
        <f>0+Q42</f>
        <v>0</v>
      </c>
      <c r="O42">
        <f>0+R42</f>
        <v>0</v>
      </c>
      <c r="Q42">
        <f>0+I43+I47+I51+I55+I59+I63+I67+I71</f>
        <v>0</v>
      </c>
      <c r="R42">
        <f>0+O43+O47+O51+O55+O59+O63+O67+O71</f>
        <v>0</v>
      </c>
    </row>
    <row r="43" spans="1:18" x14ac:dyDescent="0.2">
      <c r="A43" s="24" t="s">
        <v>55</v>
      </c>
      <c r="B43" s="29" t="s">
        <v>94</v>
      </c>
      <c r="C43" s="29" t="s">
        <v>329</v>
      </c>
      <c r="D43" s="24" t="s">
        <v>69</v>
      </c>
      <c r="E43" s="30" t="s">
        <v>330</v>
      </c>
      <c r="F43" s="31" t="s">
        <v>204</v>
      </c>
      <c r="G43" s="32">
        <v>29.013000000000002</v>
      </c>
      <c r="H43" s="33">
        <v>0</v>
      </c>
      <c r="I43" s="33">
        <f>ROUND(ROUND(H43,2)*ROUND(G43,3),2)</f>
        <v>0</v>
      </c>
      <c r="O43">
        <f>(I43*21)/100</f>
        <v>0</v>
      </c>
      <c r="P43" t="s">
        <v>35</v>
      </c>
    </row>
    <row r="44" spans="1:18" ht="25.5" x14ac:dyDescent="0.2">
      <c r="A44" s="34" t="s">
        <v>59</v>
      </c>
      <c r="E44" s="35" t="s">
        <v>4286</v>
      </c>
    </row>
    <row r="45" spans="1:18" x14ac:dyDescent="0.2">
      <c r="A45" s="36" t="s">
        <v>61</v>
      </c>
      <c r="E45" s="37" t="s">
        <v>4285</v>
      </c>
    </row>
    <row r="46" spans="1:18" ht="51" x14ac:dyDescent="0.2">
      <c r="A46" t="s">
        <v>63</v>
      </c>
      <c r="E46" s="35" t="s">
        <v>327</v>
      </c>
    </row>
    <row r="47" spans="1:18" x14ac:dyDescent="0.2">
      <c r="A47" s="24" t="s">
        <v>55</v>
      </c>
      <c r="B47" s="29" t="s">
        <v>50</v>
      </c>
      <c r="C47" s="29" t="s">
        <v>347</v>
      </c>
      <c r="D47" s="24" t="s">
        <v>69</v>
      </c>
      <c r="E47" s="30" t="s">
        <v>348</v>
      </c>
      <c r="F47" s="31" t="s">
        <v>204</v>
      </c>
      <c r="G47" s="32">
        <v>29.013000000000002</v>
      </c>
      <c r="H47" s="33">
        <v>0</v>
      </c>
      <c r="I47" s="33">
        <f>ROUND(ROUND(H47,2)*ROUND(G47,3),2)</f>
        <v>0</v>
      </c>
      <c r="O47">
        <f>(I47*21)/100</f>
        <v>0</v>
      </c>
      <c r="P47" t="s">
        <v>35</v>
      </c>
    </row>
    <row r="48" spans="1:18" ht="25.5" x14ac:dyDescent="0.2">
      <c r="A48" s="34" t="s">
        <v>59</v>
      </c>
      <c r="E48" s="35" t="s">
        <v>4287</v>
      </c>
    </row>
    <row r="49" spans="1:16" x14ac:dyDescent="0.2">
      <c r="A49" s="36" t="s">
        <v>61</v>
      </c>
      <c r="E49" s="37" t="s">
        <v>4285</v>
      </c>
    </row>
    <row r="50" spans="1:16" ht="51" x14ac:dyDescent="0.2">
      <c r="A50" t="s">
        <v>63</v>
      </c>
      <c r="E50" s="35" t="s">
        <v>327</v>
      </c>
    </row>
    <row r="51" spans="1:16" x14ac:dyDescent="0.2">
      <c r="A51" s="24" t="s">
        <v>55</v>
      </c>
      <c r="B51" s="29" t="s">
        <v>52</v>
      </c>
      <c r="C51" s="29" t="s">
        <v>369</v>
      </c>
      <c r="D51" s="24" t="s">
        <v>69</v>
      </c>
      <c r="E51" s="30" t="s">
        <v>370</v>
      </c>
      <c r="F51" s="31" t="s">
        <v>204</v>
      </c>
      <c r="G51" s="32">
        <v>29.013000000000002</v>
      </c>
      <c r="H51" s="33">
        <v>0</v>
      </c>
      <c r="I51" s="33">
        <f>ROUND(ROUND(H51,2)*ROUND(G51,3),2)</f>
        <v>0</v>
      </c>
      <c r="O51">
        <f>(I51*21)/100</f>
        <v>0</v>
      </c>
      <c r="P51" t="s">
        <v>35</v>
      </c>
    </row>
    <row r="52" spans="1:16" ht="38.25" x14ac:dyDescent="0.2">
      <c r="A52" s="34" t="s">
        <v>59</v>
      </c>
      <c r="E52" s="35" t="s">
        <v>4288</v>
      </c>
    </row>
    <row r="53" spans="1:16" x14ac:dyDescent="0.2">
      <c r="A53" s="36" t="s">
        <v>61</v>
      </c>
      <c r="E53" s="37" t="s">
        <v>4285</v>
      </c>
    </row>
    <row r="54" spans="1:16" ht="51" x14ac:dyDescent="0.2">
      <c r="A54" t="s">
        <v>63</v>
      </c>
      <c r="E54" s="35" t="s">
        <v>373</v>
      </c>
    </row>
    <row r="55" spans="1:16" x14ac:dyDescent="0.2">
      <c r="A55" s="24" t="s">
        <v>55</v>
      </c>
      <c r="B55" s="29" t="s">
        <v>108</v>
      </c>
      <c r="C55" s="29" t="s">
        <v>375</v>
      </c>
      <c r="D55" s="24" t="s">
        <v>69</v>
      </c>
      <c r="E55" s="30" t="s">
        <v>376</v>
      </c>
      <c r="F55" s="31" t="s">
        <v>204</v>
      </c>
      <c r="G55" s="32">
        <v>58.026000000000003</v>
      </c>
      <c r="H55" s="33">
        <v>0</v>
      </c>
      <c r="I55" s="33">
        <f>ROUND(ROUND(H55,2)*ROUND(G55,3),2)</f>
        <v>0</v>
      </c>
      <c r="O55">
        <f>(I55*21)/100</f>
        <v>0</v>
      </c>
      <c r="P55" t="s">
        <v>35</v>
      </c>
    </row>
    <row r="56" spans="1:16" ht="89.25" x14ac:dyDescent="0.2">
      <c r="A56" s="34" t="s">
        <v>59</v>
      </c>
      <c r="E56" s="35" t="s">
        <v>4289</v>
      </c>
    </row>
    <row r="57" spans="1:16" ht="38.25" x14ac:dyDescent="0.2">
      <c r="A57" s="36" t="s">
        <v>61</v>
      </c>
      <c r="E57" s="37" t="s">
        <v>4290</v>
      </c>
    </row>
    <row r="58" spans="1:16" ht="51" x14ac:dyDescent="0.2">
      <c r="A58" t="s">
        <v>63</v>
      </c>
      <c r="E58" s="35" t="s">
        <v>373</v>
      </c>
    </row>
    <row r="59" spans="1:16" x14ac:dyDescent="0.2">
      <c r="A59" s="24" t="s">
        <v>55</v>
      </c>
      <c r="B59" s="29" t="s">
        <v>113</v>
      </c>
      <c r="C59" s="29" t="s">
        <v>403</v>
      </c>
      <c r="D59" s="24" t="s">
        <v>69</v>
      </c>
      <c r="E59" s="30" t="s">
        <v>404</v>
      </c>
      <c r="F59" s="31" t="s">
        <v>204</v>
      </c>
      <c r="G59" s="32">
        <v>29.013000000000002</v>
      </c>
      <c r="H59" s="33">
        <v>0</v>
      </c>
      <c r="I59" s="33">
        <f>ROUND(ROUND(H59,2)*ROUND(G59,3),2)</f>
        <v>0</v>
      </c>
      <c r="O59">
        <f>(I59*21)/100</f>
        <v>0</v>
      </c>
      <c r="P59" t="s">
        <v>35</v>
      </c>
    </row>
    <row r="60" spans="1:16" ht="25.5" x14ac:dyDescent="0.2">
      <c r="A60" s="34" t="s">
        <v>59</v>
      </c>
      <c r="E60" s="35" t="s">
        <v>4291</v>
      </c>
    </row>
    <row r="61" spans="1:16" x14ac:dyDescent="0.2">
      <c r="A61" s="36" t="s">
        <v>61</v>
      </c>
      <c r="E61" s="37" t="s">
        <v>4285</v>
      </c>
    </row>
    <row r="62" spans="1:16" ht="140.25" x14ac:dyDescent="0.2">
      <c r="A62" t="s">
        <v>63</v>
      </c>
      <c r="E62" s="35" t="s">
        <v>401</v>
      </c>
    </row>
    <row r="63" spans="1:16" x14ac:dyDescent="0.2">
      <c r="A63" s="24" t="s">
        <v>55</v>
      </c>
      <c r="B63" s="29" t="s">
        <v>118</v>
      </c>
      <c r="C63" s="29" t="s">
        <v>408</v>
      </c>
      <c r="D63" s="24" t="s">
        <v>69</v>
      </c>
      <c r="E63" s="30" t="s">
        <v>409</v>
      </c>
      <c r="F63" s="31" t="s">
        <v>204</v>
      </c>
      <c r="G63" s="32">
        <v>29.013000000000002</v>
      </c>
      <c r="H63" s="33">
        <v>0</v>
      </c>
      <c r="I63" s="33">
        <f>ROUND(ROUND(H63,2)*ROUND(G63,3),2)</f>
        <v>0</v>
      </c>
      <c r="O63">
        <f>(I63*21)/100</f>
        <v>0</v>
      </c>
      <c r="P63" t="s">
        <v>35</v>
      </c>
    </row>
    <row r="64" spans="1:16" ht="25.5" x14ac:dyDescent="0.2">
      <c r="A64" s="34" t="s">
        <v>59</v>
      </c>
      <c r="E64" s="35" t="s">
        <v>4292</v>
      </c>
    </row>
    <row r="65" spans="1:18" x14ac:dyDescent="0.2">
      <c r="A65" s="36" t="s">
        <v>61</v>
      </c>
      <c r="E65" s="37" t="s">
        <v>4285</v>
      </c>
    </row>
    <row r="66" spans="1:18" ht="140.25" x14ac:dyDescent="0.2">
      <c r="A66" t="s">
        <v>63</v>
      </c>
      <c r="E66" s="35" t="s">
        <v>401</v>
      </c>
    </row>
    <row r="67" spans="1:18" x14ac:dyDescent="0.2">
      <c r="A67" s="24" t="s">
        <v>55</v>
      </c>
      <c r="B67" s="29" t="s">
        <v>124</v>
      </c>
      <c r="C67" s="29" t="s">
        <v>413</v>
      </c>
      <c r="D67" s="24" t="s">
        <v>69</v>
      </c>
      <c r="E67" s="30" t="s">
        <v>414</v>
      </c>
      <c r="F67" s="31" t="s">
        <v>204</v>
      </c>
      <c r="G67" s="32">
        <v>29.013000000000002</v>
      </c>
      <c r="H67" s="33">
        <v>0</v>
      </c>
      <c r="I67" s="33">
        <f>ROUND(ROUND(H67,2)*ROUND(G67,3),2)</f>
        <v>0</v>
      </c>
      <c r="O67">
        <f>(I67*21)/100</f>
        <v>0</v>
      </c>
      <c r="P67" t="s">
        <v>35</v>
      </c>
    </row>
    <row r="68" spans="1:18" ht="25.5" x14ac:dyDescent="0.2">
      <c r="A68" s="34" t="s">
        <v>59</v>
      </c>
      <c r="E68" s="35" t="s">
        <v>4293</v>
      </c>
    </row>
    <row r="69" spans="1:18" x14ac:dyDescent="0.2">
      <c r="A69" s="36" t="s">
        <v>61</v>
      </c>
      <c r="E69" s="37" t="s">
        <v>4285</v>
      </c>
    </row>
    <row r="70" spans="1:18" ht="140.25" x14ac:dyDescent="0.2">
      <c r="A70" t="s">
        <v>63</v>
      </c>
      <c r="E70" s="35" t="s">
        <v>401</v>
      </c>
    </row>
    <row r="71" spans="1:18" x14ac:dyDescent="0.2">
      <c r="A71" s="24" t="s">
        <v>55</v>
      </c>
      <c r="B71" s="29" t="s">
        <v>128</v>
      </c>
      <c r="C71" s="29" t="s">
        <v>471</v>
      </c>
      <c r="D71" s="24" t="s">
        <v>69</v>
      </c>
      <c r="E71" s="30" t="s">
        <v>472</v>
      </c>
      <c r="F71" s="31" t="s">
        <v>101</v>
      </c>
      <c r="G71" s="32">
        <v>11.51</v>
      </c>
      <c r="H71" s="33">
        <v>0</v>
      </c>
      <c r="I71" s="33">
        <f>ROUND(ROUND(H71,2)*ROUND(G71,3),2)</f>
        <v>0</v>
      </c>
      <c r="O71">
        <f>(I71*21)/100</f>
        <v>0</v>
      </c>
      <c r="P71" t="s">
        <v>35</v>
      </c>
    </row>
    <row r="72" spans="1:18" ht="25.5" x14ac:dyDescent="0.2">
      <c r="A72" s="34" t="s">
        <v>59</v>
      </c>
      <c r="E72" s="35" t="s">
        <v>4294</v>
      </c>
    </row>
    <row r="73" spans="1:18" x14ac:dyDescent="0.2">
      <c r="A73" s="36" t="s">
        <v>61</v>
      </c>
      <c r="E73" s="37" t="s">
        <v>4278</v>
      </c>
    </row>
    <row r="74" spans="1:18" ht="38.25" x14ac:dyDescent="0.2">
      <c r="A74" t="s">
        <v>63</v>
      </c>
      <c r="E74" s="35" t="s">
        <v>475</v>
      </c>
    </row>
    <row r="75" spans="1:18" ht="12.75" customHeight="1" x14ac:dyDescent="0.2">
      <c r="A75" s="12" t="s">
        <v>53</v>
      </c>
      <c r="B75" s="12"/>
      <c r="C75" s="38" t="s">
        <v>50</v>
      </c>
      <c r="D75" s="12"/>
      <c r="E75" s="27" t="s">
        <v>542</v>
      </c>
      <c r="F75" s="12"/>
      <c r="G75" s="12"/>
      <c r="H75" s="12"/>
      <c r="I75" s="39">
        <f>0+Q75</f>
        <v>0</v>
      </c>
      <c r="O75">
        <f>0+R75</f>
        <v>0</v>
      </c>
      <c r="Q75">
        <f>0+I76</f>
        <v>0</v>
      </c>
      <c r="R75">
        <f>0+O76</f>
        <v>0</v>
      </c>
    </row>
    <row r="76" spans="1:18" x14ac:dyDescent="0.2">
      <c r="A76" s="24" t="s">
        <v>55</v>
      </c>
      <c r="B76" s="29" t="s">
        <v>134</v>
      </c>
      <c r="C76" s="29" t="s">
        <v>646</v>
      </c>
      <c r="D76" s="24" t="s">
        <v>69</v>
      </c>
      <c r="E76" s="30" t="s">
        <v>647</v>
      </c>
      <c r="F76" s="31" t="s">
        <v>101</v>
      </c>
      <c r="G76" s="32">
        <v>7.83</v>
      </c>
      <c r="H76" s="33">
        <v>0</v>
      </c>
      <c r="I76" s="33">
        <f>ROUND(ROUND(H76,2)*ROUND(G76,3),2)</f>
        <v>0</v>
      </c>
      <c r="O76">
        <f>(I76*21)/100</f>
        <v>0</v>
      </c>
      <c r="P76" t="s">
        <v>35</v>
      </c>
    </row>
    <row r="77" spans="1:18" ht="25.5" x14ac:dyDescent="0.2">
      <c r="A77" s="34" t="s">
        <v>59</v>
      </c>
      <c r="E77" s="35" t="s">
        <v>3671</v>
      </c>
    </row>
    <row r="78" spans="1:18" x14ac:dyDescent="0.2">
      <c r="A78" s="36" t="s">
        <v>61</v>
      </c>
      <c r="E78" s="37" t="s">
        <v>4295</v>
      </c>
    </row>
    <row r="79" spans="1:18" ht="25.5" x14ac:dyDescent="0.2">
      <c r="A79" t="s">
        <v>63</v>
      </c>
      <c r="E79" s="35" t="s">
        <v>644</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4296</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4296</v>
      </c>
      <c r="D8" s="2"/>
      <c r="E8" s="21" t="s">
        <v>4297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72.585999999999999</v>
      </c>
      <c r="H13" s="33">
        <v>0</v>
      </c>
      <c r="I13" s="33">
        <f>ROUND(ROUND(H13,2)*ROUND(G13,3),2)</f>
        <v>0</v>
      </c>
      <c r="O13">
        <f>(I13*21)/100</f>
        <v>0</v>
      </c>
      <c r="P13" t="s">
        <v>35</v>
      </c>
    </row>
    <row r="14" spans="1:18" ht="25.5" x14ac:dyDescent="0.2">
      <c r="A14" s="34" t="s">
        <v>59</v>
      </c>
      <c r="E14" s="35" t="s">
        <v>3459</v>
      </c>
    </row>
    <row r="15" spans="1:18" x14ac:dyDescent="0.2">
      <c r="A15" s="36" t="s">
        <v>61</v>
      </c>
      <c r="E15" s="37" t="s">
        <v>4298</v>
      </c>
    </row>
    <row r="16" spans="1:18" ht="25.5" x14ac:dyDescent="0.2">
      <c r="A16" t="s">
        <v>63</v>
      </c>
      <c r="E16" s="35" t="s">
        <v>64</v>
      </c>
    </row>
    <row r="17" spans="1:18" x14ac:dyDescent="0.2">
      <c r="A17" s="24" t="s">
        <v>55</v>
      </c>
      <c r="B17" s="29" t="s">
        <v>35</v>
      </c>
      <c r="C17" s="29" t="s">
        <v>56</v>
      </c>
      <c r="D17" s="24" t="s">
        <v>125</v>
      </c>
      <c r="E17" s="30" t="s">
        <v>57</v>
      </c>
      <c r="F17" s="31" t="s">
        <v>58</v>
      </c>
      <c r="G17" s="32">
        <v>18.844000000000001</v>
      </c>
      <c r="H17" s="33">
        <v>0</v>
      </c>
      <c r="I17" s="33">
        <f>ROUND(ROUND(H17,2)*ROUND(G17,3),2)</f>
        <v>0</v>
      </c>
      <c r="O17">
        <f>(I17*21)/100</f>
        <v>0</v>
      </c>
      <c r="P17" t="s">
        <v>35</v>
      </c>
    </row>
    <row r="18" spans="1:18" ht="25.5" x14ac:dyDescent="0.2">
      <c r="A18" s="34" t="s">
        <v>59</v>
      </c>
      <c r="E18" s="35" t="s">
        <v>4299</v>
      </c>
    </row>
    <row r="19" spans="1:18" x14ac:dyDescent="0.2">
      <c r="A19" s="36" t="s">
        <v>61</v>
      </c>
      <c r="E19" s="37" t="s">
        <v>4300</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2.173</v>
      </c>
      <c r="H22" s="33">
        <v>0</v>
      </c>
      <c r="I22" s="33">
        <f>ROUND(ROUND(H22,2)*ROUND(G22,3),2)</f>
        <v>0</v>
      </c>
      <c r="O22">
        <f>(I22*21)/100</f>
        <v>0</v>
      </c>
      <c r="P22" t="s">
        <v>35</v>
      </c>
    </row>
    <row r="23" spans="1:18" ht="63.75" x14ac:dyDescent="0.2">
      <c r="A23" s="34" t="s">
        <v>59</v>
      </c>
      <c r="E23" s="35" t="s">
        <v>4301</v>
      </c>
    </row>
    <row r="24" spans="1:18" x14ac:dyDescent="0.2">
      <c r="A24" s="36" t="s">
        <v>61</v>
      </c>
      <c r="E24" s="37" t="s">
        <v>4302</v>
      </c>
    </row>
    <row r="25" spans="1:18" ht="63.75" x14ac:dyDescent="0.2">
      <c r="A25" t="s">
        <v>63</v>
      </c>
      <c r="E25" s="35" t="s">
        <v>74</v>
      </c>
    </row>
    <row r="26" spans="1:18" x14ac:dyDescent="0.2">
      <c r="A26" s="24" t="s">
        <v>55</v>
      </c>
      <c r="B26" s="29" t="s">
        <v>43</v>
      </c>
      <c r="C26" s="29" t="s">
        <v>1087</v>
      </c>
      <c r="D26" s="24" t="s">
        <v>69</v>
      </c>
      <c r="E26" s="30" t="s">
        <v>1088</v>
      </c>
      <c r="F26" s="31" t="s">
        <v>101</v>
      </c>
      <c r="G26" s="32">
        <v>9.3699999999999992</v>
      </c>
      <c r="H26" s="33">
        <v>0</v>
      </c>
      <c r="I26" s="33">
        <f>ROUND(ROUND(H26,2)*ROUND(G26,3),2)</f>
        <v>0</v>
      </c>
      <c r="O26">
        <f>(I26*21)/100</f>
        <v>0</v>
      </c>
      <c r="P26" t="s">
        <v>35</v>
      </c>
    </row>
    <row r="27" spans="1:18" ht="38.25" x14ac:dyDescent="0.2">
      <c r="A27" s="34" t="s">
        <v>59</v>
      </c>
      <c r="E27" s="35" t="s">
        <v>4006</v>
      </c>
    </row>
    <row r="28" spans="1:18" x14ac:dyDescent="0.2">
      <c r="A28" s="36" t="s">
        <v>61</v>
      </c>
      <c r="E28" s="37" t="s">
        <v>4303</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3.2050000000000001</v>
      </c>
      <c r="H34" s="33">
        <v>0</v>
      </c>
      <c r="I34" s="33">
        <f>ROUND(ROUND(H34,2)*ROUND(G34,3),2)</f>
        <v>0</v>
      </c>
      <c r="O34">
        <f>(I34*21)/100</f>
        <v>0</v>
      </c>
      <c r="P34" t="s">
        <v>35</v>
      </c>
    </row>
    <row r="35" spans="1:16" ht="153" x14ac:dyDescent="0.2">
      <c r="A35" s="34" t="s">
        <v>59</v>
      </c>
      <c r="E35" s="35" t="s">
        <v>4304</v>
      </c>
    </row>
    <row r="36" spans="1:16" ht="38.25" x14ac:dyDescent="0.2">
      <c r="A36" s="36" t="s">
        <v>61</v>
      </c>
      <c r="E36" s="37" t="s">
        <v>4305</v>
      </c>
    </row>
    <row r="37" spans="1:16" ht="38.25" x14ac:dyDescent="0.2">
      <c r="A37" t="s">
        <v>63</v>
      </c>
      <c r="E37" s="35" t="s">
        <v>146</v>
      </c>
    </row>
    <row r="38" spans="1:16" x14ac:dyDescent="0.2">
      <c r="A38" s="24" t="s">
        <v>55</v>
      </c>
      <c r="B38" s="29" t="s">
        <v>89</v>
      </c>
      <c r="C38" s="29" t="s">
        <v>166</v>
      </c>
      <c r="D38" s="24" t="s">
        <v>69</v>
      </c>
      <c r="E38" s="30" t="s">
        <v>167</v>
      </c>
      <c r="F38" s="31" t="s">
        <v>71</v>
      </c>
      <c r="G38" s="32">
        <v>36.292999999999999</v>
      </c>
      <c r="H38" s="33">
        <v>0</v>
      </c>
      <c r="I38" s="33">
        <f>ROUND(ROUND(H38,2)*ROUND(G38,3),2)</f>
        <v>0</v>
      </c>
      <c r="O38">
        <f>(I38*21)/100</f>
        <v>0</v>
      </c>
      <c r="P38" t="s">
        <v>35</v>
      </c>
    </row>
    <row r="39" spans="1:16" ht="63.75" x14ac:dyDescent="0.2">
      <c r="A39" s="34" t="s">
        <v>59</v>
      </c>
      <c r="E39" s="35" t="s">
        <v>4306</v>
      </c>
    </row>
    <row r="40" spans="1:16" x14ac:dyDescent="0.2">
      <c r="A40" s="36" t="s">
        <v>61</v>
      </c>
      <c r="E40" s="37" t="s">
        <v>4307</v>
      </c>
    </row>
    <row r="41" spans="1:16" ht="318.75" x14ac:dyDescent="0.2">
      <c r="A41" t="s">
        <v>63</v>
      </c>
      <c r="E41" s="35" t="s">
        <v>170</v>
      </c>
    </row>
    <row r="42" spans="1:16" x14ac:dyDescent="0.2">
      <c r="A42" s="24" t="s">
        <v>55</v>
      </c>
      <c r="B42" s="29" t="s">
        <v>94</v>
      </c>
      <c r="C42" s="29" t="s">
        <v>172</v>
      </c>
      <c r="D42" s="24" t="s">
        <v>69</v>
      </c>
      <c r="E42" s="30" t="s">
        <v>173</v>
      </c>
      <c r="F42" s="31" t="s">
        <v>174</v>
      </c>
      <c r="G42" s="32">
        <v>362.93</v>
      </c>
      <c r="H42" s="33">
        <v>0</v>
      </c>
      <c r="I42" s="33">
        <f>ROUND(ROUND(H42,2)*ROUND(G42,3),2)</f>
        <v>0</v>
      </c>
      <c r="O42">
        <f>(I42*21)/100</f>
        <v>0</v>
      </c>
      <c r="P42" t="s">
        <v>35</v>
      </c>
    </row>
    <row r="43" spans="1:16" ht="38.25" x14ac:dyDescent="0.2">
      <c r="A43" s="34" t="s">
        <v>59</v>
      </c>
      <c r="E43" s="35" t="s">
        <v>751</v>
      </c>
    </row>
    <row r="44" spans="1:16" x14ac:dyDescent="0.2">
      <c r="A44" s="36" t="s">
        <v>61</v>
      </c>
      <c r="E44" s="37" t="s">
        <v>4308</v>
      </c>
    </row>
    <row r="45" spans="1:16" ht="25.5" x14ac:dyDescent="0.2">
      <c r="A45" t="s">
        <v>63</v>
      </c>
      <c r="E45" s="35" t="s">
        <v>177</v>
      </c>
    </row>
    <row r="46" spans="1:16" x14ac:dyDescent="0.2">
      <c r="A46" s="24" t="s">
        <v>55</v>
      </c>
      <c r="B46" s="29" t="s">
        <v>50</v>
      </c>
      <c r="C46" s="29" t="s">
        <v>753</v>
      </c>
      <c r="D46" s="24" t="s">
        <v>69</v>
      </c>
      <c r="E46" s="30" t="s">
        <v>754</v>
      </c>
      <c r="F46" s="31" t="s">
        <v>71</v>
      </c>
      <c r="G46" s="32">
        <v>17.145</v>
      </c>
      <c r="H46" s="33">
        <v>0</v>
      </c>
      <c r="I46" s="33">
        <f>ROUND(ROUND(H46,2)*ROUND(G46,3),2)</f>
        <v>0</v>
      </c>
      <c r="O46">
        <f>(I46*21)/100</f>
        <v>0</v>
      </c>
      <c r="P46" t="s">
        <v>35</v>
      </c>
    </row>
    <row r="47" spans="1:16" ht="51" x14ac:dyDescent="0.2">
      <c r="A47" s="34" t="s">
        <v>59</v>
      </c>
      <c r="E47" s="35" t="s">
        <v>3339</v>
      </c>
    </row>
    <row r="48" spans="1:16" x14ac:dyDescent="0.2">
      <c r="A48" s="36" t="s">
        <v>61</v>
      </c>
      <c r="E48" s="37" t="s">
        <v>4309</v>
      </c>
    </row>
    <row r="49" spans="1:16" ht="293.25" x14ac:dyDescent="0.2">
      <c r="A49" t="s">
        <v>63</v>
      </c>
      <c r="E49" s="35" t="s">
        <v>757</v>
      </c>
    </row>
    <row r="50" spans="1:16" x14ac:dyDescent="0.2">
      <c r="A50" s="24" t="s">
        <v>55</v>
      </c>
      <c r="B50" s="29" t="s">
        <v>52</v>
      </c>
      <c r="C50" s="29" t="s">
        <v>202</v>
      </c>
      <c r="D50" s="24" t="s">
        <v>69</v>
      </c>
      <c r="E50" s="30" t="s">
        <v>203</v>
      </c>
      <c r="F50" s="31" t="s">
        <v>204</v>
      </c>
      <c r="G50" s="32">
        <v>47.008000000000003</v>
      </c>
      <c r="H50" s="33">
        <v>0</v>
      </c>
      <c r="I50" s="33">
        <f>ROUND(ROUND(H50,2)*ROUND(G50,3),2)</f>
        <v>0</v>
      </c>
      <c r="O50">
        <f>(I50*21)/100</f>
        <v>0</v>
      </c>
      <c r="P50" t="s">
        <v>35</v>
      </c>
    </row>
    <row r="51" spans="1:16" ht="76.5" x14ac:dyDescent="0.2">
      <c r="A51" s="34" t="s">
        <v>59</v>
      </c>
      <c r="E51" s="35" t="s">
        <v>4310</v>
      </c>
    </row>
    <row r="52" spans="1:16" ht="38.25" x14ac:dyDescent="0.2">
      <c r="A52" s="36" t="s">
        <v>61</v>
      </c>
      <c r="E52" s="37" t="s">
        <v>4311</v>
      </c>
    </row>
    <row r="53" spans="1:16" ht="25.5" x14ac:dyDescent="0.2">
      <c r="A53" t="s">
        <v>63</v>
      </c>
      <c r="E53" s="35" t="s">
        <v>207</v>
      </c>
    </row>
    <row r="54" spans="1:16" x14ac:dyDescent="0.2">
      <c r="A54" s="24" t="s">
        <v>55</v>
      </c>
      <c r="B54" s="29" t="s">
        <v>108</v>
      </c>
      <c r="C54" s="29" t="s">
        <v>209</v>
      </c>
      <c r="D54" s="24" t="s">
        <v>69</v>
      </c>
      <c r="E54" s="30" t="s">
        <v>210</v>
      </c>
      <c r="F54" s="31" t="s">
        <v>204</v>
      </c>
      <c r="G54" s="32">
        <v>5.75</v>
      </c>
      <c r="H54" s="33">
        <v>0</v>
      </c>
      <c r="I54" s="33">
        <f>ROUND(ROUND(H54,2)*ROUND(G54,3),2)</f>
        <v>0</v>
      </c>
      <c r="O54">
        <f>(I54*21)/100</f>
        <v>0</v>
      </c>
      <c r="P54" t="s">
        <v>35</v>
      </c>
    </row>
    <row r="55" spans="1:16" ht="38.25" x14ac:dyDescent="0.2">
      <c r="A55" s="34" t="s">
        <v>59</v>
      </c>
      <c r="E55" s="35" t="s">
        <v>3343</v>
      </c>
    </row>
    <row r="56" spans="1:16" x14ac:dyDescent="0.2">
      <c r="A56" s="36" t="s">
        <v>61</v>
      </c>
      <c r="E56" s="37" t="s">
        <v>4312</v>
      </c>
    </row>
    <row r="57" spans="1:16" x14ac:dyDescent="0.2">
      <c r="A57" t="s">
        <v>63</v>
      </c>
      <c r="E57" s="35" t="s">
        <v>213</v>
      </c>
    </row>
    <row r="58" spans="1:16" x14ac:dyDescent="0.2">
      <c r="A58" s="24" t="s">
        <v>55</v>
      </c>
      <c r="B58" s="29" t="s">
        <v>113</v>
      </c>
      <c r="C58" s="29" t="s">
        <v>762</v>
      </c>
      <c r="D58" s="24" t="s">
        <v>69</v>
      </c>
      <c r="E58" s="30" t="s">
        <v>763</v>
      </c>
      <c r="F58" s="31" t="s">
        <v>204</v>
      </c>
      <c r="G58" s="32">
        <v>5.75</v>
      </c>
      <c r="H58" s="33">
        <v>0</v>
      </c>
      <c r="I58" s="33">
        <f>ROUND(ROUND(H58,2)*ROUND(G58,3),2)</f>
        <v>0</v>
      </c>
      <c r="O58">
        <f>(I58*21)/100</f>
        <v>0</v>
      </c>
      <c r="P58" t="s">
        <v>35</v>
      </c>
    </row>
    <row r="59" spans="1:16" ht="38.25" x14ac:dyDescent="0.2">
      <c r="A59" s="34" t="s">
        <v>59</v>
      </c>
      <c r="E59" s="35" t="s">
        <v>3345</v>
      </c>
    </row>
    <row r="60" spans="1:16" x14ac:dyDescent="0.2">
      <c r="A60" s="36" t="s">
        <v>61</v>
      </c>
      <c r="E60" s="37" t="s">
        <v>4312</v>
      </c>
    </row>
    <row r="61" spans="1:16" ht="38.25" x14ac:dyDescent="0.2">
      <c r="A61" t="s">
        <v>63</v>
      </c>
      <c r="E61" s="35" t="s">
        <v>765</v>
      </c>
    </row>
    <row r="62" spans="1:16" x14ac:dyDescent="0.2">
      <c r="A62" s="24" t="s">
        <v>55</v>
      </c>
      <c r="B62" s="29" t="s">
        <v>118</v>
      </c>
      <c r="C62" s="29" t="s">
        <v>221</v>
      </c>
      <c r="D62" s="24" t="s">
        <v>69</v>
      </c>
      <c r="E62" s="30" t="s">
        <v>222</v>
      </c>
      <c r="F62" s="31" t="s">
        <v>204</v>
      </c>
      <c r="G62" s="32">
        <v>5.75</v>
      </c>
      <c r="H62" s="33">
        <v>0</v>
      </c>
      <c r="I62" s="33">
        <f>ROUND(ROUND(H62,2)*ROUND(G62,3),2)</f>
        <v>0</v>
      </c>
      <c r="O62">
        <f>(I62*21)/100</f>
        <v>0</v>
      </c>
      <c r="P62" t="s">
        <v>35</v>
      </c>
    </row>
    <row r="63" spans="1:16" ht="38.25" x14ac:dyDescent="0.2">
      <c r="A63" s="34" t="s">
        <v>59</v>
      </c>
      <c r="E63" s="35" t="s">
        <v>3346</v>
      </c>
    </row>
    <row r="64" spans="1:16" x14ac:dyDescent="0.2">
      <c r="A64" s="36" t="s">
        <v>61</v>
      </c>
      <c r="E64" s="37" t="s">
        <v>4312</v>
      </c>
    </row>
    <row r="65" spans="1:18" ht="25.5" x14ac:dyDescent="0.2">
      <c r="A65" t="s">
        <v>63</v>
      </c>
      <c r="E65" s="35" t="s">
        <v>224</v>
      </c>
    </row>
    <row r="66" spans="1:18" x14ac:dyDescent="0.2">
      <c r="A66" s="24" t="s">
        <v>55</v>
      </c>
      <c r="B66" s="29" t="s">
        <v>124</v>
      </c>
      <c r="C66" s="29" t="s">
        <v>226</v>
      </c>
      <c r="D66" s="24" t="s">
        <v>69</v>
      </c>
      <c r="E66" s="30" t="s">
        <v>227</v>
      </c>
      <c r="F66" s="31" t="s">
        <v>204</v>
      </c>
      <c r="G66" s="32">
        <v>5.75</v>
      </c>
      <c r="H66" s="33">
        <v>0</v>
      </c>
      <c r="I66" s="33">
        <f>ROUND(ROUND(H66,2)*ROUND(G66,3),2)</f>
        <v>0</v>
      </c>
      <c r="O66">
        <f>(I66*21)/100</f>
        <v>0</v>
      </c>
      <c r="P66" t="s">
        <v>35</v>
      </c>
    </row>
    <row r="67" spans="1:18" ht="38.25" x14ac:dyDescent="0.2">
      <c r="A67" s="34" t="s">
        <v>59</v>
      </c>
      <c r="E67" s="35" t="s">
        <v>3347</v>
      </c>
    </row>
    <row r="68" spans="1:18" x14ac:dyDescent="0.2">
      <c r="A68" s="36" t="s">
        <v>61</v>
      </c>
      <c r="E68" s="37" t="s">
        <v>4312</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0.14399999999999999</v>
      </c>
      <c r="H71" s="33">
        <v>0</v>
      </c>
      <c r="I71" s="33">
        <f>ROUND(ROUND(H71,2)*ROUND(G71,3),2)</f>
        <v>0</v>
      </c>
      <c r="O71">
        <f>(I71*21)/100</f>
        <v>0</v>
      </c>
      <c r="P71" t="s">
        <v>35</v>
      </c>
    </row>
    <row r="72" spans="1:18" ht="51" x14ac:dyDescent="0.2">
      <c r="A72" s="34" t="s">
        <v>59</v>
      </c>
      <c r="E72" s="35" t="s">
        <v>3349</v>
      </c>
    </row>
    <row r="73" spans="1:18" x14ac:dyDescent="0.2">
      <c r="A73" s="36" t="s">
        <v>61</v>
      </c>
      <c r="E73" s="37" t="s">
        <v>3350</v>
      </c>
    </row>
    <row r="74" spans="1:18" ht="229.5" x14ac:dyDescent="0.2">
      <c r="A74" t="s">
        <v>63</v>
      </c>
      <c r="E74" s="35" t="s">
        <v>772</v>
      </c>
    </row>
    <row r="75" spans="1:18" x14ac:dyDescent="0.2">
      <c r="A75" s="24" t="s">
        <v>55</v>
      </c>
      <c r="B75" s="29" t="s">
        <v>134</v>
      </c>
      <c r="C75" s="29" t="s">
        <v>288</v>
      </c>
      <c r="D75" s="24" t="s">
        <v>69</v>
      </c>
      <c r="E75" s="30" t="s">
        <v>289</v>
      </c>
      <c r="F75" s="31" t="s">
        <v>71</v>
      </c>
      <c r="G75" s="32">
        <v>2.5169999999999999</v>
      </c>
      <c r="H75" s="33">
        <v>0</v>
      </c>
      <c r="I75" s="33">
        <f>ROUND(ROUND(H75,2)*ROUND(G75,3),2)</f>
        <v>0</v>
      </c>
      <c r="O75">
        <f>(I75*21)/100</f>
        <v>0</v>
      </c>
      <c r="P75" t="s">
        <v>35</v>
      </c>
    </row>
    <row r="76" spans="1:18" ht="51" x14ac:dyDescent="0.2">
      <c r="A76" s="34" t="s">
        <v>59</v>
      </c>
      <c r="E76" s="35" t="s">
        <v>3351</v>
      </c>
    </row>
    <row r="77" spans="1:18" x14ac:dyDescent="0.2">
      <c r="A77" s="36" t="s">
        <v>61</v>
      </c>
      <c r="E77" s="37" t="s">
        <v>4313</v>
      </c>
    </row>
    <row r="78" spans="1:18" ht="369.75" x14ac:dyDescent="0.2">
      <c r="A78" t="s">
        <v>63</v>
      </c>
      <c r="E78" s="35" t="s">
        <v>274</v>
      </c>
    </row>
    <row r="79" spans="1:18" x14ac:dyDescent="0.2">
      <c r="A79" s="24" t="s">
        <v>55</v>
      </c>
      <c r="B79" s="29" t="s">
        <v>141</v>
      </c>
      <c r="C79" s="29" t="s">
        <v>775</v>
      </c>
      <c r="D79" s="24" t="s">
        <v>69</v>
      </c>
      <c r="E79" s="30" t="s">
        <v>776</v>
      </c>
      <c r="F79" s="31" t="s">
        <v>71</v>
      </c>
      <c r="G79" s="32">
        <v>2.54</v>
      </c>
      <c r="H79" s="33">
        <v>0</v>
      </c>
      <c r="I79" s="33">
        <f>ROUND(ROUND(H79,2)*ROUND(G79,3),2)</f>
        <v>0</v>
      </c>
      <c r="O79">
        <f>(I79*21)/100</f>
        <v>0</v>
      </c>
      <c r="P79" t="s">
        <v>35</v>
      </c>
    </row>
    <row r="80" spans="1:18" ht="76.5" x14ac:dyDescent="0.2">
      <c r="A80" s="34" t="s">
        <v>59</v>
      </c>
      <c r="E80" s="35" t="s">
        <v>4314</v>
      </c>
    </row>
    <row r="81" spans="1:16" x14ac:dyDescent="0.2">
      <c r="A81" s="36" t="s">
        <v>61</v>
      </c>
      <c r="E81" s="37" t="s">
        <v>4315</v>
      </c>
    </row>
    <row r="82" spans="1:16" ht="369.75" x14ac:dyDescent="0.2">
      <c r="A82" t="s">
        <v>63</v>
      </c>
      <c r="E82" s="35" t="s">
        <v>274</v>
      </c>
    </row>
    <row r="83" spans="1:16" x14ac:dyDescent="0.2">
      <c r="A83" s="24" t="s">
        <v>55</v>
      </c>
      <c r="B83" s="29" t="s">
        <v>147</v>
      </c>
      <c r="C83" s="29" t="s">
        <v>779</v>
      </c>
      <c r="D83" s="24" t="s">
        <v>69</v>
      </c>
      <c r="E83" s="30" t="s">
        <v>780</v>
      </c>
      <c r="F83" s="31" t="s">
        <v>58</v>
      </c>
      <c r="G83" s="32">
        <v>0.39900000000000002</v>
      </c>
      <c r="H83" s="33">
        <v>0</v>
      </c>
      <c r="I83" s="33">
        <f>ROUND(ROUND(H83,2)*ROUND(G83,3),2)</f>
        <v>0</v>
      </c>
      <c r="O83">
        <f>(I83*21)/100</f>
        <v>0</v>
      </c>
      <c r="P83" t="s">
        <v>35</v>
      </c>
    </row>
    <row r="84" spans="1:16" ht="51" x14ac:dyDescent="0.2">
      <c r="A84" s="34" t="s">
        <v>59</v>
      </c>
      <c r="E84" s="35" t="s">
        <v>3355</v>
      </c>
    </row>
    <row r="85" spans="1:16" x14ac:dyDescent="0.2">
      <c r="A85" s="36" t="s">
        <v>61</v>
      </c>
      <c r="E85" s="37" t="s">
        <v>4316</v>
      </c>
    </row>
    <row r="86" spans="1:16" ht="191.25" x14ac:dyDescent="0.2">
      <c r="A86" t="s">
        <v>63</v>
      </c>
      <c r="E86" s="35" t="s">
        <v>783</v>
      </c>
    </row>
    <row r="87" spans="1:16" x14ac:dyDescent="0.2">
      <c r="A87" s="24" t="s">
        <v>55</v>
      </c>
      <c r="B87" s="29" t="s">
        <v>153</v>
      </c>
      <c r="C87" s="29" t="s">
        <v>293</v>
      </c>
      <c r="D87" s="24" t="s">
        <v>69</v>
      </c>
      <c r="E87" s="30" t="s">
        <v>294</v>
      </c>
      <c r="F87" s="31" t="s">
        <v>71</v>
      </c>
      <c r="G87" s="32">
        <v>4.8049999999999997</v>
      </c>
      <c r="H87" s="33">
        <v>0</v>
      </c>
      <c r="I87" s="33">
        <f>ROUND(ROUND(H87,2)*ROUND(G87,3),2)</f>
        <v>0</v>
      </c>
      <c r="O87">
        <f>(I87*21)/100</f>
        <v>0</v>
      </c>
      <c r="P87" t="s">
        <v>35</v>
      </c>
    </row>
    <row r="88" spans="1:16" ht="51" x14ac:dyDescent="0.2">
      <c r="A88" s="34" t="s">
        <v>59</v>
      </c>
      <c r="E88" s="35" t="s">
        <v>3357</v>
      </c>
    </row>
    <row r="89" spans="1:16" x14ac:dyDescent="0.2">
      <c r="A89" s="36" t="s">
        <v>61</v>
      </c>
      <c r="E89" s="37" t="s">
        <v>4317</v>
      </c>
    </row>
    <row r="90" spans="1:16" ht="38.25" x14ac:dyDescent="0.2">
      <c r="A90" t="s">
        <v>63</v>
      </c>
      <c r="E90" s="35" t="s">
        <v>297</v>
      </c>
    </row>
    <row r="91" spans="1:16" x14ac:dyDescent="0.2">
      <c r="A91" s="24" t="s">
        <v>55</v>
      </c>
      <c r="B91" s="29" t="s">
        <v>159</v>
      </c>
      <c r="C91" s="29" t="s">
        <v>310</v>
      </c>
      <c r="D91" s="24" t="s">
        <v>69</v>
      </c>
      <c r="E91" s="30" t="s">
        <v>311</v>
      </c>
      <c r="F91" s="31" t="s">
        <v>71</v>
      </c>
      <c r="G91" s="32">
        <v>4.1950000000000003</v>
      </c>
      <c r="H91" s="33">
        <v>0</v>
      </c>
      <c r="I91" s="33">
        <f>ROUND(ROUND(H91,2)*ROUND(G91,3),2)</f>
        <v>0</v>
      </c>
      <c r="O91">
        <f>(I91*21)/100</f>
        <v>0</v>
      </c>
      <c r="P91" t="s">
        <v>35</v>
      </c>
    </row>
    <row r="92" spans="1:16" ht="51" x14ac:dyDescent="0.2">
      <c r="A92" s="34" t="s">
        <v>59</v>
      </c>
      <c r="E92" s="35" t="s">
        <v>3359</v>
      </c>
    </row>
    <row r="93" spans="1:16" x14ac:dyDescent="0.2">
      <c r="A93" s="36" t="s">
        <v>61</v>
      </c>
      <c r="E93" s="37" t="s">
        <v>4318</v>
      </c>
    </row>
    <row r="94" spans="1:16" ht="102" x14ac:dyDescent="0.2">
      <c r="A94" t="s">
        <v>63</v>
      </c>
      <c r="E94" s="35" t="s">
        <v>314</v>
      </c>
    </row>
    <row r="95" spans="1:16" x14ac:dyDescent="0.2">
      <c r="A95" s="24" t="s">
        <v>55</v>
      </c>
      <c r="B95" s="29" t="s">
        <v>165</v>
      </c>
      <c r="C95" s="29" t="s">
        <v>788</v>
      </c>
      <c r="D95" s="24" t="s">
        <v>69</v>
      </c>
      <c r="E95" s="30" t="s">
        <v>789</v>
      </c>
      <c r="F95" s="31" t="s">
        <v>71</v>
      </c>
      <c r="G95" s="32">
        <v>0.45800000000000002</v>
      </c>
      <c r="H95" s="33">
        <v>0</v>
      </c>
      <c r="I95" s="33">
        <f>ROUND(ROUND(H95,2)*ROUND(G95,3),2)</f>
        <v>0</v>
      </c>
      <c r="O95">
        <f>(I95*21)/100</f>
        <v>0</v>
      </c>
      <c r="P95" t="s">
        <v>35</v>
      </c>
    </row>
    <row r="96" spans="1:16" ht="51" x14ac:dyDescent="0.2">
      <c r="A96" s="34" t="s">
        <v>59</v>
      </c>
      <c r="E96" s="35" t="s">
        <v>3361</v>
      </c>
    </row>
    <row r="97" spans="1:18" x14ac:dyDescent="0.2">
      <c r="A97" s="36" t="s">
        <v>61</v>
      </c>
      <c r="E97" s="37" t="s">
        <v>4319</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21.76</v>
      </c>
      <c r="H100" s="33">
        <v>0</v>
      </c>
      <c r="I100" s="33">
        <f>ROUND(ROUND(H100,2)*ROUND(G100,3),2)</f>
        <v>0</v>
      </c>
      <c r="O100">
        <f>(I100*21)/100</f>
        <v>0</v>
      </c>
      <c r="P100" t="s">
        <v>35</v>
      </c>
    </row>
    <row r="101" spans="1:18" ht="38.25" x14ac:dyDescent="0.2">
      <c r="A101" s="34" t="s">
        <v>59</v>
      </c>
      <c r="E101" s="35" t="s">
        <v>4221</v>
      </c>
    </row>
    <row r="102" spans="1:18" x14ac:dyDescent="0.2">
      <c r="A102" s="36" t="s">
        <v>61</v>
      </c>
      <c r="E102" s="37" t="s">
        <v>4320</v>
      </c>
    </row>
    <row r="103" spans="1:18" ht="51" x14ac:dyDescent="0.2">
      <c r="A103" t="s">
        <v>63</v>
      </c>
      <c r="E103" s="35" t="s">
        <v>327</v>
      </c>
    </row>
    <row r="104" spans="1:18" x14ac:dyDescent="0.2">
      <c r="A104" s="24" t="s">
        <v>55</v>
      </c>
      <c r="B104" s="29" t="s">
        <v>178</v>
      </c>
      <c r="C104" s="29" t="s">
        <v>347</v>
      </c>
      <c r="D104" s="24" t="s">
        <v>69</v>
      </c>
      <c r="E104" s="30" t="s">
        <v>348</v>
      </c>
      <c r="F104" s="31" t="s">
        <v>204</v>
      </c>
      <c r="G104" s="32">
        <v>21.76</v>
      </c>
      <c r="H104" s="33">
        <v>0</v>
      </c>
      <c r="I104" s="33">
        <f>ROUND(ROUND(H104,2)*ROUND(G104,3),2)</f>
        <v>0</v>
      </c>
      <c r="O104">
        <f>(I104*21)/100</f>
        <v>0</v>
      </c>
      <c r="P104" t="s">
        <v>35</v>
      </c>
    </row>
    <row r="105" spans="1:18" ht="38.25" x14ac:dyDescent="0.2">
      <c r="A105" s="34" t="s">
        <v>59</v>
      </c>
      <c r="E105" s="35" t="s">
        <v>4223</v>
      </c>
    </row>
    <row r="106" spans="1:18" x14ac:dyDescent="0.2">
      <c r="A106" s="36" t="s">
        <v>61</v>
      </c>
      <c r="E106" s="37" t="s">
        <v>4320</v>
      </c>
    </row>
    <row r="107" spans="1:18" ht="51" x14ac:dyDescent="0.2">
      <c r="A107" t="s">
        <v>63</v>
      </c>
      <c r="E107" s="35" t="s">
        <v>327</v>
      </c>
    </row>
    <row r="108" spans="1:18" x14ac:dyDescent="0.2">
      <c r="A108" s="24" t="s">
        <v>55</v>
      </c>
      <c r="B108" s="29" t="s">
        <v>184</v>
      </c>
      <c r="C108" s="29" t="s">
        <v>369</v>
      </c>
      <c r="D108" s="24" t="s">
        <v>69</v>
      </c>
      <c r="E108" s="30" t="s">
        <v>370</v>
      </c>
      <c r="F108" s="31" t="s">
        <v>204</v>
      </c>
      <c r="G108" s="32">
        <v>21.76</v>
      </c>
      <c r="H108" s="33">
        <v>0</v>
      </c>
      <c r="I108" s="33">
        <f>ROUND(ROUND(H108,2)*ROUND(G108,3),2)</f>
        <v>0</v>
      </c>
      <c r="O108">
        <f>(I108*21)/100</f>
        <v>0</v>
      </c>
      <c r="P108" t="s">
        <v>35</v>
      </c>
    </row>
    <row r="109" spans="1:18" ht="51" x14ac:dyDescent="0.2">
      <c r="A109" s="34" t="s">
        <v>59</v>
      </c>
      <c r="E109" s="35" t="s">
        <v>4024</v>
      </c>
    </row>
    <row r="110" spans="1:18" x14ac:dyDescent="0.2">
      <c r="A110" s="36" t="s">
        <v>61</v>
      </c>
      <c r="E110" s="37" t="s">
        <v>4320</v>
      </c>
    </row>
    <row r="111" spans="1:18" ht="51" x14ac:dyDescent="0.2">
      <c r="A111" t="s">
        <v>63</v>
      </c>
      <c r="E111" s="35" t="s">
        <v>373</v>
      </c>
    </row>
    <row r="112" spans="1:18" x14ac:dyDescent="0.2">
      <c r="A112" s="24" t="s">
        <v>55</v>
      </c>
      <c r="B112" s="29" t="s">
        <v>190</v>
      </c>
      <c r="C112" s="29" t="s">
        <v>375</v>
      </c>
      <c r="D112" s="24" t="s">
        <v>69</v>
      </c>
      <c r="E112" s="30" t="s">
        <v>376</v>
      </c>
      <c r="F112" s="31" t="s">
        <v>204</v>
      </c>
      <c r="G112" s="32">
        <v>43.52</v>
      </c>
      <c r="H112" s="33">
        <v>0</v>
      </c>
      <c r="I112" s="33">
        <f>ROUND(ROUND(H112,2)*ROUND(G112,3),2)</f>
        <v>0</v>
      </c>
      <c r="O112">
        <f>(I112*21)/100</f>
        <v>0</v>
      </c>
      <c r="P112" t="s">
        <v>35</v>
      </c>
    </row>
    <row r="113" spans="1:16" ht="102" x14ac:dyDescent="0.2">
      <c r="A113" s="34" t="s">
        <v>59</v>
      </c>
      <c r="E113" s="35" t="s">
        <v>4321</v>
      </c>
    </row>
    <row r="114" spans="1:16" ht="38.25" x14ac:dyDescent="0.2">
      <c r="A114" s="36" t="s">
        <v>61</v>
      </c>
      <c r="E114" s="37" t="s">
        <v>4322</v>
      </c>
    </row>
    <row r="115" spans="1:16" ht="51" x14ac:dyDescent="0.2">
      <c r="A115" t="s">
        <v>63</v>
      </c>
      <c r="E115" s="35" t="s">
        <v>373</v>
      </c>
    </row>
    <row r="116" spans="1:16" x14ac:dyDescent="0.2">
      <c r="A116" s="24" t="s">
        <v>55</v>
      </c>
      <c r="B116" s="29" t="s">
        <v>196</v>
      </c>
      <c r="C116" s="29" t="s">
        <v>403</v>
      </c>
      <c r="D116" s="24" t="s">
        <v>69</v>
      </c>
      <c r="E116" s="30" t="s">
        <v>404</v>
      </c>
      <c r="F116" s="31" t="s">
        <v>204</v>
      </c>
      <c r="G116" s="32">
        <v>21.76</v>
      </c>
      <c r="H116" s="33">
        <v>0</v>
      </c>
      <c r="I116" s="33">
        <f>ROUND(ROUND(H116,2)*ROUND(G116,3),2)</f>
        <v>0</v>
      </c>
      <c r="O116">
        <f>(I116*21)/100</f>
        <v>0</v>
      </c>
      <c r="P116" t="s">
        <v>35</v>
      </c>
    </row>
    <row r="117" spans="1:16" ht="38.25" x14ac:dyDescent="0.2">
      <c r="A117" s="34" t="s">
        <v>59</v>
      </c>
      <c r="E117" s="35" t="s">
        <v>4226</v>
      </c>
    </row>
    <row r="118" spans="1:16" x14ac:dyDescent="0.2">
      <c r="A118" s="36" t="s">
        <v>61</v>
      </c>
      <c r="E118" s="37" t="s">
        <v>4320</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21.76</v>
      </c>
      <c r="H120" s="33">
        <v>0</v>
      </c>
      <c r="I120" s="33">
        <f>ROUND(ROUND(H120,2)*ROUND(G120,3),2)</f>
        <v>0</v>
      </c>
      <c r="O120">
        <f>(I120*21)/100</f>
        <v>0</v>
      </c>
      <c r="P120" t="s">
        <v>35</v>
      </c>
    </row>
    <row r="121" spans="1:16" ht="38.25" x14ac:dyDescent="0.2">
      <c r="A121" s="34" t="s">
        <v>59</v>
      </c>
      <c r="E121" s="35" t="s">
        <v>4227</v>
      </c>
    </row>
    <row r="122" spans="1:16" x14ac:dyDescent="0.2">
      <c r="A122" s="36" t="s">
        <v>61</v>
      </c>
      <c r="E122" s="37" t="s">
        <v>4320</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21.76</v>
      </c>
      <c r="H124" s="33">
        <v>0</v>
      </c>
      <c r="I124" s="33">
        <f>ROUND(ROUND(H124,2)*ROUND(G124,3),2)</f>
        <v>0</v>
      </c>
      <c r="O124">
        <f>(I124*21)/100</f>
        <v>0</v>
      </c>
      <c r="P124" t="s">
        <v>35</v>
      </c>
    </row>
    <row r="125" spans="1:16" ht="38.25" x14ac:dyDescent="0.2">
      <c r="A125" s="34" t="s">
        <v>59</v>
      </c>
      <c r="E125" s="35" t="s">
        <v>4228</v>
      </c>
    </row>
    <row r="126" spans="1:16" x14ac:dyDescent="0.2">
      <c r="A126" s="36" t="s">
        <v>61</v>
      </c>
      <c r="E126" s="37" t="s">
        <v>4320</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9.3699999999999992</v>
      </c>
      <c r="H128" s="33">
        <v>0</v>
      </c>
      <c r="I128" s="33">
        <f>ROUND(ROUND(H128,2)*ROUND(G128,3),2)</f>
        <v>0</v>
      </c>
      <c r="O128">
        <f>(I128*21)/100</f>
        <v>0</v>
      </c>
      <c r="P128" t="s">
        <v>35</v>
      </c>
    </row>
    <row r="129" spans="1:18" ht="38.25" x14ac:dyDescent="0.2">
      <c r="A129" s="34" t="s">
        <v>59</v>
      </c>
      <c r="E129" s="35" t="s">
        <v>4026</v>
      </c>
    </row>
    <row r="130" spans="1:18" x14ac:dyDescent="0.2">
      <c r="A130" s="36" t="s">
        <v>61</v>
      </c>
      <c r="E130" s="37" t="s">
        <v>4303</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18.966000000000001</v>
      </c>
      <c r="H138" s="33">
        <v>0</v>
      </c>
      <c r="I138" s="33">
        <f>ROUND(ROUND(H138,2)*ROUND(G138,3),2)</f>
        <v>0</v>
      </c>
      <c r="O138">
        <f>(I138*21)/100</f>
        <v>0</v>
      </c>
      <c r="P138" t="s">
        <v>35</v>
      </c>
    </row>
    <row r="139" spans="1:18" ht="76.5" x14ac:dyDescent="0.2">
      <c r="A139" s="34" t="s">
        <v>59</v>
      </c>
      <c r="E139" s="35" t="s">
        <v>4323</v>
      </c>
    </row>
    <row r="140" spans="1:18" ht="38.25" x14ac:dyDescent="0.2">
      <c r="A140" s="36" t="s">
        <v>61</v>
      </c>
      <c r="E140" s="37" t="s">
        <v>4324</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7.3</v>
      </c>
      <c r="H147" s="33">
        <v>0</v>
      </c>
      <c r="I147" s="33">
        <f>ROUND(ROUND(H147,2)*ROUND(G147,3),2)</f>
        <v>0</v>
      </c>
      <c r="O147">
        <f>(I147*21)/100</f>
        <v>0</v>
      </c>
      <c r="P147" t="s">
        <v>35</v>
      </c>
    </row>
    <row r="148" spans="1:18" ht="51" x14ac:dyDescent="0.2">
      <c r="A148" s="34" t="s">
        <v>59</v>
      </c>
      <c r="E148" s="35" t="s">
        <v>3379</v>
      </c>
    </row>
    <row r="149" spans="1:18" x14ac:dyDescent="0.2">
      <c r="A149" s="36" t="s">
        <v>61</v>
      </c>
      <c r="E149" s="37" t="s">
        <v>4325</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3.0419999999999998</v>
      </c>
      <c r="H155" s="33">
        <v>0</v>
      </c>
      <c r="I155" s="33">
        <f>ROUND(ROUND(H155,2)*ROUND(G155,3),2)</f>
        <v>0</v>
      </c>
      <c r="O155">
        <f>(I155*21)/100</f>
        <v>0</v>
      </c>
      <c r="P155" t="s">
        <v>35</v>
      </c>
    </row>
    <row r="156" spans="1:18" ht="102" x14ac:dyDescent="0.2">
      <c r="A156" s="34" t="s">
        <v>59</v>
      </c>
      <c r="E156" s="35" t="s">
        <v>4326</v>
      </c>
    </row>
    <row r="157" spans="1:18" x14ac:dyDescent="0.2">
      <c r="A157" s="36" t="s">
        <v>61</v>
      </c>
      <c r="E157" s="37" t="s">
        <v>4327</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f>
        <v>0</v>
      </c>
      <c r="R159">
        <f>0+O160+O164+O168+O172+O176+O180+O184+O188+O192</f>
        <v>0</v>
      </c>
    </row>
    <row r="160" spans="1:18" x14ac:dyDescent="0.2">
      <c r="A160" s="24" t="s">
        <v>55</v>
      </c>
      <c r="B160" s="29" t="s">
        <v>255</v>
      </c>
      <c r="C160" s="29" t="s">
        <v>646</v>
      </c>
      <c r="D160" s="24" t="s">
        <v>69</v>
      </c>
      <c r="E160" s="30" t="s">
        <v>647</v>
      </c>
      <c r="F160" s="31" t="s">
        <v>101</v>
      </c>
      <c r="G160" s="32">
        <v>8.74</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4328</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2E-3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829</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5.64</v>
      </c>
      <c r="H176" s="33">
        <v>0</v>
      </c>
      <c r="I176" s="33">
        <f>ROUND(ROUND(H176,2)*ROUND(G176,3),2)</f>
        <v>0</v>
      </c>
      <c r="O176">
        <f>(I176*21)/100</f>
        <v>0</v>
      </c>
      <c r="P176" t="s">
        <v>35</v>
      </c>
    </row>
    <row r="177" spans="1:16" ht="127.5" x14ac:dyDescent="0.2">
      <c r="A177" s="34" t="s">
        <v>59</v>
      </c>
      <c r="E177" s="35" t="s">
        <v>4329</v>
      </c>
    </row>
    <row r="178" spans="1:16" ht="38.25" x14ac:dyDescent="0.2">
      <c r="A178" s="36" t="s">
        <v>61</v>
      </c>
      <c r="E178" s="37" t="s">
        <v>4330</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129.72</v>
      </c>
      <c r="H180" s="33">
        <v>0</v>
      </c>
      <c r="I180" s="33">
        <f>ROUND(ROUND(H180,2)*ROUND(G180,3),2)</f>
        <v>0</v>
      </c>
      <c r="O180">
        <f>(I180*21)/100</f>
        <v>0</v>
      </c>
      <c r="P180" t="s">
        <v>35</v>
      </c>
    </row>
    <row r="181" spans="1:16" ht="89.25" x14ac:dyDescent="0.2">
      <c r="A181" s="34" t="s">
        <v>59</v>
      </c>
      <c r="E181" s="35" t="s">
        <v>4331</v>
      </c>
    </row>
    <row r="182" spans="1:16" ht="38.25" x14ac:dyDescent="0.2">
      <c r="A182" s="36" t="s">
        <v>61</v>
      </c>
      <c r="E182" s="37" t="s">
        <v>4332</v>
      </c>
    </row>
    <row r="183" spans="1:16" ht="25.5" x14ac:dyDescent="0.2">
      <c r="A183" t="s">
        <v>63</v>
      </c>
      <c r="E183" s="35" t="s">
        <v>80</v>
      </c>
    </row>
    <row r="184" spans="1:16" x14ac:dyDescent="0.2">
      <c r="A184" s="24" t="s">
        <v>55</v>
      </c>
      <c r="B184" s="29" t="s">
        <v>292</v>
      </c>
      <c r="C184" s="29" t="s">
        <v>840</v>
      </c>
      <c r="D184" s="24" t="s">
        <v>69</v>
      </c>
      <c r="E184" s="30" t="s">
        <v>841</v>
      </c>
      <c r="F184" s="31" t="s">
        <v>71</v>
      </c>
      <c r="G184" s="32">
        <v>1.363</v>
      </c>
      <c r="H184" s="33">
        <v>0</v>
      </c>
      <c r="I184" s="33">
        <f>ROUND(ROUND(H184,2)*ROUND(G184,3),2)</f>
        <v>0</v>
      </c>
      <c r="O184">
        <f>(I184*21)/100</f>
        <v>0</v>
      </c>
      <c r="P184" t="s">
        <v>35</v>
      </c>
    </row>
    <row r="185" spans="1:16" ht="63.75" x14ac:dyDescent="0.2">
      <c r="A185" s="34" t="s">
        <v>59</v>
      </c>
      <c r="E185" s="35" t="s">
        <v>4333</v>
      </c>
    </row>
    <row r="186" spans="1:16" x14ac:dyDescent="0.2">
      <c r="A186" s="36" t="s">
        <v>61</v>
      </c>
      <c r="E186" s="37" t="s">
        <v>4334</v>
      </c>
    </row>
    <row r="187" spans="1:16" ht="114.75" x14ac:dyDescent="0.2">
      <c r="A187" t="s">
        <v>63</v>
      </c>
      <c r="E187" s="35" t="s">
        <v>661</v>
      </c>
    </row>
    <row r="188" spans="1:16" x14ac:dyDescent="0.2">
      <c r="A188" s="24" t="s">
        <v>55</v>
      </c>
      <c r="B188" s="29" t="s">
        <v>298</v>
      </c>
      <c r="C188" s="29" t="s">
        <v>844</v>
      </c>
      <c r="D188" s="24" t="s">
        <v>69</v>
      </c>
      <c r="E188" s="30" t="s">
        <v>845</v>
      </c>
      <c r="F188" s="31" t="s">
        <v>77</v>
      </c>
      <c r="G188" s="32">
        <v>107.995</v>
      </c>
      <c r="H188" s="33">
        <v>0</v>
      </c>
      <c r="I188" s="33">
        <f>ROUND(ROUND(H188,2)*ROUND(G188,3),2)</f>
        <v>0</v>
      </c>
      <c r="O188">
        <f>(I188*21)/100</f>
        <v>0</v>
      </c>
      <c r="P188" t="s">
        <v>35</v>
      </c>
    </row>
    <row r="189" spans="1:16" ht="89.25" x14ac:dyDescent="0.2">
      <c r="A189" s="34" t="s">
        <v>59</v>
      </c>
      <c r="E189" s="35" t="s">
        <v>4335</v>
      </c>
    </row>
    <row r="190" spans="1:16" ht="38.25" x14ac:dyDescent="0.2">
      <c r="A190" s="36" t="s">
        <v>61</v>
      </c>
      <c r="E190" s="37" t="s">
        <v>4336</v>
      </c>
    </row>
    <row r="191" spans="1:16" ht="25.5" x14ac:dyDescent="0.2">
      <c r="A191" t="s">
        <v>63</v>
      </c>
      <c r="E191" s="35" t="s">
        <v>80</v>
      </c>
    </row>
    <row r="192" spans="1:16" x14ac:dyDescent="0.2">
      <c r="A192" s="24" t="s">
        <v>55</v>
      </c>
      <c r="B192" s="29" t="s">
        <v>303</v>
      </c>
      <c r="C192" s="29" t="s">
        <v>848</v>
      </c>
      <c r="D192" s="24" t="s">
        <v>69</v>
      </c>
      <c r="E192" s="30" t="s">
        <v>849</v>
      </c>
      <c r="F192" s="31" t="s">
        <v>101</v>
      </c>
      <c r="G192" s="32">
        <v>7.7</v>
      </c>
      <c r="H192" s="33">
        <v>0</v>
      </c>
      <c r="I192" s="33">
        <f>ROUND(ROUND(H192,2)*ROUND(G192,3),2)</f>
        <v>0</v>
      </c>
      <c r="O192">
        <f>(I192*21)/100</f>
        <v>0</v>
      </c>
      <c r="P192" t="s">
        <v>35</v>
      </c>
    </row>
    <row r="193" spans="1:5" ht="51" x14ac:dyDescent="0.2">
      <c r="A193" s="34" t="s">
        <v>59</v>
      </c>
      <c r="E193" s="35" t="s">
        <v>4337</v>
      </c>
    </row>
    <row r="194" spans="1:5" x14ac:dyDescent="0.2">
      <c r="A194" s="36" t="s">
        <v>61</v>
      </c>
      <c r="E194" s="37" t="s">
        <v>4338</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4339</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4339</v>
      </c>
      <c r="D8" s="2"/>
      <c r="E8" s="21" t="s">
        <v>4340</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59.2</v>
      </c>
      <c r="H13" s="33">
        <v>0</v>
      </c>
      <c r="I13" s="33">
        <f>ROUND(ROUND(H13,2)*ROUND(G13,3),2)</f>
        <v>0</v>
      </c>
      <c r="O13">
        <f>(I13*21)/100</f>
        <v>0</v>
      </c>
      <c r="P13" t="s">
        <v>35</v>
      </c>
    </row>
    <row r="14" spans="1:18" ht="25.5" x14ac:dyDescent="0.2">
      <c r="A14" s="34" t="s">
        <v>59</v>
      </c>
      <c r="E14" s="35" t="s">
        <v>3459</v>
      </c>
    </row>
    <row r="15" spans="1:18" x14ac:dyDescent="0.2">
      <c r="A15" s="36" t="s">
        <v>61</v>
      </c>
      <c r="E15" s="37" t="s">
        <v>4341</v>
      </c>
    </row>
    <row r="16" spans="1:18" ht="25.5" x14ac:dyDescent="0.2">
      <c r="A16" t="s">
        <v>63</v>
      </c>
      <c r="E16" s="35" t="s">
        <v>64</v>
      </c>
    </row>
    <row r="17" spans="1:18" x14ac:dyDescent="0.2">
      <c r="A17" s="24" t="s">
        <v>55</v>
      </c>
      <c r="B17" s="29" t="s">
        <v>35</v>
      </c>
      <c r="C17" s="29" t="s">
        <v>56</v>
      </c>
      <c r="D17" s="24" t="s">
        <v>125</v>
      </c>
      <c r="E17" s="30" t="s">
        <v>57</v>
      </c>
      <c r="F17" s="31" t="s">
        <v>58</v>
      </c>
      <c r="G17" s="32">
        <v>17.798999999999999</v>
      </c>
      <c r="H17" s="33">
        <v>0</v>
      </c>
      <c r="I17" s="33">
        <f>ROUND(ROUND(H17,2)*ROUND(G17,3),2)</f>
        <v>0</v>
      </c>
      <c r="O17">
        <f>(I17*21)/100</f>
        <v>0</v>
      </c>
      <c r="P17" t="s">
        <v>35</v>
      </c>
    </row>
    <row r="18" spans="1:18" ht="25.5" x14ac:dyDescent="0.2">
      <c r="A18" s="34" t="s">
        <v>59</v>
      </c>
      <c r="E18" s="35" t="s">
        <v>4299</v>
      </c>
    </row>
    <row r="19" spans="1:18" x14ac:dyDescent="0.2">
      <c r="A19" s="36" t="s">
        <v>61</v>
      </c>
      <c r="E19" s="37" t="s">
        <v>4342</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1.5609999999999999</v>
      </c>
      <c r="H22" s="33">
        <v>0</v>
      </c>
      <c r="I22" s="33">
        <f>ROUND(ROUND(H22,2)*ROUND(G22,3),2)</f>
        <v>0</v>
      </c>
      <c r="O22">
        <f>(I22*21)/100</f>
        <v>0</v>
      </c>
      <c r="P22" t="s">
        <v>35</v>
      </c>
    </row>
    <row r="23" spans="1:18" ht="63.75" x14ac:dyDescent="0.2">
      <c r="A23" s="34" t="s">
        <v>59</v>
      </c>
      <c r="E23" s="35" t="s">
        <v>4343</v>
      </c>
    </row>
    <row r="24" spans="1:18" x14ac:dyDescent="0.2">
      <c r="A24" s="36" t="s">
        <v>61</v>
      </c>
      <c r="E24" s="37" t="s">
        <v>4344</v>
      </c>
    </row>
    <row r="25" spans="1:18" ht="63.75" x14ac:dyDescent="0.2">
      <c r="A25" t="s">
        <v>63</v>
      </c>
      <c r="E25" s="35" t="s">
        <v>74</v>
      </c>
    </row>
    <row r="26" spans="1:18" x14ac:dyDescent="0.2">
      <c r="A26" s="24" t="s">
        <v>55</v>
      </c>
      <c r="B26" s="29" t="s">
        <v>43</v>
      </c>
      <c r="C26" s="29" t="s">
        <v>1087</v>
      </c>
      <c r="D26" s="24" t="s">
        <v>69</v>
      </c>
      <c r="E26" s="30" t="s">
        <v>1088</v>
      </c>
      <c r="F26" s="31" t="s">
        <v>101</v>
      </c>
      <c r="G26" s="32">
        <v>8</v>
      </c>
      <c r="H26" s="33">
        <v>0</v>
      </c>
      <c r="I26" s="33">
        <f>ROUND(ROUND(H26,2)*ROUND(G26,3),2)</f>
        <v>0</v>
      </c>
      <c r="O26">
        <f>(I26*21)/100</f>
        <v>0</v>
      </c>
      <c r="P26" t="s">
        <v>35</v>
      </c>
    </row>
    <row r="27" spans="1:18" ht="38.25" x14ac:dyDescent="0.2">
      <c r="A27" s="34" t="s">
        <v>59</v>
      </c>
      <c r="E27" s="35" t="s">
        <v>4006</v>
      </c>
    </row>
    <row r="28" spans="1:18" x14ac:dyDescent="0.2">
      <c r="A28" s="36" t="s">
        <v>61</v>
      </c>
      <c r="E28" s="37" t="s">
        <v>2746</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38.25" x14ac:dyDescent="0.2">
      <c r="A31" s="34" t="s">
        <v>59</v>
      </c>
      <c r="E31" s="35" t="s">
        <v>4238</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2.8639999999999999</v>
      </c>
      <c r="H34" s="33">
        <v>0</v>
      </c>
      <c r="I34" s="33">
        <f>ROUND(ROUND(H34,2)*ROUND(G34,3),2)</f>
        <v>0</v>
      </c>
      <c r="O34">
        <f>(I34*21)/100</f>
        <v>0</v>
      </c>
      <c r="P34" t="s">
        <v>35</v>
      </c>
    </row>
    <row r="35" spans="1:16" ht="153" x14ac:dyDescent="0.2">
      <c r="A35" s="34" t="s">
        <v>59</v>
      </c>
      <c r="E35" s="35" t="s">
        <v>4345</v>
      </c>
    </row>
    <row r="36" spans="1:16" ht="25.5" x14ac:dyDescent="0.2">
      <c r="A36" s="36" t="s">
        <v>61</v>
      </c>
      <c r="E36" s="37" t="s">
        <v>4346</v>
      </c>
    </row>
    <row r="37" spans="1:16" ht="38.25" x14ac:dyDescent="0.2">
      <c r="A37" t="s">
        <v>63</v>
      </c>
      <c r="E37" s="35" t="s">
        <v>146</v>
      </c>
    </row>
    <row r="38" spans="1:16" x14ac:dyDescent="0.2">
      <c r="A38" s="24" t="s">
        <v>55</v>
      </c>
      <c r="B38" s="29" t="s">
        <v>89</v>
      </c>
      <c r="C38" s="29" t="s">
        <v>166</v>
      </c>
      <c r="D38" s="24" t="s">
        <v>69</v>
      </c>
      <c r="E38" s="30" t="s">
        <v>167</v>
      </c>
      <c r="F38" s="31" t="s">
        <v>71</v>
      </c>
      <c r="G38" s="32">
        <v>29.6</v>
      </c>
      <c r="H38" s="33">
        <v>0</v>
      </c>
      <c r="I38" s="33">
        <f>ROUND(ROUND(H38,2)*ROUND(G38,3),2)</f>
        <v>0</v>
      </c>
      <c r="O38">
        <f>(I38*21)/100</f>
        <v>0</v>
      </c>
      <c r="P38" t="s">
        <v>35</v>
      </c>
    </row>
    <row r="39" spans="1:16" ht="63.75" x14ac:dyDescent="0.2">
      <c r="A39" s="34" t="s">
        <v>59</v>
      </c>
      <c r="E39" s="35" t="s">
        <v>4347</v>
      </c>
    </row>
    <row r="40" spans="1:16" x14ac:dyDescent="0.2">
      <c r="A40" s="36" t="s">
        <v>61</v>
      </c>
      <c r="E40" s="37" t="s">
        <v>4348</v>
      </c>
    </row>
    <row r="41" spans="1:16" ht="318.75" x14ac:dyDescent="0.2">
      <c r="A41" t="s">
        <v>63</v>
      </c>
      <c r="E41" s="35" t="s">
        <v>170</v>
      </c>
    </row>
    <row r="42" spans="1:16" x14ac:dyDescent="0.2">
      <c r="A42" s="24" t="s">
        <v>55</v>
      </c>
      <c r="B42" s="29" t="s">
        <v>94</v>
      </c>
      <c r="C42" s="29" t="s">
        <v>172</v>
      </c>
      <c r="D42" s="24" t="s">
        <v>69</v>
      </c>
      <c r="E42" s="30" t="s">
        <v>173</v>
      </c>
      <c r="F42" s="31" t="s">
        <v>174</v>
      </c>
      <c r="G42" s="32">
        <v>296</v>
      </c>
      <c r="H42" s="33">
        <v>0</v>
      </c>
      <c r="I42" s="33">
        <f>ROUND(ROUND(H42,2)*ROUND(G42,3),2)</f>
        <v>0</v>
      </c>
      <c r="O42">
        <f>(I42*21)/100</f>
        <v>0</v>
      </c>
      <c r="P42" t="s">
        <v>35</v>
      </c>
    </row>
    <row r="43" spans="1:16" ht="38.25" x14ac:dyDescent="0.2">
      <c r="A43" s="34" t="s">
        <v>59</v>
      </c>
      <c r="E43" s="35" t="s">
        <v>751</v>
      </c>
    </row>
    <row r="44" spans="1:16" x14ac:dyDescent="0.2">
      <c r="A44" s="36" t="s">
        <v>61</v>
      </c>
      <c r="E44" s="37" t="s">
        <v>4349</v>
      </c>
    </row>
    <row r="45" spans="1:16" ht="25.5" x14ac:dyDescent="0.2">
      <c r="A45" t="s">
        <v>63</v>
      </c>
      <c r="E45" s="35" t="s">
        <v>177</v>
      </c>
    </row>
    <row r="46" spans="1:16" x14ac:dyDescent="0.2">
      <c r="A46" s="24" t="s">
        <v>55</v>
      </c>
      <c r="B46" s="29" t="s">
        <v>50</v>
      </c>
      <c r="C46" s="29" t="s">
        <v>753</v>
      </c>
      <c r="D46" s="24" t="s">
        <v>69</v>
      </c>
      <c r="E46" s="30" t="s">
        <v>754</v>
      </c>
      <c r="F46" s="31" t="s">
        <v>71</v>
      </c>
      <c r="G46" s="32">
        <v>14.74</v>
      </c>
      <c r="H46" s="33">
        <v>0</v>
      </c>
      <c r="I46" s="33">
        <f>ROUND(ROUND(H46,2)*ROUND(G46,3),2)</f>
        <v>0</v>
      </c>
      <c r="O46">
        <f>(I46*21)/100</f>
        <v>0</v>
      </c>
      <c r="P46" t="s">
        <v>35</v>
      </c>
    </row>
    <row r="47" spans="1:16" ht="51" x14ac:dyDescent="0.2">
      <c r="A47" s="34" t="s">
        <v>59</v>
      </c>
      <c r="E47" s="35" t="s">
        <v>3339</v>
      </c>
    </row>
    <row r="48" spans="1:16" x14ac:dyDescent="0.2">
      <c r="A48" s="36" t="s">
        <v>61</v>
      </c>
      <c r="E48" s="37" t="s">
        <v>4350</v>
      </c>
    </row>
    <row r="49" spans="1:16" ht="293.25" x14ac:dyDescent="0.2">
      <c r="A49" t="s">
        <v>63</v>
      </c>
      <c r="E49" s="35" t="s">
        <v>757</v>
      </c>
    </row>
    <row r="50" spans="1:16" x14ac:dyDescent="0.2">
      <c r="A50" s="24" t="s">
        <v>55</v>
      </c>
      <c r="B50" s="29" t="s">
        <v>52</v>
      </c>
      <c r="C50" s="29" t="s">
        <v>202</v>
      </c>
      <c r="D50" s="24" t="s">
        <v>69</v>
      </c>
      <c r="E50" s="30" t="s">
        <v>203</v>
      </c>
      <c r="F50" s="31" t="s">
        <v>204</v>
      </c>
      <c r="G50" s="32">
        <v>48.554000000000002</v>
      </c>
      <c r="H50" s="33">
        <v>0</v>
      </c>
      <c r="I50" s="33">
        <f>ROUND(ROUND(H50,2)*ROUND(G50,3),2)</f>
        <v>0</v>
      </c>
      <c r="O50">
        <f>(I50*21)/100</f>
        <v>0</v>
      </c>
      <c r="P50" t="s">
        <v>35</v>
      </c>
    </row>
    <row r="51" spans="1:16" ht="76.5" x14ac:dyDescent="0.2">
      <c r="A51" s="34" t="s">
        <v>59</v>
      </c>
      <c r="E51" s="35" t="s">
        <v>4351</v>
      </c>
    </row>
    <row r="52" spans="1:16" ht="38.25" x14ac:dyDescent="0.2">
      <c r="A52" s="36" t="s">
        <v>61</v>
      </c>
      <c r="E52" s="37" t="s">
        <v>4352</v>
      </c>
    </row>
    <row r="53" spans="1:16" ht="25.5" x14ac:dyDescent="0.2">
      <c r="A53" t="s">
        <v>63</v>
      </c>
      <c r="E53" s="35" t="s">
        <v>207</v>
      </c>
    </row>
    <row r="54" spans="1:16" x14ac:dyDescent="0.2">
      <c r="A54" s="24" t="s">
        <v>55</v>
      </c>
      <c r="B54" s="29" t="s">
        <v>108</v>
      </c>
      <c r="C54" s="29" t="s">
        <v>209</v>
      </c>
      <c r="D54" s="24" t="s">
        <v>69</v>
      </c>
      <c r="E54" s="30" t="s">
        <v>210</v>
      </c>
      <c r="F54" s="31" t="s">
        <v>204</v>
      </c>
      <c r="G54" s="32">
        <v>3.07</v>
      </c>
      <c r="H54" s="33">
        <v>0</v>
      </c>
      <c r="I54" s="33">
        <f>ROUND(ROUND(H54,2)*ROUND(G54,3),2)</f>
        <v>0</v>
      </c>
      <c r="O54">
        <f>(I54*21)/100</f>
        <v>0</v>
      </c>
      <c r="P54" t="s">
        <v>35</v>
      </c>
    </row>
    <row r="55" spans="1:16" ht="38.25" x14ac:dyDescent="0.2">
      <c r="A55" s="34" t="s">
        <v>59</v>
      </c>
      <c r="E55" s="35" t="s">
        <v>3343</v>
      </c>
    </row>
    <row r="56" spans="1:16" x14ac:dyDescent="0.2">
      <c r="A56" s="36" t="s">
        <v>61</v>
      </c>
      <c r="E56" s="37" t="s">
        <v>4353</v>
      </c>
    </row>
    <row r="57" spans="1:16" x14ac:dyDescent="0.2">
      <c r="A57" t="s">
        <v>63</v>
      </c>
      <c r="E57" s="35" t="s">
        <v>213</v>
      </c>
    </row>
    <row r="58" spans="1:16" x14ac:dyDescent="0.2">
      <c r="A58" s="24" t="s">
        <v>55</v>
      </c>
      <c r="B58" s="29" t="s">
        <v>113</v>
      </c>
      <c r="C58" s="29" t="s">
        <v>762</v>
      </c>
      <c r="D58" s="24" t="s">
        <v>69</v>
      </c>
      <c r="E58" s="30" t="s">
        <v>763</v>
      </c>
      <c r="F58" s="31" t="s">
        <v>204</v>
      </c>
      <c r="G58" s="32">
        <v>3.07</v>
      </c>
      <c r="H58" s="33">
        <v>0</v>
      </c>
      <c r="I58" s="33">
        <f>ROUND(ROUND(H58,2)*ROUND(G58,3),2)</f>
        <v>0</v>
      </c>
      <c r="O58">
        <f>(I58*21)/100</f>
        <v>0</v>
      </c>
      <c r="P58" t="s">
        <v>35</v>
      </c>
    </row>
    <row r="59" spans="1:16" ht="38.25" x14ac:dyDescent="0.2">
      <c r="A59" s="34" t="s">
        <v>59</v>
      </c>
      <c r="E59" s="35" t="s">
        <v>3345</v>
      </c>
    </row>
    <row r="60" spans="1:16" x14ac:dyDescent="0.2">
      <c r="A60" s="36" t="s">
        <v>61</v>
      </c>
      <c r="E60" s="37" t="s">
        <v>4353</v>
      </c>
    </row>
    <row r="61" spans="1:16" ht="38.25" x14ac:dyDescent="0.2">
      <c r="A61" t="s">
        <v>63</v>
      </c>
      <c r="E61" s="35" t="s">
        <v>765</v>
      </c>
    </row>
    <row r="62" spans="1:16" x14ac:dyDescent="0.2">
      <c r="A62" s="24" t="s">
        <v>55</v>
      </c>
      <c r="B62" s="29" t="s">
        <v>118</v>
      </c>
      <c r="C62" s="29" t="s">
        <v>221</v>
      </c>
      <c r="D62" s="24" t="s">
        <v>69</v>
      </c>
      <c r="E62" s="30" t="s">
        <v>222</v>
      </c>
      <c r="F62" s="31" t="s">
        <v>204</v>
      </c>
      <c r="G62" s="32">
        <v>3.07</v>
      </c>
      <c r="H62" s="33">
        <v>0</v>
      </c>
      <c r="I62" s="33">
        <f>ROUND(ROUND(H62,2)*ROUND(G62,3),2)</f>
        <v>0</v>
      </c>
      <c r="O62">
        <f>(I62*21)/100</f>
        <v>0</v>
      </c>
      <c r="P62" t="s">
        <v>35</v>
      </c>
    </row>
    <row r="63" spans="1:16" ht="38.25" x14ac:dyDescent="0.2">
      <c r="A63" s="34" t="s">
        <v>59</v>
      </c>
      <c r="E63" s="35" t="s">
        <v>3346</v>
      </c>
    </row>
    <row r="64" spans="1:16" x14ac:dyDescent="0.2">
      <c r="A64" s="36" t="s">
        <v>61</v>
      </c>
      <c r="E64" s="37" t="s">
        <v>4353</v>
      </c>
    </row>
    <row r="65" spans="1:18" ht="25.5" x14ac:dyDescent="0.2">
      <c r="A65" t="s">
        <v>63</v>
      </c>
      <c r="E65" s="35" t="s">
        <v>224</v>
      </c>
    </row>
    <row r="66" spans="1:18" x14ac:dyDescent="0.2">
      <c r="A66" s="24" t="s">
        <v>55</v>
      </c>
      <c r="B66" s="29" t="s">
        <v>124</v>
      </c>
      <c r="C66" s="29" t="s">
        <v>226</v>
      </c>
      <c r="D66" s="24" t="s">
        <v>69</v>
      </c>
      <c r="E66" s="30" t="s">
        <v>227</v>
      </c>
      <c r="F66" s="31" t="s">
        <v>204</v>
      </c>
      <c r="G66" s="32">
        <v>3.07</v>
      </c>
      <c r="H66" s="33">
        <v>0</v>
      </c>
      <c r="I66" s="33">
        <f>ROUND(ROUND(H66,2)*ROUND(G66,3),2)</f>
        <v>0</v>
      </c>
      <c r="O66">
        <f>(I66*21)/100</f>
        <v>0</v>
      </c>
      <c r="P66" t="s">
        <v>35</v>
      </c>
    </row>
    <row r="67" spans="1:18" ht="38.25" x14ac:dyDescent="0.2">
      <c r="A67" s="34" t="s">
        <v>59</v>
      </c>
      <c r="E67" s="35" t="s">
        <v>3347</v>
      </c>
    </row>
    <row r="68" spans="1:18" x14ac:dyDescent="0.2">
      <c r="A68" s="36" t="s">
        <v>61</v>
      </c>
      <c r="E68" s="37" t="s">
        <v>4353</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0.108</v>
      </c>
      <c r="H71" s="33">
        <v>0</v>
      </c>
      <c r="I71" s="33">
        <f>ROUND(ROUND(H71,2)*ROUND(G71,3),2)</f>
        <v>0</v>
      </c>
      <c r="O71">
        <f>(I71*21)/100</f>
        <v>0</v>
      </c>
      <c r="P71" t="s">
        <v>35</v>
      </c>
    </row>
    <row r="72" spans="1:18" ht="51" x14ac:dyDescent="0.2">
      <c r="A72" s="34" t="s">
        <v>59</v>
      </c>
      <c r="E72" s="35" t="s">
        <v>3422</v>
      </c>
    </row>
    <row r="73" spans="1:18" x14ac:dyDescent="0.2">
      <c r="A73" s="36" t="s">
        <v>61</v>
      </c>
      <c r="E73" s="37" t="s">
        <v>3423</v>
      </c>
    </row>
    <row r="74" spans="1:18" ht="229.5" x14ac:dyDescent="0.2">
      <c r="A74" t="s">
        <v>63</v>
      </c>
      <c r="E74" s="35" t="s">
        <v>772</v>
      </c>
    </row>
    <row r="75" spans="1:18" x14ac:dyDescent="0.2">
      <c r="A75" s="24" t="s">
        <v>55</v>
      </c>
      <c r="B75" s="29" t="s">
        <v>134</v>
      </c>
      <c r="C75" s="29" t="s">
        <v>288</v>
      </c>
      <c r="D75" s="24" t="s">
        <v>69</v>
      </c>
      <c r="E75" s="30" t="s">
        <v>289</v>
      </c>
      <c r="F75" s="31" t="s">
        <v>71</v>
      </c>
      <c r="G75" s="32">
        <v>2.91</v>
      </c>
      <c r="H75" s="33">
        <v>0</v>
      </c>
      <c r="I75" s="33">
        <f>ROUND(ROUND(H75,2)*ROUND(G75,3),2)</f>
        <v>0</v>
      </c>
      <c r="O75">
        <f>(I75*21)/100</f>
        <v>0</v>
      </c>
      <c r="P75" t="s">
        <v>35</v>
      </c>
    </row>
    <row r="76" spans="1:18" ht="51" x14ac:dyDescent="0.2">
      <c r="A76" s="34" t="s">
        <v>59</v>
      </c>
      <c r="E76" s="35" t="s">
        <v>3351</v>
      </c>
    </row>
    <row r="77" spans="1:18" x14ac:dyDescent="0.2">
      <c r="A77" s="36" t="s">
        <v>61</v>
      </c>
      <c r="E77" s="37" t="s">
        <v>4354</v>
      </c>
    </row>
    <row r="78" spans="1:18" ht="369.75" x14ac:dyDescent="0.2">
      <c r="A78" t="s">
        <v>63</v>
      </c>
      <c r="E78" s="35" t="s">
        <v>274</v>
      </c>
    </row>
    <row r="79" spans="1:18" x14ac:dyDescent="0.2">
      <c r="A79" s="24" t="s">
        <v>55</v>
      </c>
      <c r="B79" s="29" t="s">
        <v>141</v>
      </c>
      <c r="C79" s="29" t="s">
        <v>775</v>
      </c>
      <c r="D79" s="24" t="s">
        <v>69</v>
      </c>
      <c r="E79" s="30" t="s">
        <v>776</v>
      </c>
      <c r="F79" s="31" t="s">
        <v>71</v>
      </c>
      <c r="G79" s="32">
        <v>2.14</v>
      </c>
      <c r="H79" s="33">
        <v>0</v>
      </c>
      <c r="I79" s="33">
        <f>ROUND(ROUND(H79,2)*ROUND(G79,3),2)</f>
        <v>0</v>
      </c>
      <c r="O79">
        <f>(I79*21)/100</f>
        <v>0</v>
      </c>
      <c r="P79" t="s">
        <v>35</v>
      </c>
    </row>
    <row r="80" spans="1:18" ht="76.5" x14ac:dyDescent="0.2">
      <c r="A80" s="34" t="s">
        <v>59</v>
      </c>
      <c r="E80" s="35" t="s">
        <v>4355</v>
      </c>
    </row>
    <row r="81" spans="1:16" x14ac:dyDescent="0.2">
      <c r="A81" s="36" t="s">
        <v>61</v>
      </c>
      <c r="E81" s="37" t="s">
        <v>4356</v>
      </c>
    </row>
    <row r="82" spans="1:16" ht="369.75" x14ac:dyDescent="0.2">
      <c r="A82" t="s">
        <v>63</v>
      </c>
      <c r="E82" s="35" t="s">
        <v>274</v>
      </c>
    </row>
    <row r="83" spans="1:16" x14ac:dyDescent="0.2">
      <c r="A83" s="24" t="s">
        <v>55</v>
      </c>
      <c r="B83" s="29" t="s">
        <v>147</v>
      </c>
      <c r="C83" s="29" t="s">
        <v>779</v>
      </c>
      <c r="D83" s="24" t="s">
        <v>69</v>
      </c>
      <c r="E83" s="30" t="s">
        <v>780</v>
      </c>
      <c r="F83" s="31" t="s">
        <v>58</v>
      </c>
      <c r="G83" s="32">
        <v>0.33600000000000002</v>
      </c>
      <c r="H83" s="33">
        <v>0</v>
      </c>
      <c r="I83" s="33">
        <f>ROUND(ROUND(H83,2)*ROUND(G83,3),2)</f>
        <v>0</v>
      </c>
      <c r="O83">
        <f>(I83*21)/100</f>
        <v>0</v>
      </c>
      <c r="P83" t="s">
        <v>35</v>
      </c>
    </row>
    <row r="84" spans="1:16" ht="51" x14ac:dyDescent="0.2">
      <c r="A84" s="34" t="s">
        <v>59</v>
      </c>
      <c r="E84" s="35" t="s">
        <v>3355</v>
      </c>
    </row>
    <row r="85" spans="1:16" x14ac:dyDescent="0.2">
      <c r="A85" s="36" t="s">
        <v>61</v>
      </c>
      <c r="E85" s="37" t="s">
        <v>4357</v>
      </c>
    </row>
    <row r="86" spans="1:16" ht="191.25" x14ac:dyDescent="0.2">
      <c r="A86" t="s">
        <v>63</v>
      </c>
      <c r="E86" s="35" t="s">
        <v>783</v>
      </c>
    </row>
    <row r="87" spans="1:16" x14ac:dyDescent="0.2">
      <c r="A87" s="24" t="s">
        <v>55</v>
      </c>
      <c r="B87" s="29" t="s">
        <v>153</v>
      </c>
      <c r="C87" s="29" t="s">
        <v>293</v>
      </c>
      <c r="D87" s="24" t="s">
        <v>69</v>
      </c>
      <c r="E87" s="30" t="s">
        <v>294</v>
      </c>
      <c r="F87" s="31" t="s">
        <v>71</v>
      </c>
      <c r="G87" s="32">
        <v>4.0869999999999997</v>
      </c>
      <c r="H87" s="33">
        <v>0</v>
      </c>
      <c r="I87" s="33">
        <f>ROUND(ROUND(H87,2)*ROUND(G87,3),2)</f>
        <v>0</v>
      </c>
      <c r="O87">
        <f>(I87*21)/100</f>
        <v>0</v>
      </c>
      <c r="P87" t="s">
        <v>35</v>
      </c>
    </row>
    <row r="88" spans="1:16" ht="51" x14ac:dyDescent="0.2">
      <c r="A88" s="34" t="s">
        <v>59</v>
      </c>
      <c r="E88" s="35" t="s">
        <v>3357</v>
      </c>
    </row>
    <row r="89" spans="1:16" x14ac:dyDescent="0.2">
      <c r="A89" s="36" t="s">
        <v>61</v>
      </c>
      <c r="E89" s="37" t="s">
        <v>4358</v>
      </c>
    </row>
    <row r="90" spans="1:16" ht="38.25" x14ac:dyDescent="0.2">
      <c r="A90" t="s">
        <v>63</v>
      </c>
      <c r="E90" s="35" t="s">
        <v>297</v>
      </c>
    </row>
    <row r="91" spans="1:16" x14ac:dyDescent="0.2">
      <c r="A91" s="24" t="s">
        <v>55</v>
      </c>
      <c r="B91" s="29" t="s">
        <v>159</v>
      </c>
      <c r="C91" s="29" t="s">
        <v>310</v>
      </c>
      <c r="D91" s="24" t="s">
        <v>69</v>
      </c>
      <c r="E91" s="30" t="s">
        <v>311</v>
      </c>
      <c r="F91" s="31" t="s">
        <v>71</v>
      </c>
      <c r="G91" s="32">
        <v>4.8499999999999996</v>
      </c>
      <c r="H91" s="33">
        <v>0</v>
      </c>
      <c r="I91" s="33">
        <f>ROUND(ROUND(H91,2)*ROUND(G91,3),2)</f>
        <v>0</v>
      </c>
      <c r="O91">
        <f>(I91*21)/100</f>
        <v>0</v>
      </c>
      <c r="P91" t="s">
        <v>35</v>
      </c>
    </row>
    <row r="92" spans="1:16" ht="51" x14ac:dyDescent="0.2">
      <c r="A92" s="34" t="s">
        <v>59</v>
      </c>
      <c r="E92" s="35" t="s">
        <v>3359</v>
      </c>
    </row>
    <row r="93" spans="1:16" x14ac:dyDescent="0.2">
      <c r="A93" s="36" t="s">
        <v>61</v>
      </c>
      <c r="E93" s="37" t="s">
        <v>4359</v>
      </c>
    </row>
    <row r="94" spans="1:16" ht="102" x14ac:dyDescent="0.2">
      <c r="A94" t="s">
        <v>63</v>
      </c>
      <c r="E94" s="35" t="s">
        <v>314</v>
      </c>
    </row>
    <row r="95" spans="1:16" x14ac:dyDescent="0.2">
      <c r="A95" s="24" t="s">
        <v>55</v>
      </c>
      <c r="B95" s="29" t="s">
        <v>165</v>
      </c>
      <c r="C95" s="29" t="s">
        <v>788</v>
      </c>
      <c r="D95" s="24" t="s">
        <v>69</v>
      </c>
      <c r="E95" s="30" t="s">
        <v>789</v>
      </c>
      <c r="F95" s="31" t="s">
        <v>71</v>
      </c>
      <c r="G95" s="32">
        <v>0.56000000000000005</v>
      </c>
      <c r="H95" s="33">
        <v>0</v>
      </c>
      <c r="I95" s="33">
        <f>ROUND(ROUND(H95,2)*ROUND(G95,3),2)</f>
        <v>0</v>
      </c>
      <c r="O95">
        <f>(I95*21)/100</f>
        <v>0</v>
      </c>
      <c r="P95" t="s">
        <v>35</v>
      </c>
    </row>
    <row r="96" spans="1:16" ht="51" x14ac:dyDescent="0.2">
      <c r="A96" s="34" t="s">
        <v>59</v>
      </c>
      <c r="E96" s="35" t="s">
        <v>3361</v>
      </c>
    </row>
    <row r="97" spans="1:18" x14ac:dyDescent="0.2">
      <c r="A97" s="36" t="s">
        <v>61</v>
      </c>
      <c r="E97" s="37" t="s">
        <v>4360</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22.02</v>
      </c>
      <c r="H100" s="33">
        <v>0</v>
      </c>
      <c r="I100" s="33">
        <f>ROUND(ROUND(H100,2)*ROUND(G100,3),2)</f>
        <v>0</v>
      </c>
      <c r="O100">
        <f>(I100*21)/100</f>
        <v>0</v>
      </c>
      <c r="P100" t="s">
        <v>35</v>
      </c>
    </row>
    <row r="101" spans="1:18" ht="38.25" x14ac:dyDescent="0.2">
      <c r="A101" s="34" t="s">
        <v>59</v>
      </c>
      <c r="E101" s="35" t="s">
        <v>4221</v>
      </c>
    </row>
    <row r="102" spans="1:18" x14ac:dyDescent="0.2">
      <c r="A102" s="36" t="s">
        <v>61</v>
      </c>
      <c r="E102" s="37" t="s">
        <v>4361</v>
      </c>
    </row>
    <row r="103" spans="1:18" ht="51" x14ac:dyDescent="0.2">
      <c r="A103" t="s">
        <v>63</v>
      </c>
      <c r="E103" s="35" t="s">
        <v>327</v>
      </c>
    </row>
    <row r="104" spans="1:18" x14ac:dyDescent="0.2">
      <c r="A104" s="24" t="s">
        <v>55</v>
      </c>
      <c r="B104" s="29" t="s">
        <v>178</v>
      </c>
      <c r="C104" s="29" t="s">
        <v>347</v>
      </c>
      <c r="D104" s="24" t="s">
        <v>69</v>
      </c>
      <c r="E104" s="30" t="s">
        <v>348</v>
      </c>
      <c r="F104" s="31" t="s">
        <v>204</v>
      </c>
      <c r="G104" s="32">
        <v>22.02</v>
      </c>
      <c r="H104" s="33">
        <v>0</v>
      </c>
      <c r="I104" s="33">
        <f>ROUND(ROUND(H104,2)*ROUND(G104,3),2)</f>
        <v>0</v>
      </c>
      <c r="O104">
        <f>(I104*21)/100</f>
        <v>0</v>
      </c>
      <c r="P104" t="s">
        <v>35</v>
      </c>
    </row>
    <row r="105" spans="1:18" ht="38.25" x14ac:dyDescent="0.2">
      <c r="A105" s="34" t="s">
        <v>59</v>
      </c>
      <c r="E105" s="35" t="s">
        <v>4223</v>
      </c>
    </row>
    <row r="106" spans="1:18" x14ac:dyDescent="0.2">
      <c r="A106" s="36" t="s">
        <v>61</v>
      </c>
      <c r="E106" s="37" t="s">
        <v>4361</v>
      </c>
    </row>
    <row r="107" spans="1:18" ht="51" x14ac:dyDescent="0.2">
      <c r="A107" t="s">
        <v>63</v>
      </c>
      <c r="E107" s="35" t="s">
        <v>327</v>
      </c>
    </row>
    <row r="108" spans="1:18" x14ac:dyDescent="0.2">
      <c r="A108" s="24" t="s">
        <v>55</v>
      </c>
      <c r="B108" s="29" t="s">
        <v>184</v>
      </c>
      <c r="C108" s="29" t="s">
        <v>369</v>
      </c>
      <c r="D108" s="24" t="s">
        <v>69</v>
      </c>
      <c r="E108" s="30" t="s">
        <v>370</v>
      </c>
      <c r="F108" s="31" t="s">
        <v>204</v>
      </c>
      <c r="G108" s="32">
        <v>22.02</v>
      </c>
      <c r="H108" s="33">
        <v>0</v>
      </c>
      <c r="I108" s="33">
        <f>ROUND(ROUND(H108,2)*ROUND(G108,3),2)</f>
        <v>0</v>
      </c>
      <c r="O108">
        <f>(I108*21)/100</f>
        <v>0</v>
      </c>
      <c r="P108" t="s">
        <v>35</v>
      </c>
    </row>
    <row r="109" spans="1:18" ht="51" x14ac:dyDescent="0.2">
      <c r="A109" s="34" t="s">
        <v>59</v>
      </c>
      <c r="E109" s="35" t="s">
        <v>4024</v>
      </c>
    </row>
    <row r="110" spans="1:18" x14ac:dyDescent="0.2">
      <c r="A110" s="36" t="s">
        <v>61</v>
      </c>
      <c r="E110" s="37" t="s">
        <v>4361</v>
      </c>
    </row>
    <row r="111" spans="1:18" ht="51" x14ac:dyDescent="0.2">
      <c r="A111" t="s">
        <v>63</v>
      </c>
      <c r="E111" s="35" t="s">
        <v>373</v>
      </c>
    </row>
    <row r="112" spans="1:18" x14ac:dyDescent="0.2">
      <c r="A112" s="24" t="s">
        <v>55</v>
      </c>
      <c r="B112" s="29" t="s">
        <v>190</v>
      </c>
      <c r="C112" s="29" t="s">
        <v>375</v>
      </c>
      <c r="D112" s="24" t="s">
        <v>69</v>
      </c>
      <c r="E112" s="30" t="s">
        <v>376</v>
      </c>
      <c r="F112" s="31" t="s">
        <v>204</v>
      </c>
      <c r="G112" s="32">
        <v>44.04</v>
      </c>
      <c r="H112" s="33">
        <v>0</v>
      </c>
      <c r="I112" s="33">
        <f>ROUND(ROUND(H112,2)*ROUND(G112,3),2)</f>
        <v>0</v>
      </c>
      <c r="O112">
        <f>(I112*21)/100</f>
        <v>0</v>
      </c>
      <c r="P112" t="s">
        <v>35</v>
      </c>
    </row>
    <row r="113" spans="1:16" ht="102" x14ac:dyDescent="0.2">
      <c r="A113" s="34" t="s">
        <v>59</v>
      </c>
      <c r="E113" s="35" t="s">
        <v>4362</v>
      </c>
    </row>
    <row r="114" spans="1:16" ht="38.25" x14ac:dyDescent="0.2">
      <c r="A114" s="36" t="s">
        <v>61</v>
      </c>
      <c r="E114" s="37" t="s">
        <v>4363</v>
      </c>
    </row>
    <row r="115" spans="1:16" ht="51" x14ac:dyDescent="0.2">
      <c r="A115" t="s">
        <v>63</v>
      </c>
      <c r="E115" s="35" t="s">
        <v>373</v>
      </c>
    </row>
    <row r="116" spans="1:16" x14ac:dyDescent="0.2">
      <c r="A116" s="24" t="s">
        <v>55</v>
      </c>
      <c r="B116" s="29" t="s">
        <v>196</v>
      </c>
      <c r="C116" s="29" t="s">
        <v>403</v>
      </c>
      <c r="D116" s="24" t="s">
        <v>69</v>
      </c>
      <c r="E116" s="30" t="s">
        <v>404</v>
      </c>
      <c r="F116" s="31" t="s">
        <v>204</v>
      </c>
      <c r="G116" s="32">
        <v>22.02</v>
      </c>
      <c r="H116" s="33">
        <v>0</v>
      </c>
      <c r="I116" s="33">
        <f>ROUND(ROUND(H116,2)*ROUND(G116,3),2)</f>
        <v>0</v>
      </c>
      <c r="O116">
        <f>(I116*21)/100</f>
        <v>0</v>
      </c>
      <c r="P116" t="s">
        <v>35</v>
      </c>
    </row>
    <row r="117" spans="1:16" ht="38.25" x14ac:dyDescent="0.2">
      <c r="A117" s="34" t="s">
        <v>59</v>
      </c>
      <c r="E117" s="35" t="s">
        <v>4226</v>
      </c>
    </row>
    <row r="118" spans="1:16" x14ac:dyDescent="0.2">
      <c r="A118" s="36" t="s">
        <v>61</v>
      </c>
      <c r="E118" s="37" t="s">
        <v>4361</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22.02</v>
      </c>
      <c r="H120" s="33">
        <v>0</v>
      </c>
      <c r="I120" s="33">
        <f>ROUND(ROUND(H120,2)*ROUND(G120,3),2)</f>
        <v>0</v>
      </c>
      <c r="O120">
        <f>(I120*21)/100</f>
        <v>0</v>
      </c>
      <c r="P120" t="s">
        <v>35</v>
      </c>
    </row>
    <row r="121" spans="1:16" ht="38.25" x14ac:dyDescent="0.2">
      <c r="A121" s="34" t="s">
        <v>59</v>
      </c>
      <c r="E121" s="35" t="s">
        <v>4227</v>
      </c>
    </row>
    <row r="122" spans="1:16" x14ac:dyDescent="0.2">
      <c r="A122" s="36" t="s">
        <v>61</v>
      </c>
      <c r="E122" s="37" t="s">
        <v>4361</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22.02</v>
      </c>
      <c r="H124" s="33">
        <v>0</v>
      </c>
      <c r="I124" s="33">
        <f>ROUND(ROUND(H124,2)*ROUND(G124,3),2)</f>
        <v>0</v>
      </c>
      <c r="O124">
        <f>(I124*21)/100</f>
        <v>0</v>
      </c>
      <c r="P124" t="s">
        <v>35</v>
      </c>
    </row>
    <row r="125" spans="1:16" ht="38.25" x14ac:dyDescent="0.2">
      <c r="A125" s="34" t="s">
        <v>59</v>
      </c>
      <c r="E125" s="35" t="s">
        <v>4228</v>
      </c>
    </row>
    <row r="126" spans="1:16" x14ac:dyDescent="0.2">
      <c r="A126" s="36" t="s">
        <v>61</v>
      </c>
      <c r="E126" s="37" t="s">
        <v>4361</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8</v>
      </c>
      <c r="H128" s="33">
        <v>0</v>
      </c>
      <c r="I128" s="33">
        <f>ROUND(ROUND(H128,2)*ROUND(G128,3),2)</f>
        <v>0</v>
      </c>
      <c r="O128">
        <f>(I128*21)/100</f>
        <v>0</v>
      </c>
      <c r="P128" t="s">
        <v>35</v>
      </c>
    </row>
    <row r="129" spans="1:18" ht="38.25" x14ac:dyDescent="0.2">
      <c r="A129" s="34" t="s">
        <v>59</v>
      </c>
      <c r="E129" s="35" t="s">
        <v>4026</v>
      </c>
    </row>
    <row r="130" spans="1:18" x14ac:dyDescent="0.2">
      <c r="A130" s="36" t="s">
        <v>61</v>
      </c>
      <c r="E130" s="37" t="s">
        <v>2746</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15.695</v>
      </c>
      <c r="H138" s="33">
        <v>0</v>
      </c>
      <c r="I138" s="33">
        <f>ROUND(ROUND(H138,2)*ROUND(G138,3),2)</f>
        <v>0</v>
      </c>
      <c r="O138">
        <f>(I138*21)/100</f>
        <v>0</v>
      </c>
      <c r="P138" t="s">
        <v>35</v>
      </c>
    </row>
    <row r="139" spans="1:18" ht="76.5" x14ac:dyDescent="0.2">
      <c r="A139" s="34" t="s">
        <v>59</v>
      </c>
      <c r="E139" s="35" t="s">
        <v>4364</v>
      </c>
    </row>
    <row r="140" spans="1:18" ht="38.25" x14ac:dyDescent="0.2">
      <c r="A140" s="36" t="s">
        <v>61</v>
      </c>
      <c r="E140" s="37" t="s">
        <v>4365</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6.15</v>
      </c>
      <c r="H147" s="33">
        <v>0</v>
      </c>
      <c r="I147" s="33">
        <f>ROUND(ROUND(H147,2)*ROUND(G147,3),2)</f>
        <v>0</v>
      </c>
      <c r="O147">
        <f>(I147*21)/100</f>
        <v>0</v>
      </c>
      <c r="P147" t="s">
        <v>35</v>
      </c>
    </row>
    <row r="148" spans="1:18" ht="51" x14ac:dyDescent="0.2">
      <c r="A148" s="34" t="s">
        <v>59</v>
      </c>
      <c r="E148" s="35" t="s">
        <v>3441</v>
      </c>
    </row>
    <row r="149" spans="1:18" x14ac:dyDescent="0.2">
      <c r="A149" s="36" t="s">
        <v>61</v>
      </c>
      <c r="E149" s="37" t="s">
        <v>4366</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2.504</v>
      </c>
      <c r="H155" s="33">
        <v>0</v>
      </c>
      <c r="I155" s="33">
        <f>ROUND(ROUND(H155,2)*ROUND(G155,3),2)</f>
        <v>0</v>
      </c>
      <c r="O155">
        <f>(I155*21)/100</f>
        <v>0</v>
      </c>
      <c r="P155" t="s">
        <v>35</v>
      </c>
    </row>
    <row r="156" spans="1:18" ht="102" x14ac:dyDescent="0.2">
      <c r="A156" s="34" t="s">
        <v>59</v>
      </c>
      <c r="E156" s="35" t="s">
        <v>4367</v>
      </c>
    </row>
    <row r="157" spans="1:18" x14ac:dyDescent="0.2">
      <c r="A157" s="36" t="s">
        <v>61</v>
      </c>
      <c r="E157" s="37" t="s">
        <v>4368</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f>
        <v>0</v>
      </c>
      <c r="R159">
        <f>0+O160+O164+O168+O172+O176+O180+O184+O188+O192</f>
        <v>0</v>
      </c>
    </row>
    <row r="160" spans="1:18" x14ac:dyDescent="0.2">
      <c r="A160" s="24" t="s">
        <v>55</v>
      </c>
      <c r="B160" s="29" t="s">
        <v>255</v>
      </c>
      <c r="C160" s="29" t="s">
        <v>646</v>
      </c>
      <c r="D160" s="24" t="s">
        <v>69</v>
      </c>
      <c r="E160" s="30" t="s">
        <v>647</v>
      </c>
      <c r="F160" s="31" t="s">
        <v>101</v>
      </c>
      <c r="G160" s="32">
        <v>4</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588</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1E-3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3448</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5.44</v>
      </c>
      <c r="H176" s="33">
        <v>0</v>
      </c>
      <c r="I176" s="33">
        <f>ROUND(ROUND(H176,2)*ROUND(G176,3),2)</f>
        <v>0</v>
      </c>
      <c r="O176">
        <f>(I176*21)/100</f>
        <v>0</v>
      </c>
      <c r="P176" t="s">
        <v>35</v>
      </c>
    </row>
    <row r="177" spans="1:16" ht="127.5" x14ac:dyDescent="0.2">
      <c r="A177" s="34" t="s">
        <v>59</v>
      </c>
      <c r="E177" s="35" t="s">
        <v>4369</v>
      </c>
    </row>
    <row r="178" spans="1:16" ht="38.25" x14ac:dyDescent="0.2">
      <c r="A178" s="36" t="s">
        <v>61</v>
      </c>
      <c r="E178" s="37" t="s">
        <v>4370</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125.12</v>
      </c>
      <c r="H180" s="33">
        <v>0</v>
      </c>
      <c r="I180" s="33">
        <f>ROUND(ROUND(H180,2)*ROUND(G180,3),2)</f>
        <v>0</v>
      </c>
      <c r="O180">
        <f>(I180*21)/100</f>
        <v>0</v>
      </c>
      <c r="P180" t="s">
        <v>35</v>
      </c>
    </row>
    <row r="181" spans="1:16" ht="89.25" x14ac:dyDescent="0.2">
      <c r="A181" s="34" t="s">
        <v>59</v>
      </c>
      <c r="E181" s="35" t="s">
        <v>4371</v>
      </c>
    </row>
    <row r="182" spans="1:16" ht="38.25" x14ac:dyDescent="0.2">
      <c r="A182" s="36" t="s">
        <v>61</v>
      </c>
      <c r="E182" s="37" t="s">
        <v>4372</v>
      </c>
    </row>
    <row r="183" spans="1:16" ht="25.5" x14ac:dyDescent="0.2">
      <c r="A183" t="s">
        <v>63</v>
      </c>
      <c r="E183" s="35" t="s">
        <v>80</v>
      </c>
    </row>
    <row r="184" spans="1:16" x14ac:dyDescent="0.2">
      <c r="A184" s="24" t="s">
        <v>55</v>
      </c>
      <c r="B184" s="29" t="s">
        <v>292</v>
      </c>
      <c r="C184" s="29" t="s">
        <v>840</v>
      </c>
      <c r="D184" s="24" t="s">
        <v>69</v>
      </c>
      <c r="E184" s="30" t="s">
        <v>841</v>
      </c>
      <c r="F184" s="31" t="s">
        <v>71</v>
      </c>
      <c r="G184" s="32">
        <v>1.5129999999999999</v>
      </c>
      <c r="H184" s="33">
        <v>0</v>
      </c>
      <c r="I184" s="33">
        <f>ROUND(ROUND(H184,2)*ROUND(G184,3),2)</f>
        <v>0</v>
      </c>
      <c r="O184">
        <f>(I184*21)/100</f>
        <v>0</v>
      </c>
      <c r="P184" t="s">
        <v>35</v>
      </c>
    </row>
    <row r="185" spans="1:16" ht="63.75" x14ac:dyDescent="0.2">
      <c r="A185" s="34" t="s">
        <v>59</v>
      </c>
      <c r="E185" s="35" t="s">
        <v>4373</v>
      </c>
    </row>
    <row r="186" spans="1:16" x14ac:dyDescent="0.2">
      <c r="A186" s="36" t="s">
        <v>61</v>
      </c>
      <c r="E186" s="37" t="s">
        <v>4374</v>
      </c>
    </row>
    <row r="187" spans="1:16" ht="114.75" x14ac:dyDescent="0.2">
      <c r="A187" t="s">
        <v>63</v>
      </c>
      <c r="E187" s="35" t="s">
        <v>661</v>
      </c>
    </row>
    <row r="188" spans="1:16" x14ac:dyDescent="0.2">
      <c r="A188" s="24" t="s">
        <v>55</v>
      </c>
      <c r="B188" s="29" t="s">
        <v>298</v>
      </c>
      <c r="C188" s="29" t="s">
        <v>844</v>
      </c>
      <c r="D188" s="24" t="s">
        <v>69</v>
      </c>
      <c r="E188" s="30" t="s">
        <v>845</v>
      </c>
      <c r="F188" s="31" t="s">
        <v>77</v>
      </c>
      <c r="G188" s="32">
        <v>82.944999999999993</v>
      </c>
      <c r="H188" s="33">
        <v>0</v>
      </c>
      <c r="I188" s="33">
        <f>ROUND(ROUND(H188,2)*ROUND(G188,3),2)</f>
        <v>0</v>
      </c>
      <c r="O188">
        <f>(I188*21)/100</f>
        <v>0</v>
      </c>
      <c r="P188" t="s">
        <v>35</v>
      </c>
    </row>
    <row r="189" spans="1:16" ht="89.25" x14ac:dyDescent="0.2">
      <c r="A189" s="34" t="s">
        <v>59</v>
      </c>
      <c r="E189" s="35" t="s">
        <v>4375</v>
      </c>
    </row>
    <row r="190" spans="1:16" ht="38.25" x14ac:dyDescent="0.2">
      <c r="A190" s="36" t="s">
        <v>61</v>
      </c>
      <c r="E190" s="37" t="s">
        <v>4376</v>
      </c>
    </row>
    <row r="191" spans="1:16" ht="25.5" x14ac:dyDescent="0.2">
      <c r="A191" t="s">
        <v>63</v>
      </c>
      <c r="E191" s="35" t="s">
        <v>80</v>
      </c>
    </row>
    <row r="192" spans="1:16" x14ac:dyDescent="0.2">
      <c r="A192" s="24" t="s">
        <v>55</v>
      </c>
      <c r="B192" s="29" t="s">
        <v>303</v>
      </c>
      <c r="C192" s="29" t="s">
        <v>848</v>
      </c>
      <c r="D192" s="24" t="s">
        <v>69</v>
      </c>
      <c r="E192" s="30" t="s">
        <v>849</v>
      </c>
      <c r="F192" s="31" t="s">
        <v>101</v>
      </c>
      <c r="G192" s="32">
        <v>4.7</v>
      </c>
      <c r="H192" s="33">
        <v>0</v>
      </c>
      <c r="I192" s="33">
        <f>ROUND(ROUND(H192,2)*ROUND(G192,3),2)</f>
        <v>0</v>
      </c>
      <c r="O192">
        <f>(I192*21)/100</f>
        <v>0</v>
      </c>
      <c r="P192" t="s">
        <v>35</v>
      </c>
    </row>
    <row r="193" spans="1:5" ht="51" x14ac:dyDescent="0.2">
      <c r="A193" s="34" t="s">
        <v>59</v>
      </c>
      <c r="E193" s="35" t="s">
        <v>4377</v>
      </c>
    </row>
    <row r="194" spans="1:5" x14ac:dyDescent="0.2">
      <c r="A194" s="36" t="s">
        <v>61</v>
      </c>
      <c r="E194" s="37" t="s">
        <v>4378</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0+O12+O17+O62+O91+O124+O129+O138+O151</f>
        <v>0</v>
      </c>
      <c r="P2" t="s">
        <v>34</v>
      </c>
    </row>
    <row r="3" spans="1:18" ht="15" customHeight="1" x14ac:dyDescent="0.25">
      <c r="A3" t="s">
        <v>11</v>
      </c>
      <c r="B3" s="17" t="s">
        <v>13</v>
      </c>
      <c r="C3" s="4" t="s">
        <v>14</v>
      </c>
      <c r="D3" s="7"/>
      <c r="E3" s="18" t="s">
        <v>15</v>
      </c>
      <c r="F3" s="8"/>
      <c r="G3" s="15"/>
      <c r="H3" s="14" t="s">
        <v>4379</v>
      </c>
      <c r="I3" s="40">
        <f>0+I12+I17+I62+I91+I124+I129+I138+I151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4379</v>
      </c>
      <c r="D8" s="2"/>
      <c r="E8" s="21" t="s">
        <v>4380</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65.352000000000004</v>
      </c>
      <c r="H13" s="33">
        <v>0</v>
      </c>
      <c r="I13" s="33">
        <f>ROUND(ROUND(H13,2)*ROUND(G13,3),2)</f>
        <v>0</v>
      </c>
      <c r="O13">
        <f>(I13*21)/100</f>
        <v>0</v>
      </c>
      <c r="P13" t="s">
        <v>35</v>
      </c>
    </row>
    <row r="14" spans="1:18" ht="25.5" x14ac:dyDescent="0.2">
      <c r="A14" s="34" t="s">
        <v>59</v>
      </c>
      <c r="E14" s="35" t="s">
        <v>742</v>
      </c>
    </row>
    <row r="15" spans="1:18" x14ac:dyDescent="0.2">
      <c r="A15" s="36" t="s">
        <v>61</v>
      </c>
      <c r="E15" s="37" t="s">
        <v>4381</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f>
        <v>0</v>
      </c>
      <c r="R17">
        <f>0+O18+O22+O26+O30+O34+O38+O42+O46+O50+O54+O58</f>
        <v>0</v>
      </c>
    </row>
    <row r="18" spans="1:18" x14ac:dyDescent="0.2">
      <c r="A18" s="24" t="s">
        <v>55</v>
      </c>
      <c r="B18" s="29" t="s">
        <v>35</v>
      </c>
      <c r="C18" s="29" t="s">
        <v>1087</v>
      </c>
      <c r="D18" s="24" t="s">
        <v>69</v>
      </c>
      <c r="E18" s="30" t="s">
        <v>1088</v>
      </c>
      <c r="F18" s="31" t="s">
        <v>101</v>
      </c>
      <c r="G18" s="32">
        <v>9</v>
      </c>
      <c r="H18" s="33">
        <v>0</v>
      </c>
      <c r="I18" s="33">
        <f>ROUND(ROUND(H18,2)*ROUND(G18,3),2)</f>
        <v>0</v>
      </c>
      <c r="O18">
        <f>(I18*21)/100</f>
        <v>0</v>
      </c>
      <c r="P18" t="s">
        <v>35</v>
      </c>
    </row>
    <row r="19" spans="1:18" ht="38.25" x14ac:dyDescent="0.2">
      <c r="A19" s="34" t="s">
        <v>59</v>
      </c>
      <c r="E19" s="35" t="s">
        <v>4006</v>
      </c>
    </row>
    <row r="20" spans="1:18" x14ac:dyDescent="0.2">
      <c r="A20" s="36" t="s">
        <v>61</v>
      </c>
      <c r="E20" s="37" t="s">
        <v>3295</v>
      </c>
    </row>
    <row r="21" spans="1:18" ht="25.5" x14ac:dyDescent="0.2">
      <c r="A21" t="s">
        <v>63</v>
      </c>
      <c r="E21" s="35" t="s">
        <v>133</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4.9059999999999997</v>
      </c>
      <c r="H26" s="33">
        <v>0</v>
      </c>
      <c r="I26" s="33">
        <f>ROUND(ROUND(H26,2)*ROUND(G26,3),2)</f>
        <v>0</v>
      </c>
      <c r="O26">
        <f>(I26*21)/100</f>
        <v>0</v>
      </c>
      <c r="P26" t="s">
        <v>35</v>
      </c>
    </row>
    <row r="27" spans="1:18" ht="153" x14ac:dyDescent="0.2">
      <c r="A27" s="34" t="s">
        <v>59</v>
      </c>
      <c r="E27" s="35" t="s">
        <v>4382</v>
      </c>
    </row>
    <row r="28" spans="1:18" ht="38.25" x14ac:dyDescent="0.2">
      <c r="A28" s="36" t="s">
        <v>61</v>
      </c>
      <c r="E28" s="37" t="s">
        <v>4383</v>
      </c>
    </row>
    <row r="29" spans="1:18" ht="38.25" x14ac:dyDescent="0.2">
      <c r="A29" t="s">
        <v>63</v>
      </c>
      <c r="E29" s="35" t="s">
        <v>146</v>
      </c>
    </row>
    <row r="30" spans="1:18" x14ac:dyDescent="0.2">
      <c r="A30" s="24" t="s">
        <v>55</v>
      </c>
      <c r="B30" s="29" t="s">
        <v>45</v>
      </c>
      <c r="C30" s="29" t="s">
        <v>166</v>
      </c>
      <c r="D30" s="24" t="s">
        <v>69</v>
      </c>
      <c r="E30" s="30" t="s">
        <v>167</v>
      </c>
      <c r="F30" s="31" t="s">
        <v>71</v>
      </c>
      <c r="G30" s="32">
        <v>32.676000000000002</v>
      </c>
      <c r="H30" s="33">
        <v>0</v>
      </c>
      <c r="I30" s="33">
        <f>ROUND(ROUND(H30,2)*ROUND(G30,3),2)</f>
        <v>0</v>
      </c>
      <c r="O30">
        <f>(I30*21)/100</f>
        <v>0</v>
      </c>
      <c r="P30" t="s">
        <v>35</v>
      </c>
    </row>
    <row r="31" spans="1:18" ht="63.75" x14ac:dyDescent="0.2">
      <c r="A31" s="34" t="s">
        <v>59</v>
      </c>
      <c r="E31" s="35" t="s">
        <v>4384</v>
      </c>
    </row>
    <row r="32" spans="1:18" x14ac:dyDescent="0.2">
      <c r="A32" s="36" t="s">
        <v>61</v>
      </c>
      <c r="E32" s="37" t="s">
        <v>4385</v>
      </c>
    </row>
    <row r="33" spans="1:16" ht="318.75" x14ac:dyDescent="0.2">
      <c r="A33" t="s">
        <v>63</v>
      </c>
      <c r="E33" s="35" t="s">
        <v>170</v>
      </c>
    </row>
    <row r="34" spans="1:16" x14ac:dyDescent="0.2">
      <c r="A34" s="24" t="s">
        <v>55</v>
      </c>
      <c r="B34" s="29" t="s">
        <v>47</v>
      </c>
      <c r="C34" s="29" t="s">
        <v>172</v>
      </c>
      <c r="D34" s="24" t="s">
        <v>69</v>
      </c>
      <c r="E34" s="30" t="s">
        <v>173</v>
      </c>
      <c r="F34" s="31" t="s">
        <v>174</v>
      </c>
      <c r="G34" s="32">
        <v>326.76</v>
      </c>
      <c r="H34" s="33">
        <v>0</v>
      </c>
      <c r="I34" s="33">
        <f>ROUND(ROUND(H34,2)*ROUND(G34,3),2)</f>
        <v>0</v>
      </c>
      <c r="O34">
        <f>(I34*21)/100</f>
        <v>0</v>
      </c>
      <c r="P34" t="s">
        <v>35</v>
      </c>
    </row>
    <row r="35" spans="1:16" ht="38.25" x14ac:dyDescent="0.2">
      <c r="A35" s="34" t="s">
        <v>59</v>
      </c>
      <c r="E35" s="35" t="s">
        <v>751</v>
      </c>
    </row>
    <row r="36" spans="1:16" x14ac:dyDescent="0.2">
      <c r="A36" s="36" t="s">
        <v>61</v>
      </c>
      <c r="E36" s="37" t="s">
        <v>4386</v>
      </c>
    </row>
    <row r="37" spans="1:16" ht="25.5" x14ac:dyDescent="0.2">
      <c r="A37" t="s">
        <v>63</v>
      </c>
      <c r="E37" s="35" t="s">
        <v>177</v>
      </c>
    </row>
    <row r="38" spans="1:16" x14ac:dyDescent="0.2">
      <c r="A38" s="24" t="s">
        <v>55</v>
      </c>
      <c r="B38" s="29" t="s">
        <v>89</v>
      </c>
      <c r="C38" s="29" t="s">
        <v>753</v>
      </c>
      <c r="D38" s="24" t="s">
        <v>69</v>
      </c>
      <c r="E38" s="30" t="s">
        <v>754</v>
      </c>
      <c r="F38" s="31" t="s">
        <v>71</v>
      </c>
      <c r="G38" s="32">
        <v>7.5</v>
      </c>
      <c r="H38" s="33">
        <v>0</v>
      </c>
      <c r="I38" s="33">
        <f>ROUND(ROUND(H38,2)*ROUND(G38,3),2)</f>
        <v>0</v>
      </c>
      <c r="O38">
        <f>(I38*21)/100</f>
        <v>0</v>
      </c>
      <c r="P38" t="s">
        <v>35</v>
      </c>
    </row>
    <row r="39" spans="1:16" ht="51" x14ac:dyDescent="0.2">
      <c r="A39" s="34" t="s">
        <v>59</v>
      </c>
      <c r="E39" s="35" t="s">
        <v>3339</v>
      </c>
    </row>
    <row r="40" spans="1:16" x14ac:dyDescent="0.2">
      <c r="A40" s="36" t="s">
        <v>61</v>
      </c>
      <c r="E40" s="37" t="s">
        <v>4387</v>
      </c>
    </row>
    <row r="41" spans="1:16" ht="293.25" x14ac:dyDescent="0.2">
      <c r="A41" t="s">
        <v>63</v>
      </c>
      <c r="E41" s="35" t="s">
        <v>757</v>
      </c>
    </row>
    <row r="42" spans="1:16" x14ac:dyDescent="0.2">
      <c r="A42" s="24" t="s">
        <v>55</v>
      </c>
      <c r="B42" s="29" t="s">
        <v>94</v>
      </c>
      <c r="C42" s="29" t="s">
        <v>202</v>
      </c>
      <c r="D42" s="24" t="s">
        <v>69</v>
      </c>
      <c r="E42" s="30" t="s">
        <v>203</v>
      </c>
      <c r="F42" s="31" t="s">
        <v>204</v>
      </c>
      <c r="G42" s="32">
        <v>54.468000000000004</v>
      </c>
      <c r="H42" s="33">
        <v>0</v>
      </c>
      <c r="I42" s="33">
        <f>ROUND(ROUND(H42,2)*ROUND(G42,3),2)</f>
        <v>0</v>
      </c>
      <c r="O42">
        <f>(I42*21)/100</f>
        <v>0</v>
      </c>
      <c r="P42" t="s">
        <v>35</v>
      </c>
    </row>
    <row r="43" spans="1:16" ht="76.5" x14ac:dyDescent="0.2">
      <c r="A43" s="34" t="s">
        <v>59</v>
      </c>
      <c r="E43" s="35" t="s">
        <v>4388</v>
      </c>
    </row>
    <row r="44" spans="1:16" ht="38.25" x14ac:dyDescent="0.2">
      <c r="A44" s="36" t="s">
        <v>61</v>
      </c>
      <c r="E44" s="37" t="s">
        <v>4389</v>
      </c>
    </row>
    <row r="45" spans="1:16" ht="25.5" x14ac:dyDescent="0.2">
      <c r="A45" t="s">
        <v>63</v>
      </c>
      <c r="E45" s="35" t="s">
        <v>207</v>
      </c>
    </row>
    <row r="46" spans="1:16" x14ac:dyDescent="0.2">
      <c r="A46" s="24" t="s">
        <v>55</v>
      </c>
      <c r="B46" s="29" t="s">
        <v>50</v>
      </c>
      <c r="C46" s="29" t="s">
        <v>209</v>
      </c>
      <c r="D46" s="24" t="s">
        <v>69</v>
      </c>
      <c r="E46" s="30" t="s">
        <v>210</v>
      </c>
      <c r="F46" s="31" t="s">
        <v>204</v>
      </c>
      <c r="G46" s="32">
        <v>4.03</v>
      </c>
      <c r="H46" s="33">
        <v>0</v>
      </c>
      <c r="I46" s="33">
        <f>ROUND(ROUND(H46,2)*ROUND(G46,3),2)</f>
        <v>0</v>
      </c>
      <c r="O46">
        <f>(I46*21)/100</f>
        <v>0</v>
      </c>
      <c r="P46" t="s">
        <v>35</v>
      </c>
    </row>
    <row r="47" spans="1:16" ht="38.25" x14ac:dyDescent="0.2">
      <c r="A47" s="34" t="s">
        <v>59</v>
      </c>
      <c r="E47" s="35" t="s">
        <v>3343</v>
      </c>
    </row>
    <row r="48" spans="1:16" x14ac:dyDescent="0.2">
      <c r="A48" s="36" t="s">
        <v>61</v>
      </c>
      <c r="E48" s="37" t="s">
        <v>4390</v>
      </c>
    </row>
    <row r="49" spans="1:18" x14ac:dyDescent="0.2">
      <c r="A49" t="s">
        <v>63</v>
      </c>
      <c r="E49" s="35" t="s">
        <v>213</v>
      </c>
    </row>
    <row r="50" spans="1:18" x14ac:dyDescent="0.2">
      <c r="A50" s="24" t="s">
        <v>55</v>
      </c>
      <c r="B50" s="29" t="s">
        <v>52</v>
      </c>
      <c r="C50" s="29" t="s">
        <v>762</v>
      </c>
      <c r="D50" s="24" t="s">
        <v>69</v>
      </c>
      <c r="E50" s="30" t="s">
        <v>763</v>
      </c>
      <c r="F50" s="31" t="s">
        <v>204</v>
      </c>
      <c r="G50" s="32">
        <v>4.03</v>
      </c>
      <c r="H50" s="33">
        <v>0</v>
      </c>
      <c r="I50" s="33">
        <f>ROUND(ROUND(H50,2)*ROUND(G50,3),2)</f>
        <v>0</v>
      </c>
      <c r="O50">
        <f>(I50*21)/100</f>
        <v>0</v>
      </c>
      <c r="P50" t="s">
        <v>35</v>
      </c>
    </row>
    <row r="51" spans="1:18" ht="38.25" x14ac:dyDescent="0.2">
      <c r="A51" s="34" t="s">
        <v>59</v>
      </c>
      <c r="E51" s="35" t="s">
        <v>3345</v>
      </c>
    </row>
    <row r="52" spans="1:18" x14ac:dyDescent="0.2">
      <c r="A52" s="36" t="s">
        <v>61</v>
      </c>
      <c r="E52" s="37" t="s">
        <v>4390</v>
      </c>
    </row>
    <row r="53" spans="1:18" ht="38.25" x14ac:dyDescent="0.2">
      <c r="A53" t="s">
        <v>63</v>
      </c>
      <c r="E53" s="35" t="s">
        <v>765</v>
      </c>
    </row>
    <row r="54" spans="1:18" x14ac:dyDescent="0.2">
      <c r="A54" s="24" t="s">
        <v>55</v>
      </c>
      <c r="B54" s="29" t="s">
        <v>108</v>
      </c>
      <c r="C54" s="29" t="s">
        <v>221</v>
      </c>
      <c r="D54" s="24" t="s">
        <v>69</v>
      </c>
      <c r="E54" s="30" t="s">
        <v>222</v>
      </c>
      <c r="F54" s="31" t="s">
        <v>204</v>
      </c>
      <c r="G54" s="32">
        <v>4.03</v>
      </c>
      <c r="H54" s="33">
        <v>0</v>
      </c>
      <c r="I54" s="33">
        <f>ROUND(ROUND(H54,2)*ROUND(G54,3),2)</f>
        <v>0</v>
      </c>
      <c r="O54">
        <f>(I54*21)/100</f>
        <v>0</v>
      </c>
      <c r="P54" t="s">
        <v>35</v>
      </c>
    </row>
    <row r="55" spans="1:18" ht="38.25" x14ac:dyDescent="0.2">
      <c r="A55" s="34" t="s">
        <v>59</v>
      </c>
      <c r="E55" s="35" t="s">
        <v>3346</v>
      </c>
    </row>
    <row r="56" spans="1:18" x14ac:dyDescent="0.2">
      <c r="A56" s="36" t="s">
        <v>61</v>
      </c>
      <c r="E56" s="37" t="s">
        <v>4390</v>
      </c>
    </row>
    <row r="57" spans="1:18" ht="25.5" x14ac:dyDescent="0.2">
      <c r="A57" t="s">
        <v>63</v>
      </c>
      <c r="E57" s="35" t="s">
        <v>224</v>
      </c>
    </row>
    <row r="58" spans="1:18" x14ac:dyDescent="0.2">
      <c r="A58" s="24" t="s">
        <v>55</v>
      </c>
      <c r="B58" s="29" t="s">
        <v>113</v>
      </c>
      <c r="C58" s="29" t="s">
        <v>226</v>
      </c>
      <c r="D58" s="24" t="s">
        <v>69</v>
      </c>
      <c r="E58" s="30" t="s">
        <v>227</v>
      </c>
      <c r="F58" s="31" t="s">
        <v>204</v>
      </c>
      <c r="G58" s="32">
        <v>4.03</v>
      </c>
      <c r="H58" s="33">
        <v>0</v>
      </c>
      <c r="I58" s="33">
        <f>ROUND(ROUND(H58,2)*ROUND(G58,3),2)</f>
        <v>0</v>
      </c>
      <c r="O58">
        <f>(I58*21)/100</f>
        <v>0</v>
      </c>
      <c r="P58" t="s">
        <v>35</v>
      </c>
    </row>
    <row r="59" spans="1:18" ht="38.25" x14ac:dyDescent="0.2">
      <c r="A59" s="34" t="s">
        <v>59</v>
      </c>
      <c r="E59" s="35" t="s">
        <v>3347</v>
      </c>
    </row>
    <row r="60" spans="1:18" x14ac:dyDescent="0.2">
      <c r="A60" s="36" t="s">
        <v>61</v>
      </c>
      <c r="E60" s="37" t="s">
        <v>4390</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f>
        <v>0</v>
      </c>
      <c r="R62">
        <f>0+O63+O67+O71+O75+O79+O83+O87</f>
        <v>0</v>
      </c>
    </row>
    <row r="63" spans="1:18" x14ac:dyDescent="0.2">
      <c r="A63" s="24" t="s">
        <v>55</v>
      </c>
      <c r="B63" s="29" t="s">
        <v>118</v>
      </c>
      <c r="C63" s="29" t="s">
        <v>768</v>
      </c>
      <c r="D63" s="24" t="s">
        <v>69</v>
      </c>
      <c r="E63" s="30" t="s">
        <v>769</v>
      </c>
      <c r="F63" s="31" t="s">
        <v>71</v>
      </c>
      <c r="G63" s="32">
        <v>0.108</v>
      </c>
      <c r="H63" s="33">
        <v>0</v>
      </c>
      <c r="I63" s="33">
        <f>ROUND(ROUND(H63,2)*ROUND(G63,3),2)</f>
        <v>0</v>
      </c>
      <c r="O63">
        <f>(I63*21)/100</f>
        <v>0</v>
      </c>
      <c r="P63" t="s">
        <v>35</v>
      </c>
    </row>
    <row r="64" spans="1:18" ht="51" x14ac:dyDescent="0.2">
      <c r="A64" s="34" t="s">
        <v>59</v>
      </c>
      <c r="E64" s="35" t="s">
        <v>3422</v>
      </c>
    </row>
    <row r="65" spans="1:16" x14ac:dyDescent="0.2">
      <c r="A65" s="36" t="s">
        <v>61</v>
      </c>
      <c r="E65" s="37" t="s">
        <v>3423</v>
      </c>
    </row>
    <row r="66" spans="1:16" ht="229.5" x14ac:dyDescent="0.2">
      <c r="A66" t="s">
        <v>63</v>
      </c>
      <c r="E66" s="35" t="s">
        <v>772</v>
      </c>
    </row>
    <row r="67" spans="1:16" x14ac:dyDescent="0.2">
      <c r="A67" s="24" t="s">
        <v>55</v>
      </c>
      <c r="B67" s="29" t="s">
        <v>124</v>
      </c>
      <c r="C67" s="29" t="s">
        <v>288</v>
      </c>
      <c r="D67" s="24" t="s">
        <v>69</v>
      </c>
      <c r="E67" s="30" t="s">
        <v>289</v>
      </c>
      <c r="F67" s="31" t="s">
        <v>71</v>
      </c>
      <c r="G67" s="32">
        <v>3.472</v>
      </c>
      <c r="H67" s="33">
        <v>0</v>
      </c>
      <c r="I67" s="33">
        <f>ROUND(ROUND(H67,2)*ROUND(G67,3),2)</f>
        <v>0</v>
      </c>
      <c r="O67">
        <f>(I67*21)/100</f>
        <v>0</v>
      </c>
      <c r="P67" t="s">
        <v>35</v>
      </c>
    </row>
    <row r="68" spans="1:16" ht="51" x14ac:dyDescent="0.2">
      <c r="A68" s="34" t="s">
        <v>59</v>
      </c>
      <c r="E68" s="35" t="s">
        <v>3351</v>
      </c>
    </row>
    <row r="69" spans="1:16" x14ac:dyDescent="0.2">
      <c r="A69" s="36" t="s">
        <v>61</v>
      </c>
      <c r="E69" s="37" t="s">
        <v>4391</v>
      </c>
    </row>
    <row r="70" spans="1:16" ht="369.75" x14ac:dyDescent="0.2">
      <c r="A70" t="s">
        <v>63</v>
      </c>
      <c r="E70" s="35" t="s">
        <v>274</v>
      </c>
    </row>
    <row r="71" spans="1:16" x14ac:dyDescent="0.2">
      <c r="A71" s="24" t="s">
        <v>55</v>
      </c>
      <c r="B71" s="29" t="s">
        <v>128</v>
      </c>
      <c r="C71" s="29" t="s">
        <v>775</v>
      </c>
      <c r="D71" s="24" t="s">
        <v>69</v>
      </c>
      <c r="E71" s="30" t="s">
        <v>776</v>
      </c>
      <c r="F71" s="31" t="s">
        <v>71</v>
      </c>
      <c r="G71" s="32">
        <v>2.2789999999999999</v>
      </c>
      <c r="H71" s="33">
        <v>0</v>
      </c>
      <c r="I71" s="33">
        <f>ROUND(ROUND(H71,2)*ROUND(G71,3),2)</f>
        <v>0</v>
      </c>
      <c r="O71">
        <f>(I71*21)/100</f>
        <v>0</v>
      </c>
      <c r="P71" t="s">
        <v>35</v>
      </c>
    </row>
    <row r="72" spans="1:16" ht="76.5" x14ac:dyDescent="0.2">
      <c r="A72" s="34" t="s">
        <v>59</v>
      </c>
      <c r="E72" s="35" t="s">
        <v>4392</v>
      </c>
    </row>
    <row r="73" spans="1:16" x14ac:dyDescent="0.2">
      <c r="A73" s="36" t="s">
        <v>61</v>
      </c>
      <c r="E73" s="37" t="s">
        <v>3606</v>
      </c>
    </row>
    <row r="74" spans="1:16" ht="369.75" x14ac:dyDescent="0.2">
      <c r="A74" t="s">
        <v>63</v>
      </c>
      <c r="E74" s="35" t="s">
        <v>274</v>
      </c>
    </row>
    <row r="75" spans="1:16" x14ac:dyDescent="0.2">
      <c r="A75" s="24" t="s">
        <v>55</v>
      </c>
      <c r="B75" s="29" t="s">
        <v>134</v>
      </c>
      <c r="C75" s="29" t="s">
        <v>779</v>
      </c>
      <c r="D75" s="24" t="s">
        <v>69</v>
      </c>
      <c r="E75" s="30" t="s">
        <v>780</v>
      </c>
      <c r="F75" s="31" t="s">
        <v>58</v>
      </c>
      <c r="G75" s="32">
        <v>0.35799999999999998</v>
      </c>
      <c r="H75" s="33">
        <v>0</v>
      </c>
      <c r="I75" s="33">
        <f>ROUND(ROUND(H75,2)*ROUND(G75,3),2)</f>
        <v>0</v>
      </c>
      <c r="O75">
        <f>(I75*21)/100</f>
        <v>0</v>
      </c>
      <c r="P75" t="s">
        <v>35</v>
      </c>
    </row>
    <row r="76" spans="1:16" ht="51" x14ac:dyDescent="0.2">
      <c r="A76" s="34" t="s">
        <v>59</v>
      </c>
      <c r="E76" s="35" t="s">
        <v>3355</v>
      </c>
    </row>
    <row r="77" spans="1:16" x14ac:dyDescent="0.2">
      <c r="A77" s="36" t="s">
        <v>61</v>
      </c>
      <c r="E77" s="37" t="s">
        <v>3607</v>
      </c>
    </row>
    <row r="78" spans="1:16" ht="191.25" x14ac:dyDescent="0.2">
      <c r="A78" t="s">
        <v>63</v>
      </c>
      <c r="E78" s="35" t="s">
        <v>783</v>
      </c>
    </row>
    <row r="79" spans="1:16" x14ac:dyDescent="0.2">
      <c r="A79" s="24" t="s">
        <v>55</v>
      </c>
      <c r="B79" s="29" t="s">
        <v>141</v>
      </c>
      <c r="C79" s="29" t="s">
        <v>293</v>
      </c>
      <c r="D79" s="24" t="s">
        <v>69</v>
      </c>
      <c r="E79" s="30" t="s">
        <v>294</v>
      </c>
      <c r="F79" s="31" t="s">
        <v>71</v>
      </c>
      <c r="G79" s="32">
        <v>4.3369999999999997</v>
      </c>
      <c r="H79" s="33">
        <v>0</v>
      </c>
      <c r="I79" s="33">
        <f>ROUND(ROUND(H79,2)*ROUND(G79,3),2)</f>
        <v>0</v>
      </c>
      <c r="O79">
        <f>(I79*21)/100</f>
        <v>0</v>
      </c>
      <c r="P79" t="s">
        <v>35</v>
      </c>
    </row>
    <row r="80" spans="1:16" ht="51" x14ac:dyDescent="0.2">
      <c r="A80" s="34" t="s">
        <v>59</v>
      </c>
      <c r="E80" s="35" t="s">
        <v>3357</v>
      </c>
    </row>
    <row r="81" spans="1:18" x14ac:dyDescent="0.2">
      <c r="A81" s="36" t="s">
        <v>61</v>
      </c>
      <c r="E81" s="37" t="s">
        <v>4393</v>
      </c>
    </row>
    <row r="82" spans="1:18" ht="38.25" x14ac:dyDescent="0.2">
      <c r="A82" t="s">
        <v>63</v>
      </c>
      <c r="E82" s="35" t="s">
        <v>297</v>
      </c>
    </row>
    <row r="83" spans="1:18" x14ac:dyDescent="0.2">
      <c r="A83" s="24" t="s">
        <v>55</v>
      </c>
      <c r="B83" s="29" t="s">
        <v>147</v>
      </c>
      <c r="C83" s="29" t="s">
        <v>310</v>
      </c>
      <c r="D83" s="24" t="s">
        <v>69</v>
      </c>
      <c r="E83" s="30" t="s">
        <v>311</v>
      </c>
      <c r="F83" s="31" t="s">
        <v>71</v>
      </c>
      <c r="G83" s="32">
        <v>5.7859999999999996</v>
      </c>
      <c r="H83" s="33">
        <v>0</v>
      </c>
      <c r="I83" s="33">
        <f>ROUND(ROUND(H83,2)*ROUND(G83,3),2)</f>
        <v>0</v>
      </c>
      <c r="O83">
        <f>(I83*21)/100</f>
        <v>0</v>
      </c>
      <c r="P83" t="s">
        <v>35</v>
      </c>
    </row>
    <row r="84" spans="1:18" ht="51" x14ac:dyDescent="0.2">
      <c r="A84" s="34" t="s">
        <v>59</v>
      </c>
      <c r="E84" s="35" t="s">
        <v>3359</v>
      </c>
    </row>
    <row r="85" spans="1:18" x14ac:dyDescent="0.2">
      <c r="A85" s="36" t="s">
        <v>61</v>
      </c>
      <c r="E85" s="37" t="s">
        <v>4394</v>
      </c>
    </row>
    <row r="86" spans="1:18" ht="102" x14ac:dyDescent="0.2">
      <c r="A86" t="s">
        <v>63</v>
      </c>
      <c r="E86" s="35" t="s">
        <v>314</v>
      </c>
    </row>
    <row r="87" spans="1:18" x14ac:dyDescent="0.2">
      <c r="A87" s="24" t="s">
        <v>55</v>
      </c>
      <c r="B87" s="29" t="s">
        <v>153</v>
      </c>
      <c r="C87" s="29" t="s">
        <v>788</v>
      </c>
      <c r="D87" s="24" t="s">
        <v>69</v>
      </c>
      <c r="E87" s="30" t="s">
        <v>789</v>
      </c>
      <c r="F87" s="31" t="s">
        <v>71</v>
      </c>
      <c r="G87" s="32">
        <v>0.66900000000000004</v>
      </c>
      <c r="H87" s="33">
        <v>0</v>
      </c>
      <c r="I87" s="33">
        <f>ROUND(ROUND(H87,2)*ROUND(G87,3),2)</f>
        <v>0</v>
      </c>
      <c r="O87">
        <f>(I87*21)/100</f>
        <v>0</v>
      </c>
      <c r="P87" t="s">
        <v>35</v>
      </c>
    </row>
    <row r="88" spans="1:18" ht="51" x14ac:dyDescent="0.2">
      <c r="A88" s="34" t="s">
        <v>59</v>
      </c>
      <c r="E88" s="35" t="s">
        <v>3361</v>
      </c>
    </row>
    <row r="89" spans="1:18" x14ac:dyDescent="0.2">
      <c r="A89" s="36" t="s">
        <v>61</v>
      </c>
      <c r="E89" s="37" t="s">
        <v>4395</v>
      </c>
    </row>
    <row r="90" spans="1:18" ht="357" x14ac:dyDescent="0.2">
      <c r="A90" t="s">
        <v>63</v>
      </c>
      <c r="E90" s="35" t="s">
        <v>792</v>
      </c>
    </row>
    <row r="91" spans="1:18" ht="12.75" customHeight="1" x14ac:dyDescent="0.2">
      <c r="A91" s="12" t="s">
        <v>53</v>
      </c>
      <c r="B91" s="12"/>
      <c r="C91" s="38" t="s">
        <v>45</v>
      </c>
      <c r="D91" s="12"/>
      <c r="E91" s="27" t="s">
        <v>315</v>
      </c>
      <c r="F91" s="12"/>
      <c r="G91" s="12"/>
      <c r="H91" s="12"/>
      <c r="I91" s="39">
        <f>0+Q91</f>
        <v>0</v>
      </c>
      <c r="O91">
        <f>0+R91</f>
        <v>0</v>
      </c>
      <c r="Q91">
        <f>0+I92+I96+I100+I104+I108+I112+I116+I120</f>
        <v>0</v>
      </c>
      <c r="R91">
        <f>0+O92+O96+O100+O104+O108+O112+O116+O120</f>
        <v>0</v>
      </c>
    </row>
    <row r="92" spans="1:18" x14ac:dyDescent="0.2">
      <c r="A92" s="24" t="s">
        <v>55</v>
      </c>
      <c r="B92" s="29" t="s">
        <v>159</v>
      </c>
      <c r="C92" s="29" t="s">
        <v>329</v>
      </c>
      <c r="D92" s="24" t="s">
        <v>69</v>
      </c>
      <c r="E92" s="30" t="s">
        <v>330</v>
      </c>
      <c r="F92" s="31" t="s">
        <v>204</v>
      </c>
      <c r="G92" s="32">
        <v>23.725000000000001</v>
      </c>
      <c r="H92" s="33">
        <v>0</v>
      </c>
      <c r="I92" s="33">
        <f>ROUND(ROUND(H92,2)*ROUND(G92,3),2)</f>
        <v>0</v>
      </c>
      <c r="O92">
        <f>(I92*21)/100</f>
        <v>0</v>
      </c>
      <c r="P92" t="s">
        <v>35</v>
      </c>
    </row>
    <row r="93" spans="1:18" ht="38.25" x14ac:dyDescent="0.2">
      <c r="A93" s="34" t="s">
        <v>59</v>
      </c>
      <c r="E93" s="35" t="s">
        <v>4221</v>
      </c>
    </row>
    <row r="94" spans="1:18" x14ac:dyDescent="0.2">
      <c r="A94" s="36" t="s">
        <v>61</v>
      </c>
      <c r="E94" s="37" t="s">
        <v>4396</v>
      </c>
    </row>
    <row r="95" spans="1:18" ht="51" x14ac:dyDescent="0.2">
      <c r="A95" t="s">
        <v>63</v>
      </c>
      <c r="E95" s="35" t="s">
        <v>327</v>
      </c>
    </row>
    <row r="96" spans="1:18" x14ac:dyDescent="0.2">
      <c r="A96" s="24" t="s">
        <v>55</v>
      </c>
      <c r="B96" s="29" t="s">
        <v>165</v>
      </c>
      <c r="C96" s="29" t="s">
        <v>347</v>
      </c>
      <c r="D96" s="24" t="s">
        <v>69</v>
      </c>
      <c r="E96" s="30" t="s">
        <v>348</v>
      </c>
      <c r="F96" s="31" t="s">
        <v>204</v>
      </c>
      <c r="G96" s="32">
        <v>23.725000000000001</v>
      </c>
      <c r="H96" s="33">
        <v>0</v>
      </c>
      <c r="I96" s="33">
        <f>ROUND(ROUND(H96,2)*ROUND(G96,3),2)</f>
        <v>0</v>
      </c>
      <c r="O96">
        <f>(I96*21)/100</f>
        <v>0</v>
      </c>
      <c r="P96" t="s">
        <v>35</v>
      </c>
    </row>
    <row r="97" spans="1:16" ht="38.25" x14ac:dyDescent="0.2">
      <c r="A97" s="34" t="s">
        <v>59</v>
      </c>
      <c r="E97" s="35" t="s">
        <v>4223</v>
      </c>
    </row>
    <row r="98" spans="1:16" x14ac:dyDescent="0.2">
      <c r="A98" s="36" t="s">
        <v>61</v>
      </c>
      <c r="E98" s="37" t="s">
        <v>4396</v>
      </c>
    </row>
    <row r="99" spans="1:16" ht="51" x14ac:dyDescent="0.2">
      <c r="A99" t="s">
        <v>63</v>
      </c>
      <c r="E99" s="35" t="s">
        <v>327</v>
      </c>
    </row>
    <row r="100" spans="1:16" x14ac:dyDescent="0.2">
      <c r="A100" s="24" t="s">
        <v>55</v>
      </c>
      <c r="B100" s="29" t="s">
        <v>171</v>
      </c>
      <c r="C100" s="29" t="s">
        <v>369</v>
      </c>
      <c r="D100" s="24" t="s">
        <v>69</v>
      </c>
      <c r="E100" s="30" t="s">
        <v>370</v>
      </c>
      <c r="F100" s="31" t="s">
        <v>204</v>
      </c>
      <c r="G100" s="32">
        <v>23.725000000000001</v>
      </c>
      <c r="H100" s="33">
        <v>0</v>
      </c>
      <c r="I100" s="33">
        <f>ROUND(ROUND(H100,2)*ROUND(G100,3),2)</f>
        <v>0</v>
      </c>
      <c r="O100">
        <f>(I100*21)/100</f>
        <v>0</v>
      </c>
      <c r="P100" t="s">
        <v>35</v>
      </c>
    </row>
    <row r="101" spans="1:16" ht="51" x14ac:dyDescent="0.2">
      <c r="A101" s="34" t="s">
        <v>59</v>
      </c>
      <c r="E101" s="35" t="s">
        <v>4024</v>
      </c>
    </row>
    <row r="102" spans="1:16" x14ac:dyDescent="0.2">
      <c r="A102" s="36" t="s">
        <v>61</v>
      </c>
      <c r="E102" s="37" t="s">
        <v>4396</v>
      </c>
    </row>
    <row r="103" spans="1:16" ht="51" x14ac:dyDescent="0.2">
      <c r="A103" t="s">
        <v>63</v>
      </c>
      <c r="E103" s="35" t="s">
        <v>373</v>
      </c>
    </row>
    <row r="104" spans="1:16" x14ac:dyDescent="0.2">
      <c r="A104" s="24" t="s">
        <v>55</v>
      </c>
      <c r="B104" s="29" t="s">
        <v>178</v>
      </c>
      <c r="C104" s="29" t="s">
        <v>375</v>
      </c>
      <c r="D104" s="24" t="s">
        <v>69</v>
      </c>
      <c r="E104" s="30" t="s">
        <v>376</v>
      </c>
      <c r="F104" s="31" t="s">
        <v>204</v>
      </c>
      <c r="G104" s="32">
        <v>47.45</v>
      </c>
      <c r="H104" s="33">
        <v>0</v>
      </c>
      <c r="I104" s="33">
        <f>ROUND(ROUND(H104,2)*ROUND(G104,3),2)</f>
        <v>0</v>
      </c>
      <c r="O104">
        <f>(I104*21)/100</f>
        <v>0</v>
      </c>
      <c r="P104" t="s">
        <v>35</v>
      </c>
    </row>
    <row r="105" spans="1:16" ht="102" x14ac:dyDescent="0.2">
      <c r="A105" s="34" t="s">
        <v>59</v>
      </c>
      <c r="E105" s="35" t="s">
        <v>4397</v>
      </c>
    </row>
    <row r="106" spans="1:16" ht="38.25" x14ac:dyDescent="0.2">
      <c r="A106" s="36" t="s">
        <v>61</v>
      </c>
      <c r="E106" s="37" t="s">
        <v>4398</v>
      </c>
    </row>
    <row r="107" spans="1:16" ht="51" x14ac:dyDescent="0.2">
      <c r="A107" t="s">
        <v>63</v>
      </c>
      <c r="E107" s="35" t="s">
        <v>373</v>
      </c>
    </row>
    <row r="108" spans="1:16" x14ac:dyDescent="0.2">
      <c r="A108" s="24" t="s">
        <v>55</v>
      </c>
      <c r="B108" s="29" t="s">
        <v>184</v>
      </c>
      <c r="C108" s="29" t="s">
        <v>403</v>
      </c>
      <c r="D108" s="24" t="s">
        <v>69</v>
      </c>
      <c r="E108" s="30" t="s">
        <v>404</v>
      </c>
      <c r="F108" s="31" t="s">
        <v>204</v>
      </c>
      <c r="G108" s="32">
        <v>23.725000000000001</v>
      </c>
      <c r="H108" s="33">
        <v>0</v>
      </c>
      <c r="I108" s="33">
        <f>ROUND(ROUND(H108,2)*ROUND(G108,3),2)</f>
        <v>0</v>
      </c>
      <c r="O108">
        <f>(I108*21)/100</f>
        <v>0</v>
      </c>
      <c r="P108" t="s">
        <v>35</v>
      </c>
    </row>
    <row r="109" spans="1:16" ht="38.25" x14ac:dyDescent="0.2">
      <c r="A109" s="34" t="s">
        <v>59</v>
      </c>
      <c r="E109" s="35" t="s">
        <v>4226</v>
      </c>
    </row>
    <row r="110" spans="1:16" x14ac:dyDescent="0.2">
      <c r="A110" s="36" t="s">
        <v>61</v>
      </c>
      <c r="E110" s="37" t="s">
        <v>4396</v>
      </c>
    </row>
    <row r="111" spans="1:16" ht="140.25" x14ac:dyDescent="0.2">
      <c r="A111" t="s">
        <v>63</v>
      </c>
      <c r="E111" s="35" t="s">
        <v>401</v>
      </c>
    </row>
    <row r="112" spans="1:16" x14ac:dyDescent="0.2">
      <c r="A112" s="24" t="s">
        <v>55</v>
      </c>
      <c r="B112" s="29" t="s">
        <v>190</v>
      </c>
      <c r="C112" s="29" t="s">
        <v>408</v>
      </c>
      <c r="D112" s="24" t="s">
        <v>69</v>
      </c>
      <c r="E112" s="30" t="s">
        <v>409</v>
      </c>
      <c r="F112" s="31" t="s">
        <v>204</v>
      </c>
      <c r="G112" s="32">
        <v>23.725000000000001</v>
      </c>
      <c r="H112" s="33">
        <v>0</v>
      </c>
      <c r="I112" s="33">
        <f>ROUND(ROUND(H112,2)*ROUND(G112,3),2)</f>
        <v>0</v>
      </c>
      <c r="O112">
        <f>(I112*21)/100</f>
        <v>0</v>
      </c>
      <c r="P112" t="s">
        <v>35</v>
      </c>
    </row>
    <row r="113" spans="1:18" ht="38.25" x14ac:dyDescent="0.2">
      <c r="A113" s="34" t="s">
        <v>59</v>
      </c>
      <c r="E113" s="35" t="s">
        <v>4227</v>
      </c>
    </row>
    <row r="114" spans="1:18" x14ac:dyDescent="0.2">
      <c r="A114" s="36" t="s">
        <v>61</v>
      </c>
      <c r="E114" s="37" t="s">
        <v>4396</v>
      </c>
    </row>
    <row r="115" spans="1:18" ht="140.25" x14ac:dyDescent="0.2">
      <c r="A115" t="s">
        <v>63</v>
      </c>
      <c r="E115" s="35" t="s">
        <v>401</v>
      </c>
    </row>
    <row r="116" spans="1:18" x14ac:dyDescent="0.2">
      <c r="A116" s="24" t="s">
        <v>55</v>
      </c>
      <c r="B116" s="29" t="s">
        <v>196</v>
      </c>
      <c r="C116" s="29" t="s">
        <v>413</v>
      </c>
      <c r="D116" s="24" t="s">
        <v>69</v>
      </c>
      <c r="E116" s="30" t="s">
        <v>414</v>
      </c>
      <c r="F116" s="31" t="s">
        <v>204</v>
      </c>
      <c r="G116" s="32">
        <v>23.725000000000001</v>
      </c>
      <c r="H116" s="33">
        <v>0</v>
      </c>
      <c r="I116" s="33">
        <f>ROUND(ROUND(H116,2)*ROUND(G116,3),2)</f>
        <v>0</v>
      </c>
      <c r="O116">
        <f>(I116*21)/100</f>
        <v>0</v>
      </c>
      <c r="P116" t="s">
        <v>35</v>
      </c>
    </row>
    <row r="117" spans="1:18" ht="38.25" x14ac:dyDescent="0.2">
      <c r="A117" s="34" t="s">
        <v>59</v>
      </c>
      <c r="E117" s="35" t="s">
        <v>4228</v>
      </c>
    </row>
    <row r="118" spans="1:18" x14ac:dyDescent="0.2">
      <c r="A118" s="36" t="s">
        <v>61</v>
      </c>
      <c r="E118" s="37" t="s">
        <v>4396</v>
      </c>
    </row>
    <row r="119" spans="1:18" ht="140.25" x14ac:dyDescent="0.2">
      <c r="A119" t="s">
        <v>63</v>
      </c>
      <c r="E119" s="35" t="s">
        <v>401</v>
      </c>
    </row>
    <row r="120" spans="1:18" x14ac:dyDescent="0.2">
      <c r="A120" s="24" t="s">
        <v>55</v>
      </c>
      <c r="B120" s="29" t="s">
        <v>201</v>
      </c>
      <c r="C120" s="29" t="s">
        <v>471</v>
      </c>
      <c r="D120" s="24" t="s">
        <v>69</v>
      </c>
      <c r="E120" s="30" t="s">
        <v>472</v>
      </c>
      <c r="F120" s="31" t="s">
        <v>101</v>
      </c>
      <c r="G120" s="32">
        <v>9</v>
      </c>
      <c r="H120" s="33">
        <v>0</v>
      </c>
      <c r="I120" s="33">
        <f>ROUND(ROUND(H120,2)*ROUND(G120,3),2)</f>
        <v>0</v>
      </c>
      <c r="O120">
        <f>(I120*21)/100</f>
        <v>0</v>
      </c>
      <c r="P120" t="s">
        <v>35</v>
      </c>
    </row>
    <row r="121" spans="1:18" ht="38.25" x14ac:dyDescent="0.2">
      <c r="A121" s="34" t="s">
        <v>59</v>
      </c>
      <c r="E121" s="35" t="s">
        <v>4026</v>
      </c>
    </row>
    <row r="122" spans="1:18" x14ac:dyDescent="0.2">
      <c r="A122" s="36" t="s">
        <v>61</v>
      </c>
      <c r="E122" s="37" t="s">
        <v>3295</v>
      </c>
    </row>
    <row r="123" spans="1:18" ht="38.25" x14ac:dyDescent="0.2">
      <c r="A123" t="s">
        <v>63</v>
      </c>
      <c r="E123" s="35" t="s">
        <v>475</v>
      </c>
    </row>
    <row r="124" spans="1:18" ht="12.75" customHeight="1" x14ac:dyDescent="0.2">
      <c r="A124" s="12" t="s">
        <v>53</v>
      </c>
      <c r="B124" s="12"/>
      <c r="C124" s="38" t="s">
        <v>47</v>
      </c>
      <c r="D124" s="12"/>
      <c r="E124" s="27" t="s">
        <v>793</v>
      </c>
      <c r="F124" s="12"/>
      <c r="G124" s="12"/>
      <c r="H124" s="12"/>
      <c r="I124" s="39">
        <f>0+Q124</f>
        <v>0</v>
      </c>
      <c r="O124">
        <f>0+R124</f>
        <v>0</v>
      </c>
      <c r="Q124">
        <f>0+I125</f>
        <v>0</v>
      </c>
      <c r="R124">
        <f>0+O125</f>
        <v>0</v>
      </c>
    </row>
    <row r="125" spans="1:18" ht="25.5" x14ac:dyDescent="0.2">
      <c r="A125" s="24" t="s">
        <v>55</v>
      </c>
      <c r="B125" s="29" t="s">
        <v>208</v>
      </c>
      <c r="C125" s="29" t="s">
        <v>794</v>
      </c>
      <c r="D125" s="24" t="s">
        <v>69</v>
      </c>
      <c r="E125" s="30" t="s">
        <v>795</v>
      </c>
      <c r="F125" s="31" t="s">
        <v>204</v>
      </c>
      <c r="G125" s="32">
        <v>0.30399999999999999</v>
      </c>
      <c r="H125" s="33">
        <v>0</v>
      </c>
      <c r="I125" s="33">
        <f>ROUND(ROUND(H125,2)*ROUND(G125,3),2)</f>
        <v>0</v>
      </c>
      <c r="O125">
        <f>(I125*21)/100</f>
        <v>0</v>
      </c>
      <c r="P125" t="s">
        <v>35</v>
      </c>
    </row>
    <row r="126" spans="1:18" ht="51" x14ac:dyDescent="0.2">
      <c r="A126" s="34" t="s">
        <v>59</v>
      </c>
      <c r="E126" s="35" t="s">
        <v>3373</v>
      </c>
    </row>
    <row r="127" spans="1:18" x14ac:dyDescent="0.2">
      <c r="A127" s="36" t="s">
        <v>61</v>
      </c>
      <c r="E127" s="37" t="s">
        <v>3374</v>
      </c>
    </row>
    <row r="128" spans="1:18" ht="76.5" x14ac:dyDescent="0.2">
      <c r="A128" t="s">
        <v>63</v>
      </c>
      <c r="E128" s="35" t="s">
        <v>798</v>
      </c>
    </row>
    <row r="129" spans="1:18" ht="12.75" customHeight="1" x14ac:dyDescent="0.2">
      <c r="A129" s="12" t="s">
        <v>53</v>
      </c>
      <c r="B129" s="12"/>
      <c r="C129" s="38" t="s">
        <v>89</v>
      </c>
      <c r="D129" s="12"/>
      <c r="E129" s="27" t="s">
        <v>476</v>
      </c>
      <c r="F129" s="12"/>
      <c r="G129" s="12"/>
      <c r="H129" s="12"/>
      <c r="I129" s="39">
        <f>0+Q129</f>
        <v>0</v>
      </c>
      <c r="O129">
        <f>0+R129</f>
        <v>0</v>
      </c>
      <c r="Q129">
        <f>0+I130+I134</f>
        <v>0</v>
      </c>
      <c r="R129">
        <f>0+O130+O134</f>
        <v>0</v>
      </c>
    </row>
    <row r="130" spans="1:18" ht="25.5" x14ac:dyDescent="0.2">
      <c r="A130" s="24" t="s">
        <v>55</v>
      </c>
      <c r="B130" s="29" t="s">
        <v>214</v>
      </c>
      <c r="C130" s="29" t="s">
        <v>799</v>
      </c>
      <c r="D130" s="24" t="s">
        <v>69</v>
      </c>
      <c r="E130" s="30" t="s">
        <v>800</v>
      </c>
      <c r="F130" s="31" t="s">
        <v>204</v>
      </c>
      <c r="G130" s="32">
        <v>16.832999999999998</v>
      </c>
      <c r="H130" s="33">
        <v>0</v>
      </c>
      <c r="I130" s="33">
        <f>ROUND(ROUND(H130,2)*ROUND(G130,3),2)</f>
        <v>0</v>
      </c>
      <c r="O130">
        <f>(I130*21)/100</f>
        <v>0</v>
      </c>
      <c r="P130" t="s">
        <v>35</v>
      </c>
    </row>
    <row r="131" spans="1:18" ht="76.5" x14ac:dyDescent="0.2">
      <c r="A131" s="34" t="s">
        <v>59</v>
      </c>
      <c r="E131" s="35" t="s">
        <v>4399</v>
      </c>
    </row>
    <row r="132" spans="1:18" ht="38.25" x14ac:dyDescent="0.2">
      <c r="A132" s="36" t="s">
        <v>61</v>
      </c>
      <c r="E132" s="37" t="s">
        <v>4400</v>
      </c>
    </row>
    <row r="133" spans="1:18" ht="191.25" x14ac:dyDescent="0.2">
      <c r="A133" t="s">
        <v>63</v>
      </c>
      <c r="E133" s="35" t="s">
        <v>803</v>
      </c>
    </row>
    <row r="134" spans="1:18" x14ac:dyDescent="0.2">
      <c r="A134" s="24" t="s">
        <v>55</v>
      </c>
      <c r="B134" s="29" t="s">
        <v>220</v>
      </c>
      <c r="C134" s="29" t="s">
        <v>804</v>
      </c>
      <c r="D134" s="24" t="s">
        <v>69</v>
      </c>
      <c r="E134" s="30" t="s">
        <v>805</v>
      </c>
      <c r="F134" s="31" t="s">
        <v>204</v>
      </c>
      <c r="G134" s="32">
        <v>0.30399999999999999</v>
      </c>
      <c r="H134" s="33">
        <v>0</v>
      </c>
      <c r="I134" s="33">
        <f>ROUND(ROUND(H134,2)*ROUND(G134,3),2)</f>
        <v>0</v>
      </c>
      <c r="O134">
        <f>(I134*21)/100</f>
        <v>0</v>
      </c>
      <c r="P134" t="s">
        <v>35</v>
      </c>
    </row>
    <row r="135" spans="1:18" ht="38.25" x14ac:dyDescent="0.2">
      <c r="A135" s="34" t="s">
        <v>59</v>
      </c>
      <c r="E135" s="35" t="s">
        <v>3378</v>
      </c>
    </row>
    <row r="136" spans="1:18" x14ac:dyDescent="0.2">
      <c r="A136" s="36" t="s">
        <v>61</v>
      </c>
      <c r="E136" s="37" t="s">
        <v>3374</v>
      </c>
    </row>
    <row r="137" spans="1:18" ht="51" x14ac:dyDescent="0.2">
      <c r="A137" t="s">
        <v>63</v>
      </c>
      <c r="E137" s="35" t="s">
        <v>807</v>
      </c>
    </row>
    <row r="138" spans="1:18" ht="12.75" customHeight="1" x14ac:dyDescent="0.2">
      <c r="A138" s="12" t="s">
        <v>53</v>
      </c>
      <c r="B138" s="12"/>
      <c r="C138" s="38" t="s">
        <v>94</v>
      </c>
      <c r="D138" s="12"/>
      <c r="E138" s="27" t="s">
        <v>490</v>
      </c>
      <c r="F138" s="12"/>
      <c r="G138" s="12"/>
      <c r="H138" s="12"/>
      <c r="I138" s="39">
        <f>0+Q138</f>
        <v>0</v>
      </c>
      <c r="O138">
        <f>0+R138</f>
        <v>0</v>
      </c>
      <c r="Q138">
        <f>0+I139+I143+I147</f>
        <v>0</v>
      </c>
      <c r="R138">
        <f>0+O139+O143+O147</f>
        <v>0</v>
      </c>
    </row>
    <row r="139" spans="1:18" x14ac:dyDescent="0.2">
      <c r="A139" s="24" t="s">
        <v>55</v>
      </c>
      <c r="B139" s="29" t="s">
        <v>225</v>
      </c>
      <c r="C139" s="29" t="s">
        <v>808</v>
      </c>
      <c r="D139" s="24" t="s">
        <v>69</v>
      </c>
      <c r="E139" s="30" t="s">
        <v>809</v>
      </c>
      <c r="F139" s="31" t="s">
        <v>101</v>
      </c>
      <c r="G139" s="32">
        <v>6.55</v>
      </c>
      <c r="H139" s="33">
        <v>0</v>
      </c>
      <c r="I139" s="33">
        <f>ROUND(ROUND(H139,2)*ROUND(G139,3),2)</f>
        <v>0</v>
      </c>
      <c r="O139">
        <f>(I139*21)/100</f>
        <v>0</v>
      </c>
      <c r="P139" t="s">
        <v>35</v>
      </c>
    </row>
    <row r="140" spans="1:18" ht="51" x14ac:dyDescent="0.2">
      <c r="A140" s="34" t="s">
        <v>59</v>
      </c>
      <c r="E140" s="35" t="s">
        <v>3441</v>
      </c>
    </row>
    <row r="141" spans="1:18" x14ac:dyDescent="0.2">
      <c r="A141" s="36" t="s">
        <v>61</v>
      </c>
      <c r="E141" s="37" t="s">
        <v>865</v>
      </c>
    </row>
    <row r="142" spans="1:18" ht="255" x14ac:dyDescent="0.2">
      <c r="A142" t="s">
        <v>63</v>
      </c>
      <c r="E142" s="35" t="s">
        <v>496</v>
      </c>
    </row>
    <row r="143" spans="1:18" x14ac:dyDescent="0.2">
      <c r="A143" s="24" t="s">
        <v>55</v>
      </c>
      <c r="B143" s="29" t="s">
        <v>230</v>
      </c>
      <c r="C143" s="29" t="s">
        <v>812</v>
      </c>
      <c r="D143" s="24" t="s">
        <v>69</v>
      </c>
      <c r="E143" s="30" t="s">
        <v>813</v>
      </c>
      <c r="F143" s="31" t="s">
        <v>486</v>
      </c>
      <c r="G143" s="32">
        <v>1</v>
      </c>
      <c r="H143" s="33">
        <v>0</v>
      </c>
      <c r="I143" s="33">
        <f>ROUND(ROUND(H143,2)*ROUND(G143,3),2)</f>
        <v>0</v>
      </c>
      <c r="O143">
        <f>(I143*21)/100</f>
        <v>0</v>
      </c>
      <c r="P143" t="s">
        <v>35</v>
      </c>
    </row>
    <row r="144" spans="1:18" ht="51" x14ac:dyDescent="0.2">
      <c r="A144" s="34" t="s">
        <v>59</v>
      </c>
      <c r="E144" s="35" t="s">
        <v>3381</v>
      </c>
    </row>
    <row r="145" spans="1:18" x14ac:dyDescent="0.2">
      <c r="A145" s="36" t="s">
        <v>61</v>
      </c>
      <c r="E145" s="37" t="s">
        <v>815</v>
      </c>
    </row>
    <row r="146" spans="1:18" ht="38.25" x14ac:dyDescent="0.2">
      <c r="A146" t="s">
        <v>63</v>
      </c>
      <c r="E146" s="35" t="s">
        <v>816</v>
      </c>
    </row>
    <row r="147" spans="1:18" x14ac:dyDescent="0.2">
      <c r="A147" s="24" t="s">
        <v>55</v>
      </c>
      <c r="B147" s="29" t="s">
        <v>236</v>
      </c>
      <c r="C147" s="29" t="s">
        <v>817</v>
      </c>
      <c r="D147" s="24" t="s">
        <v>69</v>
      </c>
      <c r="E147" s="30" t="s">
        <v>818</v>
      </c>
      <c r="F147" s="31" t="s">
        <v>71</v>
      </c>
      <c r="G147" s="32">
        <v>2.6909999999999998</v>
      </c>
      <c r="H147" s="33">
        <v>0</v>
      </c>
      <c r="I147" s="33">
        <f>ROUND(ROUND(H147,2)*ROUND(G147,3),2)</f>
        <v>0</v>
      </c>
      <c r="O147">
        <f>(I147*21)/100</f>
        <v>0</v>
      </c>
      <c r="P147" t="s">
        <v>35</v>
      </c>
    </row>
    <row r="148" spans="1:18" ht="102" x14ac:dyDescent="0.2">
      <c r="A148" s="34" t="s">
        <v>59</v>
      </c>
      <c r="E148" s="35" t="s">
        <v>4401</v>
      </c>
    </row>
    <row r="149" spans="1:18" x14ac:dyDescent="0.2">
      <c r="A149" s="36" t="s">
        <v>61</v>
      </c>
      <c r="E149" s="37" t="s">
        <v>4402</v>
      </c>
    </row>
    <row r="150" spans="1:18" ht="369.75" x14ac:dyDescent="0.2">
      <c r="A150" t="s">
        <v>63</v>
      </c>
      <c r="E150" s="35" t="s">
        <v>274</v>
      </c>
    </row>
    <row r="151" spans="1:18" ht="12.75" customHeight="1" x14ac:dyDescent="0.2">
      <c r="A151" s="12" t="s">
        <v>53</v>
      </c>
      <c r="B151" s="12"/>
      <c r="C151" s="38" t="s">
        <v>50</v>
      </c>
      <c r="D151" s="12"/>
      <c r="E151" s="27" t="s">
        <v>542</v>
      </c>
      <c r="F151" s="12"/>
      <c r="G151" s="12"/>
      <c r="H151" s="12"/>
      <c r="I151" s="39">
        <f>0+Q151</f>
        <v>0</v>
      </c>
      <c r="O151">
        <f>0+R151</f>
        <v>0</v>
      </c>
      <c r="Q151">
        <f>0+I152+I156+I160</f>
        <v>0</v>
      </c>
      <c r="R151">
        <f>0+O152+O156+O160</f>
        <v>0</v>
      </c>
    </row>
    <row r="152" spans="1:18" x14ac:dyDescent="0.2">
      <c r="A152" s="24" t="s">
        <v>55</v>
      </c>
      <c r="B152" s="29" t="s">
        <v>243</v>
      </c>
      <c r="C152" s="29" t="s">
        <v>821</v>
      </c>
      <c r="D152" s="24" t="s">
        <v>69</v>
      </c>
      <c r="E152" s="30" t="s">
        <v>822</v>
      </c>
      <c r="F152" s="31" t="s">
        <v>101</v>
      </c>
      <c r="G152" s="32">
        <v>3.8</v>
      </c>
      <c r="H152" s="33">
        <v>0</v>
      </c>
      <c r="I152" s="33">
        <f>ROUND(ROUND(H152,2)*ROUND(G152,3),2)</f>
        <v>0</v>
      </c>
      <c r="O152">
        <f>(I152*21)/100</f>
        <v>0</v>
      </c>
      <c r="P152" t="s">
        <v>35</v>
      </c>
    </row>
    <row r="153" spans="1:18" ht="51" x14ac:dyDescent="0.2">
      <c r="A153" s="34" t="s">
        <v>59</v>
      </c>
      <c r="E153" s="35" t="s">
        <v>3388</v>
      </c>
    </row>
    <row r="154" spans="1:18" x14ac:dyDescent="0.2">
      <c r="A154" s="36" t="s">
        <v>61</v>
      </c>
      <c r="E154" s="37" t="s">
        <v>3389</v>
      </c>
    </row>
    <row r="155" spans="1:18" ht="25.5" x14ac:dyDescent="0.2">
      <c r="A155" t="s">
        <v>63</v>
      </c>
      <c r="E155" s="35" t="s">
        <v>825</v>
      </c>
    </row>
    <row r="156" spans="1:18" x14ac:dyDescent="0.2">
      <c r="A156" s="24" t="s">
        <v>55</v>
      </c>
      <c r="B156" s="29" t="s">
        <v>249</v>
      </c>
      <c r="C156" s="29" t="s">
        <v>826</v>
      </c>
      <c r="D156" s="24" t="s">
        <v>69</v>
      </c>
      <c r="E156" s="30" t="s">
        <v>827</v>
      </c>
      <c r="F156" s="31" t="s">
        <v>71</v>
      </c>
      <c r="G156" s="32">
        <v>1E-3</v>
      </c>
      <c r="H156" s="33">
        <v>0</v>
      </c>
      <c r="I156" s="33">
        <f>ROUND(ROUND(H156,2)*ROUND(G156,3),2)</f>
        <v>0</v>
      </c>
      <c r="O156">
        <f>(I156*21)/100</f>
        <v>0</v>
      </c>
      <c r="P156" t="s">
        <v>35</v>
      </c>
    </row>
    <row r="157" spans="1:18" ht="51" x14ac:dyDescent="0.2">
      <c r="A157" s="34" t="s">
        <v>59</v>
      </c>
      <c r="E157" s="35" t="s">
        <v>3390</v>
      </c>
    </row>
    <row r="158" spans="1:18" x14ac:dyDescent="0.2">
      <c r="A158" s="36" t="s">
        <v>61</v>
      </c>
      <c r="E158" s="37" t="s">
        <v>3448</v>
      </c>
    </row>
    <row r="159" spans="1:18" ht="38.25" x14ac:dyDescent="0.2">
      <c r="A159" t="s">
        <v>63</v>
      </c>
      <c r="E159" s="35" t="s">
        <v>830</v>
      </c>
    </row>
    <row r="160" spans="1:18" x14ac:dyDescent="0.2">
      <c r="A160" s="24" t="s">
        <v>55</v>
      </c>
      <c r="B160" s="29" t="s">
        <v>255</v>
      </c>
      <c r="C160" s="29" t="s">
        <v>831</v>
      </c>
      <c r="D160" s="24" t="s">
        <v>69</v>
      </c>
      <c r="E160" s="30" t="s">
        <v>832</v>
      </c>
      <c r="F160" s="31" t="s">
        <v>71</v>
      </c>
      <c r="G160" s="32">
        <v>2.5000000000000001E-2</v>
      </c>
      <c r="H160" s="33">
        <v>0</v>
      </c>
      <c r="I160" s="33">
        <f>ROUND(ROUND(H160,2)*ROUND(G160,3),2)</f>
        <v>0</v>
      </c>
      <c r="O160">
        <f>(I160*21)/100</f>
        <v>0</v>
      </c>
      <c r="P160" t="s">
        <v>35</v>
      </c>
    </row>
    <row r="161" spans="1:5" ht="63.75" x14ac:dyDescent="0.2">
      <c r="A161" s="34" t="s">
        <v>59</v>
      </c>
      <c r="E161" s="35" t="s">
        <v>3391</v>
      </c>
    </row>
    <row r="162" spans="1:5" x14ac:dyDescent="0.2">
      <c r="A162" s="36" t="s">
        <v>61</v>
      </c>
      <c r="E162" s="37" t="s">
        <v>834</v>
      </c>
    </row>
    <row r="163" spans="1:5" ht="229.5" x14ac:dyDescent="0.2">
      <c r="A163" t="s">
        <v>63</v>
      </c>
      <c r="E163"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0+O12+O17+O38</f>
        <v>0</v>
      </c>
      <c r="P2" t="s">
        <v>34</v>
      </c>
    </row>
    <row r="3" spans="1:18" ht="15" customHeight="1" x14ac:dyDescent="0.25">
      <c r="A3" t="s">
        <v>11</v>
      </c>
      <c r="B3" s="17" t="s">
        <v>13</v>
      </c>
      <c r="C3" s="4" t="s">
        <v>14</v>
      </c>
      <c r="D3" s="7"/>
      <c r="E3" s="18" t="s">
        <v>15</v>
      </c>
      <c r="F3" s="8"/>
      <c r="G3" s="15"/>
      <c r="H3" s="14" t="s">
        <v>4403</v>
      </c>
      <c r="I3" s="40">
        <f>0+I12+I17+I38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4403</v>
      </c>
      <c r="D8" s="2"/>
      <c r="E8" s="21" t="s">
        <v>4404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19.010000000000002</v>
      </c>
      <c r="H13" s="33">
        <v>0</v>
      </c>
      <c r="I13" s="33">
        <f>ROUND(ROUND(H13,2)*ROUND(G13,3),2)</f>
        <v>0</v>
      </c>
      <c r="O13">
        <f>(I13*21)/100</f>
        <v>0</v>
      </c>
      <c r="P13" t="s">
        <v>35</v>
      </c>
    </row>
    <row r="14" spans="1:18" ht="25.5" x14ac:dyDescent="0.2">
      <c r="A14" s="34" t="s">
        <v>59</v>
      </c>
      <c r="E14" s="35" t="s">
        <v>925</v>
      </c>
    </row>
    <row r="15" spans="1:18" x14ac:dyDescent="0.2">
      <c r="A15" s="36" t="s">
        <v>61</v>
      </c>
      <c r="E15" s="37" t="s">
        <v>4405</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f>
        <v>0</v>
      </c>
      <c r="R17">
        <f>0+O18+O22+O26+O30+O34</f>
        <v>0</v>
      </c>
    </row>
    <row r="18" spans="1:18" x14ac:dyDescent="0.2">
      <c r="A18" s="24" t="s">
        <v>55</v>
      </c>
      <c r="B18" s="29" t="s">
        <v>35</v>
      </c>
      <c r="C18" s="29" t="s">
        <v>1087</v>
      </c>
      <c r="D18" s="24" t="s">
        <v>69</v>
      </c>
      <c r="E18" s="30" t="s">
        <v>1088</v>
      </c>
      <c r="F18" s="31" t="s">
        <v>101</v>
      </c>
      <c r="G18" s="32">
        <v>9.64</v>
      </c>
      <c r="H18" s="33">
        <v>0</v>
      </c>
      <c r="I18" s="33">
        <f>ROUND(ROUND(H18,2)*ROUND(G18,3),2)</f>
        <v>0</v>
      </c>
      <c r="O18">
        <f>(I18*21)/100</f>
        <v>0</v>
      </c>
      <c r="P18" t="s">
        <v>35</v>
      </c>
    </row>
    <row r="19" spans="1:18" ht="25.5" x14ac:dyDescent="0.2">
      <c r="A19" s="34" t="s">
        <v>59</v>
      </c>
      <c r="E19" s="35" t="s">
        <v>4277</v>
      </c>
    </row>
    <row r="20" spans="1:18" x14ac:dyDescent="0.2">
      <c r="A20" s="36" t="s">
        <v>61</v>
      </c>
      <c r="E20" s="37" t="s">
        <v>4406</v>
      </c>
    </row>
    <row r="21" spans="1:18" ht="25.5" x14ac:dyDescent="0.2">
      <c r="A21" t="s">
        <v>63</v>
      </c>
      <c r="E21" s="35" t="s">
        <v>133</v>
      </c>
    </row>
    <row r="22" spans="1:18" x14ac:dyDescent="0.2">
      <c r="A22" s="24" t="s">
        <v>55</v>
      </c>
      <c r="B22" s="29" t="s">
        <v>34</v>
      </c>
      <c r="C22" s="29" t="s">
        <v>142</v>
      </c>
      <c r="D22" s="24" t="s">
        <v>69</v>
      </c>
      <c r="E22" s="30" t="s">
        <v>143</v>
      </c>
      <c r="F22" s="31" t="s">
        <v>71</v>
      </c>
      <c r="G22" s="32">
        <v>0.36399999999999999</v>
      </c>
      <c r="H22" s="33">
        <v>0</v>
      </c>
      <c r="I22" s="33">
        <f>ROUND(ROUND(H22,2)*ROUND(G22,3),2)</f>
        <v>0</v>
      </c>
      <c r="O22">
        <f>(I22*21)/100</f>
        <v>0</v>
      </c>
      <c r="P22" t="s">
        <v>35</v>
      </c>
    </row>
    <row r="23" spans="1:18" ht="63.75" x14ac:dyDescent="0.2">
      <c r="A23" s="34" t="s">
        <v>59</v>
      </c>
      <c r="E23" s="35" t="s">
        <v>4407</v>
      </c>
    </row>
    <row r="24" spans="1:18" x14ac:dyDescent="0.2">
      <c r="A24" s="36" t="s">
        <v>61</v>
      </c>
      <c r="E24" s="37" t="s">
        <v>4408</v>
      </c>
    </row>
    <row r="25" spans="1:18" ht="38.25" x14ac:dyDescent="0.2">
      <c r="A25" t="s">
        <v>63</v>
      </c>
      <c r="E25" s="35" t="s">
        <v>146</v>
      </c>
    </row>
    <row r="26" spans="1:18" x14ac:dyDescent="0.2">
      <c r="A26" s="24" t="s">
        <v>55</v>
      </c>
      <c r="B26" s="29" t="s">
        <v>43</v>
      </c>
      <c r="C26" s="29" t="s">
        <v>166</v>
      </c>
      <c r="D26" s="24" t="s">
        <v>69</v>
      </c>
      <c r="E26" s="30" t="s">
        <v>167</v>
      </c>
      <c r="F26" s="31" t="s">
        <v>71</v>
      </c>
      <c r="G26" s="32">
        <v>9.5050000000000008</v>
      </c>
      <c r="H26" s="33">
        <v>0</v>
      </c>
      <c r="I26" s="33">
        <f>ROUND(ROUND(H26,2)*ROUND(G26,3),2)</f>
        <v>0</v>
      </c>
      <c r="O26">
        <f>(I26*21)/100</f>
        <v>0</v>
      </c>
      <c r="P26" t="s">
        <v>35</v>
      </c>
    </row>
    <row r="27" spans="1:18" ht="51" x14ac:dyDescent="0.2">
      <c r="A27" s="34" t="s">
        <v>59</v>
      </c>
      <c r="E27" s="35" t="s">
        <v>4409</v>
      </c>
    </row>
    <row r="28" spans="1:18" x14ac:dyDescent="0.2">
      <c r="A28" s="36" t="s">
        <v>61</v>
      </c>
      <c r="E28" s="37" t="s">
        <v>4410</v>
      </c>
    </row>
    <row r="29" spans="1:18" ht="318.75" x14ac:dyDescent="0.2">
      <c r="A29" t="s">
        <v>63</v>
      </c>
      <c r="E29" s="35" t="s">
        <v>170</v>
      </c>
    </row>
    <row r="30" spans="1:18" x14ac:dyDescent="0.2">
      <c r="A30" s="24" t="s">
        <v>55</v>
      </c>
      <c r="B30" s="29" t="s">
        <v>45</v>
      </c>
      <c r="C30" s="29" t="s">
        <v>172</v>
      </c>
      <c r="D30" s="24" t="s">
        <v>69</v>
      </c>
      <c r="E30" s="30" t="s">
        <v>173</v>
      </c>
      <c r="F30" s="31" t="s">
        <v>174</v>
      </c>
      <c r="G30" s="32">
        <v>95.05</v>
      </c>
      <c r="H30" s="33">
        <v>0</v>
      </c>
      <c r="I30" s="33">
        <f>ROUND(ROUND(H30,2)*ROUND(G30,3),2)</f>
        <v>0</v>
      </c>
      <c r="O30">
        <f>(I30*21)/100</f>
        <v>0</v>
      </c>
      <c r="P30" t="s">
        <v>35</v>
      </c>
    </row>
    <row r="31" spans="1:18" ht="38.25" x14ac:dyDescent="0.2">
      <c r="A31" s="34" t="s">
        <v>59</v>
      </c>
      <c r="E31" s="35" t="s">
        <v>751</v>
      </c>
    </row>
    <row r="32" spans="1:18" x14ac:dyDescent="0.2">
      <c r="A32" s="36" t="s">
        <v>61</v>
      </c>
      <c r="E32" s="37" t="s">
        <v>4411</v>
      </c>
    </row>
    <row r="33" spans="1:18" ht="25.5" x14ac:dyDescent="0.2">
      <c r="A33" t="s">
        <v>63</v>
      </c>
      <c r="E33" s="35" t="s">
        <v>177</v>
      </c>
    </row>
    <row r="34" spans="1:18" x14ac:dyDescent="0.2">
      <c r="A34" s="24" t="s">
        <v>55</v>
      </c>
      <c r="B34" s="29" t="s">
        <v>47</v>
      </c>
      <c r="C34" s="29" t="s">
        <v>202</v>
      </c>
      <c r="D34" s="24" t="s">
        <v>69</v>
      </c>
      <c r="E34" s="30" t="s">
        <v>203</v>
      </c>
      <c r="F34" s="31" t="s">
        <v>204</v>
      </c>
      <c r="G34" s="32">
        <v>17.28</v>
      </c>
      <c r="H34" s="33">
        <v>0</v>
      </c>
      <c r="I34" s="33">
        <f>ROUND(ROUND(H34,2)*ROUND(G34,3),2)</f>
        <v>0</v>
      </c>
      <c r="O34">
        <f>(I34*21)/100</f>
        <v>0</v>
      </c>
      <c r="P34" t="s">
        <v>35</v>
      </c>
    </row>
    <row r="35" spans="1:18" ht="25.5" x14ac:dyDescent="0.2">
      <c r="A35" s="34" t="s">
        <v>59</v>
      </c>
      <c r="E35" s="35" t="s">
        <v>4284</v>
      </c>
    </row>
    <row r="36" spans="1:18" x14ac:dyDescent="0.2">
      <c r="A36" s="36" t="s">
        <v>61</v>
      </c>
      <c r="E36" s="37" t="s">
        <v>4412</v>
      </c>
    </row>
    <row r="37" spans="1:18" ht="25.5" x14ac:dyDescent="0.2">
      <c r="A37" t="s">
        <v>63</v>
      </c>
      <c r="E37" s="35" t="s">
        <v>207</v>
      </c>
    </row>
    <row r="38" spans="1:18" ht="12.75" customHeight="1" x14ac:dyDescent="0.2">
      <c r="A38" s="12" t="s">
        <v>53</v>
      </c>
      <c r="B38" s="12"/>
      <c r="C38" s="38" t="s">
        <v>45</v>
      </c>
      <c r="D38" s="12"/>
      <c r="E38" s="27" t="s">
        <v>315</v>
      </c>
      <c r="F38" s="12"/>
      <c r="G38" s="12"/>
      <c r="H38" s="12"/>
      <c r="I38" s="39">
        <f>0+Q38</f>
        <v>0</v>
      </c>
      <c r="O38">
        <f>0+R38</f>
        <v>0</v>
      </c>
      <c r="Q38">
        <f>0+I39+I43+I47+I51+I55+I59+I63+I67</f>
        <v>0</v>
      </c>
      <c r="R38">
        <f>0+O39+O43+O47+O51+O55+O59+O63+O67</f>
        <v>0</v>
      </c>
    </row>
    <row r="39" spans="1:18" x14ac:dyDescent="0.2">
      <c r="A39" s="24" t="s">
        <v>55</v>
      </c>
      <c r="B39" s="29" t="s">
        <v>89</v>
      </c>
      <c r="C39" s="29" t="s">
        <v>329</v>
      </c>
      <c r="D39" s="24" t="s">
        <v>69</v>
      </c>
      <c r="E39" s="30" t="s">
        <v>330</v>
      </c>
      <c r="F39" s="31" t="s">
        <v>204</v>
      </c>
      <c r="G39" s="32">
        <v>17.28</v>
      </c>
      <c r="H39" s="33">
        <v>0</v>
      </c>
      <c r="I39" s="33">
        <f>ROUND(ROUND(H39,2)*ROUND(G39,3),2)</f>
        <v>0</v>
      </c>
      <c r="O39">
        <f>(I39*21)/100</f>
        <v>0</v>
      </c>
      <c r="P39" t="s">
        <v>35</v>
      </c>
    </row>
    <row r="40" spans="1:18" ht="25.5" x14ac:dyDescent="0.2">
      <c r="A40" s="34" t="s">
        <v>59</v>
      </c>
      <c r="E40" s="35" t="s">
        <v>4286</v>
      </c>
    </row>
    <row r="41" spans="1:18" x14ac:dyDescent="0.2">
      <c r="A41" s="36" t="s">
        <v>61</v>
      </c>
      <c r="E41" s="37" t="s">
        <v>4412</v>
      </c>
    </row>
    <row r="42" spans="1:18" ht="51" x14ac:dyDescent="0.2">
      <c r="A42" t="s">
        <v>63</v>
      </c>
      <c r="E42" s="35" t="s">
        <v>327</v>
      </c>
    </row>
    <row r="43" spans="1:18" x14ac:dyDescent="0.2">
      <c r="A43" s="24" t="s">
        <v>55</v>
      </c>
      <c r="B43" s="29" t="s">
        <v>94</v>
      </c>
      <c r="C43" s="29" t="s">
        <v>347</v>
      </c>
      <c r="D43" s="24" t="s">
        <v>69</v>
      </c>
      <c r="E43" s="30" t="s">
        <v>348</v>
      </c>
      <c r="F43" s="31" t="s">
        <v>204</v>
      </c>
      <c r="G43" s="32">
        <v>17.28</v>
      </c>
      <c r="H43" s="33">
        <v>0</v>
      </c>
      <c r="I43" s="33">
        <f>ROUND(ROUND(H43,2)*ROUND(G43,3),2)</f>
        <v>0</v>
      </c>
      <c r="O43">
        <f>(I43*21)/100</f>
        <v>0</v>
      </c>
      <c r="P43" t="s">
        <v>35</v>
      </c>
    </row>
    <row r="44" spans="1:18" ht="25.5" x14ac:dyDescent="0.2">
      <c r="A44" s="34" t="s">
        <v>59</v>
      </c>
      <c r="E44" s="35" t="s">
        <v>4287</v>
      </c>
    </row>
    <row r="45" spans="1:18" x14ac:dyDescent="0.2">
      <c r="A45" s="36" t="s">
        <v>61</v>
      </c>
      <c r="E45" s="37" t="s">
        <v>4412</v>
      </c>
    </row>
    <row r="46" spans="1:18" ht="51" x14ac:dyDescent="0.2">
      <c r="A46" t="s">
        <v>63</v>
      </c>
      <c r="E46" s="35" t="s">
        <v>327</v>
      </c>
    </row>
    <row r="47" spans="1:18" x14ac:dyDescent="0.2">
      <c r="A47" s="24" t="s">
        <v>55</v>
      </c>
      <c r="B47" s="29" t="s">
        <v>50</v>
      </c>
      <c r="C47" s="29" t="s">
        <v>369</v>
      </c>
      <c r="D47" s="24" t="s">
        <v>69</v>
      </c>
      <c r="E47" s="30" t="s">
        <v>370</v>
      </c>
      <c r="F47" s="31" t="s">
        <v>204</v>
      </c>
      <c r="G47" s="32">
        <v>17.28</v>
      </c>
      <c r="H47" s="33">
        <v>0</v>
      </c>
      <c r="I47" s="33">
        <f>ROUND(ROUND(H47,2)*ROUND(G47,3),2)</f>
        <v>0</v>
      </c>
      <c r="O47">
        <f>(I47*21)/100</f>
        <v>0</v>
      </c>
      <c r="P47" t="s">
        <v>35</v>
      </c>
    </row>
    <row r="48" spans="1:18" ht="38.25" x14ac:dyDescent="0.2">
      <c r="A48" s="34" t="s">
        <v>59</v>
      </c>
      <c r="E48" s="35" t="s">
        <v>4288</v>
      </c>
    </row>
    <row r="49" spans="1:16" x14ac:dyDescent="0.2">
      <c r="A49" s="36" t="s">
        <v>61</v>
      </c>
      <c r="E49" s="37" t="s">
        <v>4412</v>
      </c>
    </row>
    <row r="50" spans="1:16" ht="51" x14ac:dyDescent="0.2">
      <c r="A50" t="s">
        <v>63</v>
      </c>
      <c r="E50" s="35" t="s">
        <v>373</v>
      </c>
    </row>
    <row r="51" spans="1:16" x14ac:dyDescent="0.2">
      <c r="A51" s="24" t="s">
        <v>55</v>
      </c>
      <c r="B51" s="29" t="s">
        <v>52</v>
      </c>
      <c r="C51" s="29" t="s">
        <v>375</v>
      </c>
      <c r="D51" s="24" t="s">
        <v>69</v>
      </c>
      <c r="E51" s="30" t="s">
        <v>376</v>
      </c>
      <c r="F51" s="31" t="s">
        <v>204</v>
      </c>
      <c r="G51" s="32">
        <v>34.56</v>
      </c>
      <c r="H51" s="33">
        <v>0</v>
      </c>
      <c r="I51" s="33">
        <f>ROUND(ROUND(H51,2)*ROUND(G51,3),2)</f>
        <v>0</v>
      </c>
      <c r="O51">
        <f>(I51*21)/100</f>
        <v>0</v>
      </c>
      <c r="P51" t="s">
        <v>35</v>
      </c>
    </row>
    <row r="52" spans="1:16" ht="89.25" x14ac:dyDescent="0.2">
      <c r="A52" s="34" t="s">
        <v>59</v>
      </c>
      <c r="E52" s="35" t="s">
        <v>4413</v>
      </c>
    </row>
    <row r="53" spans="1:16" ht="38.25" x14ac:dyDescent="0.2">
      <c r="A53" s="36" t="s">
        <v>61</v>
      </c>
      <c r="E53" s="37" t="s">
        <v>4414</v>
      </c>
    </row>
    <row r="54" spans="1:16" ht="51" x14ac:dyDescent="0.2">
      <c r="A54" t="s">
        <v>63</v>
      </c>
      <c r="E54" s="35" t="s">
        <v>373</v>
      </c>
    </row>
    <row r="55" spans="1:16" x14ac:dyDescent="0.2">
      <c r="A55" s="24" t="s">
        <v>55</v>
      </c>
      <c r="B55" s="29" t="s">
        <v>108</v>
      </c>
      <c r="C55" s="29" t="s">
        <v>403</v>
      </c>
      <c r="D55" s="24" t="s">
        <v>69</v>
      </c>
      <c r="E55" s="30" t="s">
        <v>404</v>
      </c>
      <c r="F55" s="31" t="s">
        <v>204</v>
      </c>
      <c r="G55" s="32">
        <v>17.28</v>
      </c>
      <c r="H55" s="33">
        <v>0</v>
      </c>
      <c r="I55" s="33">
        <f>ROUND(ROUND(H55,2)*ROUND(G55,3),2)</f>
        <v>0</v>
      </c>
      <c r="O55">
        <f>(I55*21)/100</f>
        <v>0</v>
      </c>
      <c r="P55" t="s">
        <v>35</v>
      </c>
    </row>
    <row r="56" spans="1:16" ht="25.5" x14ac:dyDescent="0.2">
      <c r="A56" s="34" t="s">
        <v>59</v>
      </c>
      <c r="E56" s="35" t="s">
        <v>4291</v>
      </c>
    </row>
    <row r="57" spans="1:16" x14ac:dyDescent="0.2">
      <c r="A57" s="36" t="s">
        <v>61</v>
      </c>
      <c r="E57" s="37" t="s">
        <v>4412</v>
      </c>
    </row>
    <row r="58" spans="1:16" ht="140.25" x14ac:dyDescent="0.2">
      <c r="A58" t="s">
        <v>63</v>
      </c>
      <c r="E58" s="35" t="s">
        <v>401</v>
      </c>
    </row>
    <row r="59" spans="1:16" x14ac:dyDescent="0.2">
      <c r="A59" s="24" t="s">
        <v>55</v>
      </c>
      <c r="B59" s="29" t="s">
        <v>113</v>
      </c>
      <c r="C59" s="29" t="s">
        <v>408</v>
      </c>
      <c r="D59" s="24" t="s">
        <v>69</v>
      </c>
      <c r="E59" s="30" t="s">
        <v>409</v>
      </c>
      <c r="F59" s="31" t="s">
        <v>204</v>
      </c>
      <c r="G59" s="32">
        <v>17.28</v>
      </c>
      <c r="H59" s="33">
        <v>0</v>
      </c>
      <c r="I59" s="33">
        <f>ROUND(ROUND(H59,2)*ROUND(G59,3),2)</f>
        <v>0</v>
      </c>
      <c r="O59">
        <f>(I59*21)/100</f>
        <v>0</v>
      </c>
      <c r="P59" t="s">
        <v>35</v>
      </c>
    </row>
    <row r="60" spans="1:16" ht="25.5" x14ac:dyDescent="0.2">
      <c r="A60" s="34" t="s">
        <v>59</v>
      </c>
      <c r="E60" s="35" t="s">
        <v>4292</v>
      </c>
    </row>
    <row r="61" spans="1:16" x14ac:dyDescent="0.2">
      <c r="A61" s="36" t="s">
        <v>61</v>
      </c>
      <c r="E61" s="37" t="s">
        <v>4412</v>
      </c>
    </row>
    <row r="62" spans="1:16" ht="140.25" x14ac:dyDescent="0.2">
      <c r="A62" t="s">
        <v>63</v>
      </c>
      <c r="E62" s="35" t="s">
        <v>401</v>
      </c>
    </row>
    <row r="63" spans="1:16" x14ac:dyDescent="0.2">
      <c r="A63" s="24" t="s">
        <v>55</v>
      </c>
      <c r="B63" s="29" t="s">
        <v>118</v>
      </c>
      <c r="C63" s="29" t="s">
        <v>413</v>
      </c>
      <c r="D63" s="24" t="s">
        <v>69</v>
      </c>
      <c r="E63" s="30" t="s">
        <v>414</v>
      </c>
      <c r="F63" s="31" t="s">
        <v>204</v>
      </c>
      <c r="G63" s="32">
        <v>17.28</v>
      </c>
      <c r="H63" s="33">
        <v>0</v>
      </c>
      <c r="I63" s="33">
        <f>ROUND(ROUND(H63,2)*ROUND(G63,3),2)</f>
        <v>0</v>
      </c>
      <c r="O63">
        <f>(I63*21)/100</f>
        <v>0</v>
      </c>
      <c r="P63" t="s">
        <v>35</v>
      </c>
    </row>
    <row r="64" spans="1:16" ht="25.5" x14ac:dyDescent="0.2">
      <c r="A64" s="34" t="s">
        <v>59</v>
      </c>
      <c r="E64" s="35" t="s">
        <v>4293</v>
      </c>
    </row>
    <row r="65" spans="1:16" x14ac:dyDescent="0.2">
      <c r="A65" s="36" t="s">
        <v>61</v>
      </c>
      <c r="E65" s="37" t="s">
        <v>4412</v>
      </c>
    </row>
    <row r="66" spans="1:16" ht="140.25" x14ac:dyDescent="0.2">
      <c r="A66" t="s">
        <v>63</v>
      </c>
      <c r="E66" s="35" t="s">
        <v>401</v>
      </c>
    </row>
    <row r="67" spans="1:16" x14ac:dyDescent="0.2">
      <c r="A67" s="24" t="s">
        <v>55</v>
      </c>
      <c r="B67" s="29" t="s">
        <v>124</v>
      </c>
      <c r="C67" s="29" t="s">
        <v>471</v>
      </c>
      <c r="D67" s="24" t="s">
        <v>69</v>
      </c>
      <c r="E67" s="30" t="s">
        <v>472</v>
      </c>
      <c r="F67" s="31" t="s">
        <v>101</v>
      </c>
      <c r="G67" s="32">
        <v>9.64</v>
      </c>
      <c r="H67" s="33">
        <v>0</v>
      </c>
      <c r="I67" s="33">
        <f>ROUND(ROUND(H67,2)*ROUND(G67,3),2)</f>
        <v>0</v>
      </c>
      <c r="O67">
        <f>(I67*21)/100</f>
        <v>0</v>
      </c>
      <c r="P67" t="s">
        <v>35</v>
      </c>
    </row>
    <row r="68" spans="1:16" ht="25.5" x14ac:dyDescent="0.2">
      <c r="A68" s="34" t="s">
        <v>59</v>
      </c>
      <c r="E68" s="35" t="s">
        <v>4294</v>
      </c>
    </row>
    <row r="69" spans="1:16" x14ac:dyDescent="0.2">
      <c r="A69" s="36" t="s">
        <v>61</v>
      </c>
      <c r="E69" s="37" t="s">
        <v>4406</v>
      </c>
    </row>
    <row r="70" spans="1:16" ht="38.25" x14ac:dyDescent="0.2">
      <c r="A70" t="s">
        <v>63</v>
      </c>
      <c r="E70" s="35" t="s">
        <v>475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4415</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4415</v>
      </c>
      <c r="D8" s="2"/>
      <c r="E8" s="21" t="s">
        <v>4416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98.394000000000005</v>
      </c>
      <c r="H13" s="33">
        <v>0</v>
      </c>
      <c r="I13" s="33">
        <f>ROUND(ROUND(H13,2)*ROUND(G13,3),2)</f>
        <v>0</v>
      </c>
      <c r="O13">
        <f>(I13*21)/100</f>
        <v>0</v>
      </c>
      <c r="P13" t="s">
        <v>35</v>
      </c>
    </row>
    <row r="14" spans="1:18" ht="25.5" x14ac:dyDescent="0.2">
      <c r="A14" s="34" t="s">
        <v>59</v>
      </c>
      <c r="E14" s="35" t="s">
        <v>3459</v>
      </c>
    </row>
    <row r="15" spans="1:18" x14ac:dyDescent="0.2">
      <c r="A15" s="36" t="s">
        <v>61</v>
      </c>
      <c r="E15" s="37" t="s">
        <v>4417</v>
      </c>
    </row>
    <row r="16" spans="1:18" ht="25.5" x14ac:dyDescent="0.2">
      <c r="A16" t="s">
        <v>63</v>
      </c>
      <c r="E16" s="35" t="s">
        <v>64</v>
      </c>
    </row>
    <row r="17" spans="1:18" x14ac:dyDescent="0.2">
      <c r="A17" s="24" t="s">
        <v>55</v>
      </c>
      <c r="B17" s="29" t="s">
        <v>35</v>
      </c>
      <c r="C17" s="29" t="s">
        <v>56</v>
      </c>
      <c r="D17" s="24" t="s">
        <v>125</v>
      </c>
      <c r="E17" s="30" t="s">
        <v>57</v>
      </c>
      <c r="F17" s="31" t="s">
        <v>58</v>
      </c>
      <c r="G17" s="32">
        <v>18.033000000000001</v>
      </c>
      <c r="H17" s="33">
        <v>0</v>
      </c>
      <c r="I17" s="33">
        <f>ROUND(ROUND(H17,2)*ROUND(G17,3),2)</f>
        <v>0</v>
      </c>
      <c r="O17">
        <f>(I17*21)/100</f>
        <v>0</v>
      </c>
      <c r="P17" t="s">
        <v>35</v>
      </c>
    </row>
    <row r="18" spans="1:18" ht="25.5" x14ac:dyDescent="0.2">
      <c r="A18" s="34" t="s">
        <v>59</v>
      </c>
      <c r="E18" s="35" t="s">
        <v>4299</v>
      </c>
    </row>
    <row r="19" spans="1:18" x14ac:dyDescent="0.2">
      <c r="A19" s="36" t="s">
        <v>61</v>
      </c>
      <c r="E19" s="37" t="s">
        <v>4418</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1.4139999999999999</v>
      </c>
      <c r="H22" s="33">
        <v>0</v>
      </c>
      <c r="I22" s="33">
        <f>ROUND(ROUND(H22,2)*ROUND(G22,3),2)</f>
        <v>0</v>
      </c>
      <c r="O22">
        <f>(I22*21)/100</f>
        <v>0</v>
      </c>
      <c r="P22" t="s">
        <v>35</v>
      </c>
    </row>
    <row r="23" spans="1:18" ht="63.75" x14ac:dyDescent="0.2">
      <c r="A23" s="34" t="s">
        <v>59</v>
      </c>
      <c r="E23" s="35" t="s">
        <v>4419</v>
      </c>
    </row>
    <row r="24" spans="1:18" x14ac:dyDescent="0.2">
      <c r="A24" s="36" t="s">
        <v>61</v>
      </c>
      <c r="E24" s="37" t="s">
        <v>4420</v>
      </c>
    </row>
    <row r="25" spans="1:18" ht="63.75" x14ac:dyDescent="0.2">
      <c r="A25" t="s">
        <v>63</v>
      </c>
      <c r="E25" s="35" t="s">
        <v>74</v>
      </c>
    </row>
    <row r="26" spans="1:18" x14ac:dyDescent="0.2">
      <c r="A26" s="24" t="s">
        <v>55</v>
      </c>
      <c r="B26" s="29" t="s">
        <v>43</v>
      </c>
      <c r="C26" s="29" t="s">
        <v>1087</v>
      </c>
      <c r="D26" s="24" t="s">
        <v>69</v>
      </c>
      <c r="E26" s="30" t="s">
        <v>1088</v>
      </c>
      <c r="F26" s="31" t="s">
        <v>101</v>
      </c>
      <c r="G26" s="32">
        <v>8.9499999999999993</v>
      </c>
      <c r="H26" s="33">
        <v>0</v>
      </c>
      <c r="I26" s="33">
        <f>ROUND(ROUND(H26,2)*ROUND(G26,3),2)</f>
        <v>0</v>
      </c>
      <c r="O26">
        <f>(I26*21)/100</f>
        <v>0</v>
      </c>
      <c r="P26" t="s">
        <v>35</v>
      </c>
    </row>
    <row r="27" spans="1:18" ht="38.25" x14ac:dyDescent="0.2">
      <c r="A27" s="34" t="s">
        <v>59</v>
      </c>
      <c r="E27" s="35" t="s">
        <v>4006</v>
      </c>
    </row>
    <row r="28" spans="1:18" x14ac:dyDescent="0.2">
      <c r="A28" s="36" t="s">
        <v>61</v>
      </c>
      <c r="E28" s="37" t="s">
        <v>4421</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5.4119999999999999</v>
      </c>
      <c r="H34" s="33">
        <v>0</v>
      </c>
      <c r="I34" s="33">
        <f>ROUND(ROUND(H34,2)*ROUND(G34,3),2)</f>
        <v>0</v>
      </c>
      <c r="O34">
        <f>(I34*21)/100</f>
        <v>0</v>
      </c>
      <c r="P34" t="s">
        <v>35</v>
      </c>
    </row>
    <row r="35" spans="1:16" ht="153" x14ac:dyDescent="0.2">
      <c r="A35" s="34" t="s">
        <v>59</v>
      </c>
      <c r="E35" s="35" t="s">
        <v>4422</v>
      </c>
    </row>
    <row r="36" spans="1:16" ht="38.25" x14ac:dyDescent="0.2">
      <c r="A36" s="36" t="s">
        <v>61</v>
      </c>
      <c r="E36" s="37" t="s">
        <v>4423</v>
      </c>
    </row>
    <row r="37" spans="1:16" ht="38.25" x14ac:dyDescent="0.2">
      <c r="A37" t="s">
        <v>63</v>
      </c>
      <c r="E37" s="35" t="s">
        <v>146</v>
      </c>
    </row>
    <row r="38" spans="1:16" x14ac:dyDescent="0.2">
      <c r="A38" s="24" t="s">
        <v>55</v>
      </c>
      <c r="B38" s="29" t="s">
        <v>89</v>
      </c>
      <c r="C38" s="29" t="s">
        <v>166</v>
      </c>
      <c r="D38" s="24" t="s">
        <v>69</v>
      </c>
      <c r="E38" s="30" t="s">
        <v>167</v>
      </c>
      <c r="F38" s="31" t="s">
        <v>71</v>
      </c>
      <c r="G38" s="32">
        <v>49.197000000000003</v>
      </c>
      <c r="H38" s="33">
        <v>0</v>
      </c>
      <c r="I38" s="33">
        <f>ROUND(ROUND(H38,2)*ROUND(G38,3),2)</f>
        <v>0</v>
      </c>
      <c r="O38">
        <f>(I38*21)/100</f>
        <v>0</v>
      </c>
      <c r="P38" t="s">
        <v>35</v>
      </c>
    </row>
    <row r="39" spans="1:16" ht="63.75" x14ac:dyDescent="0.2">
      <c r="A39" s="34" t="s">
        <v>59</v>
      </c>
      <c r="E39" s="35" t="s">
        <v>4424</v>
      </c>
    </row>
    <row r="40" spans="1:16" x14ac:dyDescent="0.2">
      <c r="A40" s="36" t="s">
        <v>61</v>
      </c>
      <c r="E40" s="37" t="s">
        <v>4425</v>
      </c>
    </row>
    <row r="41" spans="1:16" ht="318.75" x14ac:dyDescent="0.2">
      <c r="A41" t="s">
        <v>63</v>
      </c>
      <c r="E41" s="35" t="s">
        <v>170</v>
      </c>
    </row>
    <row r="42" spans="1:16" x14ac:dyDescent="0.2">
      <c r="A42" s="24" t="s">
        <v>55</v>
      </c>
      <c r="B42" s="29" t="s">
        <v>94</v>
      </c>
      <c r="C42" s="29" t="s">
        <v>172</v>
      </c>
      <c r="D42" s="24" t="s">
        <v>69</v>
      </c>
      <c r="E42" s="30" t="s">
        <v>173</v>
      </c>
      <c r="F42" s="31" t="s">
        <v>174</v>
      </c>
      <c r="G42" s="32">
        <v>491.97</v>
      </c>
      <c r="H42" s="33">
        <v>0</v>
      </c>
      <c r="I42" s="33">
        <f>ROUND(ROUND(H42,2)*ROUND(G42,3),2)</f>
        <v>0</v>
      </c>
      <c r="O42">
        <f>(I42*21)/100</f>
        <v>0</v>
      </c>
      <c r="P42" t="s">
        <v>35</v>
      </c>
    </row>
    <row r="43" spans="1:16" ht="38.25" x14ac:dyDescent="0.2">
      <c r="A43" s="34" t="s">
        <v>59</v>
      </c>
      <c r="E43" s="35" t="s">
        <v>751</v>
      </c>
    </row>
    <row r="44" spans="1:16" x14ac:dyDescent="0.2">
      <c r="A44" s="36" t="s">
        <v>61</v>
      </c>
      <c r="E44" s="37" t="s">
        <v>4426</v>
      </c>
    </row>
    <row r="45" spans="1:16" ht="25.5" x14ac:dyDescent="0.2">
      <c r="A45" t="s">
        <v>63</v>
      </c>
      <c r="E45" s="35" t="s">
        <v>177</v>
      </c>
    </row>
    <row r="46" spans="1:16" x14ac:dyDescent="0.2">
      <c r="A46" s="24" t="s">
        <v>55</v>
      </c>
      <c r="B46" s="29" t="s">
        <v>50</v>
      </c>
      <c r="C46" s="29" t="s">
        <v>753</v>
      </c>
      <c r="D46" s="24" t="s">
        <v>69</v>
      </c>
      <c r="E46" s="30" t="s">
        <v>754</v>
      </c>
      <c r="F46" s="31" t="s">
        <v>71</v>
      </c>
      <c r="G46" s="32">
        <v>24.15</v>
      </c>
      <c r="H46" s="33">
        <v>0</v>
      </c>
      <c r="I46" s="33">
        <f>ROUND(ROUND(H46,2)*ROUND(G46,3),2)</f>
        <v>0</v>
      </c>
      <c r="O46">
        <f>(I46*21)/100</f>
        <v>0</v>
      </c>
      <c r="P46" t="s">
        <v>35</v>
      </c>
    </row>
    <row r="47" spans="1:16" ht="51" x14ac:dyDescent="0.2">
      <c r="A47" s="34" t="s">
        <v>59</v>
      </c>
      <c r="E47" s="35" t="s">
        <v>3339</v>
      </c>
    </row>
    <row r="48" spans="1:16" x14ac:dyDescent="0.2">
      <c r="A48" s="36" t="s">
        <v>61</v>
      </c>
      <c r="E48" s="37" t="s">
        <v>4427</v>
      </c>
    </row>
    <row r="49" spans="1:16" ht="293.25" x14ac:dyDescent="0.2">
      <c r="A49" t="s">
        <v>63</v>
      </c>
      <c r="E49" s="35" t="s">
        <v>757</v>
      </c>
    </row>
    <row r="50" spans="1:16" x14ac:dyDescent="0.2">
      <c r="A50" s="24" t="s">
        <v>55</v>
      </c>
      <c r="B50" s="29" t="s">
        <v>52</v>
      </c>
      <c r="C50" s="29" t="s">
        <v>202</v>
      </c>
      <c r="D50" s="24" t="s">
        <v>69</v>
      </c>
      <c r="E50" s="30" t="s">
        <v>203</v>
      </c>
      <c r="F50" s="31" t="s">
        <v>204</v>
      </c>
      <c r="G50" s="32">
        <v>61.067</v>
      </c>
      <c r="H50" s="33">
        <v>0</v>
      </c>
      <c r="I50" s="33">
        <f>ROUND(ROUND(H50,2)*ROUND(G50,3),2)</f>
        <v>0</v>
      </c>
      <c r="O50">
        <f>(I50*21)/100</f>
        <v>0</v>
      </c>
      <c r="P50" t="s">
        <v>35</v>
      </c>
    </row>
    <row r="51" spans="1:16" ht="76.5" x14ac:dyDescent="0.2">
      <c r="A51" s="34" t="s">
        <v>59</v>
      </c>
      <c r="E51" s="35" t="s">
        <v>4428</v>
      </c>
    </row>
    <row r="52" spans="1:16" ht="38.25" x14ac:dyDescent="0.2">
      <c r="A52" s="36" t="s">
        <v>61</v>
      </c>
      <c r="E52" s="37" t="s">
        <v>4429</v>
      </c>
    </row>
    <row r="53" spans="1:16" ht="25.5" x14ac:dyDescent="0.2">
      <c r="A53" t="s">
        <v>63</v>
      </c>
      <c r="E53" s="35" t="s">
        <v>207</v>
      </c>
    </row>
    <row r="54" spans="1:16" x14ac:dyDescent="0.2">
      <c r="A54" s="24" t="s">
        <v>55</v>
      </c>
      <c r="B54" s="29" t="s">
        <v>108</v>
      </c>
      <c r="C54" s="29" t="s">
        <v>209</v>
      </c>
      <c r="D54" s="24" t="s">
        <v>69</v>
      </c>
      <c r="E54" s="30" t="s">
        <v>210</v>
      </c>
      <c r="F54" s="31" t="s">
        <v>204</v>
      </c>
      <c r="G54" s="32">
        <v>2.23</v>
      </c>
      <c r="H54" s="33">
        <v>0</v>
      </c>
      <c r="I54" s="33">
        <f>ROUND(ROUND(H54,2)*ROUND(G54,3),2)</f>
        <v>0</v>
      </c>
      <c r="O54">
        <f>(I54*21)/100</f>
        <v>0</v>
      </c>
      <c r="P54" t="s">
        <v>35</v>
      </c>
    </row>
    <row r="55" spans="1:16" ht="38.25" x14ac:dyDescent="0.2">
      <c r="A55" s="34" t="s">
        <v>59</v>
      </c>
      <c r="E55" s="35" t="s">
        <v>3343</v>
      </c>
    </row>
    <row r="56" spans="1:16" x14ac:dyDescent="0.2">
      <c r="A56" s="36" t="s">
        <v>61</v>
      </c>
      <c r="E56" s="37" t="s">
        <v>4430</v>
      </c>
    </row>
    <row r="57" spans="1:16" x14ac:dyDescent="0.2">
      <c r="A57" t="s">
        <v>63</v>
      </c>
      <c r="E57" s="35" t="s">
        <v>213</v>
      </c>
    </row>
    <row r="58" spans="1:16" x14ac:dyDescent="0.2">
      <c r="A58" s="24" t="s">
        <v>55</v>
      </c>
      <c r="B58" s="29" t="s">
        <v>113</v>
      </c>
      <c r="C58" s="29" t="s">
        <v>762</v>
      </c>
      <c r="D58" s="24" t="s">
        <v>69</v>
      </c>
      <c r="E58" s="30" t="s">
        <v>763</v>
      </c>
      <c r="F58" s="31" t="s">
        <v>204</v>
      </c>
      <c r="G58" s="32">
        <v>2.23</v>
      </c>
      <c r="H58" s="33">
        <v>0</v>
      </c>
      <c r="I58" s="33">
        <f>ROUND(ROUND(H58,2)*ROUND(G58,3),2)</f>
        <v>0</v>
      </c>
      <c r="O58">
        <f>(I58*21)/100</f>
        <v>0</v>
      </c>
      <c r="P58" t="s">
        <v>35</v>
      </c>
    </row>
    <row r="59" spans="1:16" ht="38.25" x14ac:dyDescent="0.2">
      <c r="A59" s="34" t="s">
        <v>59</v>
      </c>
      <c r="E59" s="35" t="s">
        <v>3345</v>
      </c>
    </row>
    <row r="60" spans="1:16" x14ac:dyDescent="0.2">
      <c r="A60" s="36" t="s">
        <v>61</v>
      </c>
      <c r="E60" s="37" t="s">
        <v>4430</v>
      </c>
    </row>
    <row r="61" spans="1:16" ht="38.25" x14ac:dyDescent="0.2">
      <c r="A61" t="s">
        <v>63</v>
      </c>
      <c r="E61" s="35" t="s">
        <v>765</v>
      </c>
    </row>
    <row r="62" spans="1:16" x14ac:dyDescent="0.2">
      <c r="A62" s="24" t="s">
        <v>55</v>
      </c>
      <c r="B62" s="29" t="s">
        <v>118</v>
      </c>
      <c r="C62" s="29" t="s">
        <v>221</v>
      </c>
      <c r="D62" s="24" t="s">
        <v>69</v>
      </c>
      <c r="E62" s="30" t="s">
        <v>222</v>
      </c>
      <c r="F62" s="31" t="s">
        <v>204</v>
      </c>
      <c r="G62" s="32">
        <v>2.23</v>
      </c>
      <c r="H62" s="33">
        <v>0</v>
      </c>
      <c r="I62" s="33">
        <f>ROUND(ROUND(H62,2)*ROUND(G62,3),2)</f>
        <v>0</v>
      </c>
      <c r="O62">
        <f>(I62*21)/100</f>
        <v>0</v>
      </c>
      <c r="P62" t="s">
        <v>35</v>
      </c>
    </row>
    <row r="63" spans="1:16" ht="38.25" x14ac:dyDescent="0.2">
      <c r="A63" s="34" t="s">
        <v>59</v>
      </c>
      <c r="E63" s="35" t="s">
        <v>3346</v>
      </c>
    </row>
    <row r="64" spans="1:16" x14ac:dyDescent="0.2">
      <c r="A64" s="36" t="s">
        <v>61</v>
      </c>
      <c r="E64" s="37" t="s">
        <v>4430</v>
      </c>
    </row>
    <row r="65" spans="1:18" ht="25.5" x14ac:dyDescent="0.2">
      <c r="A65" t="s">
        <v>63</v>
      </c>
      <c r="E65" s="35" t="s">
        <v>224</v>
      </c>
    </row>
    <row r="66" spans="1:18" x14ac:dyDescent="0.2">
      <c r="A66" s="24" t="s">
        <v>55</v>
      </c>
      <c r="B66" s="29" t="s">
        <v>124</v>
      </c>
      <c r="C66" s="29" t="s">
        <v>226</v>
      </c>
      <c r="D66" s="24" t="s">
        <v>69</v>
      </c>
      <c r="E66" s="30" t="s">
        <v>227</v>
      </c>
      <c r="F66" s="31" t="s">
        <v>204</v>
      </c>
      <c r="G66" s="32">
        <v>2.23</v>
      </c>
      <c r="H66" s="33">
        <v>0</v>
      </c>
      <c r="I66" s="33">
        <f>ROUND(ROUND(H66,2)*ROUND(G66,3),2)</f>
        <v>0</v>
      </c>
      <c r="O66">
        <f>(I66*21)/100</f>
        <v>0</v>
      </c>
      <c r="P66" t="s">
        <v>35</v>
      </c>
    </row>
    <row r="67" spans="1:18" ht="38.25" x14ac:dyDescent="0.2">
      <c r="A67" s="34" t="s">
        <v>59</v>
      </c>
      <c r="E67" s="35" t="s">
        <v>3347</v>
      </c>
    </row>
    <row r="68" spans="1:18" x14ac:dyDescent="0.2">
      <c r="A68" s="36" t="s">
        <v>61</v>
      </c>
      <c r="E68" s="37" t="s">
        <v>4430</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0.14399999999999999</v>
      </c>
      <c r="H71" s="33">
        <v>0</v>
      </c>
      <c r="I71" s="33">
        <f>ROUND(ROUND(H71,2)*ROUND(G71,3),2)</f>
        <v>0</v>
      </c>
      <c r="O71">
        <f>(I71*21)/100</f>
        <v>0</v>
      </c>
      <c r="P71" t="s">
        <v>35</v>
      </c>
    </row>
    <row r="72" spans="1:18" ht="51" x14ac:dyDescent="0.2">
      <c r="A72" s="34" t="s">
        <v>59</v>
      </c>
      <c r="E72" s="35" t="s">
        <v>3349</v>
      </c>
    </row>
    <row r="73" spans="1:18" x14ac:dyDescent="0.2">
      <c r="A73" s="36" t="s">
        <v>61</v>
      </c>
      <c r="E73" s="37" t="s">
        <v>3350</v>
      </c>
    </row>
    <row r="74" spans="1:18" ht="229.5" x14ac:dyDescent="0.2">
      <c r="A74" t="s">
        <v>63</v>
      </c>
      <c r="E74" s="35" t="s">
        <v>772</v>
      </c>
    </row>
    <row r="75" spans="1:18" x14ac:dyDescent="0.2">
      <c r="A75" s="24" t="s">
        <v>55</v>
      </c>
      <c r="B75" s="29" t="s">
        <v>134</v>
      </c>
      <c r="C75" s="29" t="s">
        <v>288</v>
      </c>
      <c r="D75" s="24" t="s">
        <v>69</v>
      </c>
      <c r="E75" s="30" t="s">
        <v>289</v>
      </c>
      <c r="F75" s="31" t="s">
        <v>71</v>
      </c>
      <c r="G75" s="32">
        <v>3.589</v>
      </c>
      <c r="H75" s="33">
        <v>0</v>
      </c>
      <c r="I75" s="33">
        <f>ROUND(ROUND(H75,2)*ROUND(G75,3),2)</f>
        <v>0</v>
      </c>
      <c r="O75">
        <f>(I75*21)/100</f>
        <v>0</v>
      </c>
      <c r="P75" t="s">
        <v>35</v>
      </c>
    </row>
    <row r="76" spans="1:18" ht="51" x14ac:dyDescent="0.2">
      <c r="A76" s="34" t="s">
        <v>59</v>
      </c>
      <c r="E76" s="35" t="s">
        <v>3351</v>
      </c>
    </row>
    <row r="77" spans="1:18" x14ac:dyDescent="0.2">
      <c r="A77" s="36" t="s">
        <v>61</v>
      </c>
      <c r="E77" s="37" t="s">
        <v>4431</v>
      </c>
    </row>
    <row r="78" spans="1:18" ht="369.75" x14ac:dyDescent="0.2">
      <c r="A78" t="s">
        <v>63</v>
      </c>
      <c r="E78" s="35" t="s">
        <v>274</v>
      </c>
    </row>
    <row r="79" spans="1:18" x14ac:dyDescent="0.2">
      <c r="A79" s="24" t="s">
        <v>55</v>
      </c>
      <c r="B79" s="29" t="s">
        <v>141</v>
      </c>
      <c r="C79" s="29" t="s">
        <v>775</v>
      </c>
      <c r="D79" s="24" t="s">
        <v>69</v>
      </c>
      <c r="E79" s="30" t="s">
        <v>776</v>
      </c>
      <c r="F79" s="31" t="s">
        <v>71</v>
      </c>
      <c r="G79" s="32">
        <v>2.7669999999999999</v>
      </c>
      <c r="H79" s="33">
        <v>0</v>
      </c>
      <c r="I79" s="33">
        <f>ROUND(ROUND(H79,2)*ROUND(G79,3),2)</f>
        <v>0</v>
      </c>
      <c r="O79">
        <f>(I79*21)/100</f>
        <v>0</v>
      </c>
      <c r="P79" t="s">
        <v>35</v>
      </c>
    </row>
    <row r="80" spans="1:18" ht="76.5" x14ac:dyDescent="0.2">
      <c r="A80" s="34" t="s">
        <v>59</v>
      </c>
      <c r="E80" s="35" t="s">
        <v>4432</v>
      </c>
    </row>
    <row r="81" spans="1:16" x14ac:dyDescent="0.2">
      <c r="A81" s="36" t="s">
        <v>61</v>
      </c>
      <c r="E81" s="37" t="s">
        <v>4433</v>
      </c>
    </row>
    <row r="82" spans="1:16" ht="369.75" x14ac:dyDescent="0.2">
      <c r="A82" t="s">
        <v>63</v>
      </c>
      <c r="E82" s="35" t="s">
        <v>274</v>
      </c>
    </row>
    <row r="83" spans="1:16" x14ac:dyDescent="0.2">
      <c r="A83" s="24" t="s">
        <v>55</v>
      </c>
      <c r="B83" s="29" t="s">
        <v>147</v>
      </c>
      <c r="C83" s="29" t="s">
        <v>779</v>
      </c>
      <c r="D83" s="24" t="s">
        <v>69</v>
      </c>
      <c r="E83" s="30" t="s">
        <v>780</v>
      </c>
      <c r="F83" s="31" t="s">
        <v>58</v>
      </c>
      <c r="G83" s="32">
        <v>0.434</v>
      </c>
      <c r="H83" s="33">
        <v>0</v>
      </c>
      <c r="I83" s="33">
        <f>ROUND(ROUND(H83,2)*ROUND(G83,3),2)</f>
        <v>0</v>
      </c>
      <c r="O83">
        <f>(I83*21)/100</f>
        <v>0</v>
      </c>
      <c r="P83" t="s">
        <v>35</v>
      </c>
    </row>
    <row r="84" spans="1:16" ht="51" x14ac:dyDescent="0.2">
      <c r="A84" s="34" t="s">
        <v>59</v>
      </c>
      <c r="E84" s="35" t="s">
        <v>3355</v>
      </c>
    </row>
    <row r="85" spans="1:16" x14ac:dyDescent="0.2">
      <c r="A85" s="36" t="s">
        <v>61</v>
      </c>
      <c r="E85" s="37" t="s">
        <v>4434</v>
      </c>
    </row>
    <row r="86" spans="1:16" ht="191.25" x14ac:dyDescent="0.2">
      <c r="A86" t="s">
        <v>63</v>
      </c>
      <c r="E86" s="35" t="s">
        <v>783</v>
      </c>
    </row>
    <row r="87" spans="1:16" x14ac:dyDescent="0.2">
      <c r="A87" s="24" t="s">
        <v>55</v>
      </c>
      <c r="B87" s="29" t="s">
        <v>153</v>
      </c>
      <c r="C87" s="29" t="s">
        <v>293</v>
      </c>
      <c r="D87" s="24" t="s">
        <v>69</v>
      </c>
      <c r="E87" s="30" t="s">
        <v>294</v>
      </c>
      <c r="F87" s="31" t="s">
        <v>71</v>
      </c>
      <c r="G87" s="32">
        <v>5.21</v>
      </c>
      <c r="H87" s="33">
        <v>0</v>
      </c>
      <c r="I87" s="33">
        <f>ROUND(ROUND(H87,2)*ROUND(G87,3),2)</f>
        <v>0</v>
      </c>
      <c r="O87">
        <f>(I87*21)/100</f>
        <v>0</v>
      </c>
      <c r="P87" t="s">
        <v>35</v>
      </c>
    </row>
    <row r="88" spans="1:16" ht="51" x14ac:dyDescent="0.2">
      <c r="A88" s="34" t="s">
        <v>59</v>
      </c>
      <c r="E88" s="35" t="s">
        <v>3357</v>
      </c>
    </row>
    <row r="89" spans="1:16" x14ac:dyDescent="0.2">
      <c r="A89" s="36" t="s">
        <v>61</v>
      </c>
      <c r="E89" s="37" t="s">
        <v>4435</v>
      </c>
    </row>
    <row r="90" spans="1:16" ht="38.25" x14ac:dyDescent="0.2">
      <c r="A90" t="s">
        <v>63</v>
      </c>
      <c r="E90" s="35" t="s">
        <v>297</v>
      </c>
    </row>
    <row r="91" spans="1:16" x14ac:dyDescent="0.2">
      <c r="A91" s="24" t="s">
        <v>55</v>
      </c>
      <c r="B91" s="29" t="s">
        <v>159</v>
      </c>
      <c r="C91" s="29" t="s">
        <v>310</v>
      </c>
      <c r="D91" s="24" t="s">
        <v>69</v>
      </c>
      <c r="E91" s="30" t="s">
        <v>311</v>
      </c>
      <c r="F91" s="31" t="s">
        <v>71</v>
      </c>
      <c r="G91" s="32">
        <v>5.9809999999999999</v>
      </c>
      <c r="H91" s="33">
        <v>0</v>
      </c>
      <c r="I91" s="33">
        <f>ROUND(ROUND(H91,2)*ROUND(G91,3),2)</f>
        <v>0</v>
      </c>
      <c r="O91">
        <f>(I91*21)/100</f>
        <v>0</v>
      </c>
      <c r="P91" t="s">
        <v>35</v>
      </c>
    </row>
    <row r="92" spans="1:16" ht="51" x14ac:dyDescent="0.2">
      <c r="A92" s="34" t="s">
        <v>59</v>
      </c>
      <c r="E92" s="35" t="s">
        <v>3359</v>
      </c>
    </row>
    <row r="93" spans="1:16" x14ac:dyDescent="0.2">
      <c r="A93" s="36" t="s">
        <v>61</v>
      </c>
      <c r="E93" s="37" t="s">
        <v>4436</v>
      </c>
    </row>
    <row r="94" spans="1:16" ht="102" x14ac:dyDescent="0.2">
      <c r="A94" t="s">
        <v>63</v>
      </c>
      <c r="E94" s="35" t="s">
        <v>314</v>
      </c>
    </row>
    <row r="95" spans="1:16" x14ac:dyDescent="0.2">
      <c r="A95" s="24" t="s">
        <v>55</v>
      </c>
      <c r="B95" s="29" t="s">
        <v>165</v>
      </c>
      <c r="C95" s="29" t="s">
        <v>788</v>
      </c>
      <c r="D95" s="24" t="s">
        <v>69</v>
      </c>
      <c r="E95" s="30" t="s">
        <v>789</v>
      </c>
      <c r="F95" s="31" t="s">
        <v>71</v>
      </c>
      <c r="G95" s="32">
        <v>0.75800000000000001</v>
      </c>
      <c r="H95" s="33">
        <v>0</v>
      </c>
      <c r="I95" s="33">
        <f>ROUND(ROUND(H95,2)*ROUND(G95,3),2)</f>
        <v>0</v>
      </c>
      <c r="O95">
        <f>(I95*21)/100</f>
        <v>0</v>
      </c>
      <c r="P95" t="s">
        <v>35</v>
      </c>
    </row>
    <row r="96" spans="1:16" ht="51" x14ac:dyDescent="0.2">
      <c r="A96" s="34" t="s">
        <v>59</v>
      </c>
      <c r="E96" s="35" t="s">
        <v>3361</v>
      </c>
    </row>
    <row r="97" spans="1:18" x14ac:dyDescent="0.2">
      <c r="A97" s="36" t="s">
        <v>61</v>
      </c>
      <c r="E97" s="37" t="s">
        <v>4437</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27.92</v>
      </c>
      <c r="H100" s="33">
        <v>0</v>
      </c>
      <c r="I100" s="33">
        <f>ROUND(ROUND(H100,2)*ROUND(G100,3),2)</f>
        <v>0</v>
      </c>
      <c r="O100">
        <f>(I100*21)/100</f>
        <v>0</v>
      </c>
      <c r="P100" t="s">
        <v>35</v>
      </c>
    </row>
    <row r="101" spans="1:18" ht="38.25" x14ac:dyDescent="0.2">
      <c r="A101" s="34" t="s">
        <v>59</v>
      </c>
      <c r="E101" s="35" t="s">
        <v>4221</v>
      </c>
    </row>
    <row r="102" spans="1:18" x14ac:dyDescent="0.2">
      <c r="A102" s="36" t="s">
        <v>61</v>
      </c>
      <c r="E102" s="37" t="s">
        <v>4438</v>
      </c>
    </row>
    <row r="103" spans="1:18" ht="51" x14ac:dyDescent="0.2">
      <c r="A103" t="s">
        <v>63</v>
      </c>
      <c r="E103" s="35" t="s">
        <v>327</v>
      </c>
    </row>
    <row r="104" spans="1:18" x14ac:dyDescent="0.2">
      <c r="A104" s="24" t="s">
        <v>55</v>
      </c>
      <c r="B104" s="29" t="s">
        <v>178</v>
      </c>
      <c r="C104" s="29" t="s">
        <v>347</v>
      </c>
      <c r="D104" s="24" t="s">
        <v>69</v>
      </c>
      <c r="E104" s="30" t="s">
        <v>348</v>
      </c>
      <c r="F104" s="31" t="s">
        <v>204</v>
      </c>
      <c r="G104" s="32">
        <v>27.92</v>
      </c>
      <c r="H104" s="33">
        <v>0</v>
      </c>
      <c r="I104" s="33">
        <f>ROUND(ROUND(H104,2)*ROUND(G104,3),2)</f>
        <v>0</v>
      </c>
      <c r="O104">
        <f>(I104*21)/100</f>
        <v>0</v>
      </c>
      <c r="P104" t="s">
        <v>35</v>
      </c>
    </row>
    <row r="105" spans="1:18" ht="38.25" x14ac:dyDescent="0.2">
      <c r="A105" s="34" t="s">
        <v>59</v>
      </c>
      <c r="E105" s="35" t="s">
        <v>4223</v>
      </c>
    </row>
    <row r="106" spans="1:18" x14ac:dyDescent="0.2">
      <c r="A106" s="36" t="s">
        <v>61</v>
      </c>
      <c r="E106" s="37" t="s">
        <v>4438</v>
      </c>
    </row>
    <row r="107" spans="1:18" ht="51" x14ac:dyDescent="0.2">
      <c r="A107" t="s">
        <v>63</v>
      </c>
      <c r="E107" s="35" t="s">
        <v>327</v>
      </c>
    </row>
    <row r="108" spans="1:18" x14ac:dyDescent="0.2">
      <c r="A108" s="24" t="s">
        <v>55</v>
      </c>
      <c r="B108" s="29" t="s">
        <v>184</v>
      </c>
      <c r="C108" s="29" t="s">
        <v>369</v>
      </c>
      <c r="D108" s="24" t="s">
        <v>69</v>
      </c>
      <c r="E108" s="30" t="s">
        <v>370</v>
      </c>
      <c r="F108" s="31" t="s">
        <v>204</v>
      </c>
      <c r="G108" s="32">
        <v>27.92</v>
      </c>
      <c r="H108" s="33">
        <v>0</v>
      </c>
      <c r="I108" s="33">
        <f>ROUND(ROUND(H108,2)*ROUND(G108,3),2)</f>
        <v>0</v>
      </c>
      <c r="O108">
        <f>(I108*21)/100</f>
        <v>0</v>
      </c>
      <c r="P108" t="s">
        <v>35</v>
      </c>
    </row>
    <row r="109" spans="1:18" ht="51" x14ac:dyDescent="0.2">
      <c r="A109" s="34" t="s">
        <v>59</v>
      </c>
      <c r="E109" s="35" t="s">
        <v>4024</v>
      </c>
    </row>
    <row r="110" spans="1:18" x14ac:dyDescent="0.2">
      <c r="A110" s="36" t="s">
        <v>61</v>
      </c>
      <c r="E110" s="37" t="s">
        <v>4438</v>
      </c>
    </row>
    <row r="111" spans="1:18" ht="51" x14ac:dyDescent="0.2">
      <c r="A111" t="s">
        <v>63</v>
      </c>
      <c r="E111" s="35" t="s">
        <v>373</v>
      </c>
    </row>
    <row r="112" spans="1:18" x14ac:dyDescent="0.2">
      <c r="A112" s="24" t="s">
        <v>55</v>
      </c>
      <c r="B112" s="29" t="s">
        <v>190</v>
      </c>
      <c r="C112" s="29" t="s">
        <v>375</v>
      </c>
      <c r="D112" s="24" t="s">
        <v>69</v>
      </c>
      <c r="E112" s="30" t="s">
        <v>376</v>
      </c>
      <c r="F112" s="31" t="s">
        <v>204</v>
      </c>
      <c r="G112" s="32">
        <v>55.84</v>
      </c>
      <c r="H112" s="33">
        <v>0</v>
      </c>
      <c r="I112" s="33">
        <f>ROUND(ROUND(H112,2)*ROUND(G112,3),2)</f>
        <v>0</v>
      </c>
      <c r="O112">
        <f>(I112*21)/100</f>
        <v>0</v>
      </c>
      <c r="P112" t="s">
        <v>35</v>
      </c>
    </row>
    <row r="113" spans="1:16" ht="102" x14ac:dyDescent="0.2">
      <c r="A113" s="34" t="s">
        <v>59</v>
      </c>
      <c r="E113" s="35" t="s">
        <v>4439</v>
      </c>
    </row>
    <row r="114" spans="1:16" ht="38.25" x14ac:dyDescent="0.2">
      <c r="A114" s="36" t="s">
        <v>61</v>
      </c>
      <c r="E114" s="37" t="s">
        <v>4440</v>
      </c>
    </row>
    <row r="115" spans="1:16" ht="51" x14ac:dyDescent="0.2">
      <c r="A115" t="s">
        <v>63</v>
      </c>
      <c r="E115" s="35" t="s">
        <v>373</v>
      </c>
    </row>
    <row r="116" spans="1:16" x14ac:dyDescent="0.2">
      <c r="A116" s="24" t="s">
        <v>55</v>
      </c>
      <c r="B116" s="29" t="s">
        <v>196</v>
      </c>
      <c r="C116" s="29" t="s">
        <v>403</v>
      </c>
      <c r="D116" s="24" t="s">
        <v>69</v>
      </c>
      <c r="E116" s="30" t="s">
        <v>404</v>
      </c>
      <c r="F116" s="31" t="s">
        <v>204</v>
      </c>
      <c r="G116" s="32">
        <v>27.92</v>
      </c>
      <c r="H116" s="33">
        <v>0</v>
      </c>
      <c r="I116" s="33">
        <f>ROUND(ROUND(H116,2)*ROUND(G116,3),2)</f>
        <v>0</v>
      </c>
      <c r="O116">
        <f>(I116*21)/100</f>
        <v>0</v>
      </c>
      <c r="P116" t="s">
        <v>35</v>
      </c>
    </row>
    <row r="117" spans="1:16" ht="38.25" x14ac:dyDescent="0.2">
      <c r="A117" s="34" t="s">
        <v>59</v>
      </c>
      <c r="E117" s="35" t="s">
        <v>4226</v>
      </c>
    </row>
    <row r="118" spans="1:16" x14ac:dyDescent="0.2">
      <c r="A118" s="36" t="s">
        <v>61</v>
      </c>
      <c r="E118" s="37" t="s">
        <v>4438</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27.92</v>
      </c>
      <c r="H120" s="33">
        <v>0</v>
      </c>
      <c r="I120" s="33">
        <f>ROUND(ROUND(H120,2)*ROUND(G120,3),2)</f>
        <v>0</v>
      </c>
      <c r="O120">
        <f>(I120*21)/100</f>
        <v>0</v>
      </c>
      <c r="P120" t="s">
        <v>35</v>
      </c>
    </row>
    <row r="121" spans="1:16" ht="38.25" x14ac:dyDescent="0.2">
      <c r="A121" s="34" t="s">
        <v>59</v>
      </c>
      <c r="E121" s="35" t="s">
        <v>4227</v>
      </c>
    </row>
    <row r="122" spans="1:16" x14ac:dyDescent="0.2">
      <c r="A122" s="36" t="s">
        <v>61</v>
      </c>
      <c r="E122" s="37" t="s">
        <v>4438</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27.92</v>
      </c>
      <c r="H124" s="33">
        <v>0</v>
      </c>
      <c r="I124" s="33">
        <f>ROUND(ROUND(H124,2)*ROUND(G124,3),2)</f>
        <v>0</v>
      </c>
      <c r="O124">
        <f>(I124*21)/100</f>
        <v>0</v>
      </c>
      <c r="P124" t="s">
        <v>35</v>
      </c>
    </row>
    <row r="125" spans="1:16" ht="38.25" x14ac:dyDescent="0.2">
      <c r="A125" s="34" t="s">
        <v>59</v>
      </c>
      <c r="E125" s="35" t="s">
        <v>4228</v>
      </c>
    </row>
    <row r="126" spans="1:16" x14ac:dyDescent="0.2">
      <c r="A126" s="36" t="s">
        <v>61</v>
      </c>
      <c r="E126" s="37" t="s">
        <v>4438</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8.9499999999999993</v>
      </c>
      <c r="H128" s="33">
        <v>0</v>
      </c>
      <c r="I128" s="33">
        <f>ROUND(ROUND(H128,2)*ROUND(G128,3),2)</f>
        <v>0</v>
      </c>
      <c r="O128">
        <f>(I128*21)/100</f>
        <v>0</v>
      </c>
      <c r="P128" t="s">
        <v>35</v>
      </c>
    </row>
    <row r="129" spans="1:18" ht="38.25" x14ac:dyDescent="0.2">
      <c r="A129" s="34" t="s">
        <v>59</v>
      </c>
      <c r="E129" s="35" t="s">
        <v>4026</v>
      </c>
    </row>
    <row r="130" spans="1:18" x14ac:dyDescent="0.2">
      <c r="A130" s="36" t="s">
        <v>61</v>
      </c>
      <c r="E130" s="37" t="s">
        <v>4421</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20.815000000000001</v>
      </c>
      <c r="H138" s="33">
        <v>0</v>
      </c>
      <c r="I138" s="33">
        <f>ROUND(ROUND(H138,2)*ROUND(G138,3),2)</f>
        <v>0</v>
      </c>
      <c r="O138">
        <f>(I138*21)/100</f>
        <v>0</v>
      </c>
      <c r="P138" t="s">
        <v>35</v>
      </c>
    </row>
    <row r="139" spans="1:18" ht="76.5" x14ac:dyDescent="0.2">
      <c r="A139" s="34" t="s">
        <v>59</v>
      </c>
      <c r="E139" s="35" t="s">
        <v>4441</v>
      </c>
    </row>
    <row r="140" spans="1:18" ht="38.25" x14ac:dyDescent="0.2">
      <c r="A140" s="36" t="s">
        <v>61</v>
      </c>
      <c r="E140" s="37" t="s">
        <v>4442</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7.95</v>
      </c>
      <c r="H147" s="33">
        <v>0</v>
      </c>
      <c r="I147" s="33">
        <f>ROUND(ROUND(H147,2)*ROUND(G147,3),2)</f>
        <v>0</v>
      </c>
      <c r="O147">
        <f>(I147*21)/100</f>
        <v>0</v>
      </c>
      <c r="P147" t="s">
        <v>35</v>
      </c>
    </row>
    <row r="148" spans="1:18" ht="51" x14ac:dyDescent="0.2">
      <c r="A148" s="34" t="s">
        <v>59</v>
      </c>
      <c r="E148" s="35" t="s">
        <v>3379</v>
      </c>
    </row>
    <row r="149" spans="1:18" x14ac:dyDescent="0.2">
      <c r="A149" s="36" t="s">
        <v>61</v>
      </c>
      <c r="E149" s="37" t="s">
        <v>4443</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3.3460000000000001</v>
      </c>
      <c r="H155" s="33">
        <v>0</v>
      </c>
      <c r="I155" s="33">
        <f>ROUND(ROUND(H155,2)*ROUND(G155,3),2)</f>
        <v>0</v>
      </c>
      <c r="O155">
        <f>(I155*21)/100</f>
        <v>0</v>
      </c>
      <c r="P155" t="s">
        <v>35</v>
      </c>
    </row>
    <row r="156" spans="1:18" ht="102" x14ac:dyDescent="0.2">
      <c r="A156" s="34" t="s">
        <v>59</v>
      </c>
      <c r="E156" s="35" t="s">
        <v>4444</v>
      </c>
    </row>
    <row r="157" spans="1:18" x14ac:dyDescent="0.2">
      <c r="A157" s="36" t="s">
        <v>61</v>
      </c>
      <c r="E157" s="37" t="s">
        <v>4445</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f>
        <v>0</v>
      </c>
      <c r="R159">
        <f>0+O160+O164+O168+O172+O176+O180+O184+O188+O192</f>
        <v>0</v>
      </c>
    </row>
    <row r="160" spans="1:18" x14ac:dyDescent="0.2">
      <c r="A160" s="24" t="s">
        <v>55</v>
      </c>
      <c r="B160" s="29" t="s">
        <v>255</v>
      </c>
      <c r="C160" s="29" t="s">
        <v>646</v>
      </c>
      <c r="D160" s="24" t="s">
        <v>69</v>
      </c>
      <c r="E160" s="30" t="s">
        <v>647</v>
      </c>
      <c r="F160" s="31" t="s">
        <v>101</v>
      </c>
      <c r="G160" s="32">
        <v>4.3</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4068</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2E-3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829</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5.5</v>
      </c>
      <c r="H176" s="33">
        <v>0</v>
      </c>
      <c r="I176" s="33">
        <f>ROUND(ROUND(H176,2)*ROUND(G176,3),2)</f>
        <v>0</v>
      </c>
      <c r="O176">
        <f>(I176*21)/100</f>
        <v>0</v>
      </c>
      <c r="P176" t="s">
        <v>35</v>
      </c>
    </row>
    <row r="177" spans="1:16" ht="127.5" x14ac:dyDescent="0.2">
      <c r="A177" s="34" t="s">
        <v>59</v>
      </c>
      <c r="E177" s="35" t="s">
        <v>4446</v>
      </c>
    </row>
    <row r="178" spans="1:16" ht="38.25" x14ac:dyDescent="0.2">
      <c r="A178" s="36" t="s">
        <v>61</v>
      </c>
      <c r="E178" s="37" t="s">
        <v>4447</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126.5</v>
      </c>
      <c r="H180" s="33">
        <v>0</v>
      </c>
      <c r="I180" s="33">
        <f>ROUND(ROUND(H180,2)*ROUND(G180,3),2)</f>
        <v>0</v>
      </c>
      <c r="O180">
        <f>(I180*21)/100</f>
        <v>0</v>
      </c>
      <c r="P180" t="s">
        <v>35</v>
      </c>
    </row>
    <row r="181" spans="1:16" ht="89.25" x14ac:dyDescent="0.2">
      <c r="A181" s="34" t="s">
        <v>59</v>
      </c>
      <c r="E181" s="35" t="s">
        <v>4448</v>
      </c>
    </row>
    <row r="182" spans="1:16" ht="38.25" x14ac:dyDescent="0.2">
      <c r="A182" s="36" t="s">
        <v>61</v>
      </c>
      <c r="E182" s="37" t="s">
        <v>4449</v>
      </c>
    </row>
    <row r="183" spans="1:16" ht="25.5" x14ac:dyDescent="0.2">
      <c r="A183" t="s">
        <v>63</v>
      </c>
      <c r="E183" s="35" t="s">
        <v>80</v>
      </c>
    </row>
    <row r="184" spans="1:16" x14ac:dyDescent="0.2">
      <c r="A184" s="24" t="s">
        <v>55</v>
      </c>
      <c r="B184" s="29" t="s">
        <v>292</v>
      </c>
      <c r="C184" s="29" t="s">
        <v>840</v>
      </c>
      <c r="D184" s="24" t="s">
        <v>69</v>
      </c>
      <c r="E184" s="30" t="s">
        <v>841</v>
      </c>
      <c r="F184" s="31" t="s">
        <v>71</v>
      </c>
      <c r="G184" s="32">
        <v>1.5129999999999999</v>
      </c>
      <c r="H184" s="33">
        <v>0</v>
      </c>
      <c r="I184" s="33">
        <f>ROUND(ROUND(H184,2)*ROUND(G184,3),2)</f>
        <v>0</v>
      </c>
      <c r="O184">
        <f>(I184*21)/100</f>
        <v>0</v>
      </c>
      <c r="P184" t="s">
        <v>35</v>
      </c>
    </row>
    <row r="185" spans="1:16" ht="63.75" x14ac:dyDescent="0.2">
      <c r="A185" s="34" t="s">
        <v>59</v>
      </c>
      <c r="E185" s="35" t="s">
        <v>4373</v>
      </c>
    </row>
    <row r="186" spans="1:16" x14ac:dyDescent="0.2">
      <c r="A186" s="36" t="s">
        <v>61</v>
      </c>
      <c r="E186" s="37" t="s">
        <v>4374</v>
      </c>
    </row>
    <row r="187" spans="1:16" ht="114.75" x14ac:dyDescent="0.2">
      <c r="A187" t="s">
        <v>63</v>
      </c>
      <c r="E187" s="35" t="s">
        <v>661</v>
      </c>
    </row>
    <row r="188" spans="1:16" x14ac:dyDescent="0.2">
      <c r="A188" s="24" t="s">
        <v>55</v>
      </c>
      <c r="B188" s="29" t="s">
        <v>298</v>
      </c>
      <c r="C188" s="29" t="s">
        <v>844</v>
      </c>
      <c r="D188" s="24" t="s">
        <v>69</v>
      </c>
      <c r="E188" s="30" t="s">
        <v>845</v>
      </c>
      <c r="F188" s="31" t="s">
        <v>77</v>
      </c>
      <c r="G188" s="32">
        <v>85.825000000000003</v>
      </c>
      <c r="H188" s="33">
        <v>0</v>
      </c>
      <c r="I188" s="33">
        <f>ROUND(ROUND(H188,2)*ROUND(G188,3),2)</f>
        <v>0</v>
      </c>
      <c r="O188">
        <f>(I188*21)/100</f>
        <v>0</v>
      </c>
      <c r="P188" t="s">
        <v>35</v>
      </c>
    </row>
    <row r="189" spans="1:16" ht="89.25" x14ac:dyDescent="0.2">
      <c r="A189" s="34" t="s">
        <v>59</v>
      </c>
      <c r="E189" s="35" t="s">
        <v>4450</v>
      </c>
    </row>
    <row r="190" spans="1:16" ht="38.25" x14ac:dyDescent="0.2">
      <c r="A190" s="36" t="s">
        <v>61</v>
      </c>
      <c r="E190" s="37" t="s">
        <v>4451</v>
      </c>
    </row>
    <row r="191" spans="1:16" ht="25.5" x14ac:dyDescent="0.2">
      <c r="A191" t="s">
        <v>63</v>
      </c>
      <c r="E191" s="35" t="s">
        <v>80</v>
      </c>
    </row>
    <row r="192" spans="1:16" x14ac:dyDescent="0.2">
      <c r="A192" s="24" t="s">
        <v>55</v>
      </c>
      <c r="B192" s="29" t="s">
        <v>303</v>
      </c>
      <c r="C192" s="29" t="s">
        <v>848</v>
      </c>
      <c r="D192" s="24" t="s">
        <v>69</v>
      </c>
      <c r="E192" s="30" t="s">
        <v>849</v>
      </c>
      <c r="F192" s="31" t="s">
        <v>101</v>
      </c>
      <c r="G192" s="32">
        <v>5</v>
      </c>
      <c r="H192" s="33">
        <v>0</v>
      </c>
      <c r="I192" s="33">
        <f>ROUND(ROUND(H192,2)*ROUND(G192,3),2)</f>
        <v>0</v>
      </c>
      <c r="O192">
        <f>(I192*21)/100</f>
        <v>0</v>
      </c>
      <c r="P192" t="s">
        <v>35</v>
      </c>
    </row>
    <row r="193" spans="1:5" ht="51" x14ac:dyDescent="0.2">
      <c r="A193" s="34" t="s">
        <v>59</v>
      </c>
      <c r="E193" s="35" t="s">
        <v>3633</v>
      </c>
    </row>
    <row r="194" spans="1:5" x14ac:dyDescent="0.2">
      <c r="A194" s="36" t="s">
        <v>61</v>
      </c>
      <c r="E194" s="37" t="s">
        <v>1550</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0+O12+O17+O38</f>
        <v>0</v>
      </c>
      <c r="P2" t="s">
        <v>34</v>
      </c>
    </row>
    <row r="3" spans="1:18" ht="15" customHeight="1" x14ac:dyDescent="0.25">
      <c r="A3" t="s">
        <v>11</v>
      </c>
      <c r="B3" s="17" t="s">
        <v>13</v>
      </c>
      <c r="C3" s="4" t="s">
        <v>14</v>
      </c>
      <c r="D3" s="7"/>
      <c r="E3" s="18" t="s">
        <v>15</v>
      </c>
      <c r="F3" s="8"/>
      <c r="G3" s="15"/>
      <c r="H3" s="14" t="s">
        <v>4452</v>
      </c>
      <c r="I3" s="40">
        <f>0+I12+I17+I38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4452</v>
      </c>
      <c r="D8" s="2"/>
      <c r="E8" s="21" t="s">
        <v>4453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19.052</v>
      </c>
      <c r="H13" s="33">
        <v>0</v>
      </c>
      <c r="I13" s="33">
        <f>ROUND(ROUND(H13,2)*ROUND(G13,3),2)</f>
        <v>0</v>
      </c>
      <c r="O13">
        <f>(I13*21)/100</f>
        <v>0</v>
      </c>
      <c r="P13" t="s">
        <v>35</v>
      </c>
    </row>
    <row r="14" spans="1:18" ht="25.5" x14ac:dyDescent="0.2">
      <c r="A14" s="34" t="s">
        <v>59</v>
      </c>
      <c r="E14" s="35" t="s">
        <v>925</v>
      </c>
    </row>
    <row r="15" spans="1:18" x14ac:dyDescent="0.2">
      <c r="A15" s="36" t="s">
        <v>61</v>
      </c>
      <c r="E15" s="37" t="s">
        <v>4454</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f>
        <v>0</v>
      </c>
      <c r="R17">
        <f>0+O18+O22+O26+O30+O34</f>
        <v>0</v>
      </c>
    </row>
    <row r="18" spans="1:18" x14ac:dyDescent="0.2">
      <c r="A18" s="24" t="s">
        <v>55</v>
      </c>
      <c r="B18" s="29" t="s">
        <v>35</v>
      </c>
      <c r="C18" s="29" t="s">
        <v>1087</v>
      </c>
      <c r="D18" s="24" t="s">
        <v>69</v>
      </c>
      <c r="E18" s="30" t="s">
        <v>1088</v>
      </c>
      <c r="F18" s="31" t="s">
        <v>101</v>
      </c>
      <c r="G18" s="32">
        <v>8.0299999999999994</v>
      </c>
      <c r="H18" s="33">
        <v>0</v>
      </c>
      <c r="I18" s="33">
        <f>ROUND(ROUND(H18,2)*ROUND(G18,3),2)</f>
        <v>0</v>
      </c>
      <c r="O18">
        <f>(I18*21)/100</f>
        <v>0</v>
      </c>
      <c r="P18" t="s">
        <v>35</v>
      </c>
    </row>
    <row r="19" spans="1:18" ht="25.5" x14ac:dyDescent="0.2">
      <c r="A19" s="34" t="s">
        <v>59</v>
      </c>
      <c r="E19" s="35" t="s">
        <v>4277</v>
      </c>
    </row>
    <row r="20" spans="1:18" x14ac:dyDescent="0.2">
      <c r="A20" s="36" t="s">
        <v>61</v>
      </c>
      <c r="E20" s="37" t="s">
        <v>4455</v>
      </c>
    </row>
    <row r="21" spans="1:18" ht="25.5" x14ac:dyDescent="0.2">
      <c r="A21" t="s">
        <v>63</v>
      </c>
      <c r="E21" s="35" t="s">
        <v>133</v>
      </c>
    </row>
    <row r="22" spans="1:18" x14ac:dyDescent="0.2">
      <c r="A22" s="24" t="s">
        <v>55</v>
      </c>
      <c r="B22" s="29" t="s">
        <v>34</v>
      </c>
      <c r="C22" s="29" t="s">
        <v>142</v>
      </c>
      <c r="D22" s="24" t="s">
        <v>69</v>
      </c>
      <c r="E22" s="30" t="s">
        <v>143</v>
      </c>
      <c r="F22" s="31" t="s">
        <v>71</v>
      </c>
      <c r="G22" s="32">
        <v>1.825</v>
      </c>
      <c r="H22" s="33">
        <v>0</v>
      </c>
      <c r="I22" s="33">
        <f>ROUND(ROUND(H22,2)*ROUND(G22,3),2)</f>
        <v>0</v>
      </c>
      <c r="O22">
        <f>(I22*21)/100</f>
        <v>0</v>
      </c>
      <c r="P22" t="s">
        <v>35</v>
      </c>
    </row>
    <row r="23" spans="1:18" ht="63.75" x14ac:dyDescent="0.2">
      <c r="A23" s="34" t="s">
        <v>59</v>
      </c>
      <c r="E23" s="35" t="s">
        <v>4456</v>
      </c>
    </row>
    <row r="24" spans="1:18" x14ac:dyDescent="0.2">
      <c r="A24" s="36" t="s">
        <v>61</v>
      </c>
      <c r="E24" s="37" t="s">
        <v>4457</v>
      </c>
    </row>
    <row r="25" spans="1:18" ht="38.25" x14ac:dyDescent="0.2">
      <c r="A25" t="s">
        <v>63</v>
      </c>
      <c r="E25" s="35" t="s">
        <v>146</v>
      </c>
    </row>
    <row r="26" spans="1:18" x14ac:dyDescent="0.2">
      <c r="A26" s="24" t="s">
        <v>55</v>
      </c>
      <c r="B26" s="29" t="s">
        <v>43</v>
      </c>
      <c r="C26" s="29" t="s">
        <v>166</v>
      </c>
      <c r="D26" s="24" t="s">
        <v>69</v>
      </c>
      <c r="E26" s="30" t="s">
        <v>167</v>
      </c>
      <c r="F26" s="31" t="s">
        <v>71</v>
      </c>
      <c r="G26" s="32">
        <v>9.5259999999999998</v>
      </c>
      <c r="H26" s="33">
        <v>0</v>
      </c>
      <c r="I26" s="33">
        <f>ROUND(ROUND(H26,2)*ROUND(G26,3),2)</f>
        <v>0</v>
      </c>
      <c r="O26">
        <f>(I26*21)/100</f>
        <v>0</v>
      </c>
      <c r="P26" t="s">
        <v>35</v>
      </c>
    </row>
    <row r="27" spans="1:18" ht="51" x14ac:dyDescent="0.2">
      <c r="A27" s="34" t="s">
        <v>59</v>
      </c>
      <c r="E27" s="35" t="s">
        <v>4458</v>
      </c>
    </row>
    <row r="28" spans="1:18" x14ac:dyDescent="0.2">
      <c r="A28" s="36" t="s">
        <v>61</v>
      </c>
      <c r="E28" s="37" t="s">
        <v>4459</v>
      </c>
    </row>
    <row r="29" spans="1:18" ht="318.75" x14ac:dyDescent="0.2">
      <c r="A29" t="s">
        <v>63</v>
      </c>
      <c r="E29" s="35" t="s">
        <v>170</v>
      </c>
    </row>
    <row r="30" spans="1:18" x14ac:dyDescent="0.2">
      <c r="A30" s="24" t="s">
        <v>55</v>
      </c>
      <c r="B30" s="29" t="s">
        <v>45</v>
      </c>
      <c r="C30" s="29" t="s">
        <v>172</v>
      </c>
      <c r="D30" s="24" t="s">
        <v>69</v>
      </c>
      <c r="E30" s="30" t="s">
        <v>173</v>
      </c>
      <c r="F30" s="31" t="s">
        <v>174</v>
      </c>
      <c r="G30" s="32">
        <v>95.26</v>
      </c>
      <c r="H30" s="33">
        <v>0</v>
      </c>
      <c r="I30" s="33">
        <f>ROUND(ROUND(H30,2)*ROUND(G30,3),2)</f>
        <v>0</v>
      </c>
      <c r="O30">
        <f>(I30*21)/100</f>
        <v>0</v>
      </c>
      <c r="P30" t="s">
        <v>35</v>
      </c>
    </row>
    <row r="31" spans="1:18" ht="38.25" x14ac:dyDescent="0.2">
      <c r="A31" s="34" t="s">
        <v>59</v>
      </c>
      <c r="E31" s="35" t="s">
        <v>751</v>
      </c>
    </row>
    <row r="32" spans="1:18" x14ac:dyDescent="0.2">
      <c r="A32" s="36" t="s">
        <v>61</v>
      </c>
      <c r="E32" s="37" t="s">
        <v>4460</v>
      </c>
    </row>
    <row r="33" spans="1:18" ht="25.5" x14ac:dyDescent="0.2">
      <c r="A33" t="s">
        <v>63</v>
      </c>
      <c r="E33" s="35" t="s">
        <v>177</v>
      </c>
    </row>
    <row r="34" spans="1:18" x14ac:dyDescent="0.2">
      <c r="A34" s="24" t="s">
        <v>55</v>
      </c>
      <c r="B34" s="29" t="s">
        <v>47</v>
      </c>
      <c r="C34" s="29" t="s">
        <v>202</v>
      </c>
      <c r="D34" s="24" t="s">
        <v>69</v>
      </c>
      <c r="E34" s="30" t="s">
        <v>203</v>
      </c>
      <c r="F34" s="31" t="s">
        <v>204</v>
      </c>
      <c r="G34" s="32">
        <v>17.32</v>
      </c>
      <c r="H34" s="33">
        <v>0</v>
      </c>
      <c r="I34" s="33">
        <f>ROUND(ROUND(H34,2)*ROUND(G34,3),2)</f>
        <v>0</v>
      </c>
      <c r="O34">
        <f>(I34*21)/100</f>
        <v>0</v>
      </c>
      <c r="P34" t="s">
        <v>35</v>
      </c>
    </row>
    <row r="35" spans="1:18" ht="25.5" x14ac:dyDescent="0.2">
      <c r="A35" s="34" t="s">
        <v>59</v>
      </c>
      <c r="E35" s="35" t="s">
        <v>4284</v>
      </c>
    </row>
    <row r="36" spans="1:18" x14ac:dyDescent="0.2">
      <c r="A36" s="36" t="s">
        <v>61</v>
      </c>
      <c r="E36" s="37" t="s">
        <v>4461</v>
      </c>
    </row>
    <row r="37" spans="1:18" ht="25.5" x14ac:dyDescent="0.2">
      <c r="A37" t="s">
        <v>63</v>
      </c>
      <c r="E37" s="35" t="s">
        <v>207</v>
      </c>
    </row>
    <row r="38" spans="1:18" ht="12.75" customHeight="1" x14ac:dyDescent="0.2">
      <c r="A38" s="12" t="s">
        <v>53</v>
      </c>
      <c r="B38" s="12"/>
      <c r="C38" s="38" t="s">
        <v>45</v>
      </c>
      <c r="D38" s="12"/>
      <c r="E38" s="27" t="s">
        <v>315</v>
      </c>
      <c r="F38" s="12"/>
      <c r="G38" s="12"/>
      <c r="H38" s="12"/>
      <c r="I38" s="39">
        <f>0+Q38</f>
        <v>0</v>
      </c>
      <c r="O38">
        <f>0+R38</f>
        <v>0</v>
      </c>
      <c r="Q38">
        <f>0+I39+I43+I47+I51+I55+I59+I63+I67</f>
        <v>0</v>
      </c>
      <c r="R38">
        <f>0+O39+O43+O47+O51+O55+O59+O63+O67</f>
        <v>0</v>
      </c>
    </row>
    <row r="39" spans="1:18" x14ac:dyDescent="0.2">
      <c r="A39" s="24" t="s">
        <v>55</v>
      </c>
      <c r="B39" s="29" t="s">
        <v>89</v>
      </c>
      <c r="C39" s="29" t="s">
        <v>329</v>
      </c>
      <c r="D39" s="24" t="s">
        <v>69</v>
      </c>
      <c r="E39" s="30" t="s">
        <v>330</v>
      </c>
      <c r="F39" s="31" t="s">
        <v>204</v>
      </c>
      <c r="G39" s="32">
        <v>17.32</v>
      </c>
      <c r="H39" s="33">
        <v>0</v>
      </c>
      <c r="I39" s="33">
        <f>ROUND(ROUND(H39,2)*ROUND(G39,3),2)</f>
        <v>0</v>
      </c>
      <c r="O39">
        <f>(I39*21)/100</f>
        <v>0</v>
      </c>
      <c r="P39" t="s">
        <v>35</v>
      </c>
    </row>
    <row r="40" spans="1:18" ht="25.5" x14ac:dyDescent="0.2">
      <c r="A40" s="34" t="s">
        <v>59</v>
      </c>
      <c r="E40" s="35" t="s">
        <v>4286</v>
      </c>
    </row>
    <row r="41" spans="1:18" x14ac:dyDescent="0.2">
      <c r="A41" s="36" t="s">
        <v>61</v>
      </c>
      <c r="E41" s="37" t="s">
        <v>4461</v>
      </c>
    </row>
    <row r="42" spans="1:18" ht="51" x14ac:dyDescent="0.2">
      <c r="A42" t="s">
        <v>63</v>
      </c>
      <c r="E42" s="35" t="s">
        <v>327</v>
      </c>
    </row>
    <row r="43" spans="1:18" x14ac:dyDescent="0.2">
      <c r="A43" s="24" t="s">
        <v>55</v>
      </c>
      <c r="B43" s="29" t="s">
        <v>94</v>
      </c>
      <c r="C43" s="29" t="s">
        <v>347</v>
      </c>
      <c r="D43" s="24" t="s">
        <v>69</v>
      </c>
      <c r="E43" s="30" t="s">
        <v>348</v>
      </c>
      <c r="F43" s="31" t="s">
        <v>204</v>
      </c>
      <c r="G43" s="32">
        <v>17.32</v>
      </c>
      <c r="H43" s="33">
        <v>0</v>
      </c>
      <c r="I43" s="33">
        <f>ROUND(ROUND(H43,2)*ROUND(G43,3),2)</f>
        <v>0</v>
      </c>
      <c r="O43">
        <f>(I43*21)/100</f>
        <v>0</v>
      </c>
      <c r="P43" t="s">
        <v>35</v>
      </c>
    </row>
    <row r="44" spans="1:18" ht="25.5" x14ac:dyDescent="0.2">
      <c r="A44" s="34" t="s">
        <v>59</v>
      </c>
      <c r="E44" s="35" t="s">
        <v>4287</v>
      </c>
    </row>
    <row r="45" spans="1:18" x14ac:dyDescent="0.2">
      <c r="A45" s="36" t="s">
        <v>61</v>
      </c>
      <c r="E45" s="37" t="s">
        <v>4461</v>
      </c>
    </row>
    <row r="46" spans="1:18" ht="51" x14ac:dyDescent="0.2">
      <c r="A46" t="s">
        <v>63</v>
      </c>
      <c r="E46" s="35" t="s">
        <v>327</v>
      </c>
    </row>
    <row r="47" spans="1:18" x14ac:dyDescent="0.2">
      <c r="A47" s="24" t="s">
        <v>55</v>
      </c>
      <c r="B47" s="29" t="s">
        <v>50</v>
      </c>
      <c r="C47" s="29" t="s">
        <v>369</v>
      </c>
      <c r="D47" s="24" t="s">
        <v>69</v>
      </c>
      <c r="E47" s="30" t="s">
        <v>370</v>
      </c>
      <c r="F47" s="31" t="s">
        <v>204</v>
      </c>
      <c r="G47" s="32">
        <v>17.32</v>
      </c>
      <c r="H47" s="33">
        <v>0</v>
      </c>
      <c r="I47" s="33">
        <f>ROUND(ROUND(H47,2)*ROUND(G47,3),2)</f>
        <v>0</v>
      </c>
      <c r="O47">
        <f>(I47*21)/100</f>
        <v>0</v>
      </c>
      <c r="P47" t="s">
        <v>35</v>
      </c>
    </row>
    <row r="48" spans="1:18" ht="38.25" x14ac:dyDescent="0.2">
      <c r="A48" s="34" t="s">
        <v>59</v>
      </c>
      <c r="E48" s="35" t="s">
        <v>4288</v>
      </c>
    </row>
    <row r="49" spans="1:16" x14ac:dyDescent="0.2">
      <c r="A49" s="36" t="s">
        <v>61</v>
      </c>
      <c r="E49" s="37" t="s">
        <v>4461</v>
      </c>
    </row>
    <row r="50" spans="1:16" ht="51" x14ac:dyDescent="0.2">
      <c r="A50" t="s">
        <v>63</v>
      </c>
      <c r="E50" s="35" t="s">
        <v>373</v>
      </c>
    </row>
    <row r="51" spans="1:16" x14ac:dyDescent="0.2">
      <c r="A51" s="24" t="s">
        <v>55</v>
      </c>
      <c r="B51" s="29" t="s">
        <v>52</v>
      </c>
      <c r="C51" s="29" t="s">
        <v>375</v>
      </c>
      <c r="D51" s="24" t="s">
        <v>69</v>
      </c>
      <c r="E51" s="30" t="s">
        <v>376</v>
      </c>
      <c r="F51" s="31" t="s">
        <v>204</v>
      </c>
      <c r="G51" s="32">
        <v>34.64</v>
      </c>
      <c r="H51" s="33">
        <v>0</v>
      </c>
      <c r="I51" s="33">
        <f>ROUND(ROUND(H51,2)*ROUND(G51,3),2)</f>
        <v>0</v>
      </c>
      <c r="O51">
        <f>(I51*21)/100</f>
        <v>0</v>
      </c>
      <c r="P51" t="s">
        <v>35</v>
      </c>
    </row>
    <row r="52" spans="1:16" ht="89.25" x14ac:dyDescent="0.2">
      <c r="A52" s="34" t="s">
        <v>59</v>
      </c>
      <c r="E52" s="35" t="s">
        <v>4462</v>
      </c>
    </row>
    <row r="53" spans="1:16" ht="38.25" x14ac:dyDescent="0.2">
      <c r="A53" s="36" t="s">
        <v>61</v>
      </c>
      <c r="E53" s="37" t="s">
        <v>4463</v>
      </c>
    </row>
    <row r="54" spans="1:16" ht="51" x14ac:dyDescent="0.2">
      <c r="A54" t="s">
        <v>63</v>
      </c>
      <c r="E54" s="35" t="s">
        <v>373</v>
      </c>
    </row>
    <row r="55" spans="1:16" x14ac:dyDescent="0.2">
      <c r="A55" s="24" t="s">
        <v>55</v>
      </c>
      <c r="B55" s="29" t="s">
        <v>108</v>
      </c>
      <c r="C55" s="29" t="s">
        <v>403</v>
      </c>
      <c r="D55" s="24" t="s">
        <v>69</v>
      </c>
      <c r="E55" s="30" t="s">
        <v>404</v>
      </c>
      <c r="F55" s="31" t="s">
        <v>204</v>
      </c>
      <c r="G55" s="32">
        <v>17.32</v>
      </c>
      <c r="H55" s="33">
        <v>0</v>
      </c>
      <c r="I55" s="33">
        <f>ROUND(ROUND(H55,2)*ROUND(G55,3),2)</f>
        <v>0</v>
      </c>
      <c r="O55">
        <f>(I55*21)/100</f>
        <v>0</v>
      </c>
      <c r="P55" t="s">
        <v>35</v>
      </c>
    </row>
    <row r="56" spans="1:16" ht="25.5" x14ac:dyDescent="0.2">
      <c r="A56" s="34" t="s">
        <v>59</v>
      </c>
      <c r="E56" s="35" t="s">
        <v>4291</v>
      </c>
    </row>
    <row r="57" spans="1:16" x14ac:dyDescent="0.2">
      <c r="A57" s="36" t="s">
        <v>61</v>
      </c>
      <c r="E57" s="37" t="s">
        <v>4461</v>
      </c>
    </row>
    <row r="58" spans="1:16" ht="140.25" x14ac:dyDescent="0.2">
      <c r="A58" t="s">
        <v>63</v>
      </c>
      <c r="E58" s="35" t="s">
        <v>401</v>
      </c>
    </row>
    <row r="59" spans="1:16" x14ac:dyDescent="0.2">
      <c r="A59" s="24" t="s">
        <v>55</v>
      </c>
      <c r="B59" s="29" t="s">
        <v>113</v>
      </c>
      <c r="C59" s="29" t="s">
        <v>408</v>
      </c>
      <c r="D59" s="24" t="s">
        <v>69</v>
      </c>
      <c r="E59" s="30" t="s">
        <v>409</v>
      </c>
      <c r="F59" s="31" t="s">
        <v>204</v>
      </c>
      <c r="G59" s="32">
        <v>17.32</v>
      </c>
      <c r="H59" s="33">
        <v>0</v>
      </c>
      <c r="I59" s="33">
        <f>ROUND(ROUND(H59,2)*ROUND(G59,3),2)</f>
        <v>0</v>
      </c>
      <c r="O59">
        <f>(I59*21)/100</f>
        <v>0</v>
      </c>
      <c r="P59" t="s">
        <v>35</v>
      </c>
    </row>
    <row r="60" spans="1:16" ht="25.5" x14ac:dyDescent="0.2">
      <c r="A60" s="34" t="s">
        <v>59</v>
      </c>
      <c r="E60" s="35" t="s">
        <v>4292</v>
      </c>
    </row>
    <row r="61" spans="1:16" x14ac:dyDescent="0.2">
      <c r="A61" s="36" t="s">
        <v>61</v>
      </c>
      <c r="E61" s="37" t="s">
        <v>4461</v>
      </c>
    </row>
    <row r="62" spans="1:16" ht="140.25" x14ac:dyDescent="0.2">
      <c r="A62" t="s">
        <v>63</v>
      </c>
      <c r="E62" s="35" t="s">
        <v>401</v>
      </c>
    </row>
    <row r="63" spans="1:16" x14ac:dyDescent="0.2">
      <c r="A63" s="24" t="s">
        <v>55</v>
      </c>
      <c r="B63" s="29" t="s">
        <v>118</v>
      </c>
      <c r="C63" s="29" t="s">
        <v>413</v>
      </c>
      <c r="D63" s="24" t="s">
        <v>69</v>
      </c>
      <c r="E63" s="30" t="s">
        <v>414</v>
      </c>
      <c r="F63" s="31" t="s">
        <v>204</v>
      </c>
      <c r="G63" s="32">
        <v>17.32</v>
      </c>
      <c r="H63" s="33">
        <v>0</v>
      </c>
      <c r="I63" s="33">
        <f>ROUND(ROUND(H63,2)*ROUND(G63,3),2)</f>
        <v>0</v>
      </c>
      <c r="O63">
        <f>(I63*21)/100</f>
        <v>0</v>
      </c>
      <c r="P63" t="s">
        <v>35</v>
      </c>
    </row>
    <row r="64" spans="1:16" ht="25.5" x14ac:dyDescent="0.2">
      <c r="A64" s="34" t="s">
        <v>59</v>
      </c>
      <c r="E64" s="35" t="s">
        <v>4293</v>
      </c>
    </row>
    <row r="65" spans="1:16" x14ac:dyDescent="0.2">
      <c r="A65" s="36" t="s">
        <v>61</v>
      </c>
      <c r="E65" s="37" t="s">
        <v>4461</v>
      </c>
    </row>
    <row r="66" spans="1:16" ht="140.25" x14ac:dyDescent="0.2">
      <c r="A66" t="s">
        <v>63</v>
      </c>
      <c r="E66" s="35" t="s">
        <v>401</v>
      </c>
    </row>
    <row r="67" spans="1:16" x14ac:dyDescent="0.2">
      <c r="A67" s="24" t="s">
        <v>55</v>
      </c>
      <c r="B67" s="29" t="s">
        <v>124</v>
      </c>
      <c r="C67" s="29" t="s">
        <v>471</v>
      </c>
      <c r="D67" s="24" t="s">
        <v>69</v>
      </c>
      <c r="E67" s="30" t="s">
        <v>472</v>
      </c>
      <c r="F67" s="31" t="s">
        <v>101</v>
      </c>
      <c r="G67" s="32">
        <v>8.0299999999999994</v>
      </c>
      <c r="H67" s="33">
        <v>0</v>
      </c>
      <c r="I67" s="33">
        <f>ROUND(ROUND(H67,2)*ROUND(G67,3),2)</f>
        <v>0</v>
      </c>
      <c r="O67">
        <f>(I67*21)/100</f>
        <v>0</v>
      </c>
      <c r="P67" t="s">
        <v>35</v>
      </c>
    </row>
    <row r="68" spans="1:16" ht="25.5" x14ac:dyDescent="0.2">
      <c r="A68" s="34" t="s">
        <v>59</v>
      </c>
      <c r="E68" s="35" t="s">
        <v>4294</v>
      </c>
    </row>
    <row r="69" spans="1:16" x14ac:dyDescent="0.2">
      <c r="A69" s="36" t="s">
        <v>61</v>
      </c>
      <c r="E69" s="37" t="s">
        <v>4455</v>
      </c>
    </row>
    <row r="70" spans="1:16" ht="38.25" x14ac:dyDescent="0.2">
      <c r="A70" t="s">
        <v>63</v>
      </c>
      <c r="E70" s="35" t="s">
        <v>475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4464</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4464</v>
      </c>
      <c r="D8" s="2"/>
      <c r="E8" s="21" t="s">
        <v>4465</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44.776000000000003</v>
      </c>
      <c r="H13" s="33">
        <v>0</v>
      </c>
      <c r="I13" s="33">
        <f>ROUND(ROUND(H13,2)*ROUND(G13,3),2)</f>
        <v>0</v>
      </c>
      <c r="O13">
        <f>(I13*21)/100</f>
        <v>0</v>
      </c>
      <c r="P13" t="s">
        <v>35</v>
      </c>
    </row>
    <row r="14" spans="1:18" ht="25.5" x14ac:dyDescent="0.2">
      <c r="A14" s="34" t="s">
        <v>59</v>
      </c>
      <c r="E14" s="35" t="s">
        <v>3459</v>
      </c>
    </row>
    <row r="15" spans="1:18" x14ac:dyDescent="0.2">
      <c r="A15" s="36" t="s">
        <v>61</v>
      </c>
      <c r="E15" s="37" t="s">
        <v>4466</v>
      </c>
    </row>
    <row r="16" spans="1:18" ht="25.5" x14ac:dyDescent="0.2">
      <c r="A16" t="s">
        <v>63</v>
      </c>
      <c r="E16" s="35" t="s">
        <v>64</v>
      </c>
    </row>
    <row r="17" spans="1:18" x14ac:dyDescent="0.2">
      <c r="A17" s="24" t="s">
        <v>55</v>
      </c>
      <c r="B17" s="29" t="s">
        <v>35</v>
      </c>
      <c r="C17" s="29" t="s">
        <v>56</v>
      </c>
      <c r="D17" s="24" t="s">
        <v>125</v>
      </c>
      <c r="E17" s="30" t="s">
        <v>57</v>
      </c>
      <c r="F17" s="31" t="s">
        <v>58</v>
      </c>
      <c r="G17" s="32">
        <v>18.071999999999999</v>
      </c>
      <c r="H17" s="33">
        <v>0</v>
      </c>
      <c r="I17" s="33">
        <f>ROUND(ROUND(H17,2)*ROUND(G17,3),2)</f>
        <v>0</v>
      </c>
      <c r="O17">
        <f>(I17*21)/100</f>
        <v>0</v>
      </c>
      <c r="P17" t="s">
        <v>35</v>
      </c>
    </row>
    <row r="18" spans="1:18" ht="25.5" x14ac:dyDescent="0.2">
      <c r="A18" s="34" t="s">
        <v>59</v>
      </c>
      <c r="E18" s="35" t="s">
        <v>4299</v>
      </c>
    </row>
    <row r="19" spans="1:18" x14ac:dyDescent="0.2">
      <c r="A19" s="36" t="s">
        <v>61</v>
      </c>
      <c r="E19" s="37" t="s">
        <v>4467</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1.39</v>
      </c>
      <c r="H22" s="33">
        <v>0</v>
      </c>
      <c r="I22" s="33">
        <f>ROUND(ROUND(H22,2)*ROUND(G22,3),2)</f>
        <v>0</v>
      </c>
      <c r="O22">
        <f>(I22*21)/100</f>
        <v>0</v>
      </c>
      <c r="P22" t="s">
        <v>35</v>
      </c>
    </row>
    <row r="23" spans="1:18" ht="63.75" x14ac:dyDescent="0.2">
      <c r="A23" s="34" t="s">
        <v>59</v>
      </c>
      <c r="E23" s="35" t="s">
        <v>4468</v>
      </c>
    </row>
    <row r="24" spans="1:18" x14ac:dyDescent="0.2">
      <c r="A24" s="36" t="s">
        <v>61</v>
      </c>
      <c r="E24" s="37" t="s">
        <v>4469</v>
      </c>
    </row>
    <row r="25" spans="1:18" ht="63.75" x14ac:dyDescent="0.2">
      <c r="A25" t="s">
        <v>63</v>
      </c>
      <c r="E25" s="35" t="s">
        <v>74</v>
      </c>
    </row>
    <row r="26" spans="1:18" x14ac:dyDescent="0.2">
      <c r="A26" s="24" t="s">
        <v>55</v>
      </c>
      <c r="B26" s="29" t="s">
        <v>43</v>
      </c>
      <c r="C26" s="29" t="s">
        <v>1087</v>
      </c>
      <c r="D26" s="24" t="s">
        <v>69</v>
      </c>
      <c r="E26" s="30" t="s">
        <v>1088</v>
      </c>
      <c r="F26" s="31" t="s">
        <v>101</v>
      </c>
      <c r="G26" s="32">
        <v>9.98</v>
      </c>
      <c r="H26" s="33">
        <v>0</v>
      </c>
      <c r="I26" s="33">
        <f>ROUND(ROUND(H26,2)*ROUND(G26,3),2)</f>
        <v>0</v>
      </c>
      <c r="O26">
        <f>(I26*21)/100</f>
        <v>0</v>
      </c>
      <c r="P26" t="s">
        <v>35</v>
      </c>
    </row>
    <row r="27" spans="1:18" ht="38.25" x14ac:dyDescent="0.2">
      <c r="A27" s="34" t="s">
        <v>59</v>
      </c>
      <c r="E27" s="35" t="s">
        <v>4006</v>
      </c>
    </row>
    <row r="28" spans="1:18" x14ac:dyDescent="0.2">
      <c r="A28" s="36" t="s">
        <v>61</v>
      </c>
      <c r="E28" s="37" t="s">
        <v>4470</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2.9780000000000002</v>
      </c>
      <c r="H34" s="33">
        <v>0</v>
      </c>
      <c r="I34" s="33">
        <f>ROUND(ROUND(H34,2)*ROUND(G34,3),2)</f>
        <v>0</v>
      </c>
      <c r="O34">
        <f>(I34*21)/100</f>
        <v>0</v>
      </c>
      <c r="P34" t="s">
        <v>35</v>
      </c>
    </row>
    <row r="35" spans="1:16" ht="153" x14ac:dyDescent="0.2">
      <c r="A35" s="34" t="s">
        <v>59</v>
      </c>
      <c r="E35" s="35" t="s">
        <v>4471</v>
      </c>
    </row>
    <row r="36" spans="1:16" ht="38.25" x14ac:dyDescent="0.2">
      <c r="A36" s="36" t="s">
        <v>61</v>
      </c>
      <c r="E36" s="37" t="s">
        <v>4472</v>
      </c>
    </row>
    <row r="37" spans="1:16" ht="38.25" x14ac:dyDescent="0.2">
      <c r="A37" t="s">
        <v>63</v>
      </c>
      <c r="E37" s="35" t="s">
        <v>146</v>
      </c>
    </row>
    <row r="38" spans="1:16" x14ac:dyDescent="0.2">
      <c r="A38" s="24" t="s">
        <v>55</v>
      </c>
      <c r="B38" s="29" t="s">
        <v>89</v>
      </c>
      <c r="C38" s="29" t="s">
        <v>166</v>
      </c>
      <c r="D38" s="24" t="s">
        <v>69</v>
      </c>
      <c r="E38" s="30" t="s">
        <v>167</v>
      </c>
      <c r="F38" s="31" t="s">
        <v>71</v>
      </c>
      <c r="G38" s="32">
        <v>22.388000000000002</v>
      </c>
      <c r="H38" s="33">
        <v>0</v>
      </c>
      <c r="I38" s="33">
        <f>ROUND(ROUND(H38,2)*ROUND(G38,3),2)</f>
        <v>0</v>
      </c>
      <c r="O38">
        <f>(I38*21)/100</f>
        <v>0</v>
      </c>
      <c r="P38" t="s">
        <v>35</v>
      </c>
    </row>
    <row r="39" spans="1:16" ht="63.75" x14ac:dyDescent="0.2">
      <c r="A39" s="34" t="s">
        <v>59</v>
      </c>
      <c r="E39" s="35" t="s">
        <v>4473</v>
      </c>
    </row>
    <row r="40" spans="1:16" x14ac:dyDescent="0.2">
      <c r="A40" s="36" t="s">
        <v>61</v>
      </c>
      <c r="E40" s="37" t="s">
        <v>4474</v>
      </c>
    </row>
    <row r="41" spans="1:16" ht="318.75" x14ac:dyDescent="0.2">
      <c r="A41" t="s">
        <v>63</v>
      </c>
      <c r="E41" s="35" t="s">
        <v>170</v>
      </c>
    </row>
    <row r="42" spans="1:16" x14ac:dyDescent="0.2">
      <c r="A42" s="24" t="s">
        <v>55</v>
      </c>
      <c r="B42" s="29" t="s">
        <v>94</v>
      </c>
      <c r="C42" s="29" t="s">
        <v>172</v>
      </c>
      <c r="D42" s="24" t="s">
        <v>69</v>
      </c>
      <c r="E42" s="30" t="s">
        <v>173</v>
      </c>
      <c r="F42" s="31" t="s">
        <v>174</v>
      </c>
      <c r="G42" s="32">
        <v>223.88</v>
      </c>
      <c r="H42" s="33">
        <v>0</v>
      </c>
      <c r="I42" s="33">
        <f>ROUND(ROUND(H42,2)*ROUND(G42,3),2)</f>
        <v>0</v>
      </c>
      <c r="O42">
        <f>(I42*21)/100</f>
        <v>0</v>
      </c>
      <c r="P42" t="s">
        <v>35</v>
      </c>
    </row>
    <row r="43" spans="1:16" ht="38.25" x14ac:dyDescent="0.2">
      <c r="A43" s="34" t="s">
        <v>59</v>
      </c>
      <c r="E43" s="35" t="s">
        <v>751</v>
      </c>
    </row>
    <row r="44" spans="1:16" x14ac:dyDescent="0.2">
      <c r="A44" s="36" t="s">
        <v>61</v>
      </c>
      <c r="E44" s="37" t="s">
        <v>4475</v>
      </c>
    </row>
    <row r="45" spans="1:16" ht="25.5" x14ac:dyDescent="0.2">
      <c r="A45" t="s">
        <v>63</v>
      </c>
      <c r="E45" s="35" t="s">
        <v>177</v>
      </c>
    </row>
    <row r="46" spans="1:16" x14ac:dyDescent="0.2">
      <c r="A46" s="24" t="s">
        <v>55</v>
      </c>
      <c r="B46" s="29" t="s">
        <v>50</v>
      </c>
      <c r="C46" s="29" t="s">
        <v>753</v>
      </c>
      <c r="D46" s="24" t="s">
        <v>69</v>
      </c>
      <c r="E46" s="30" t="s">
        <v>754</v>
      </c>
      <c r="F46" s="31" t="s">
        <v>71</v>
      </c>
      <c r="G46" s="32">
        <v>11.18</v>
      </c>
      <c r="H46" s="33">
        <v>0</v>
      </c>
      <c r="I46" s="33">
        <f>ROUND(ROUND(H46,2)*ROUND(G46,3),2)</f>
        <v>0</v>
      </c>
      <c r="O46">
        <f>(I46*21)/100</f>
        <v>0</v>
      </c>
      <c r="P46" t="s">
        <v>35</v>
      </c>
    </row>
    <row r="47" spans="1:16" ht="51" x14ac:dyDescent="0.2">
      <c r="A47" s="34" t="s">
        <v>59</v>
      </c>
      <c r="E47" s="35" t="s">
        <v>3339</v>
      </c>
    </row>
    <row r="48" spans="1:16" x14ac:dyDescent="0.2">
      <c r="A48" s="36" t="s">
        <v>61</v>
      </c>
      <c r="E48" s="37" t="s">
        <v>4476</v>
      </c>
    </row>
    <row r="49" spans="1:16" ht="293.25" x14ac:dyDescent="0.2">
      <c r="A49" t="s">
        <v>63</v>
      </c>
      <c r="E49" s="35" t="s">
        <v>757</v>
      </c>
    </row>
    <row r="50" spans="1:16" x14ac:dyDescent="0.2">
      <c r="A50" s="24" t="s">
        <v>55</v>
      </c>
      <c r="B50" s="29" t="s">
        <v>52</v>
      </c>
      <c r="C50" s="29" t="s">
        <v>202</v>
      </c>
      <c r="D50" s="24" t="s">
        <v>69</v>
      </c>
      <c r="E50" s="30" t="s">
        <v>203</v>
      </c>
      <c r="F50" s="31" t="s">
        <v>204</v>
      </c>
      <c r="G50" s="32">
        <v>38.527999999999999</v>
      </c>
      <c r="H50" s="33">
        <v>0</v>
      </c>
      <c r="I50" s="33">
        <f>ROUND(ROUND(H50,2)*ROUND(G50,3),2)</f>
        <v>0</v>
      </c>
      <c r="O50">
        <f>(I50*21)/100</f>
        <v>0</v>
      </c>
      <c r="P50" t="s">
        <v>35</v>
      </c>
    </row>
    <row r="51" spans="1:16" ht="76.5" x14ac:dyDescent="0.2">
      <c r="A51" s="34" t="s">
        <v>59</v>
      </c>
      <c r="E51" s="35" t="s">
        <v>4477</v>
      </c>
    </row>
    <row r="52" spans="1:16" ht="38.25" x14ac:dyDescent="0.2">
      <c r="A52" s="36" t="s">
        <v>61</v>
      </c>
      <c r="E52" s="37" t="s">
        <v>4478</v>
      </c>
    </row>
    <row r="53" spans="1:16" ht="25.5" x14ac:dyDescent="0.2">
      <c r="A53" t="s">
        <v>63</v>
      </c>
      <c r="E53" s="35" t="s">
        <v>207</v>
      </c>
    </row>
    <row r="54" spans="1:16" x14ac:dyDescent="0.2">
      <c r="A54" s="24" t="s">
        <v>55</v>
      </c>
      <c r="B54" s="29" t="s">
        <v>108</v>
      </c>
      <c r="C54" s="29" t="s">
        <v>209</v>
      </c>
      <c r="D54" s="24" t="s">
        <v>69</v>
      </c>
      <c r="E54" s="30" t="s">
        <v>210</v>
      </c>
      <c r="F54" s="31" t="s">
        <v>204</v>
      </c>
      <c r="G54" s="32">
        <v>4.46</v>
      </c>
      <c r="H54" s="33">
        <v>0</v>
      </c>
      <c r="I54" s="33">
        <f>ROUND(ROUND(H54,2)*ROUND(G54,3),2)</f>
        <v>0</v>
      </c>
      <c r="O54">
        <f>(I54*21)/100</f>
        <v>0</v>
      </c>
      <c r="P54" t="s">
        <v>35</v>
      </c>
    </row>
    <row r="55" spans="1:16" ht="38.25" x14ac:dyDescent="0.2">
      <c r="A55" s="34" t="s">
        <v>59</v>
      </c>
      <c r="E55" s="35" t="s">
        <v>3343</v>
      </c>
    </row>
    <row r="56" spans="1:16" x14ac:dyDescent="0.2">
      <c r="A56" s="36" t="s">
        <v>61</v>
      </c>
      <c r="E56" s="37" t="s">
        <v>4479</v>
      </c>
    </row>
    <row r="57" spans="1:16" x14ac:dyDescent="0.2">
      <c r="A57" t="s">
        <v>63</v>
      </c>
      <c r="E57" s="35" t="s">
        <v>213</v>
      </c>
    </row>
    <row r="58" spans="1:16" x14ac:dyDescent="0.2">
      <c r="A58" s="24" t="s">
        <v>55</v>
      </c>
      <c r="B58" s="29" t="s">
        <v>113</v>
      </c>
      <c r="C58" s="29" t="s">
        <v>762</v>
      </c>
      <c r="D58" s="24" t="s">
        <v>69</v>
      </c>
      <c r="E58" s="30" t="s">
        <v>763</v>
      </c>
      <c r="F58" s="31" t="s">
        <v>204</v>
      </c>
      <c r="G58" s="32">
        <v>4.46</v>
      </c>
      <c r="H58" s="33">
        <v>0</v>
      </c>
      <c r="I58" s="33">
        <f>ROUND(ROUND(H58,2)*ROUND(G58,3),2)</f>
        <v>0</v>
      </c>
      <c r="O58">
        <f>(I58*21)/100</f>
        <v>0</v>
      </c>
      <c r="P58" t="s">
        <v>35</v>
      </c>
    </row>
    <row r="59" spans="1:16" ht="38.25" x14ac:dyDescent="0.2">
      <c r="A59" s="34" t="s">
        <v>59</v>
      </c>
      <c r="E59" s="35" t="s">
        <v>3345</v>
      </c>
    </row>
    <row r="60" spans="1:16" x14ac:dyDescent="0.2">
      <c r="A60" s="36" t="s">
        <v>61</v>
      </c>
      <c r="E60" s="37" t="s">
        <v>4479</v>
      </c>
    </row>
    <row r="61" spans="1:16" ht="38.25" x14ac:dyDescent="0.2">
      <c r="A61" t="s">
        <v>63</v>
      </c>
      <c r="E61" s="35" t="s">
        <v>765</v>
      </c>
    </row>
    <row r="62" spans="1:16" x14ac:dyDescent="0.2">
      <c r="A62" s="24" t="s">
        <v>55</v>
      </c>
      <c r="B62" s="29" t="s">
        <v>118</v>
      </c>
      <c r="C62" s="29" t="s">
        <v>221</v>
      </c>
      <c r="D62" s="24" t="s">
        <v>69</v>
      </c>
      <c r="E62" s="30" t="s">
        <v>222</v>
      </c>
      <c r="F62" s="31" t="s">
        <v>204</v>
      </c>
      <c r="G62" s="32">
        <v>4.46</v>
      </c>
      <c r="H62" s="33">
        <v>0</v>
      </c>
      <c r="I62" s="33">
        <f>ROUND(ROUND(H62,2)*ROUND(G62,3),2)</f>
        <v>0</v>
      </c>
      <c r="O62">
        <f>(I62*21)/100</f>
        <v>0</v>
      </c>
      <c r="P62" t="s">
        <v>35</v>
      </c>
    </row>
    <row r="63" spans="1:16" ht="38.25" x14ac:dyDescent="0.2">
      <c r="A63" s="34" t="s">
        <v>59</v>
      </c>
      <c r="E63" s="35" t="s">
        <v>3346</v>
      </c>
    </row>
    <row r="64" spans="1:16" x14ac:dyDescent="0.2">
      <c r="A64" s="36" t="s">
        <v>61</v>
      </c>
      <c r="E64" s="37" t="s">
        <v>4479</v>
      </c>
    </row>
    <row r="65" spans="1:18" ht="25.5" x14ac:dyDescent="0.2">
      <c r="A65" t="s">
        <v>63</v>
      </c>
      <c r="E65" s="35" t="s">
        <v>224</v>
      </c>
    </row>
    <row r="66" spans="1:18" x14ac:dyDescent="0.2">
      <c r="A66" s="24" t="s">
        <v>55</v>
      </c>
      <c r="B66" s="29" t="s">
        <v>124</v>
      </c>
      <c r="C66" s="29" t="s">
        <v>226</v>
      </c>
      <c r="D66" s="24" t="s">
        <v>69</v>
      </c>
      <c r="E66" s="30" t="s">
        <v>227</v>
      </c>
      <c r="F66" s="31" t="s">
        <v>204</v>
      </c>
      <c r="G66" s="32">
        <v>4.46</v>
      </c>
      <c r="H66" s="33">
        <v>0</v>
      </c>
      <c r="I66" s="33">
        <f>ROUND(ROUND(H66,2)*ROUND(G66,3),2)</f>
        <v>0</v>
      </c>
      <c r="O66">
        <f>(I66*21)/100</f>
        <v>0</v>
      </c>
      <c r="P66" t="s">
        <v>35</v>
      </c>
    </row>
    <row r="67" spans="1:18" ht="38.25" x14ac:dyDescent="0.2">
      <c r="A67" s="34" t="s">
        <v>59</v>
      </c>
      <c r="E67" s="35" t="s">
        <v>3347</v>
      </c>
    </row>
    <row r="68" spans="1:18" x14ac:dyDescent="0.2">
      <c r="A68" s="36" t="s">
        <v>61</v>
      </c>
      <c r="E68" s="37" t="s">
        <v>4479</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0.108</v>
      </c>
      <c r="H71" s="33">
        <v>0</v>
      </c>
      <c r="I71" s="33">
        <f>ROUND(ROUND(H71,2)*ROUND(G71,3),2)</f>
        <v>0</v>
      </c>
      <c r="O71">
        <f>(I71*21)/100</f>
        <v>0</v>
      </c>
      <c r="P71" t="s">
        <v>35</v>
      </c>
    </row>
    <row r="72" spans="1:18" ht="51" x14ac:dyDescent="0.2">
      <c r="A72" s="34" t="s">
        <v>59</v>
      </c>
      <c r="E72" s="35" t="s">
        <v>3422</v>
      </c>
    </row>
    <row r="73" spans="1:18" x14ac:dyDescent="0.2">
      <c r="A73" s="36" t="s">
        <v>61</v>
      </c>
      <c r="E73" s="37" t="s">
        <v>3423</v>
      </c>
    </row>
    <row r="74" spans="1:18" ht="229.5" x14ac:dyDescent="0.2">
      <c r="A74" t="s">
        <v>63</v>
      </c>
      <c r="E74" s="35" t="s">
        <v>772</v>
      </c>
    </row>
    <row r="75" spans="1:18" x14ac:dyDescent="0.2">
      <c r="A75" s="24" t="s">
        <v>55</v>
      </c>
      <c r="B75" s="29" t="s">
        <v>134</v>
      </c>
      <c r="C75" s="29" t="s">
        <v>288</v>
      </c>
      <c r="D75" s="24" t="s">
        <v>69</v>
      </c>
      <c r="E75" s="30" t="s">
        <v>289</v>
      </c>
      <c r="F75" s="31" t="s">
        <v>71</v>
      </c>
      <c r="G75" s="32">
        <v>2.649</v>
      </c>
      <c r="H75" s="33">
        <v>0</v>
      </c>
      <c r="I75" s="33">
        <f>ROUND(ROUND(H75,2)*ROUND(G75,3),2)</f>
        <v>0</v>
      </c>
      <c r="O75">
        <f>(I75*21)/100</f>
        <v>0</v>
      </c>
      <c r="P75" t="s">
        <v>35</v>
      </c>
    </row>
    <row r="76" spans="1:18" ht="51" x14ac:dyDescent="0.2">
      <c r="A76" s="34" t="s">
        <v>59</v>
      </c>
      <c r="E76" s="35" t="s">
        <v>3351</v>
      </c>
    </row>
    <row r="77" spans="1:18" x14ac:dyDescent="0.2">
      <c r="A77" s="36" t="s">
        <v>61</v>
      </c>
      <c r="E77" s="37" t="s">
        <v>4480</v>
      </c>
    </row>
    <row r="78" spans="1:18" ht="369.75" x14ac:dyDescent="0.2">
      <c r="A78" t="s">
        <v>63</v>
      </c>
      <c r="E78" s="35" t="s">
        <v>274</v>
      </c>
    </row>
    <row r="79" spans="1:18" x14ac:dyDescent="0.2">
      <c r="A79" s="24" t="s">
        <v>55</v>
      </c>
      <c r="B79" s="29" t="s">
        <v>141</v>
      </c>
      <c r="C79" s="29" t="s">
        <v>775</v>
      </c>
      <c r="D79" s="24" t="s">
        <v>69</v>
      </c>
      <c r="E79" s="30" t="s">
        <v>776</v>
      </c>
      <c r="F79" s="31" t="s">
        <v>71</v>
      </c>
      <c r="G79" s="32">
        <v>1.67</v>
      </c>
      <c r="H79" s="33">
        <v>0</v>
      </c>
      <c r="I79" s="33">
        <f>ROUND(ROUND(H79,2)*ROUND(G79,3),2)</f>
        <v>0</v>
      </c>
      <c r="O79">
        <f>(I79*21)/100</f>
        <v>0</v>
      </c>
      <c r="P79" t="s">
        <v>35</v>
      </c>
    </row>
    <row r="80" spans="1:18" ht="76.5" x14ac:dyDescent="0.2">
      <c r="A80" s="34" t="s">
        <v>59</v>
      </c>
      <c r="E80" s="35" t="s">
        <v>4481</v>
      </c>
    </row>
    <row r="81" spans="1:16" x14ac:dyDescent="0.2">
      <c r="A81" s="36" t="s">
        <v>61</v>
      </c>
      <c r="E81" s="37" t="s">
        <v>4482</v>
      </c>
    </row>
    <row r="82" spans="1:16" ht="369.75" x14ac:dyDescent="0.2">
      <c r="A82" t="s">
        <v>63</v>
      </c>
      <c r="E82" s="35" t="s">
        <v>274</v>
      </c>
    </row>
    <row r="83" spans="1:16" x14ac:dyDescent="0.2">
      <c r="A83" s="24" t="s">
        <v>55</v>
      </c>
      <c r="B83" s="29" t="s">
        <v>147</v>
      </c>
      <c r="C83" s="29" t="s">
        <v>779</v>
      </c>
      <c r="D83" s="24" t="s">
        <v>69</v>
      </c>
      <c r="E83" s="30" t="s">
        <v>780</v>
      </c>
      <c r="F83" s="31" t="s">
        <v>58</v>
      </c>
      <c r="G83" s="32">
        <v>0.26200000000000001</v>
      </c>
      <c r="H83" s="33">
        <v>0</v>
      </c>
      <c r="I83" s="33">
        <f>ROUND(ROUND(H83,2)*ROUND(G83,3),2)</f>
        <v>0</v>
      </c>
      <c r="O83">
        <f>(I83*21)/100</f>
        <v>0</v>
      </c>
      <c r="P83" t="s">
        <v>35</v>
      </c>
    </row>
    <row r="84" spans="1:16" ht="51" x14ac:dyDescent="0.2">
      <c r="A84" s="34" t="s">
        <v>59</v>
      </c>
      <c r="E84" s="35" t="s">
        <v>3355</v>
      </c>
    </row>
    <row r="85" spans="1:16" x14ac:dyDescent="0.2">
      <c r="A85" s="36" t="s">
        <v>61</v>
      </c>
      <c r="E85" s="37" t="s">
        <v>4483</v>
      </c>
    </row>
    <row r="86" spans="1:16" ht="191.25" x14ac:dyDescent="0.2">
      <c r="A86" t="s">
        <v>63</v>
      </c>
      <c r="E86" s="35" t="s">
        <v>783</v>
      </c>
    </row>
    <row r="87" spans="1:16" x14ac:dyDescent="0.2">
      <c r="A87" s="24" t="s">
        <v>55</v>
      </c>
      <c r="B87" s="29" t="s">
        <v>153</v>
      </c>
      <c r="C87" s="29" t="s">
        <v>293</v>
      </c>
      <c r="D87" s="24" t="s">
        <v>69</v>
      </c>
      <c r="E87" s="30" t="s">
        <v>294</v>
      </c>
      <c r="F87" s="31" t="s">
        <v>71</v>
      </c>
      <c r="G87" s="32">
        <v>3.2450000000000001</v>
      </c>
      <c r="H87" s="33">
        <v>0</v>
      </c>
      <c r="I87" s="33">
        <f>ROUND(ROUND(H87,2)*ROUND(G87,3),2)</f>
        <v>0</v>
      </c>
      <c r="O87">
        <f>(I87*21)/100</f>
        <v>0</v>
      </c>
      <c r="P87" t="s">
        <v>35</v>
      </c>
    </row>
    <row r="88" spans="1:16" ht="51" x14ac:dyDescent="0.2">
      <c r="A88" s="34" t="s">
        <v>59</v>
      </c>
      <c r="E88" s="35" t="s">
        <v>3357</v>
      </c>
    </row>
    <row r="89" spans="1:16" x14ac:dyDescent="0.2">
      <c r="A89" s="36" t="s">
        <v>61</v>
      </c>
      <c r="E89" s="37" t="s">
        <v>4484</v>
      </c>
    </row>
    <row r="90" spans="1:16" ht="38.25" x14ac:dyDescent="0.2">
      <c r="A90" t="s">
        <v>63</v>
      </c>
      <c r="E90" s="35" t="s">
        <v>297</v>
      </c>
    </row>
    <row r="91" spans="1:16" x14ac:dyDescent="0.2">
      <c r="A91" s="24" t="s">
        <v>55</v>
      </c>
      <c r="B91" s="29" t="s">
        <v>159</v>
      </c>
      <c r="C91" s="29" t="s">
        <v>310</v>
      </c>
      <c r="D91" s="24" t="s">
        <v>69</v>
      </c>
      <c r="E91" s="30" t="s">
        <v>311</v>
      </c>
      <c r="F91" s="31" t="s">
        <v>71</v>
      </c>
      <c r="G91" s="32">
        <v>4.415</v>
      </c>
      <c r="H91" s="33">
        <v>0</v>
      </c>
      <c r="I91" s="33">
        <f>ROUND(ROUND(H91,2)*ROUND(G91,3),2)</f>
        <v>0</v>
      </c>
      <c r="O91">
        <f>(I91*21)/100</f>
        <v>0</v>
      </c>
      <c r="P91" t="s">
        <v>35</v>
      </c>
    </row>
    <row r="92" spans="1:16" ht="51" x14ac:dyDescent="0.2">
      <c r="A92" s="34" t="s">
        <v>59</v>
      </c>
      <c r="E92" s="35" t="s">
        <v>3359</v>
      </c>
    </row>
    <row r="93" spans="1:16" x14ac:dyDescent="0.2">
      <c r="A93" s="36" t="s">
        <v>61</v>
      </c>
      <c r="E93" s="37" t="s">
        <v>4485</v>
      </c>
    </row>
    <row r="94" spans="1:16" ht="102" x14ac:dyDescent="0.2">
      <c r="A94" t="s">
        <v>63</v>
      </c>
      <c r="E94" s="35" t="s">
        <v>314</v>
      </c>
    </row>
    <row r="95" spans="1:16" x14ac:dyDescent="0.2">
      <c r="A95" s="24" t="s">
        <v>55</v>
      </c>
      <c r="B95" s="29" t="s">
        <v>165</v>
      </c>
      <c r="C95" s="29" t="s">
        <v>788</v>
      </c>
      <c r="D95" s="24" t="s">
        <v>69</v>
      </c>
      <c r="E95" s="30" t="s">
        <v>789</v>
      </c>
      <c r="F95" s="31" t="s">
        <v>71</v>
      </c>
      <c r="G95" s="32">
        <v>0.49299999999999999</v>
      </c>
      <c r="H95" s="33">
        <v>0</v>
      </c>
      <c r="I95" s="33">
        <f>ROUND(ROUND(H95,2)*ROUND(G95,3),2)</f>
        <v>0</v>
      </c>
      <c r="O95">
        <f>(I95*21)/100</f>
        <v>0</v>
      </c>
      <c r="P95" t="s">
        <v>35</v>
      </c>
    </row>
    <row r="96" spans="1:16" ht="51" x14ac:dyDescent="0.2">
      <c r="A96" s="34" t="s">
        <v>59</v>
      </c>
      <c r="E96" s="35" t="s">
        <v>3361</v>
      </c>
    </row>
    <row r="97" spans="1:18" x14ac:dyDescent="0.2">
      <c r="A97" s="36" t="s">
        <v>61</v>
      </c>
      <c r="E97" s="37" t="s">
        <v>4486</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15.3</v>
      </c>
      <c r="H100" s="33">
        <v>0</v>
      </c>
      <c r="I100" s="33">
        <f>ROUND(ROUND(H100,2)*ROUND(G100,3),2)</f>
        <v>0</v>
      </c>
      <c r="O100">
        <f>(I100*21)/100</f>
        <v>0</v>
      </c>
      <c r="P100" t="s">
        <v>35</v>
      </c>
    </row>
    <row r="101" spans="1:18" ht="38.25" x14ac:dyDescent="0.2">
      <c r="A101" s="34" t="s">
        <v>59</v>
      </c>
      <c r="E101" s="35" t="s">
        <v>4221</v>
      </c>
    </row>
    <row r="102" spans="1:18" x14ac:dyDescent="0.2">
      <c r="A102" s="36" t="s">
        <v>61</v>
      </c>
      <c r="E102" s="37" t="s">
        <v>4487</v>
      </c>
    </row>
    <row r="103" spans="1:18" ht="51" x14ac:dyDescent="0.2">
      <c r="A103" t="s">
        <v>63</v>
      </c>
      <c r="E103" s="35" t="s">
        <v>327</v>
      </c>
    </row>
    <row r="104" spans="1:18" x14ac:dyDescent="0.2">
      <c r="A104" s="24" t="s">
        <v>55</v>
      </c>
      <c r="B104" s="29" t="s">
        <v>178</v>
      </c>
      <c r="C104" s="29" t="s">
        <v>347</v>
      </c>
      <c r="D104" s="24" t="s">
        <v>69</v>
      </c>
      <c r="E104" s="30" t="s">
        <v>348</v>
      </c>
      <c r="F104" s="31" t="s">
        <v>204</v>
      </c>
      <c r="G104" s="32">
        <v>15.3</v>
      </c>
      <c r="H104" s="33">
        <v>0</v>
      </c>
      <c r="I104" s="33">
        <f>ROUND(ROUND(H104,2)*ROUND(G104,3),2)</f>
        <v>0</v>
      </c>
      <c r="O104">
        <f>(I104*21)/100</f>
        <v>0</v>
      </c>
      <c r="P104" t="s">
        <v>35</v>
      </c>
    </row>
    <row r="105" spans="1:18" ht="38.25" x14ac:dyDescent="0.2">
      <c r="A105" s="34" t="s">
        <v>59</v>
      </c>
      <c r="E105" s="35" t="s">
        <v>4223</v>
      </c>
    </row>
    <row r="106" spans="1:18" x14ac:dyDescent="0.2">
      <c r="A106" s="36" t="s">
        <v>61</v>
      </c>
      <c r="E106" s="37" t="s">
        <v>4487</v>
      </c>
    </row>
    <row r="107" spans="1:18" ht="51" x14ac:dyDescent="0.2">
      <c r="A107" t="s">
        <v>63</v>
      </c>
      <c r="E107" s="35" t="s">
        <v>327</v>
      </c>
    </row>
    <row r="108" spans="1:18" x14ac:dyDescent="0.2">
      <c r="A108" s="24" t="s">
        <v>55</v>
      </c>
      <c r="B108" s="29" t="s">
        <v>184</v>
      </c>
      <c r="C108" s="29" t="s">
        <v>369</v>
      </c>
      <c r="D108" s="24" t="s">
        <v>69</v>
      </c>
      <c r="E108" s="30" t="s">
        <v>370</v>
      </c>
      <c r="F108" s="31" t="s">
        <v>204</v>
      </c>
      <c r="G108" s="32">
        <v>15.3</v>
      </c>
      <c r="H108" s="33">
        <v>0</v>
      </c>
      <c r="I108" s="33">
        <f>ROUND(ROUND(H108,2)*ROUND(G108,3),2)</f>
        <v>0</v>
      </c>
      <c r="O108">
        <f>(I108*21)/100</f>
        <v>0</v>
      </c>
      <c r="P108" t="s">
        <v>35</v>
      </c>
    </row>
    <row r="109" spans="1:18" ht="51" x14ac:dyDescent="0.2">
      <c r="A109" s="34" t="s">
        <v>59</v>
      </c>
      <c r="E109" s="35" t="s">
        <v>4024</v>
      </c>
    </row>
    <row r="110" spans="1:18" x14ac:dyDescent="0.2">
      <c r="A110" s="36" t="s">
        <v>61</v>
      </c>
      <c r="E110" s="37" t="s">
        <v>4487</v>
      </c>
    </row>
    <row r="111" spans="1:18" ht="51" x14ac:dyDescent="0.2">
      <c r="A111" t="s">
        <v>63</v>
      </c>
      <c r="E111" s="35" t="s">
        <v>373</v>
      </c>
    </row>
    <row r="112" spans="1:18" x14ac:dyDescent="0.2">
      <c r="A112" s="24" t="s">
        <v>55</v>
      </c>
      <c r="B112" s="29" t="s">
        <v>190</v>
      </c>
      <c r="C112" s="29" t="s">
        <v>375</v>
      </c>
      <c r="D112" s="24" t="s">
        <v>69</v>
      </c>
      <c r="E112" s="30" t="s">
        <v>376</v>
      </c>
      <c r="F112" s="31" t="s">
        <v>204</v>
      </c>
      <c r="G112" s="32">
        <v>30.6</v>
      </c>
      <c r="H112" s="33">
        <v>0</v>
      </c>
      <c r="I112" s="33">
        <f>ROUND(ROUND(H112,2)*ROUND(G112,3),2)</f>
        <v>0</v>
      </c>
      <c r="O112">
        <f>(I112*21)/100</f>
        <v>0</v>
      </c>
      <c r="P112" t="s">
        <v>35</v>
      </c>
    </row>
    <row r="113" spans="1:16" ht="102" x14ac:dyDescent="0.2">
      <c r="A113" s="34" t="s">
        <v>59</v>
      </c>
      <c r="E113" s="35" t="s">
        <v>4488</v>
      </c>
    </row>
    <row r="114" spans="1:16" ht="38.25" x14ac:dyDescent="0.2">
      <c r="A114" s="36" t="s">
        <v>61</v>
      </c>
      <c r="E114" s="37" t="s">
        <v>4489</v>
      </c>
    </row>
    <row r="115" spans="1:16" ht="51" x14ac:dyDescent="0.2">
      <c r="A115" t="s">
        <v>63</v>
      </c>
      <c r="E115" s="35" t="s">
        <v>373</v>
      </c>
    </row>
    <row r="116" spans="1:16" x14ac:dyDescent="0.2">
      <c r="A116" s="24" t="s">
        <v>55</v>
      </c>
      <c r="B116" s="29" t="s">
        <v>196</v>
      </c>
      <c r="C116" s="29" t="s">
        <v>403</v>
      </c>
      <c r="D116" s="24" t="s">
        <v>69</v>
      </c>
      <c r="E116" s="30" t="s">
        <v>404</v>
      </c>
      <c r="F116" s="31" t="s">
        <v>204</v>
      </c>
      <c r="G116" s="32">
        <v>15.3</v>
      </c>
      <c r="H116" s="33">
        <v>0</v>
      </c>
      <c r="I116" s="33">
        <f>ROUND(ROUND(H116,2)*ROUND(G116,3),2)</f>
        <v>0</v>
      </c>
      <c r="O116">
        <f>(I116*21)/100</f>
        <v>0</v>
      </c>
      <c r="P116" t="s">
        <v>35</v>
      </c>
    </row>
    <row r="117" spans="1:16" ht="38.25" x14ac:dyDescent="0.2">
      <c r="A117" s="34" t="s">
        <v>59</v>
      </c>
      <c r="E117" s="35" t="s">
        <v>4226</v>
      </c>
    </row>
    <row r="118" spans="1:16" x14ac:dyDescent="0.2">
      <c r="A118" s="36" t="s">
        <v>61</v>
      </c>
      <c r="E118" s="37" t="s">
        <v>4487</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15.3</v>
      </c>
      <c r="H120" s="33">
        <v>0</v>
      </c>
      <c r="I120" s="33">
        <f>ROUND(ROUND(H120,2)*ROUND(G120,3),2)</f>
        <v>0</v>
      </c>
      <c r="O120">
        <f>(I120*21)/100</f>
        <v>0</v>
      </c>
      <c r="P120" t="s">
        <v>35</v>
      </c>
    </row>
    <row r="121" spans="1:16" ht="38.25" x14ac:dyDescent="0.2">
      <c r="A121" s="34" t="s">
        <v>59</v>
      </c>
      <c r="E121" s="35" t="s">
        <v>4227</v>
      </c>
    </row>
    <row r="122" spans="1:16" x14ac:dyDescent="0.2">
      <c r="A122" s="36" t="s">
        <v>61</v>
      </c>
      <c r="E122" s="37" t="s">
        <v>4487</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15.3</v>
      </c>
      <c r="H124" s="33">
        <v>0</v>
      </c>
      <c r="I124" s="33">
        <f>ROUND(ROUND(H124,2)*ROUND(G124,3),2)</f>
        <v>0</v>
      </c>
      <c r="O124">
        <f>(I124*21)/100</f>
        <v>0</v>
      </c>
      <c r="P124" t="s">
        <v>35</v>
      </c>
    </row>
    <row r="125" spans="1:16" ht="38.25" x14ac:dyDescent="0.2">
      <c r="A125" s="34" t="s">
        <v>59</v>
      </c>
      <c r="E125" s="35" t="s">
        <v>4228</v>
      </c>
    </row>
    <row r="126" spans="1:16" x14ac:dyDescent="0.2">
      <c r="A126" s="36" t="s">
        <v>61</v>
      </c>
      <c r="E126" s="37" t="s">
        <v>4487</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9.98</v>
      </c>
      <c r="H128" s="33">
        <v>0</v>
      </c>
      <c r="I128" s="33">
        <f>ROUND(ROUND(H128,2)*ROUND(G128,3),2)</f>
        <v>0</v>
      </c>
      <c r="O128">
        <f>(I128*21)/100</f>
        <v>0</v>
      </c>
      <c r="P128" t="s">
        <v>35</v>
      </c>
    </row>
    <row r="129" spans="1:18" ht="38.25" x14ac:dyDescent="0.2">
      <c r="A129" s="34" t="s">
        <v>59</v>
      </c>
      <c r="E129" s="35" t="s">
        <v>4026</v>
      </c>
    </row>
    <row r="130" spans="1:18" x14ac:dyDescent="0.2">
      <c r="A130" s="36" t="s">
        <v>61</v>
      </c>
      <c r="E130" s="37" t="s">
        <v>4470</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11.856</v>
      </c>
      <c r="H138" s="33">
        <v>0</v>
      </c>
      <c r="I138" s="33">
        <f>ROUND(ROUND(H138,2)*ROUND(G138,3),2)</f>
        <v>0</v>
      </c>
      <c r="O138">
        <f>(I138*21)/100</f>
        <v>0</v>
      </c>
      <c r="P138" t="s">
        <v>35</v>
      </c>
    </row>
    <row r="139" spans="1:18" ht="76.5" x14ac:dyDescent="0.2">
      <c r="A139" s="34" t="s">
        <v>59</v>
      </c>
      <c r="E139" s="35" t="s">
        <v>4490</v>
      </c>
    </row>
    <row r="140" spans="1:18" ht="38.25" x14ac:dyDescent="0.2">
      <c r="A140" s="36" t="s">
        <v>61</v>
      </c>
      <c r="E140" s="37" t="s">
        <v>4491</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4.8</v>
      </c>
      <c r="H147" s="33">
        <v>0</v>
      </c>
      <c r="I147" s="33">
        <f>ROUND(ROUND(H147,2)*ROUND(G147,3),2)</f>
        <v>0</v>
      </c>
      <c r="O147">
        <f>(I147*21)/100</f>
        <v>0</v>
      </c>
      <c r="P147" t="s">
        <v>35</v>
      </c>
    </row>
    <row r="148" spans="1:18" ht="51" x14ac:dyDescent="0.2">
      <c r="A148" s="34" t="s">
        <v>59</v>
      </c>
      <c r="E148" s="35" t="s">
        <v>3441</v>
      </c>
    </row>
    <row r="149" spans="1:18" x14ac:dyDescent="0.2">
      <c r="A149" s="36" t="s">
        <v>61</v>
      </c>
      <c r="E149" s="37" t="s">
        <v>1516</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1.8720000000000001</v>
      </c>
      <c r="H155" s="33">
        <v>0</v>
      </c>
      <c r="I155" s="33">
        <f>ROUND(ROUND(H155,2)*ROUND(G155,3),2)</f>
        <v>0</v>
      </c>
      <c r="O155">
        <f>(I155*21)/100</f>
        <v>0</v>
      </c>
      <c r="P155" t="s">
        <v>35</v>
      </c>
    </row>
    <row r="156" spans="1:18" ht="102" x14ac:dyDescent="0.2">
      <c r="A156" s="34" t="s">
        <v>59</v>
      </c>
      <c r="E156" s="35" t="s">
        <v>4492</v>
      </c>
    </row>
    <row r="157" spans="1:18" x14ac:dyDescent="0.2">
      <c r="A157" s="36" t="s">
        <v>61</v>
      </c>
      <c r="E157" s="37" t="s">
        <v>4493</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f>
        <v>0</v>
      </c>
      <c r="R159">
        <f>0+O160+O164+O168+O172+O176+O180+O184+O188+O192</f>
        <v>0</v>
      </c>
    </row>
    <row r="160" spans="1:18" x14ac:dyDescent="0.2">
      <c r="A160" s="24" t="s">
        <v>55</v>
      </c>
      <c r="B160" s="29" t="s">
        <v>255</v>
      </c>
      <c r="C160" s="29" t="s">
        <v>646</v>
      </c>
      <c r="D160" s="24" t="s">
        <v>69</v>
      </c>
      <c r="E160" s="30" t="s">
        <v>647</v>
      </c>
      <c r="F160" s="31" t="s">
        <v>101</v>
      </c>
      <c r="G160" s="32">
        <v>3.16</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4494</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1E-3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3448</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5.51</v>
      </c>
      <c r="H176" s="33">
        <v>0</v>
      </c>
      <c r="I176" s="33">
        <f>ROUND(ROUND(H176,2)*ROUND(G176,3),2)</f>
        <v>0</v>
      </c>
      <c r="O176">
        <f>(I176*21)/100</f>
        <v>0</v>
      </c>
      <c r="P176" t="s">
        <v>35</v>
      </c>
    </row>
    <row r="177" spans="1:16" ht="127.5" x14ac:dyDescent="0.2">
      <c r="A177" s="34" t="s">
        <v>59</v>
      </c>
      <c r="E177" s="35" t="s">
        <v>4495</v>
      </c>
    </row>
    <row r="178" spans="1:16" ht="38.25" x14ac:dyDescent="0.2">
      <c r="A178" s="36" t="s">
        <v>61</v>
      </c>
      <c r="E178" s="37" t="s">
        <v>4496</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126.73</v>
      </c>
      <c r="H180" s="33">
        <v>0</v>
      </c>
      <c r="I180" s="33">
        <f>ROUND(ROUND(H180,2)*ROUND(G180,3),2)</f>
        <v>0</v>
      </c>
      <c r="O180">
        <f>(I180*21)/100</f>
        <v>0</v>
      </c>
      <c r="P180" t="s">
        <v>35</v>
      </c>
    </row>
    <row r="181" spans="1:16" ht="89.25" x14ac:dyDescent="0.2">
      <c r="A181" s="34" t="s">
        <v>59</v>
      </c>
      <c r="E181" s="35" t="s">
        <v>4497</v>
      </c>
    </row>
    <row r="182" spans="1:16" ht="38.25" x14ac:dyDescent="0.2">
      <c r="A182" s="36" t="s">
        <v>61</v>
      </c>
      <c r="E182" s="37" t="s">
        <v>4498</v>
      </c>
    </row>
    <row r="183" spans="1:16" ht="25.5" x14ac:dyDescent="0.2">
      <c r="A183" t="s">
        <v>63</v>
      </c>
      <c r="E183" s="35" t="s">
        <v>80</v>
      </c>
    </row>
    <row r="184" spans="1:16" x14ac:dyDescent="0.2">
      <c r="A184" s="24" t="s">
        <v>55</v>
      </c>
      <c r="B184" s="29" t="s">
        <v>292</v>
      </c>
      <c r="C184" s="29" t="s">
        <v>840</v>
      </c>
      <c r="D184" s="24" t="s">
        <v>69</v>
      </c>
      <c r="E184" s="30" t="s">
        <v>841</v>
      </c>
      <c r="F184" s="31" t="s">
        <v>71</v>
      </c>
      <c r="G184" s="32">
        <v>1.5129999999999999</v>
      </c>
      <c r="H184" s="33">
        <v>0</v>
      </c>
      <c r="I184" s="33">
        <f>ROUND(ROUND(H184,2)*ROUND(G184,3),2)</f>
        <v>0</v>
      </c>
      <c r="O184">
        <f>(I184*21)/100</f>
        <v>0</v>
      </c>
      <c r="P184" t="s">
        <v>35</v>
      </c>
    </row>
    <row r="185" spans="1:16" ht="63.75" x14ac:dyDescent="0.2">
      <c r="A185" s="34" t="s">
        <v>59</v>
      </c>
      <c r="E185" s="35" t="s">
        <v>4373</v>
      </c>
    </row>
    <row r="186" spans="1:16" x14ac:dyDescent="0.2">
      <c r="A186" s="36" t="s">
        <v>61</v>
      </c>
      <c r="E186" s="37" t="s">
        <v>4499</v>
      </c>
    </row>
    <row r="187" spans="1:16" ht="114.75" x14ac:dyDescent="0.2">
      <c r="A187" t="s">
        <v>63</v>
      </c>
      <c r="E187" s="35" t="s">
        <v>661</v>
      </c>
    </row>
    <row r="188" spans="1:16" x14ac:dyDescent="0.2">
      <c r="A188" s="24" t="s">
        <v>55</v>
      </c>
      <c r="B188" s="29" t="s">
        <v>298</v>
      </c>
      <c r="C188" s="29" t="s">
        <v>844</v>
      </c>
      <c r="D188" s="24" t="s">
        <v>69</v>
      </c>
      <c r="E188" s="30" t="s">
        <v>845</v>
      </c>
      <c r="F188" s="31" t="s">
        <v>77</v>
      </c>
      <c r="G188" s="32">
        <v>86.305000000000007</v>
      </c>
      <c r="H188" s="33">
        <v>0</v>
      </c>
      <c r="I188" s="33">
        <f>ROUND(ROUND(H188,2)*ROUND(G188,3),2)</f>
        <v>0</v>
      </c>
      <c r="O188">
        <f>(I188*21)/100</f>
        <v>0</v>
      </c>
      <c r="P188" t="s">
        <v>35</v>
      </c>
    </row>
    <row r="189" spans="1:16" ht="89.25" x14ac:dyDescent="0.2">
      <c r="A189" s="34" t="s">
        <v>59</v>
      </c>
      <c r="E189" s="35" t="s">
        <v>4500</v>
      </c>
    </row>
    <row r="190" spans="1:16" ht="38.25" x14ac:dyDescent="0.2">
      <c r="A190" s="36" t="s">
        <v>61</v>
      </c>
      <c r="E190" s="37" t="s">
        <v>4501</v>
      </c>
    </row>
    <row r="191" spans="1:16" ht="25.5" x14ac:dyDescent="0.2">
      <c r="A191" t="s">
        <v>63</v>
      </c>
      <c r="E191" s="35" t="s">
        <v>80</v>
      </c>
    </row>
    <row r="192" spans="1:16" x14ac:dyDescent="0.2">
      <c r="A192" s="24" t="s">
        <v>55</v>
      </c>
      <c r="B192" s="29" t="s">
        <v>303</v>
      </c>
      <c r="C192" s="29" t="s">
        <v>848</v>
      </c>
      <c r="D192" s="24" t="s">
        <v>69</v>
      </c>
      <c r="E192" s="30" t="s">
        <v>849</v>
      </c>
      <c r="F192" s="31" t="s">
        <v>101</v>
      </c>
      <c r="G192" s="32">
        <v>5.05</v>
      </c>
      <c r="H192" s="33">
        <v>0</v>
      </c>
      <c r="I192" s="33">
        <f>ROUND(ROUND(H192,2)*ROUND(G192,3),2)</f>
        <v>0</v>
      </c>
      <c r="O192">
        <f>(I192*21)/100</f>
        <v>0</v>
      </c>
      <c r="P192" t="s">
        <v>35</v>
      </c>
    </row>
    <row r="193" spans="1:5" ht="51" x14ac:dyDescent="0.2">
      <c r="A193" s="34" t="s">
        <v>59</v>
      </c>
      <c r="E193" s="35" t="s">
        <v>4502</v>
      </c>
    </row>
    <row r="194" spans="1:5" x14ac:dyDescent="0.2">
      <c r="A194" s="36" t="s">
        <v>61</v>
      </c>
      <c r="E194" s="37" t="s">
        <v>4503</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0+O12+O17+O38</f>
        <v>0</v>
      </c>
      <c r="P2" t="s">
        <v>34</v>
      </c>
    </row>
    <row r="3" spans="1:18" ht="15" customHeight="1" x14ac:dyDescent="0.25">
      <c r="A3" t="s">
        <v>11</v>
      </c>
      <c r="B3" s="17" t="s">
        <v>13</v>
      </c>
      <c r="C3" s="4" t="s">
        <v>14</v>
      </c>
      <c r="D3" s="7"/>
      <c r="E3" s="18" t="s">
        <v>15</v>
      </c>
      <c r="F3" s="8"/>
      <c r="G3" s="15"/>
      <c r="H3" s="14" t="s">
        <v>4504</v>
      </c>
      <c r="I3" s="40">
        <f>0+I12+I17+I38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4504</v>
      </c>
      <c r="D8" s="2"/>
      <c r="E8" s="21" t="s">
        <v>4505</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55.12</v>
      </c>
      <c r="H13" s="33">
        <v>0</v>
      </c>
      <c r="I13" s="33">
        <f>ROUND(ROUND(H13,2)*ROUND(G13,3),2)</f>
        <v>0</v>
      </c>
      <c r="O13">
        <f>(I13*21)/100</f>
        <v>0</v>
      </c>
      <c r="P13" t="s">
        <v>35</v>
      </c>
    </row>
    <row r="14" spans="1:18" ht="25.5" x14ac:dyDescent="0.2">
      <c r="A14" s="34" t="s">
        <v>59</v>
      </c>
      <c r="E14" s="35" t="s">
        <v>925</v>
      </c>
    </row>
    <row r="15" spans="1:18" x14ac:dyDescent="0.2">
      <c r="A15" s="36" t="s">
        <v>61</v>
      </c>
      <c r="E15" s="37" t="s">
        <v>4506</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f>
        <v>0</v>
      </c>
      <c r="R17">
        <f>0+O18+O22+O26+O30+O34</f>
        <v>0</v>
      </c>
    </row>
    <row r="18" spans="1:18" x14ac:dyDescent="0.2">
      <c r="A18" s="24" t="s">
        <v>55</v>
      </c>
      <c r="B18" s="29" t="s">
        <v>35</v>
      </c>
      <c r="C18" s="29" t="s">
        <v>1087</v>
      </c>
      <c r="D18" s="24" t="s">
        <v>69</v>
      </c>
      <c r="E18" s="30" t="s">
        <v>1088</v>
      </c>
      <c r="F18" s="31" t="s">
        <v>101</v>
      </c>
      <c r="G18" s="32">
        <v>12.3</v>
      </c>
      <c r="H18" s="33">
        <v>0</v>
      </c>
      <c r="I18" s="33">
        <f>ROUND(ROUND(H18,2)*ROUND(G18,3),2)</f>
        <v>0</v>
      </c>
      <c r="O18">
        <f>(I18*21)/100</f>
        <v>0</v>
      </c>
      <c r="P18" t="s">
        <v>35</v>
      </c>
    </row>
    <row r="19" spans="1:18" ht="25.5" x14ac:dyDescent="0.2">
      <c r="A19" s="34" t="s">
        <v>59</v>
      </c>
      <c r="E19" s="35" t="s">
        <v>4277</v>
      </c>
    </row>
    <row r="20" spans="1:18" x14ac:dyDescent="0.2">
      <c r="A20" s="36" t="s">
        <v>61</v>
      </c>
      <c r="E20" s="37" t="s">
        <v>4507</v>
      </c>
    </row>
    <row r="21" spans="1:18" ht="25.5" x14ac:dyDescent="0.2">
      <c r="A21" t="s">
        <v>63</v>
      </c>
      <c r="E21" s="35" t="s">
        <v>133</v>
      </c>
    </row>
    <row r="22" spans="1:18" x14ac:dyDescent="0.2">
      <c r="A22" s="24" t="s">
        <v>55</v>
      </c>
      <c r="B22" s="29" t="s">
        <v>34</v>
      </c>
      <c r="C22" s="29" t="s">
        <v>142</v>
      </c>
      <c r="D22" s="24" t="s">
        <v>69</v>
      </c>
      <c r="E22" s="30" t="s">
        <v>143</v>
      </c>
      <c r="F22" s="31" t="s">
        <v>71</v>
      </c>
      <c r="G22" s="32">
        <v>1.5109999999999999</v>
      </c>
      <c r="H22" s="33">
        <v>0</v>
      </c>
      <c r="I22" s="33">
        <f>ROUND(ROUND(H22,2)*ROUND(G22,3),2)</f>
        <v>0</v>
      </c>
      <c r="O22">
        <f>(I22*21)/100</f>
        <v>0</v>
      </c>
      <c r="P22" t="s">
        <v>35</v>
      </c>
    </row>
    <row r="23" spans="1:18" ht="63.75" x14ac:dyDescent="0.2">
      <c r="A23" s="34" t="s">
        <v>59</v>
      </c>
      <c r="E23" s="35" t="s">
        <v>4508</v>
      </c>
    </row>
    <row r="24" spans="1:18" x14ac:dyDescent="0.2">
      <c r="A24" s="36" t="s">
        <v>61</v>
      </c>
      <c r="E24" s="37" t="s">
        <v>4509</v>
      </c>
    </row>
    <row r="25" spans="1:18" ht="38.25" x14ac:dyDescent="0.2">
      <c r="A25" t="s">
        <v>63</v>
      </c>
      <c r="E25" s="35" t="s">
        <v>146</v>
      </c>
    </row>
    <row r="26" spans="1:18" x14ac:dyDescent="0.2">
      <c r="A26" s="24" t="s">
        <v>55</v>
      </c>
      <c r="B26" s="29" t="s">
        <v>43</v>
      </c>
      <c r="C26" s="29" t="s">
        <v>166</v>
      </c>
      <c r="D26" s="24" t="s">
        <v>69</v>
      </c>
      <c r="E26" s="30" t="s">
        <v>167</v>
      </c>
      <c r="F26" s="31" t="s">
        <v>71</v>
      </c>
      <c r="G26" s="32">
        <v>27.56</v>
      </c>
      <c r="H26" s="33">
        <v>0</v>
      </c>
      <c r="I26" s="33">
        <f>ROUND(ROUND(H26,2)*ROUND(G26,3),2)</f>
        <v>0</v>
      </c>
      <c r="O26">
        <f>(I26*21)/100</f>
        <v>0</v>
      </c>
      <c r="P26" t="s">
        <v>35</v>
      </c>
    </row>
    <row r="27" spans="1:18" ht="51" x14ac:dyDescent="0.2">
      <c r="A27" s="34" t="s">
        <v>59</v>
      </c>
      <c r="E27" s="35" t="s">
        <v>4510</v>
      </c>
    </row>
    <row r="28" spans="1:18" x14ac:dyDescent="0.2">
      <c r="A28" s="36" t="s">
        <v>61</v>
      </c>
      <c r="E28" s="37" t="s">
        <v>4511</v>
      </c>
    </row>
    <row r="29" spans="1:18" ht="318.75" x14ac:dyDescent="0.2">
      <c r="A29" t="s">
        <v>63</v>
      </c>
      <c r="E29" s="35" t="s">
        <v>170</v>
      </c>
    </row>
    <row r="30" spans="1:18" x14ac:dyDescent="0.2">
      <c r="A30" s="24" t="s">
        <v>55</v>
      </c>
      <c r="B30" s="29" t="s">
        <v>45</v>
      </c>
      <c r="C30" s="29" t="s">
        <v>172</v>
      </c>
      <c r="D30" s="24" t="s">
        <v>69</v>
      </c>
      <c r="E30" s="30" t="s">
        <v>173</v>
      </c>
      <c r="F30" s="31" t="s">
        <v>174</v>
      </c>
      <c r="G30" s="32">
        <v>275.60000000000002</v>
      </c>
      <c r="H30" s="33">
        <v>0</v>
      </c>
      <c r="I30" s="33">
        <f>ROUND(ROUND(H30,2)*ROUND(G30,3),2)</f>
        <v>0</v>
      </c>
      <c r="O30">
        <f>(I30*21)/100</f>
        <v>0</v>
      </c>
      <c r="P30" t="s">
        <v>35</v>
      </c>
    </row>
    <row r="31" spans="1:18" ht="38.25" x14ac:dyDescent="0.2">
      <c r="A31" s="34" t="s">
        <v>59</v>
      </c>
      <c r="E31" s="35" t="s">
        <v>751</v>
      </c>
    </row>
    <row r="32" spans="1:18" x14ac:dyDescent="0.2">
      <c r="A32" s="36" t="s">
        <v>61</v>
      </c>
      <c r="E32" s="37" t="s">
        <v>4512</v>
      </c>
    </row>
    <row r="33" spans="1:18" ht="25.5" x14ac:dyDescent="0.2">
      <c r="A33" t="s">
        <v>63</v>
      </c>
      <c r="E33" s="35" t="s">
        <v>177</v>
      </c>
    </row>
    <row r="34" spans="1:18" x14ac:dyDescent="0.2">
      <c r="A34" s="24" t="s">
        <v>55</v>
      </c>
      <c r="B34" s="29" t="s">
        <v>47</v>
      </c>
      <c r="C34" s="29" t="s">
        <v>202</v>
      </c>
      <c r="D34" s="24" t="s">
        <v>69</v>
      </c>
      <c r="E34" s="30" t="s">
        <v>203</v>
      </c>
      <c r="F34" s="31" t="s">
        <v>204</v>
      </c>
      <c r="G34" s="32">
        <v>50.11</v>
      </c>
      <c r="H34" s="33">
        <v>0</v>
      </c>
      <c r="I34" s="33">
        <f>ROUND(ROUND(H34,2)*ROUND(G34,3),2)</f>
        <v>0</v>
      </c>
      <c r="O34">
        <f>(I34*21)/100</f>
        <v>0</v>
      </c>
      <c r="P34" t="s">
        <v>35</v>
      </c>
    </row>
    <row r="35" spans="1:18" ht="25.5" x14ac:dyDescent="0.2">
      <c r="A35" s="34" t="s">
        <v>59</v>
      </c>
      <c r="E35" s="35" t="s">
        <v>4284</v>
      </c>
    </row>
    <row r="36" spans="1:18" x14ac:dyDescent="0.2">
      <c r="A36" s="36" t="s">
        <v>61</v>
      </c>
      <c r="E36" s="37" t="s">
        <v>4513</v>
      </c>
    </row>
    <row r="37" spans="1:18" ht="25.5" x14ac:dyDescent="0.2">
      <c r="A37" t="s">
        <v>63</v>
      </c>
      <c r="E37" s="35" t="s">
        <v>207</v>
      </c>
    </row>
    <row r="38" spans="1:18" ht="12.75" customHeight="1" x14ac:dyDescent="0.2">
      <c r="A38" s="12" t="s">
        <v>53</v>
      </c>
      <c r="B38" s="12"/>
      <c r="C38" s="38" t="s">
        <v>45</v>
      </c>
      <c r="D38" s="12"/>
      <c r="E38" s="27" t="s">
        <v>315</v>
      </c>
      <c r="F38" s="12"/>
      <c r="G38" s="12"/>
      <c r="H38" s="12"/>
      <c r="I38" s="39">
        <f>0+Q38</f>
        <v>0</v>
      </c>
      <c r="O38">
        <f>0+R38</f>
        <v>0</v>
      </c>
      <c r="Q38">
        <f>0+I39+I43+I47+I51+I55+I59+I63+I67</f>
        <v>0</v>
      </c>
      <c r="R38">
        <f>0+O39+O43+O47+O51+O55+O59+O63+O67</f>
        <v>0</v>
      </c>
    </row>
    <row r="39" spans="1:18" x14ac:dyDescent="0.2">
      <c r="A39" s="24" t="s">
        <v>55</v>
      </c>
      <c r="B39" s="29" t="s">
        <v>89</v>
      </c>
      <c r="C39" s="29" t="s">
        <v>329</v>
      </c>
      <c r="D39" s="24" t="s">
        <v>69</v>
      </c>
      <c r="E39" s="30" t="s">
        <v>330</v>
      </c>
      <c r="F39" s="31" t="s">
        <v>204</v>
      </c>
      <c r="G39" s="32">
        <v>50.11</v>
      </c>
      <c r="H39" s="33">
        <v>0</v>
      </c>
      <c r="I39" s="33">
        <f>ROUND(ROUND(H39,2)*ROUND(G39,3),2)</f>
        <v>0</v>
      </c>
      <c r="O39">
        <f>(I39*21)/100</f>
        <v>0</v>
      </c>
      <c r="P39" t="s">
        <v>35</v>
      </c>
    </row>
    <row r="40" spans="1:18" ht="25.5" x14ac:dyDescent="0.2">
      <c r="A40" s="34" t="s">
        <v>59</v>
      </c>
      <c r="E40" s="35" t="s">
        <v>4286</v>
      </c>
    </row>
    <row r="41" spans="1:18" x14ac:dyDescent="0.2">
      <c r="A41" s="36" t="s">
        <v>61</v>
      </c>
      <c r="E41" s="37" t="s">
        <v>4513</v>
      </c>
    </row>
    <row r="42" spans="1:18" ht="51" x14ac:dyDescent="0.2">
      <c r="A42" t="s">
        <v>63</v>
      </c>
      <c r="E42" s="35" t="s">
        <v>327</v>
      </c>
    </row>
    <row r="43" spans="1:18" x14ac:dyDescent="0.2">
      <c r="A43" s="24" t="s">
        <v>55</v>
      </c>
      <c r="B43" s="29" t="s">
        <v>94</v>
      </c>
      <c r="C43" s="29" t="s">
        <v>347</v>
      </c>
      <c r="D43" s="24" t="s">
        <v>69</v>
      </c>
      <c r="E43" s="30" t="s">
        <v>348</v>
      </c>
      <c r="F43" s="31" t="s">
        <v>204</v>
      </c>
      <c r="G43" s="32">
        <v>50.11</v>
      </c>
      <c r="H43" s="33">
        <v>0</v>
      </c>
      <c r="I43" s="33">
        <f>ROUND(ROUND(H43,2)*ROUND(G43,3),2)</f>
        <v>0</v>
      </c>
      <c r="O43">
        <f>(I43*21)/100</f>
        <v>0</v>
      </c>
      <c r="P43" t="s">
        <v>35</v>
      </c>
    </row>
    <row r="44" spans="1:18" ht="38.25" x14ac:dyDescent="0.2">
      <c r="A44" s="34" t="s">
        <v>59</v>
      </c>
      <c r="E44" s="35" t="s">
        <v>4223</v>
      </c>
    </row>
    <row r="45" spans="1:18" x14ac:dyDescent="0.2">
      <c r="A45" s="36" t="s">
        <v>61</v>
      </c>
      <c r="E45" s="37" t="s">
        <v>4513</v>
      </c>
    </row>
    <row r="46" spans="1:18" ht="51" x14ac:dyDescent="0.2">
      <c r="A46" t="s">
        <v>63</v>
      </c>
      <c r="E46" s="35" t="s">
        <v>327</v>
      </c>
    </row>
    <row r="47" spans="1:18" x14ac:dyDescent="0.2">
      <c r="A47" s="24" t="s">
        <v>55</v>
      </c>
      <c r="B47" s="29" t="s">
        <v>50</v>
      </c>
      <c r="C47" s="29" t="s">
        <v>369</v>
      </c>
      <c r="D47" s="24" t="s">
        <v>69</v>
      </c>
      <c r="E47" s="30" t="s">
        <v>370</v>
      </c>
      <c r="F47" s="31" t="s">
        <v>204</v>
      </c>
      <c r="G47" s="32">
        <v>50.11</v>
      </c>
      <c r="H47" s="33">
        <v>0</v>
      </c>
      <c r="I47" s="33">
        <f>ROUND(ROUND(H47,2)*ROUND(G47,3),2)</f>
        <v>0</v>
      </c>
      <c r="O47">
        <f>(I47*21)/100</f>
        <v>0</v>
      </c>
      <c r="P47" t="s">
        <v>35</v>
      </c>
    </row>
    <row r="48" spans="1:18" ht="38.25" x14ac:dyDescent="0.2">
      <c r="A48" s="34" t="s">
        <v>59</v>
      </c>
      <c r="E48" s="35" t="s">
        <v>4288</v>
      </c>
    </row>
    <row r="49" spans="1:16" x14ac:dyDescent="0.2">
      <c r="A49" s="36" t="s">
        <v>61</v>
      </c>
      <c r="E49" s="37" t="s">
        <v>4513</v>
      </c>
    </row>
    <row r="50" spans="1:16" ht="51" x14ac:dyDescent="0.2">
      <c r="A50" t="s">
        <v>63</v>
      </c>
      <c r="E50" s="35" t="s">
        <v>373</v>
      </c>
    </row>
    <row r="51" spans="1:16" x14ac:dyDescent="0.2">
      <c r="A51" s="24" t="s">
        <v>55</v>
      </c>
      <c r="B51" s="29" t="s">
        <v>52</v>
      </c>
      <c r="C51" s="29" t="s">
        <v>375</v>
      </c>
      <c r="D51" s="24" t="s">
        <v>69</v>
      </c>
      <c r="E51" s="30" t="s">
        <v>376</v>
      </c>
      <c r="F51" s="31" t="s">
        <v>204</v>
      </c>
      <c r="G51" s="32">
        <v>100.22</v>
      </c>
      <c r="H51" s="33">
        <v>0</v>
      </c>
      <c r="I51" s="33">
        <f>ROUND(ROUND(H51,2)*ROUND(G51,3),2)</f>
        <v>0</v>
      </c>
      <c r="O51">
        <f>(I51*21)/100</f>
        <v>0</v>
      </c>
      <c r="P51" t="s">
        <v>35</v>
      </c>
    </row>
    <row r="52" spans="1:16" ht="102" x14ac:dyDescent="0.2">
      <c r="A52" s="34" t="s">
        <v>59</v>
      </c>
      <c r="E52" s="35" t="s">
        <v>4514</v>
      </c>
    </row>
    <row r="53" spans="1:16" ht="38.25" x14ac:dyDescent="0.2">
      <c r="A53" s="36" t="s">
        <v>61</v>
      </c>
      <c r="E53" s="37" t="s">
        <v>4515</v>
      </c>
    </row>
    <row r="54" spans="1:16" ht="51" x14ac:dyDescent="0.2">
      <c r="A54" t="s">
        <v>63</v>
      </c>
      <c r="E54" s="35" t="s">
        <v>373</v>
      </c>
    </row>
    <row r="55" spans="1:16" x14ac:dyDescent="0.2">
      <c r="A55" s="24" t="s">
        <v>55</v>
      </c>
      <c r="B55" s="29" t="s">
        <v>108</v>
      </c>
      <c r="C55" s="29" t="s">
        <v>403</v>
      </c>
      <c r="D55" s="24" t="s">
        <v>69</v>
      </c>
      <c r="E55" s="30" t="s">
        <v>404</v>
      </c>
      <c r="F55" s="31" t="s">
        <v>204</v>
      </c>
      <c r="G55" s="32">
        <v>50.11</v>
      </c>
      <c r="H55" s="33">
        <v>0</v>
      </c>
      <c r="I55" s="33">
        <f>ROUND(ROUND(H55,2)*ROUND(G55,3),2)</f>
        <v>0</v>
      </c>
      <c r="O55">
        <f>(I55*21)/100</f>
        <v>0</v>
      </c>
      <c r="P55" t="s">
        <v>35</v>
      </c>
    </row>
    <row r="56" spans="1:16" ht="25.5" x14ac:dyDescent="0.2">
      <c r="A56" s="34" t="s">
        <v>59</v>
      </c>
      <c r="E56" s="35" t="s">
        <v>4291</v>
      </c>
    </row>
    <row r="57" spans="1:16" x14ac:dyDescent="0.2">
      <c r="A57" s="36" t="s">
        <v>61</v>
      </c>
      <c r="E57" s="37" t="s">
        <v>4513</v>
      </c>
    </row>
    <row r="58" spans="1:16" ht="140.25" x14ac:dyDescent="0.2">
      <c r="A58" t="s">
        <v>63</v>
      </c>
      <c r="E58" s="35" t="s">
        <v>401</v>
      </c>
    </row>
    <row r="59" spans="1:16" x14ac:dyDescent="0.2">
      <c r="A59" s="24" t="s">
        <v>55</v>
      </c>
      <c r="B59" s="29" t="s">
        <v>113</v>
      </c>
      <c r="C59" s="29" t="s">
        <v>408</v>
      </c>
      <c r="D59" s="24" t="s">
        <v>69</v>
      </c>
      <c r="E59" s="30" t="s">
        <v>409</v>
      </c>
      <c r="F59" s="31" t="s">
        <v>204</v>
      </c>
      <c r="G59" s="32">
        <v>50.11</v>
      </c>
      <c r="H59" s="33">
        <v>0</v>
      </c>
      <c r="I59" s="33">
        <f>ROUND(ROUND(H59,2)*ROUND(G59,3),2)</f>
        <v>0</v>
      </c>
      <c r="O59">
        <f>(I59*21)/100</f>
        <v>0</v>
      </c>
      <c r="P59" t="s">
        <v>35</v>
      </c>
    </row>
    <row r="60" spans="1:16" ht="25.5" x14ac:dyDescent="0.2">
      <c r="A60" s="34" t="s">
        <v>59</v>
      </c>
      <c r="E60" s="35" t="s">
        <v>4292</v>
      </c>
    </row>
    <row r="61" spans="1:16" x14ac:dyDescent="0.2">
      <c r="A61" s="36" t="s">
        <v>61</v>
      </c>
      <c r="E61" s="37" t="s">
        <v>4513</v>
      </c>
    </row>
    <row r="62" spans="1:16" ht="140.25" x14ac:dyDescent="0.2">
      <c r="A62" t="s">
        <v>63</v>
      </c>
      <c r="E62" s="35" t="s">
        <v>401</v>
      </c>
    </row>
    <row r="63" spans="1:16" x14ac:dyDescent="0.2">
      <c r="A63" s="24" t="s">
        <v>55</v>
      </c>
      <c r="B63" s="29" t="s">
        <v>118</v>
      </c>
      <c r="C63" s="29" t="s">
        <v>413</v>
      </c>
      <c r="D63" s="24" t="s">
        <v>69</v>
      </c>
      <c r="E63" s="30" t="s">
        <v>414</v>
      </c>
      <c r="F63" s="31" t="s">
        <v>204</v>
      </c>
      <c r="G63" s="32">
        <v>50.11</v>
      </c>
      <c r="H63" s="33">
        <v>0</v>
      </c>
      <c r="I63" s="33">
        <f>ROUND(ROUND(H63,2)*ROUND(G63,3),2)</f>
        <v>0</v>
      </c>
      <c r="O63">
        <f>(I63*21)/100</f>
        <v>0</v>
      </c>
      <c r="P63" t="s">
        <v>35</v>
      </c>
    </row>
    <row r="64" spans="1:16" ht="25.5" x14ac:dyDescent="0.2">
      <c r="A64" s="34" t="s">
        <v>59</v>
      </c>
      <c r="E64" s="35" t="s">
        <v>4293</v>
      </c>
    </row>
    <row r="65" spans="1:16" x14ac:dyDescent="0.2">
      <c r="A65" s="36" t="s">
        <v>61</v>
      </c>
      <c r="E65" s="37" t="s">
        <v>4513</v>
      </c>
    </row>
    <row r="66" spans="1:16" ht="140.25" x14ac:dyDescent="0.2">
      <c r="A66" t="s">
        <v>63</v>
      </c>
      <c r="E66" s="35" t="s">
        <v>401</v>
      </c>
    </row>
    <row r="67" spans="1:16" x14ac:dyDescent="0.2">
      <c r="A67" s="24" t="s">
        <v>55</v>
      </c>
      <c r="B67" s="29" t="s">
        <v>124</v>
      </c>
      <c r="C67" s="29" t="s">
        <v>471</v>
      </c>
      <c r="D67" s="24" t="s">
        <v>69</v>
      </c>
      <c r="E67" s="30" t="s">
        <v>472</v>
      </c>
      <c r="F67" s="31" t="s">
        <v>101</v>
      </c>
      <c r="G67" s="32">
        <v>12.3</v>
      </c>
      <c r="H67" s="33">
        <v>0</v>
      </c>
      <c r="I67" s="33">
        <f>ROUND(ROUND(H67,2)*ROUND(G67,3),2)</f>
        <v>0</v>
      </c>
      <c r="O67">
        <f>(I67*21)/100</f>
        <v>0</v>
      </c>
      <c r="P67" t="s">
        <v>35</v>
      </c>
    </row>
    <row r="68" spans="1:16" ht="25.5" x14ac:dyDescent="0.2">
      <c r="A68" s="34" t="s">
        <v>59</v>
      </c>
      <c r="E68" s="35" t="s">
        <v>4294</v>
      </c>
    </row>
    <row r="69" spans="1:16" x14ac:dyDescent="0.2">
      <c r="A69" s="36" t="s">
        <v>61</v>
      </c>
      <c r="E69" s="37" t="s">
        <v>4507</v>
      </c>
    </row>
    <row r="70" spans="1:16" ht="38.25" x14ac:dyDescent="0.2">
      <c r="A70" t="s">
        <v>63</v>
      </c>
      <c r="E70" s="35" t="s">
        <v>475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4516</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4516</v>
      </c>
      <c r="D8" s="2"/>
      <c r="E8" s="21" t="s">
        <v>4517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95.256</v>
      </c>
      <c r="H13" s="33">
        <v>0</v>
      </c>
      <c r="I13" s="33">
        <f>ROUND(ROUND(H13,2)*ROUND(G13,3),2)</f>
        <v>0</v>
      </c>
      <c r="O13">
        <f>(I13*21)/100</f>
        <v>0</v>
      </c>
      <c r="P13" t="s">
        <v>35</v>
      </c>
    </row>
    <row r="14" spans="1:18" ht="25.5" x14ac:dyDescent="0.2">
      <c r="A14" s="34" t="s">
        <v>59</v>
      </c>
      <c r="E14" s="35" t="s">
        <v>3459</v>
      </c>
    </row>
    <row r="15" spans="1:18" x14ac:dyDescent="0.2">
      <c r="A15" s="36" t="s">
        <v>61</v>
      </c>
      <c r="E15" s="37" t="s">
        <v>4518</v>
      </c>
    </row>
    <row r="16" spans="1:18" ht="25.5" x14ac:dyDescent="0.2">
      <c r="A16" t="s">
        <v>63</v>
      </c>
      <c r="E16" s="35" t="s">
        <v>64</v>
      </c>
    </row>
    <row r="17" spans="1:18" x14ac:dyDescent="0.2">
      <c r="A17" s="24" t="s">
        <v>55</v>
      </c>
      <c r="B17" s="29" t="s">
        <v>35</v>
      </c>
      <c r="C17" s="29" t="s">
        <v>56</v>
      </c>
      <c r="D17" s="24" t="s">
        <v>125</v>
      </c>
      <c r="E17" s="30" t="s">
        <v>57</v>
      </c>
      <c r="F17" s="31" t="s">
        <v>58</v>
      </c>
      <c r="G17" s="32">
        <v>38.698</v>
      </c>
      <c r="H17" s="33">
        <v>0</v>
      </c>
      <c r="I17" s="33">
        <f>ROUND(ROUND(H17,2)*ROUND(G17,3),2)</f>
        <v>0</v>
      </c>
      <c r="O17">
        <f>(I17*21)/100</f>
        <v>0</v>
      </c>
      <c r="P17" t="s">
        <v>35</v>
      </c>
    </row>
    <row r="18" spans="1:18" ht="25.5" x14ac:dyDescent="0.2">
      <c r="A18" s="34" t="s">
        <v>59</v>
      </c>
      <c r="E18" s="35" t="s">
        <v>4299</v>
      </c>
    </row>
    <row r="19" spans="1:18" x14ac:dyDescent="0.2">
      <c r="A19" s="36" t="s">
        <v>61</v>
      </c>
      <c r="E19" s="37" t="s">
        <v>4519</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2.3149999999999999</v>
      </c>
      <c r="H22" s="33">
        <v>0</v>
      </c>
      <c r="I22" s="33">
        <f>ROUND(ROUND(H22,2)*ROUND(G22,3),2)</f>
        <v>0</v>
      </c>
      <c r="O22">
        <f>(I22*21)/100</f>
        <v>0</v>
      </c>
      <c r="P22" t="s">
        <v>35</v>
      </c>
    </row>
    <row r="23" spans="1:18" ht="63.75" x14ac:dyDescent="0.2">
      <c r="A23" s="34" t="s">
        <v>59</v>
      </c>
      <c r="E23" s="35" t="s">
        <v>4520</v>
      </c>
    </row>
    <row r="24" spans="1:18" x14ac:dyDescent="0.2">
      <c r="A24" s="36" t="s">
        <v>61</v>
      </c>
      <c r="E24" s="37" t="s">
        <v>4521</v>
      </c>
    </row>
    <row r="25" spans="1:18" ht="63.75" x14ac:dyDescent="0.2">
      <c r="A25" t="s">
        <v>63</v>
      </c>
      <c r="E25" s="35" t="s">
        <v>74</v>
      </c>
    </row>
    <row r="26" spans="1:18" x14ac:dyDescent="0.2">
      <c r="A26" s="24" t="s">
        <v>55</v>
      </c>
      <c r="B26" s="29" t="s">
        <v>43</v>
      </c>
      <c r="C26" s="29" t="s">
        <v>1087</v>
      </c>
      <c r="D26" s="24" t="s">
        <v>69</v>
      </c>
      <c r="E26" s="30" t="s">
        <v>1088</v>
      </c>
      <c r="F26" s="31" t="s">
        <v>101</v>
      </c>
      <c r="G26" s="32">
        <v>14</v>
      </c>
      <c r="H26" s="33">
        <v>0</v>
      </c>
      <c r="I26" s="33">
        <f>ROUND(ROUND(H26,2)*ROUND(G26,3),2)</f>
        <v>0</v>
      </c>
      <c r="O26">
        <f>(I26*21)/100</f>
        <v>0</v>
      </c>
      <c r="P26" t="s">
        <v>35</v>
      </c>
    </row>
    <row r="27" spans="1:18" ht="38.25" x14ac:dyDescent="0.2">
      <c r="A27" s="34" t="s">
        <v>59</v>
      </c>
      <c r="E27" s="35" t="s">
        <v>4006</v>
      </c>
    </row>
    <row r="28" spans="1:18" x14ac:dyDescent="0.2">
      <c r="A28" s="36" t="s">
        <v>61</v>
      </c>
      <c r="E28" s="37" t="s">
        <v>4522</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3.0830000000000002</v>
      </c>
      <c r="H34" s="33">
        <v>0</v>
      </c>
      <c r="I34" s="33">
        <f>ROUND(ROUND(H34,2)*ROUND(G34,3),2)</f>
        <v>0</v>
      </c>
      <c r="O34">
        <f>(I34*21)/100</f>
        <v>0</v>
      </c>
      <c r="P34" t="s">
        <v>35</v>
      </c>
    </row>
    <row r="35" spans="1:16" ht="153" x14ac:dyDescent="0.2">
      <c r="A35" s="34" t="s">
        <v>59</v>
      </c>
      <c r="E35" s="35" t="s">
        <v>4523</v>
      </c>
    </row>
    <row r="36" spans="1:16" ht="38.25" x14ac:dyDescent="0.2">
      <c r="A36" s="36" t="s">
        <v>61</v>
      </c>
      <c r="E36" s="37" t="s">
        <v>4524</v>
      </c>
    </row>
    <row r="37" spans="1:16" ht="38.25" x14ac:dyDescent="0.2">
      <c r="A37" t="s">
        <v>63</v>
      </c>
      <c r="E37" s="35" t="s">
        <v>146</v>
      </c>
    </row>
    <row r="38" spans="1:16" x14ac:dyDescent="0.2">
      <c r="A38" s="24" t="s">
        <v>55</v>
      </c>
      <c r="B38" s="29" t="s">
        <v>89</v>
      </c>
      <c r="C38" s="29" t="s">
        <v>166</v>
      </c>
      <c r="D38" s="24" t="s">
        <v>69</v>
      </c>
      <c r="E38" s="30" t="s">
        <v>167</v>
      </c>
      <c r="F38" s="31" t="s">
        <v>71</v>
      </c>
      <c r="G38" s="32">
        <v>47.628</v>
      </c>
      <c r="H38" s="33">
        <v>0</v>
      </c>
      <c r="I38" s="33">
        <f>ROUND(ROUND(H38,2)*ROUND(G38,3),2)</f>
        <v>0</v>
      </c>
      <c r="O38">
        <f>(I38*21)/100</f>
        <v>0</v>
      </c>
      <c r="P38" t="s">
        <v>35</v>
      </c>
    </row>
    <row r="39" spans="1:16" ht="63.75" x14ac:dyDescent="0.2">
      <c r="A39" s="34" t="s">
        <v>59</v>
      </c>
      <c r="E39" s="35" t="s">
        <v>4525</v>
      </c>
    </row>
    <row r="40" spans="1:16" x14ac:dyDescent="0.2">
      <c r="A40" s="36" t="s">
        <v>61</v>
      </c>
      <c r="E40" s="37" t="s">
        <v>4526</v>
      </c>
    </row>
    <row r="41" spans="1:16" ht="318.75" x14ac:dyDescent="0.2">
      <c r="A41" t="s">
        <v>63</v>
      </c>
      <c r="E41" s="35" t="s">
        <v>170</v>
      </c>
    </row>
    <row r="42" spans="1:16" x14ac:dyDescent="0.2">
      <c r="A42" s="24" t="s">
        <v>55</v>
      </c>
      <c r="B42" s="29" t="s">
        <v>94</v>
      </c>
      <c r="C42" s="29" t="s">
        <v>172</v>
      </c>
      <c r="D42" s="24" t="s">
        <v>69</v>
      </c>
      <c r="E42" s="30" t="s">
        <v>173</v>
      </c>
      <c r="F42" s="31" t="s">
        <v>174</v>
      </c>
      <c r="G42" s="32">
        <v>476.28</v>
      </c>
      <c r="H42" s="33">
        <v>0</v>
      </c>
      <c r="I42" s="33">
        <f>ROUND(ROUND(H42,2)*ROUND(G42,3),2)</f>
        <v>0</v>
      </c>
      <c r="O42">
        <f>(I42*21)/100</f>
        <v>0</v>
      </c>
      <c r="P42" t="s">
        <v>35</v>
      </c>
    </row>
    <row r="43" spans="1:16" ht="38.25" x14ac:dyDescent="0.2">
      <c r="A43" s="34" t="s">
        <v>59</v>
      </c>
      <c r="E43" s="35" t="s">
        <v>751</v>
      </c>
    </row>
    <row r="44" spans="1:16" x14ac:dyDescent="0.2">
      <c r="A44" s="36" t="s">
        <v>61</v>
      </c>
      <c r="E44" s="37" t="s">
        <v>4527</v>
      </c>
    </row>
    <row r="45" spans="1:16" ht="25.5" x14ac:dyDescent="0.2">
      <c r="A45" t="s">
        <v>63</v>
      </c>
      <c r="E45" s="35" t="s">
        <v>177</v>
      </c>
    </row>
    <row r="46" spans="1:16" x14ac:dyDescent="0.2">
      <c r="A46" s="24" t="s">
        <v>55</v>
      </c>
      <c r="B46" s="29" t="s">
        <v>50</v>
      </c>
      <c r="C46" s="29" t="s">
        <v>753</v>
      </c>
      <c r="D46" s="24" t="s">
        <v>69</v>
      </c>
      <c r="E46" s="30" t="s">
        <v>754</v>
      </c>
      <c r="F46" s="31" t="s">
        <v>71</v>
      </c>
      <c r="G46" s="32">
        <v>23.94</v>
      </c>
      <c r="H46" s="33">
        <v>0</v>
      </c>
      <c r="I46" s="33">
        <f>ROUND(ROUND(H46,2)*ROUND(G46,3),2)</f>
        <v>0</v>
      </c>
      <c r="O46">
        <f>(I46*21)/100</f>
        <v>0</v>
      </c>
      <c r="P46" t="s">
        <v>35</v>
      </c>
    </row>
    <row r="47" spans="1:16" ht="51" x14ac:dyDescent="0.2">
      <c r="A47" s="34" t="s">
        <v>59</v>
      </c>
      <c r="E47" s="35" t="s">
        <v>3339</v>
      </c>
    </row>
    <row r="48" spans="1:16" x14ac:dyDescent="0.2">
      <c r="A48" s="36" t="s">
        <v>61</v>
      </c>
      <c r="E48" s="37" t="s">
        <v>4528</v>
      </c>
    </row>
    <row r="49" spans="1:16" ht="293.25" x14ac:dyDescent="0.2">
      <c r="A49" t="s">
        <v>63</v>
      </c>
      <c r="E49" s="35" t="s">
        <v>757</v>
      </c>
    </row>
    <row r="50" spans="1:16" x14ac:dyDescent="0.2">
      <c r="A50" s="24" t="s">
        <v>55</v>
      </c>
      <c r="B50" s="29" t="s">
        <v>52</v>
      </c>
      <c r="C50" s="29" t="s">
        <v>202</v>
      </c>
      <c r="D50" s="24" t="s">
        <v>69</v>
      </c>
      <c r="E50" s="30" t="s">
        <v>203</v>
      </c>
      <c r="F50" s="31" t="s">
        <v>204</v>
      </c>
      <c r="G50" s="32">
        <v>59.436</v>
      </c>
      <c r="H50" s="33">
        <v>0</v>
      </c>
      <c r="I50" s="33">
        <f>ROUND(ROUND(H50,2)*ROUND(G50,3),2)</f>
        <v>0</v>
      </c>
      <c r="O50">
        <f>(I50*21)/100</f>
        <v>0</v>
      </c>
      <c r="P50" t="s">
        <v>35</v>
      </c>
    </row>
    <row r="51" spans="1:16" ht="76.5" x14ac:dyDescent="0.2">
      <c r="A51" s="34" t="s">
        <v>59</v>
      </c>
      <c r="E51" s="35" t="s">
        <v>4529</v>
      </c>
    </row>
    <row r="52" spans="1:16" ht="38.25" x14ac:dyDescent="0.2">
      <c r="A52" s="36" t="s">
        <v>61</v>
      </c>
      <c r="E52" s="37" t="s">
        <v>4530</v>
      </c>
    </row>
    <row r="53" spans="1:16" ht="25.5" x14ac:dyDescent="0.2">
      <c r="A53" t="s">
        <v>63</v>
      </c>
      <c r="E53" s="35" t="s">
        <v>207</v>
      </c>
    </row>
    <row r="54" spans="1:16" x14ac:dyDescent="0.2">
      <c r="A54" s="24" t="s">
        <v>55</v>
      </c>
      <c r="B54" s="29" t="s">
        <v>108</v>
      </c>
      <c r="C54" s="29" t="s">
        <v>209</v>
      </c>
      <c r="D54" s="24" t="s">
        <v>69</v>
      </c>
      <c r="E54" s="30" t="s">
        <v>210</v>
      </c>
      <c r="F54" s="31" t="s">
        <v>204</v>
      </c>
      <c r="G54" s="32">
        <v>6.21</v>
      </c>
      <c r="H54" s="33">
        <v>0</v>
      </c>
      <c r="I54" s="33">
        <f>ROUND(ROUND(H54,2)*ROUND(G54,3),2)</f>
        <v>0</v>
      </c>
      <c r="O54">
        <f>(I54*21)/100</f>
        <v>0</v>
      </c>
      <c r="P54" t="s">
        <v>35</v>
      </c>
    </row>
    <row r="55" spans="1:16" ht="38.25" x14ac:dyDescent="0.2">
      <c r="A55" s="34" t="s">
        <v>59</v>
      </c>
      <c r="E55" s="35" t="s">
        <v>3343</v>
      </c>
    </row>
    <row r="56" spans="1:16" x14ac:dyDescent="0.2">
      <c r="A56" s="36" t="s">
        <v>61</v>
      </c>
      <c r="E56" s="37" t="s">
        <v>4531</v>
      </c>
    </row>
    <row r="57" spans="1:16" x14ac:dyDescent="0.2">
      <c r="A57" t="s">
        <v>63</v>
      </c>
      <c r="E57" s="35" t="s">
        <v>213</v>
      </c>
    </row>
    <row r="58" spans="1:16" x14ac:dyDescent="0.2">
      <c r="A58" s="24" t="s">
        <v>55</v>
      </c>
      <c r="B58" s="29" t="s">
        <v>113</v>
      </c>
      <c r="C58" s="29" t="s">
        <v>762</v>
      </c>
      <c r="D58" s="24" t="s">
        <v>69</v>
      </c>
      <c r="E58" s="30" t="s">
        <v>763</v>
      </c>
      <c r="F58" s="31" t="s">
        <v>204</v>
      </c>
      <c r="G58" s="32">
        <v>6.21</v>
      </c>
      <c r="H58" s="33">
        <v>0</v>
      </c>
      <c r="I58" s="33">
        <f>ROUND(ROUND(H58,2)*ROUND(G58,3),2)</f>
        <v>0</v>
      </c>
      <c r="O58">
        <f>(I58*21)/100</f>
        <v>0</v>
      </c>
      <c r="P58" t="s">
        <v>35</v>
      </c>
    </row>
    <row r="59" spans="1:16" ht="38.25" x14ac:dyDescent="0.2">
      <c r="A59" s="34" t="s">
        <v>59</v>
      </c>
      <c r="E59" s="35" t="s">
        <v>3345</v>
      </c>
    </row>
    <row r="60" spans="1:16" x14ac:dyDescent="0.2">
      <c r="A60" s="36" t="s">
        <v>61</v>
      </c>
      <c r="E60" s="37" t="s">
        <v>4531</v>
      </c>
    </row>
    <row r="61" spans="1:16" ht="38.25" x14ac:dyDescent="0.2">
      <c r="A61" t="s">
        <v>63</v>
      </c>
      <c r="E61" s="35" t="s">
        <v>765</v>
      </c>
    </row>
    <row r="62" spans="1:16" x14ac:dyDescent="0.2">
      <c r="A62" s="24" t="s">
        <v>55</v>
      </c>
      <c r="B62" s="29" t="s">
        <v>118</v>
      </c>
      <c r="C62" s="29" t="s">
        <v>221</v>
      </c>
      <c r="D62" s="24" t="s">
        <v>69</v>
      </c>
      <c r="E62" s="30" t="s">
        <v>222</v>
      </c>
      <c r="F62" s="31" t="s">
        <v>204</v>
      </c>
      <c r="G62" s="32">
        <v>6.21</v>
      </c>
      <c r="H62" s="33">
        <v>0</v>
      </c>
      <c r="I62" s="33">
        <f>ROUND(ROUND(H62,2)*ROUND(G62,3),2)</f>
        <v>0</v>
      </c>
      <c r="O62">
        <f>(I62*21)/100</f>
        <v>0</v>
      </c>
      <c r="P62" t="s">
        <v>35</v>
      </c>
    </row>
    <row r="63" spans="1:16" ht="38.25" x14ac:dyDescent="0.2">
      <c r="A63" s="34" t="s">
        <v>59</v>
      </c>
      <c r="E63" s="35" t="s">
        <v>3346</v>
      </c>
    </row>
    <row r="64" spans="1:16" x14ac:dyDescent="0.2">
      <c r="A64" s="36" t="s">
        <v>61</v>
      </c>
      <c r="E64" s="37" t="s">
        <v>4531</v>
      </c>
    </row>
    <row r="65" spans="1:18" ht="25.5" x14ac:dyDescent="0.2">
      <c r="A65" t="s">
        <v>63</v>
      </c>
      <c r="E65" s="35" t="s">
        <v>224</v>
      </c>
    </row>
    <row r="66" spans="1:18" x14ac:dyDescent="0.2">
      <c r="A66" s="24" t="s">
        <v>55</v>
      </c>
      <c r="B66" s="29" t="s">
        <v>124</v>
      </c>
      <c r="C66" s="29" t="s">
        <v>226</v>
      </c>
      <c r="D66" s="24" t="s">
        <v>69</v>
      </c>
      <c r="E66" s="30" t="s">
        <v>227</v>
      </c>
      <c r="F66" s="31" t="s">
        <v>204</v>
      </c>
      <c r="G66" s="32">
        <v>6.21</v>
      </c>
      <c r="H66" s="33">
        <v>0</v>
      </c>
      <c r="I66" s="33">
        <f>ROUND(ROUND(H66,2)*ROUND(G66,3),2)</f>
        <v>0</v>
      </c>
      <c r="O66">
        <f>(I66*21)/100</f>
        <v>0</v>
      </c>
      <c r="P66" t="s">
        <v>35</v>
      </c>
    </row>
    <row r="67" spans="1:18" ht="38.25" x14ac:dyDescent="0.2">
      <c r="A67" s="34" t="s">
        <v>59</v>
      </c>
      <c r="E67" s="35" t="s">
        <v>3347</v>
      </c>
    </row>
    <row r="68" spans="1:18" x14ac:dyDescent="0.2">
      <c r="A68" s="36" t="s">
        <v>61</v>
      </c>
      <c r="E68" s="37" t="s">
        <v>4531</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0.14399999999999999</v>
      </c>
      <c r="H71" s="33">
        <v>0</v>
      </c>
      <c r="I71" s="33">
        <f>ROUND(ROUND(H71,2)*ROUND(G71,3),2)</f>
        <v>0</v>
      </c>
      <c r="O71">
        <f>(I71*21)/100</f>
        <v>0</v>
      </c>
      <c r="P71" t="s">
        <v>35</v>
      </c>
    </row>
    <row r="72" spans="1:18" ht="51" x14ac:dyDescent="0.2">
      <c r="A72" s="34" t="s">
        <v>59</v>
      </c>
      <c r="E72" s="35" t="s">
        <v>3349</v>
      </c>
    </row>
    <row r="73" spans="1:18" x14ac:dyDescent="0.2">
      <c r="A73" s="36" t="s">
        <v>61</v>
      </c>
      <c r="E73" s="37" t="s">
        <v>3350</v>
      </c>
    </row>
    <row r="74" spans="1:18" ht="229.5" x14ac:dyDescent="0.2">
      <c r="A74" t="s">
        <v>63</v>
      </c>
      <c r="E74" s="35" t="s">
        <v>772</v>
      </c>
    </row>
    <row r="75" spans="1:18" x14ac:dyDescent="0.2">
      <c r="A75" s="24" t="s">
        <v>55</v>
      </c>
      <c r="B75" s="29" t="s">
        <v>134</v>
      </c>
      <c r="C75" s="29" t="s">
        <v>288</v>
      </c>
      <c r="D75" s="24" t="s">
        <v>69</v>
      </c>
      <c r="E75" s="30" t="s">
        <v>289</v>
      </c>
      <c r="F75" s="31" t="s">
        <v>71</v>
      </c>
      <c r="G75" s="32">
        <v>3.08</v>
      </c>
      <c r="H75" s="33">
        <v>0</v>
      </c>
      <c r="I75" s="33">
        <f>ROUND(ROUND(H75,2)*ROUND(G75,3),2)</f>
        <v>0</v>
      </c>
      <c r="O75">
        <f>(I75*21)/100</f>
        <v>0</v>
      </c>
      <c r="P75" t="s">
        <v>35</v>
      </c>
    </row>
    <row r="76" spans="1:18" ht="51" x14ac:dyDescent="0.2">
      <c r="A76" s="34" t="s">
        <v>59</v>
      </c>
      <c r="E76" s="35" t="s">
        <v>3351</v>
      </c>
    </row>
    <row r="77" spans="1:18" x14ac:dyDescent="0.2">
      <c r="A77" s="36" t="s">
        <v>61</v>
      </c>
      <c r="E77" s="37" t="s">
        <v>4532</v>
      </c>
    </row>
    <row r="78" spans="1:18" ht="369.75" x14ac:dyDescent="0.2">
      <c r="A78" t="s">
        <v>63</v>
      </c>
      <c r="E78" s="35" t="s">
        <v>274</v>
      </c>
    </row>
    <row r="79" spans="1:18" x14ac:dyDescent="0.2">
      <c r="A79" s="24" t="s">
        <v>55</v>
      </c>
      <c r="B79" s="29" t="s">
        <v>141</v>
      </c>
      <c r="C79" s="29" t="s">
        <v>775</v>
      </c>
      <c r="D79" s="24" t="s">
        <v>69</v>
      </c>
      <c r="E79" s="30" t="s">
        <v>776</v>
      </c>
      <c r="F79" s="31" t="s">
        <v>71</v>
      </c>
      <c r="G79" s="32">
        <v>2.9929999999999999</v>
      </c>
      <c r="H79" s="33">
        <v>0</v>
      </c>
      <c r="I79" s="33">
        <f>ROUND(ROUND(H79,2)*ROUND(G79,3),2)</f>
        <v>0</v>
      </c>
      <c r="O79">
        <f>(I79*21)/100</f>
        <v>0</v>
      </c>
      <c r="P79" t="s">
        <v>35</v>
      </c>
    </row>
    <row r="80" spans="1:18" ht="76.5" x14ac:dyDescent="0.2">
      <c r="A80" s="34" t="s">
        <v>59</v>
      </c>
      <c r="E80" s="35" t="s">
        <v>4533</v>
      </c>
    </row>
    <row r="81" spans="1:16" x14ac:dyDescent="0.2">
      <c r="A81" s="36" t="s">
        <v>61</v>
      </c>
      <c r="E81" s="37" t="s">
        <v>4534</v>
      </c>
    </row>
    <row r="82" spans="1:16" ht="369.75" x14ac:dyDescent="0.2">
      <c r="A82" t="s">
        <v>63</v>
      </c>
      <c r="E82" s="35" t="s">
        <v>274</v>
      </c>
    </row>
    <row r="83" spans="1:16" x14ac:dyDescent="0.2">
      <c r="A83" s="24" t="s">
        <v>55</v>
      </c>
      <c r="B83" s="29" t="s">
        <v>147</v>
      </c>
      <c r="C83" s="29" t="s">
        <v>779</v>
      </c>
      <c r="D83" s="24" t="s">
        <v>69</v>
      </c>
      <c r="E83" s="30" t="s">
        <v>780</v>
      </c>
      <c r="F83" s="31" t="s">
        <v>58</v>
      </c>
      <c r="G83" s="32">
        <v>0.47</v>
      </c>
      <c r="H83" s="33">
        <v>0</v>
      </c>
      <c r="I83" s="33">
        <f>ROUND(ROUND(H83,2)*ROUND(G83,3),2)</f>
        <v>0</v>
      </c>
      <c r="O83">
        <f>(I83*21)/100</f>
        <v>0</v>
      </c>
      <c r="P83" t="s">
        <v>35</v>
      </c>
    </row>
    <row r="84" spans="1:16" ht="51" x14ac:dyDescent="0.2">
      <c r="A84" s="34" t="s">
        <v>59</v>
      </c>
      <c r="E84" s="35" t="s">
        <v>3355</v>
      </c>
    </row>
    <row r="85" spans="1:16" x14ac:dyDescent="0.2">
      <c r="A85" s="36" t="s">
        <v>61</v>
      </c>
      <c r="E85" s="37" t="s">
        <v>4535</v>
      </c>
    </row>
    <row r="86" spans="1:16" ht="191.25" x14ac:dyDescent="0.2">
      <c r="A86" t="s">
        <v>63</v>
      </c>
      <c r="E86" s="35" t="s">
        <v>783</v>
      </c>
    </row>
    <row r="87" spans="1:16" x14ac:dyDescent="0.2">
      <c r="A87" s="24" t="s">
        <v>55</v>
      </c>
      <c r="B87" s="29" t="s">
        <v>153</v>
      </c>
      <c r="C87" s="29" t="s">
        <v>293</v>
      </c>
      <c r="D87" s="24" t="s">
        <v>69</v>
      </c>
      <c r="E87" s="30" t="s">
        <v>294</v>
      </c>
      <c r="F87" s="31" t="s">
        <v>71</v>
      </c>
      <c r="G87" s="32">
        <v>5.6159999999999997</v>
      </c>
      <c r="H87" s="33">
        <v>0</v>
      </c>
      <c r="I87" s="33">
        <f>ROUND(ROUND(H87,2)*ROUND(G87,3),2)</f>
        <v>0</v>
      </c>
      <c r="O87">
        <f>(I87*21)/100</f>
        <v>0</v>
      </c>
      <c r="P87" t="s">
        <v>35</v>
      </c>
    </row>
    <row r="88" spans="1:16" ht="51" x14ac:dyDescent="0.2">
      <c r="A88" s="34" t="s">
        <v>59</v>
      </c>
      <c r="E88" s="35" t="s">
        <v>3357</v>
      </c>
    </row>
    <row r="89" spans="1:16" x14ac:dyDescent="0.2">
      <c r="A89" s="36" t="s">
        <v>61</v>
      </c>
      <c r="E89" s="37" t="s">
        <v>4536</v>
      </c>
    </row>
    <row r="90" spans="1:16" ht="38.25" x14ac:dyDescent="0.2">
      <c r="A90" t="s">
        <v>63</v>
      </c>
      <c r="E90" s="35" t="s">
        <v>297</v>
      </c>
    </row>
    <row r="91" spans="1:16" x14ac:dyDescent="0.2">
      <c r="A91" s="24" t="s">
        <v>55</v>
      </c>
      <c r="B91" s="29" t="s">
        <v>159</v>
      </c>
      <c r="C91" s="29" t="s">
        <v>310</v>
      </c>
      <c r="D91" s="24" t="s">
        <v>69</v>
      </c>
      <c r="E91" s="30" t="s">
        <v>311</v>
      </c>
      <c r="F91" s="31" t="s">
        <v>71</v>
      </c>
      <c r="G91" s="32">
        <v>5.133</v>
      </c>
      <c r="H91" s="33">
        <v>0</v>
      </c>
      <c r="I91" s="33">
        <f>ROUND(ROUND(H91,2)*ROUND(G91,3),2)</f>
        <v>0</v>
      </c>
      <c r="O91">
        <f>(I91*21)/100</f>
        <v>0</v>
      </c>
      <c r="P91" t="s">
        <v>35</v>
      </c>
    </row>
    <row r="92" spans="1:16" ht="51" x14ac:dyDescent="0.2">
      <c r="A92" s="34" t="s">
        <v>59</v>
      </c>
      <c r="E92" s="35" t="s">
        <v>3359</v>
      </c>
    </row>
    <row r="93" spans="1:16" x14ac:dyDescent="0.2">
      <c r="A93" s="36" t="s">
        <v>61</v>
      </c>
      <c r="E93" s="37" t="s">
        <v>4537</v>
      </c>
    </row>
    <row r="94" spans="1:16" ht="102" x14ac:dyDescent="0.2">
      <c r="A94" t="s">
        <v>63</v>
      </c>
      <c r="E94" s="35" t="s">
        <v>314</v>
      </c>
    </row>
    <row r="95" spans="1:16" x14ac:dyDescent="0.2">
      <c r="A95" s="24" t="s">
        <v>55</v>
      </c>
      <c r="B95" s="29" t="s">
        <v>165</v>
      </c>
      <c r="C95" s="29" t="s">
        <v>788</v>
      </c>
      <c r="D95" s="24" t="s">
        <v>69</v>
      </c>
      <c r="E95" s="30" t="s">
        <v>789</v>
      </c>
      <c r="F95" s="31" t="s">
        <v>71</v>
      </c>
      <c r="G95" s="32">
        <v>0.58299999999999996</v>
      </c>
      <c r="H95" s="33">
        <v>0</v>
      </c>
      <c r="I95" s="33">
        <f>ROUND(ROUND(H95,2)*ROUND(G95,3),2)</f>
        <v>0</v>
      </c>
      <c r="O95">
        <f>(I95*21)/100</f>
        <v>0</v>
      </c>
      <c r="P95" t="s">
        <v>35</v>
      </c>
    </row>
    <row r="96" spans="1:16" ht="51" x14ac:dyDescent="0.2">
      <c r="A96" s="34" t="s">
        <v>59</v>
      </c>
      <c r="E96" s="35" t="s">
        <v>3361</v>
      </c>
    </row>
    <row r="97" spans="1:18" x14ac:dyDescent="0.2">
      <c r="A97" s="36" t="s">
        <v>61</v>
      </c>
      <c r="E97" s="37" t="s">
        <v>4538</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28.93</v>
      </c>
      <c r="H100" s="33">
        <v>0</v>
      </c>
      <c r="I100" s="33">
        <f>ROUND(ROUND(H100,2)*ROUND(G100,3),2)</f>
        <v>0</v>
      </c>
      <c r="O100">
        <f>(I100*21)/100</f>
        <v>0</v>
      </c>
      <c r="P100" t="s">
        <v>35</v>
      </c>
    </row>
    <row r="101" spans="1:18" ht="38.25" x14ac:dyDescent="0.2">
      <c r="A101" s="34" t="s">
        <v>59</v>
      </c>
      <c r="E101" s="35" t="s">
        <v>4221</v>
      </c>
    </row>
    <row r="102" spans="1:18" x14ac:dyDescent="0.2">
      <c r="A102" s="36" t="s">
        <v>61</v>
      </c>
      <c r="E102" s="37" t="s">
        <v>4539</v>
      </c>
    </row>
    <row r="103" spans="1:18" ht="51" x14ac:dyDescent="0.2">
      <c r="A103" t="s">
        <v>63</v>
      </c>
      <c r="E103" s="35" t="s">
        <v>327</v>
      </c>
    </row>
    <row r="104" spans="1:18" x14ac:dyDescent="0.2">
      <c r="A104" s="24" t="s">
        <v>55</v>
      </c>
      <c r="B104" s="29" t="s">
        <v>178</v>
      </c>
      <c r="C104" s="29" t="s">
        <v>347</v>
      </c>
      <c r="D104" s="24" t="s">
        <v>69</v>
      </c>
      <c r="E104" s="30" t="s">
        <v>348</v>
      </c>
      <c r="F104" s="31" t="s">
        <v>204</v>
      </c>
      <c r="G104" s="32">
        <v>28.93</v>
      </c>
      <c r="H104" s="33">
        <v>0</v>
      </c>
      <c r="I104" s="33">
        <f>ROUND(ROUND(H104,2)*ROUND(G104,3),2)</f>
        <v>0</v>
      </c>
      <c r="O104">
        <f>(I104*21)/100</f>
        <v>0</v>
      </c>
      <c r="P104" t="s">
        <v>35</v>
      </c>
    </row>
    <row r="105" spans="1:18" ht="38.25" x14ac:dyDescent="0.2">
      <c r="A105" s="34" t="s">
        <v>59</v>
      </c>
      <c r="E105" s="35" t="s">
        <v>4223</v>
      </c>
    </row>
    <row r="106" spans="1:18" x14ac:dyDescent="0.2">
      <c r="A106" s="36" t="s">
        <v>61</v>
      </c>
      <c r="E106" s="37" t="s">
        <v>4539</v>
      </c>
    </row>
    <row r="107" spans="1:18" ht="51" x14ac:dyDescent="0.2">
      <c r="A107" t="s">
        <v>63</v>
      </c>
      <c r="E107" s="35" t="s">
        <v>327</v>
      </c>
    </row>
    <row r="108" spans="1:18" x14ac:dyDescent="0.2">
      <c r="A108" s="24" t="s">
        <v>55</v>
      </c>
      <c r="B108" s="29" t="s">
        <v>184</v>
      </c>
      <c r="C108" s="29" t="s">
        <v>369</v>
      </c>
      <c r="D108" s="24" t="s">
        <v>69</v>
      </c>
      <c r="E108" s="30" t="s">
        <v>370</v>
      </c>
      <c r="F108" s="31" t="s">
        <v>204</v>
      </c>
      <c r="G108" s="32">
        <v>28.93</v>
      </c>
      <c r="H108" s="33">
        <v>0</v>
      </c>
      <c r="I108" s="33">
        <f>ROUND(ROUND(H108,2)*ROUND(G108,3),2)</f>
        <v>0</v>
      </c>
      <c r="O108">
        <f>(I108*21)/100</f>
        <v>0</v>
      </c>
      <c r="P108" t="s">
        <v>35</v>
      </c>
    </row>
    <row r="109" spans="1:18" ht="51" x14ac:dyDescent="0.2">
      <c r="A109" s="34" t="s">
        <v>59</v>
      </c>
      <c r="E109" s="35" t="s">
        <v>4024</v>
      </c>
    </row>
    <row r="110" spans="1:18" x14ac:dyDescent="0.2">
      <c r="A110" s="36" t="s">
        <v>61</v>
      </c>
      <c r="E110" s="37" t="s">
        <v>4539</v>
      </c>
    </row>
    <row r="111" spans="1:18" ht="51" x14ac:dyDescent="0.2">
      <c r="A111" t="s">
        <v>63</v>
      </c>
      <c r="E111" s="35" t="s">
        <v>373</v>
      </c>
    </row>
    <row r="112" spans="1:18" x14ac:dyDescent="0.2">
      <c r="A112" s="24" t="s">
        <v>55</v>
      </c>
      <c r="B112" s="29" t="s">
        <v>190</v>
      </c>
      <c r="C112" s="29" t="s">
        <v>375</v>
      </c>
      <c r="D112" s="24" t="s">
        <v>69</v>
      </c>
      <c r="E112" s="30" t="s">
        <v>376</v>
      </c>
      <c r="F112" s="31" t="s">
        <v>204</v>
      </c>
      <c r="G112" s="32">
        <v>57.86</v>
      </c>
      <c r="H112" s="33">
        <v>0</v>
      </c>
      <c r="I112" s="33">
        <f>ROUND(ROUND(H112,2)*ROUND(G112,3),2)</f>
        <v>0</v>
      </c>
      <c r="O112">
        <f>(I112*21)/100</f>
        <v>0</v>
      </c>
      <c r="P112" t="s">
        <v>35</v>
      </c>
    </row>
    <row r="113" spans="1:16" ht="102" x14ac:dyDescent="0.2">
      <c r="A113" s="34" t="s">
        <v>59</v>
      </c>
      <c r="E113" s="35" t="s">
        <v>4540</v>
      </c>
    </row>
    <row r="114" spans="1:16" ht="38.25" x14ac:dyDescent="0.2">
      <c r="A114" s="36" t="s">
        <v>61</v>
      </c>
      <c r="E114" s="37" t="s">
        <v>4541</v>
      </c>
    </row>
    <row r="115" spans="1:16" ht="51" x14ac:dyDescent="0.2">
      <c r="A115" t="s">
        <v>63</v>
      </c>
      <c r="E115" s="35" t="s">
        <v>373</v>
      </c>
    </row>
    <row r="116" spans="1:16" x14ac:dyDescent="0.2">
      <c r="A116" s="24" t="s">
        <v>55</v>
      </c>
      <c r="B116" s="29" t="s">
        <v>196</v>
      </c>
      <c r="C116" s="29" t="s">
        <v>403</v>
      </c>
      <c r="D116" s="24" t="s">
        <v>69</v>
      </c>
      <c r="E116" s="30" t="s">
        <v>404</v>
      </c>
      <c r="F116" s="31" t="s">
        <v>204</v>
      </c>
      <c r="G116" s="32">
        <v>28.93</v>
      </c>
      <c r="H116" s="33">
        <v>0</v>
      </c>
      <c r="I116" s="33">
        <f>ROUND(ROUND(H116,2)*ROUND(G116,3),2)</f>
        <v>0</v>
      </c>
      <c r="O116">
        <f>(I116*21)/100</f>
        <v>0</v>
      </c>
      <c r="P116" t="s">
        <v>35</v>
      </c>
    </row>
    <row r="117" spans="1:16" ht="38.25" x14ac:dyDescent="0.2">
      <c r="A117" s="34" t="s">
        <v>59</v>
      </c>
      <c r="E117" s="35" t="s">
        <v>4226</v>
      </c>
    </row>
    <row r="118" spans="1:16" x14ac:dyDescent="0.2">
      <c r="A118" s="36" t="s">
        <v>61</v>
      </c>
      <c r="E118" s="37" t="s">
        <v>4539</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28.93</v>
      </c>
      <c r="H120" s="33">
        <v>0</v>
      </c>
      <c r="I120" s="33">
        <f>ROUND(ROUND(H120,2)*ROUND(G120,3),2)</f>
        <v>0</v>
      </c>
      <c r="O120">
        <f>(I120*21)/100</f>
        <v>0</v>
      </c>
      <c r="P120" t="s">
        <v>35</v>
      </c>
    </row>
    <row r="121" spans="1:16" ht="38.25" x14ac:dyDescent="0.2">
      <c r="A121" s="34" t="s">
        <v>59</v>
      </c>
      <c r="E121" s="35" t="s">
        <v>4227</v>
      </c>
    </row>
    <row r="122" spans="1:16" x14ac:dyDescent="0.2">
      <c r="A122" s="36" t="s">
        <v>61</v>
      </c>
      <c r="E122" s="37" t="s">
        <v>4539</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28.93</v>
      </c>
      <c r="H124" s="33">
        <v>0</v>
      </c>
      <c r="I124" s="33">
        <f>ROUND(ROUND(H124,2)*ROUND(G124,3),2)</f>
        <v>0</v>
      </c>
      <c r="O124">
        <f>(I124*21)/100</f>
        <v>0</v>
      </c>
      <c r="P124" t="s">
        <v>35</v>
      </c>
    </row>
    <row r="125" spans="1:16" ht="38.25" x14ac:dyDescent="0.2">
      <c r="A125" s="34" t="s">
        <v>59</v>
      </c>
      <c r="E125" s="35" t="s">
        <v>4228</v>
      </c>
    </row>
    <row r="126" spans="1:16" x14ac:dyDescent="0.2">
      <c r="A126" s="36" t="s">
        <v>61</v>
      </c>
      <c r="E126" s="37" t="s">
        <v>4539</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14</v>
      </c>
      <c r="H128" s="33">
        <v>0</v>
      </c>
      <c r="I128" s="33">
        <f>ROUND(ROUND(H128,2)*ROUND(G128,3),2)</f>
        <v>0</v>
      </c>
      <c r="O128">
        <f>(I128*21)/100</f>
        <v>0</v>
      </c>
      <c r="P128" t="s">
        <v>35</v>
      </c>
    </row>
    <row r="129" spans="1:18" x14ac:dyDescent="0.2">
      <c r="A129" s="34" t="s">
        <v>59</v>
      </c>
      <c r="E129" s="35" t="s">
        <v>69</v>
      </c>
    </row>
    <row r="130" spans="1:18" x14ac:dyDescent="0.2">
      <c r="A130" s="36" t="s">
        <v>61</v>
      </c>
      <c r="E130" s="37" t="s">
        <v>4522</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22.663</v>
      </c>
      <c r="H138" s="33">
        <v>0</v>
      </c>
      <c r="I138" s="33">
        <f>ROUND(ROUND(H138,2)*ROUND(G138,3),2)</f>
        <v>0</v>
      </c>
      <c r="O138">
        <f>(I138*21)/100</f>
        <v>0</v>
      </c>
      <c r="P138" t="s">
        <v>35</v>
      </c>
    </row>
    <row r="139" spans="1:18" ht="76.5" x14ac:dyDescent="0.2">
      <c r="A139" s="34" t="s">
        <v>59</v>
      </c>
      <c r="E139" s="35" t="s">
        <v>4542</v>
      </c>
    </row>
    <row r="140" spans="1:18" ht="38.25" x14ac:dyDescent="0.2">
      <c r="A140" s="36" t="s">
        <v>61</v>
      </c>
      <c r="E140" s="37" t="s">
        <v>4543</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8.6</v>
      </c>
      <c r="H147" s="33">
        <v>0</v>
      </c>
      <c r="I147" s="33">
        <f>ROUND(ROUND(H147,2)*ROUND(G147,3),2)</f>
        <v>0</v>
      </c>
      <c r="O147">
        <f>(I147*21)/100</f>
        <v>0</v>
      </c>
      <c r="P147" t="s">
        <v>35</v>
      </c>
    </row>
    <row r="148" spans="1:18" ht="51" x14ac:dyDescent="0.2">
      <c r="A148" s="34" t="s">
        <v>59</v>
      </c>
      <c r="E148" s="35" t="s">
        <v>3379</v>
      </c>
    </row>
    <row r="149" spans="1:18" x14ac:dyDescent="0.2">
      <c r="A149" s="36" t="s">
        <v>61</v>
      </c>
      <c r="E149" s="37" t="s">
        <v>1961</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3.65</v>
      </c>
      <c r="H155" s="33">
        <v>0</v>
      </c>
      <c r="I155" s="33">
        <f>ROUND(ROUND(H155,2)*ROUND(G155,3),2)</f>
        <v>0</v>
      </c>
      <c r="O155">
        <f>(I155*21)/100</f>
        <v>0</v>
      </c>
      <c r="P155" t="s">
        <v>35</v>
      </c>
    </row>
    <row r="156" spans="1:18" ht="102" x14ac:dyDescent="0.2">
      <c r="A156" s="34" t="s">
        <v>59</v>
      </c>
      <c r="E156" s="35" t="s">
        <v>4544</v>
      </c>
    </row>
    <row r="157" spans="1:18" x14ac:dyDescent="0.2">
      <c r="A157" s="36" t="s">
        <v>61</v>
      </c>
      <c r="E157" s="37" t="s">
        <v>4545</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f>
        <v>0</v>
      </c>
      <c r="R159">
        <f>0+O160+O164+O168+O172+O176+O180+O184+O188+O192</f>
        <v>0</v>
      </c>
    </row>
    <row r="160" spans="1:18" x14ac:dyDescent="0.2">
      <c r="A160" s="24" t="s">
        <v>55</v>
      </c>
      <c r="B160" s="29" t="s">
        <v>255</v>
      </c>
      <c r="C160" s="29" t="s">
        <v>646</v>
      </c>
      <c r="D160" s="24" t="s">
        <v>69</v>
      </c>
      <c r="E160" s="30" t="s">
        <v>647</v>
      </c>
      <c r="F160" s="31" t="s">
        <v>101</v>
      </c>
      <c r="G160" s="32">
        <v>11.42</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4546</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2E-3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829</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7.42</v>
      </c>
      <c r="H176" s="33">
        <v>0</v>
      </c>
      <c r="I176" s="33">
        <f>ROUND(ROUND(H176,2)*ROUND(G176,3),2)</f>
        <v>0</v>
      </c>
      <c r="O176">
        <f>(I176*21)/100</f>
        <v>0</v>
      </c>
      <c r="P176" t="s">
        <v>35</v>
      </c>
    </row>
    <row r="177" spans="1:16" ht="127.5" x14ac:dyDescent="0.2">
      <c r="A177" s="34" t="s">
        <v>59</v>
      </c>
      <c r="E177" s="35" t="s">
        <v>4547</v>
      </c>
    </row>
    <row r="178" spans="1:16" ht="38.25" x14ac:dyDescent="0.2">
      <c r="A178" s="36" t="s">
        <v>61</v>
      </c>
      <c r="E178" s="37" t="s">
        <v>4548</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170.66</v>
      </c>
      <c r="H180" s="33">
        <v>0</v>
      </c>
      <c r="I180" s="33">
        <f>ROUND(ROUND(H180,2)*ROUND(G180,3),2)</f>
        <v>0</v>
      </c>
      <c r="O180">
        <f>(I180*21)/100</f>
        <v>0</v>
      </c>
      <c r="P180" t="s">
        <v>35</v>
      </c>
    </row>
    <row r="181" spans="1:16" ht="89.25" x14ac:dyDescent="0.2">
      <c r="A181" s="34" t="s">
        <v>59</v>
      </c>
      <c r="E181" s="35" t="s">
        <v>4549</v>
      </c>
    </row>
    <row r="182" spans="1:16" ht="38.25" x14ac:dyDescent="0.2">
      <c r="A182" s="36" t="s">
        <v>61</v>
      </c>
      <c r="E182" s="37" t="s">
        <v>4550</v>
      </c>
    </row>
    <row r="183" spans="1:16" ht="25.5" x14ac:dyDescent="0.2">
      <c r="A183" t="s">
        <v>63</v>
      </c>
      <c r="E183" s="35" t="s">
        <v>80</v>
      </c>
    </row>
    <row r="184" spans="1:16" x14ac:dyDescent="0.2">
      <c r="A184" s="24" t="s">
        <v>55</v>
      </c>
      <c r="B184" s="29" t="s">
        <v>292</v>
      </c>
      <c r="C184" s="29" t="s">
        <v>840</v>
      </c>
      <c r="D184" s="24" t="s">
        <v>69</v>
      </c>
      <c r="E184" s="30" t="s">
        <v>841</v>
      </c>
      <c r="F184" s="31" t="s">
        <v>71</v>
      </c>
      <c r="G184" s="32">
        <v>7.68</v>
      </c>
      <c r="H184" s="33">
        <v>0</v>
      </c>
      <c r="I184" s="33">
        <f>ROUND(ROUND(H184,2)*ROUND(G184,3),2)</f>
        <v>0</v>
      </c>
      <c r="O184">
        <f>(I184*21)/100</f>
        <v>0</v>
      </c>
      <c r="P184" t="s">
        <v>35</v>
      </c>
    </row>
    <row r="185" spans="1:16" ht="63.75" x14ac:dyDescent="0.2">
      <c r="A185" s="34" t="s">
        <v>59</v>
      </c>
      <c r="E185" s="35" t="s">
        <v>4551</v>
      </c>
    </row>
    <row r="186" spans="1:16" x14ac:dyDescent="0.2">
      <c r="A186" s="36" t="s">
        <v>61</v>
      </c>
      <c r="E186" s="37" t="s">
        <v>4552</v>
      </c>
    </row>
    <row r="187" spans="1:16" ht="114.75" x14ac:dyDescent="0.2">
      <c r="A187" t="s">
        <v>63</v>
      </c>
      <c r="E187" s="35" t="s">
        <v>661</v>
      </c>
    </row>
    <row r="188" spans="1:16" x14ac:dyDescent="0.2">
      <c r="A188" s="24" t="s">
        <v>55</v>
      </c>
      <c r="B188" s="29" t="s">
        <v>298</v>
      </c>
      <c r="C188" s="29" t="s">
        <v>844</v>
      </c>
      <c r="D188" s="24" t="s">
        <v>69</v>
      </c>
      <c r="E188" s="30" t="s">
        <v>845</v>
      </c>
      <c r="F188" s="31" t="s">
        <v>77</v>
      </c>
      <c r="G188" s="32">
        <v>264.95999999999998</v>
      </c>
      <c r="H188" s="33">
        <v>0</v>
      </c>
      <c r="I188" s="33">
        <f>ROUND(ROUND(H188,2)*ROUND(G188,3),2)</f>
        <v>0</v>
      </c>
      <c r="O188">
        <f>(I188*21)/100</f>
        <v>0</v>
      </c>
      <c r="P188" t="s">
        <v>35</v>
      </c>
    </row>
    <row r="189" spans="1:16" ht="89.25" x14ac:dyDescent="0.2">
      <c r="A189" s="34" t="s">
        <v>59</v>
      </c>
      <c r="E189" s="35" t="s">
        <v>4553</v>
      </c>
    </row>
    <row r="190" spans="1:16" ht="38.25" x14ac:dyDescent="0.2">
      <c r="A190" s="36" t="s">
        <v>61</v>
      </c>
      <c r="E190" s="37" t="s">
        <v>4554</v>
      </c>
    </row>
    <row r="191" spans="1:16" ht="25.5" x14ac:dyDescent="0.2">
      <c r="A191" t="s">
        <v>63</v>
      </c>
      <c r="E191" s="35" t="s">
        <v>80</v>
      </c>
    </row>
    <row r="192" spans="1:16" x14ac:dyDescent="0.2">
      <c r="A192" s="24" t="s">
        <v>55</v>
      </c>
      <c r="B192" s="29" t="s">
        <v>303</v>
      </c>
      <c r="C192" s="29" t="s">
        <v>848</v>
      </c>
      <c r="D192" s="24" t="s">
        <v>69</v>
      </c>
      <c r="E192" s="30" t="s">
        <v>849</v>
      </c>
      <c r="F192" s="31" t="s">
        <v>101</v>
      </c>
      <c r="G192" s="32">
        <v>7.6</v>
      </c>
      <c r="H192" s="33">
        <v>0</v>
      </c>
      <c r="I192" s="33">
        <f>ROUND(ROUND(H192,2)*ROUND(G192,3),2)</f>
        <v>0</v>
      </c>
      <c r="O192">
        <f>(I192*21)/100</f>
        <v>0</v>
      </c>
      <c r="P192" t="s">
        <v>35</v>
      </c>
    </row>
    <row r="193" spans="1:5" ht="51" x14ac:dyDescent="0.2">
      <c r="A193" s="34" t="s">
        <v>59</v>
      </c>
      <c r="E193" s="35" t="s">
        <v>4555</v>
      </c>
    </row>
    <row r="194" spans="1:5" x14ac:dyDescent="0.2">
      <c r="A194" s="36" t="s">
        <v>61</v>
      </c>
      <c r="E194" s="37" t="s">
        <v>4556</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0+O12+O17+O66+O95+O128+O133+O142+O155</f>
        <v>0</v>
      </c>
      <c r="P2" t="s">
        <v>34</v>
      </c>
    </row>
    <row r="3" spans="1:18" ht="15" customHeight="1" x14ac:dyDescent="0.25">
      <c r="A3" t="s">
        <v>11</v>
      </c>
      <c r="B3" s="17" t="s">
        <v>13</v>
      </c>
      <c r="C3" s="4" t="s">
        <v>14</v>
      </c>
      <c r="D3" s="7"/>
      <c r="E3" s="18" t="s">
        <v>15</v>
      </c>
      <c r="F3" s="8"/>
      <c r="G3" s="15"/>
      <c r="H3" s="14" t="s">
        <v>4557</v>
      </c>
      <c r="I3" s="40">
        <f>0+I12+I17+I66+I95+I128+I133+I142+I155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4557</v>
      </c>
      <c r="D8" s="2"/>
      <c r="E8" s="21" t="s">
        <v>4558</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84.54</v>
      </c>
      <c r="H13" s="33">
        <v>0</v>
      </c>
      <c r="I13" s="33">
        <f>ROUND(ROUND(H13,2)*ROUND(G13,3),2)</f>
        <v>0</v>
      </c>
      <c r="O13">
        <f>(I13*21)/100</f>
        <v>0</v>
      </c>
      <c r="P13" t="s">
        <v>35</v>
      </c>
    </row>
    <row r="14" spans="1:18" ht="25.5" x14ac:dyDescent="0.2">
      <c r="A14" s="34" t="s">
        <v>59</v>
      </c>
      <c r="E14" s="35" t="s">
        <v>1553</v>
      </c>
    </row>
    <row r="15" spans="1:18" x14ac:dyDescent="0.2">
      <c r="A15" s="36" t="s">
        <v>61</v>
      </c>
      <c r="E15" s="37" t="s">
        <v>4559</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0+I18+I22+I26+I30+I34+I38+I42+I46+I50+I54+I58+I62</f>
        <v>0</v>
      </c>
      <c r="R17">
        <f>0+O18+O22+O26+O30+O34+O38+O42+O46+O50+O54+O58+O62</f>
        <v>0</v>
      </c>
    </row>
    <row r="18" spans="1:18" x14ac:dyDescent="0.2">
      <c r="A18" s="24" t="s">
        <v>55</v>
      </c>
      <c r="B18" s="29" t="s">
        <v>35</v>
      </c>
      <c r="C18" s="29" t="s">
        <v>119</v>
      </c>
      <c r="D18" s="24" t="s">
        <v>69</v>
      </c>
      <c r="E18" s="30" t="s">
        <v>121</v>
      </c>
      <c r="F18" s="31" t="s">
        <v>71</v>
      </c>
      <c r="G18" s="32">
        <v>1.6</v>
      </c>
      <c r="H18" s="33">
        <v>0</v>
      </c>
      <c r="I18" s="33">
        <f>ROUND(ROUND(H18,2)*ROUND(G18,3),2)</f>
        <v>0</v>
      </c>
      <c r="O18">
        <f>(I18*21)/100</f>
        <v>0</v>
      </c>
      <c r="P18" t="s">
        <v>35</v>
      </c>
    </row>
    <row r="19" spans="1:18" ht="63.75" x14ac:dyDescent="0.2">
      <c r="A19" s="34" t="s">
        <v>59</v>
      </c>
      <c r="E19" s="35" t="s">
        <v>4560</v>
      </c>
    </row>
    <row r="20" spans="1:18" x14ac:dyDescent="0.2">
      <c r="A20" s="36" t="s">
        <v>61</v>
      </c>
      <c r="E20" s="37" t="s">
        <v>4561</v>
      </c>
    </row>
    <row r="21" spans="1:18" ht="63.75" x14ac:dyDescent="0.2">
      <c r="A21" t="s">
        <v>63</v>
      </c>
      <c r="E21" s="35" t="s">
        <v>74</v>
      </c>
    </row>
    <row r="22" spans="1:18" x14ac:dyDescent="0.2">
      <c r="A22" s="24" t="s">
        <v>55</v>
      </c>
      <c r="B22" s="29" t="s">
        <v>34</v>
      </c>
      <c r="C22" s="29" t="s">
        <v>1087</v>
      </c>
      <c r="D22" s="24" t="s">
        <v>69</v>
      </c>
      <c r="E22" s="30" t="s">
        <v>1088</v>
      </c>
      <c r="F22" s="31" t="s">
        <v>101</v>
      </c>
      <c r="G22" s="32">
        <v>8.0299999999999994</v>
      </c>
      <c r="H22" s="33">
        <v>0</v>
      </c>
      <c r="I22" s="33">
        <f>ROUND(ROUND(H22,2)*ROUND(G22,3),2)</f>
        <v>0</v>
      </c>
      <c r="O22">
        <f>(I22*21)/100</f>
        <v>0</v>
      </c>
      <c r="P22" t="s">
        <v>35</v>
      </c>
    </row>
    <row r="23" spans="1:18" ht="38.25" x14ac:dyDescent="0.2">
      <c r="A23" s="34" t="s">
        <v>59</v>
      </c>
      <c r="E23" s="35" t="s">
        <v>4006</v>
      </c>
    </row>
    <row r="24" spans="1:18" x14ac:dyDescent="0.2">
      <c r="A24" s="36" t="s">
        <v>61</v>
      </c>
      <c r="E24" s="37" t="s">
        <v>4455</v>
      </c>
    </row>
    <row r="25" spans="1:18" ht="25.5" x14ac:dyDescent="0.2">
      <c r="A25" t="s">
        <v>63</v>
      </c>
      <c r="E25" s="35" t="s">
        <v>133</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25.5" x14ac:dyDescent="0.2">
      <c r="A27" s="34" t="s">
        <v>59</v>
      </c>
      <c r="E27" s="35" t="s">
        <v>746</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5.6929999999999996</v>
      </c>
      <c r="H30" s="33">
        <v>0</v>
      </c>
      <c r="I30" s="33">
        <f>ROUND(ROUND(H30,2)*ROUND(G30,3),2)</f>
        <v>0</v>
      </c>
      <c r="O30">
        <f>(I30*21)/100</f>
        <v>0</v>
      </c>
      <c r="P30" t="s">
        <v>35</v>
      </c>
    </row>
    <row r="31" spans="1:18" ht="153" x14ac:dyDescent="0.2">
      <c r="A31" s="34" t="s">
        <v>59</v>
      </c>
      <c r="E31" s="35" t="s">
        <v>4562</v>
      </c>
    </row>
    <row r="32" spans="1:18" ht="38.25" x14ac:dyDescent="0.2">
      <c r="A32" s="36" t="s">
        <v>61</v>
      </c>
      <c r="E32" s="37" t="s">
        <v>4563</v>
      </c>
    </row>
    <row r="33" spans="1:16" ht="38.25" x14ac:dyDescent="0.2">
      <c r="A33" t="s">
        <v>63</v>
      </c>
      <c r="E33" s="35" t="s">
        <v>146</v>
      </c>
    </row>
    <row r="34" spans="1:16" x14ac:dyDescent="0.2">
      <c r="A34" s="24" t="s">
        <v>55</v>
      </c>
      <c r="B34" s="29" t="s">
        <v>47</v>
      </c>
      <c r="C34" s="29" t="s">
        <v>166</v>
      </c>
      <c r="D34" s="24" t="s">
        <v>69</v>
      </c>
      <c r="E34" s="30" t="s">
        <v>167</v>
      </c>
      <c r="F34" s="31" t="s">
        <v>71</v>
      </c>
      <c r="G34" s="32">
        <v>42.27</v>
      </c>
      <c r="H34" s="33">
        <v>0</v>
      </c>
      <c r="I34" s="33">
        <f>ROUND(ROUND(H34,2)*ROUND(G34,3),2)</f>
        <v>0</v>
      </c>
      <c r="O34">
        <f>(I34*21)/100</f>
        <v>0</v>
      </c>
      <c r="P34" t="s">
        <v>35</v>
      </c>
    </row>
    <row r="35" spans="1:16" ht="63.75" x14ac:dyDescent="0.2">
      <c r="A35" s="34" t="s">
        <v>59</v>
      </c>
      <c r="E35" s="35" t="s">
        <v>4564</v>
      </c>
    </row>
    <row r="36" spans="1:16" x14ac:dyDescent="0.2">
      <c r="A36" s="36" t="s">
        <v>61</v>
      </c>
      <c r="E36" s="37" t="s">
        <v>4565</v>
      </c>
    </row>
    <row r="37" spans="1:16" ht="318.75" x14ac:dyDescent="0.2">
      <c r="A37" t="s">
        <v>63</v>
      </c>
      <c r="E37" s="35" t="s">
        <v>170</v>
      </c>
    </row>
    <row r="38" spans="1:16" x14ac:dyDescent="0.2">
      <c r="A38" s="24" t="s">
        <v>55</v>
      </c>
      <c r="B38" s="29" t="s">
        <v>89</v>
      </c>
      <c r="C38" s="29" t="s">
        <v>172</v>
      </c>
      <c r="D38" s="24" t="s">
        <v>69</v>
      </c>
      <c r="E38" s="30" t="s">
        <v>173</v>
      </c>
      <c r="F38" s="31" t="s">
        <v>174</v>
      </c>
      <c r="G38" s="32">
        <v>422.7</v>
      </c>
      <c r="H38" s="33">
        <v>0</v>
      </c>
      <c r="I38" s="33">
        <f>ROUND(ROUND(H38,2)*ROUND(G38,3),2)</f>
        <v>0</v>
      </c>
      <c r="O38">
        <f>(I38*21)/100</f>
        <v>0</v>
      </c>
      <c r="P38" t="s">
        <v>35</v>
      </c>
    </row>
    <row r="39" spans="1:16" ht="38.25" x14ac:dyDescent="0.2">
      <c r="A39" s="34" t="s">
        <v>59</v>
      </c>
      <c r="E39" s="35" t="s">
        <v>751</v>
      </c>
    </row>
    <row r="40" spans="1:16" x14ac:dyDescent="0.2">
      <c r="A40" s="36" t="s">
        <v>61</v>
      </c>
      <c r="E40" s="37" t="s">
        <v>4566</v>
      </c>
    </row>
    <row r="41" spans="1:16" ht="25.5" x14ac:dyDescent="0.2">
      <c r="A41" t="s">
        <v>63</v>
      </c>
      <c r="E41" s="35" t="s">
        <v>177</v>
      </c>
    </row>
    <row r="42" spans="1:16" x14ac:dyDescent="0.2">
      <c r="A42" s="24" t="s">
        <v>55</v>
      </c>
      <c r="B42" s="29" t="s">
        <v>94</v>
      </c>
      <c r="C42" s="29" t="s">
        <v>753</v>
      </c>
      <c r="D42" s="24" t="s">
        <v>69</v>
      </c>
      <c r="E42" s="30" t="s">
        <v>754</v>
      </c>
      <c r="F42" s="31" t="s">
        <v>71</v>
      </c>
      <c r="G42" s="32">
        <v>10.19</v>
      </c>
      <c r="H42" s="33">
        <v>0</v>
      </c>
      <c r="I42" s="33">
        <f>ROUND(ROUND(H42,2)*ROUND(G42,3),2)</f>
        <v>0</v>
      </c>
      <c r="O42">
        <f>(I42*21)/100</f>
        <v>0</v>
      </c>
      <c r="P42" t="s">
        <v>35</v>
      </c>
    </row>
    <row r="43" spans="1:16" ht="51" x14ac:dyDescent="0.2">
      <c r="A43" s="34" t="s">
        <v>59</v>
      </c>
      <c r="E43" s="35" t="s">
        <v>3339</v>
      </c>
    </row>
    <row r="44" spans="1:16" x14ac:dyDescent="0.2">
      <c r="A44" s="36" t="s">
        <v>61</v>
      </c>
      <c r="E44" s="37" t="s">
        <v>4567</v>
      </c>
    </row>
    <row r="45" spans="1:16" ht="293.25" x14ac:dyDescent="0.2">
      <c r="A45" t="s">
        <v>63</v>
      </c>
      <c r="E45" s="35" t="s">
        <v>757</v>
      </c>
    </row>
    <row r="46" spans="1:16" x14ac:dyDescent="0.2">
      <c r="A46" s="24" t="s">
        <v>55</v>
      </c>
      <c r="B46" s="29" t="s">
        <v>50</v>
      </c>
      <c r="C46" s="29" t="s">
        <v>202</v>
      </c>
      <c r="D46" s="24" t="s">
        <v>69</v>
      </c>
      <c r="E46" s="30" t="s">
        <v>203</v>
      </c>
      <c r="F46" s="31" t="s">
        <v>204</v>
      </c>
      <c r="G46" s="32">
        <v>69.938000000000002</v>
      </c>
      <c r="H46" s="33">
        <v>0</v>
      </c>
      <c r="I46" s="33">
        <f>ROUND(ROUND(H46,2)*ROUND(G46,3),2)</f>
        <v>0</v>
      </c>
      <c r="O46">
        <f>(I46*21)/100</f>
        <v>0</v>
      </c>
      <c r="P46" t="s">
        <v>35</v>
      </c>
    </row>
    <row r="47" spans="1:16" ht="76.5" x14ac:dyDescent="0.2">
      <c r="A47" s="34" t="s">
        <v>59</v>
      </c>
      <c r="E47" s="35" t="s">
        <v>4568</v>
      </c>
    </row>
    <row r="48" spans="1:16" ht="38.25" x14ac:dyDescent="0.2">
      <c r="A48" s="36" t="s">
        <v>61</v>
      </c>
      <c r="E48" s="37" t="s">
        <v>4569</v>
      </c>
    </row>
    <row r="49" spans="1:16" ht="25.5" x14ac:dyDescent="0.2">
      <c r="A49" t="s">
        <v>63</v>
      </c>
      <c r="E49" s="35" t="s">
        <v>207</v>
      </c>
    </row>
    <row r="50" spans="1:16" x14ac:dyDescent="0.2">
      <c r="A50" s="24" t="s">
        <v>55</v>
      </c>
      <c r="B50" s="29" t="s">
        <v>52</v>
      </c>
      <c r="C50" s="29" t="s">
        <v>209</v>
      </c>
      <c r="D50" s="24" t="s">
        <v>69</v>
      </c>
      <c r="E50" s="30" t="s">
        <v>210</v>
      </c>
      <c r="F50" s="31" t="s">
        <v>204</v>
      </c>
      <c r="G50" s="32">
        <v>3.85</v>
      </c>
      <c r="H50" s="33">
        <v>0</v>
      </c>
      <c r="I50" s="33">
        <f>ROUND(ROUND(H50,2)*ROUND(G50,3),2)</f>
        <v>0</v>
      </c>
      <c r="O50">
        <f>(I50*21)/100</f>
        <v>0</v>
      </c>
      <c r="P50" t="s">
        <v>35</v>
      </c>
    </row>
    <row r="51" spans="1:16" ht="38.25" x14ac:dyDescent="0.2">
      <c r="A51" s="34" t="s">
        <v>59</v>
      </c>
      <c r="E51" s="35" t="s">
        <v>3343</v>
      </c>
    </row>
    <row r="52" spans="1:16" x14ac:dyDescent="0.2">
      <c r="A52" s="36" t="s">
        <v>61</v>
      </c>
      <c r="E52" s="37" t="s">
        <v>4106</v>
      </c>
    </row>
    <row r="53" spans="1:16" x14ac:dyDescent="0.2">
      <c r="A53" t="s">
        <v>63</v>
      </c>
      <c r="E53" s="35" t="s">
        <v>213</v>
      </c>
    </row>
    <row r="54" spans="1:16" x14ac:dyDescent="0.2">
      <c r="A54" s="24" t="s">
        <v>55</v>
      </c>
      <c r="B54" s="29" t="s">
        <v>108</v>
      </c>
      <c r="C54" s="29" t="s">
        <v>762</v>
      </c>
      <c r="D54" s="24" t="s">
        <v>69</v>
      </c>
      <c r="E54" s="30" t="s">
        <v>763</v>
      </c>
      <c r="F54" s="31" t="s">
        <v>204</v>
      </c>
      <c r="G54" s="32">
        <v>3.85</v>
      </c>
      <c r="H54" s="33">
        <v>0</v>
      </c>
      <c r="I54" s="33">
        <f>ROUND(ROUND(H54,2)*ROUND(G54,3),2)</f>
        <v>0</v>
      </c>
      <c r="O54">
        <f>(I54*21)/100</f>
        <v>0</v>
      </c>
      <c r="P54" t="s">
        <v>35</v>
      </c>
    </row>
    <row r="55" spans="1:16" ht="38.25" x14ac:dyDescent="0.2">
      <c r="A55" s="34" t="s">
        <v>59</v>
      </c>
      <c r="E55" s="35" t="s">
        <v>3345</v>
      </c>
    </row>
    <row r="56" spans="1:16" x14ac:dyDescent="0.2">
      <c r="A56" s="36" t="s">
        <v>61</v>
      </c>
      <c r="E56" s="37" t="s">
        <v>4106</v>
      </c>
    </row>
    <row r="57" spans="1:16" ht="38.25" x14ac:dyDescent="0.2">
      <c r="A57" t="s">
        <v>63</v>
      </c>
      <c r="E57" s="35" t="s">
        <v>765</v>
      </c>
    </row>
    <row r="58" spans="1:16" x14ac:dyDescent="0.2">
      <c r="A58" s="24" t="s">
        <v>55</v>
      </c>
      <c r="B58" s="29" t="s">
        <v>113</v>
      </c>
      <c r="C58" s="29" t="s">
        <v>221</v>
      </c>
      <c r="D58" s="24" t="s">
        <v>69</v>
      </c>
      <c r="E58" s="30" t="s">
        <v>222</v>
      </c>
      <c r="F58" s="31" t="s">
        <v>204</v>
      </c>
      <c r="G58" s="32">
        <v>3.85</v>
      </c>
      <c r="H58" s="33">
        <v>0</v>
      </c>
      <c r="I58" s="33">
        <f>ROUND(ROUND(H58,2)*ROUND(G58,3),2)</f>
        <v>0</v>
      </c>
      <c r="O58">
        <f>(I58*21)/100</f>
        <v>0</v>
      </c>
      <c r="P58" t="s">
        <v>35</v>
      </c>
    </row>
    <row r="59" spans="1:16" ht="38.25" x14ac:dyDescent="0.2">
      <c r="A59" s="34" t="s">
        <v>59</v>
      </c>
      <c r="E59" s="35" t="s">
        <v>3346</v>
      </c>
    </row>
    <row r="60" spans="1:16" x14ac:dyDescent="0.2">
      <c r="A60" s="36" t="s">
        <v>61</v>
      </c>
      <c r="E60" s="37" t="s">
        <v>4106</v>
      </c>
    </row>
    <row r="61" spans="1:16" ht="25.5" x14ac:dyDescent="0.2">
      <c r="A61" t="s">
        <v>63</v>
      </c>
      <c r="E61" s="35" t="s">
        <v>224</v>
      </c>
    </row>
    <row r="62" spans="1:16" x14ac:dyDescent="0.2">
      <c r="A62" s="24" t="s">
        <v>55</v>
      </c>
      <c r="B62" s="29" t="s">
        <v>118</v>
      </c>
      <c r="C62" s="29" t="s">
        <v>226</v>
      </c>
      <c r="D62" s="24" t="s">
        <v>69</v>
      </c>
      <c r="E62" s="30" t="s">
        <v>227</v>
      </c>
      <c r="F62" s="31" t="s">
        <v>204</v>
      </c>
      <c r="G62" s="32">
        <v>3.85</v>
      </c>
      <c r="H62" s="33">
        <v>0</v>
      </c>
      <c r="I62" s="33">
        <f>ROUND(ROUND(H62,2)*ROUND(G62,3),2)</f>
        <v>0</v>
      </c>
      <c r="O62">
        <f>(I62*21)/100</f>
        <v>0</v>
      </c>
      <c r="P62" t="s">
        <v>35</v>
      </c>
    </row>
    <row r="63" spans="1:16" ht="38.25" x14ac:dyDescent="0.2">
      <c r="A63" s="34" t="s">
        <v>59</v>
      </c>
      <c r="E63" s="35" t="s">
        <v>3347</v>
      </c>
    </row>
    <row r="64" spans="1:16" x14ac:dyDescent="0.2">
      <c r="A64" s="36" t="s">
        <v>61</v>
      </c>
      <c r="E64" s="37" t="s">
        <v>4106</v>
      </c>
    </row>
    <row r="65" spans="1:18" ht="38.25" x14ac:dyDescent="0.2">
      <c r="A65" t="s">
        <v>63</v>
      </c>
      <c r="E65" s="35" t="s">
        <v>229</v>
      </c>
    </row>
    <row r="66" spans="1:18" ht="12.75" customHeight="1" x14ac:dyDescent="0.2">
      <c r="A66" s="12" t="s">
        <v>53</v>
      </c>
      <c r="B66" s="12"/>
      <c r="C66" s="38" t="s">
        <v>43</v>
      </c>
      <c r="D66" s="12"/>
      <c r="E66" s="27" t="s">
        <v>281</v>
      </c>
      <c r="F66" s="12"/>
      <c r="G66" s="12"/>
      <c r="H66" s="12"/>
      <c r="I66" s="39">
        <f>0+Q66</f>
        <v>0</v>
      </c>
      <c r="O66">
        <f>0+R66</f>
        <v>0</v>
      </c>
      <c r="Q66">
        <f>0+I67+I71+I75+I79+I83+I87+I91</f>
        <v>0</v>
      </c>
      <c r="R66">
        <f>0+O67+O71+O75+O79+O83+O87+O91</f>
        <v>0</v>
      </c>
    </row>
    <row r="67" spans="1:18" x14ac:dyDescent="0.2">
      <c r="A67" s="24" t="s">
        <v>55</v>
      </c>
      <c r="B67" s="29" t="s">
        <v>124</v>
      </c>
      <c r="C67" s="29" t="s">
        <v>768</v>
      </c>
      <c r="D67" s="24" t="s">
        <v>69</v>
      </c>
      <c r="E67" s="30" t="s">
        <v>769</v>
      </c>
      <c r="F67" s="31" t="s">
        <v>71</v>
      </c>
      <c r="G67" s="32">
        <v>0.14399999999999999</v>
      </c>
      <c r="H67" s="33">
        <v>0</v>
      </c>
      <c r="I67" s="33">
        <f>ROUND(ROUND(H67,2)*ROUND(G67,3),2)</f>
        <v>0</v>
      </c>
      <c r="O67">
        <f>(I67*21)/100</f>
        <v>0</v>
      </c>
      <c r="P67" t="s">
        <v>35</v>
      </c>
    </row>
    <row r="68" spans="1:18" ht="51" x14ac:dyDescent="0.2">
      <c r="A68" s="34" t="s">
        <v>59</v>
      </c>
      <c r="E68" s="35" t="s">
        <v>3349</v>
      </c>
    </row>
    <row r="69" spans="1:18" x14ac:dyDescent="0.2">
      <c r="A69" s="36" t="s">
        <v>61</v>
      </c>
      <c r="E69" s="37" t="s">
        <v>3350</v>
      </c>
    </row>
    <row r="70" spans="1:18" ht="229.5" x14ac:dyDescent="0.2">
      <c r="A70" t="s">
        <v>63</v>
      </c>
      <c r="E70" s="35" t="s">
        <v>772</v>
      </c>
    </row>
    <row r="71" spans="1:18" x14ac:dyDescent="0.2">
      <c r="A71" s="24" t="s">
        <v>55</v>
      </c>
      <c r="B71" s="29" t="s">
        <v>128</v>
      </c>
      <c r="C71" s="29" t="s">
        <v>288</v>
      </c>
      <c r="D71" s="24" t="s">
        <v>69</v>
      </c>
      <c r="E71" s="30" t="s">
        <v>289</v>
      </c>
      <c r="F71" s="31" t="s">
        <v>71</v>
      </c>
      <c r="G71" s="32">
        <v>4.1609999999999996</v>
      </c>
      <c r="H71" s="33">
        <v>0</v>
      </c>
      <c r="I71" s="33">
        <f>ROUND(ROUND(H71,2)*ROUND(G71,3),2)</f>
        <v>0</v>
      </c>
      <c r="O71">
        <f>(I71*21)/100</f>
        <v>0</v>
      </c>
      <c r="P71" t="s">
        <v>35</v>
      </c>
    </row>
    <row r="72" spans="1:18" ht="51" x14ac:dyDescent="0.2">
      <c r="A72" s="34" t="s">
        <v>59</v>
      </c>
      <c r="E72" s="35" t="s">
        <v>3351</v>
      </c>
    </row>
    <row r="73" spans="1:18" x14ac:dyDescent="0.2">
      <c r="A73" s="36" t="s">
        <v>61</v>
      </c>
      <c r="E73" s="37" t="s">
        <v>4570</v>
      </c>
    </row>
    <row r="74" spans="1:18" ht="369.75" x14ac:dyDescent="0.2">
      <c r="A74" t="s">
        <v>63</v>
      </c>
      <c r="E74" s="35" t="s">
        <v>274</v>
      </c>
    </row>
    <row r="75" spans="1:18" x14ac:dyDescent="0.2">
      <c r="A75" s="24" t="s">
        <v>55</v>
      </c>
      <c r="B75" s="29" t="s">
        <v>134</v>
      </c>
      <c r="C75" s="29" t="s">
        <v>775</v>
      </c>
      <c r="D75" s="24" t="s">
        <v>69</v>
      </c>
      <c r="E75" s="30" t="s">
        <v>776</v>
      </c>
      <c r="F75" s="31" t="s">
        <v>71</v>
      </c>
      <c r="G75" s="32">
        <v>2.714</v>
      </c>
      <c r="H75" s="33">
        <v>0</v>
      </c>
      <c r="I75" s="33">
        <f>ROUND(ROUND(H75,2)*ROUND(G75,3),2)</f>
        <v>0</v>
      </c>
      <c r="O75">
        <f>(I75*21)/100</f>
        <v>0</v>
      </c>
      <c r="P75" t="s">
        <v>35</v>
      </c>
    </row>
    <row r="76" spans="1:18" ht="76.5" x14ac:dyDescent="0.2">
      <c r="A76" s="34" t="s">
        <v>59</v>
      </c>
      <c r="E76" s="35" t="s">
        <v>4571</v>
      </c>
    </row>
    <row r="77" spans="1:18" x14ac:dyDescent="0.2">
      <c r="A77" s="36" t="s">
        <v>61</v>
      </c>
      <c r="E77" s="37" t="s">
        <v>4572</v>
      </c>
    </row>
    <row r="78" spans="1:18" ht="369.75" x14ac:dyDescent="0.2">
      <c r="A78" t="s">
        <v>63</v>
      </c>
      <c r="E78" s="35" t="s">
        <v>274</v>
      </c>
    </row>
    <row r="79" spans="1:18" x14ac:dyDescent="0.2">
      <c r="A79" s="24" t="s">
        <v>55</v>
      </c>
      <c r="B79" s="29" t="s">
        <v>141</v>
      </c>
      <c r="C79" s="29" t="s">
        <v>779</v>
      </c>
      <c r="D79" s="24" t="s">
        <v>69</v>
      </c>
      <c r="E79" s="30" t="s">
        <v>780</v>
      </c>
      <c r="F79" s="31" t="s">
        <v>58</v>
      </c>
      <c r="G79" s="32">
        <v>0.42599999999999999</v>
      </c>
      <c r="H79" s="33">
        <v>0</v>
      </c>
      <c r="I79" s="33">
        <f>ROUND(ROUND(H79,2)*ROUND(G79,3),2)</f>
        <v>0</v>
      </c>
      <c r="O79">
        <f>(I79*21)/100</f>
        <v>0</v>
      </c>
      <c r="P79" t="s">
        <v>35</v>
      </c>
    </row>
    <row r="80" spans="1:18" ht="51" x14ac:dyDescent="0.2">
      <c r="A80" s="34" t="s">
        <v>59</v>
      </c>
      <c r="E80" s="35" t="s">
        <v>3355</v>
      </c>
    </row>
    <row r="81" spans="1:18" x14ac:dyDescent="0.2">
      <c r="A81" s="36" t="s">
        <v>61</v>
      </c>
      <c r="E81" s="37" t="s">
        <v>4573</v>
      </c>
    </row>
    <row r="82" spans="1:18" ht="191.25" x14ac:dyDescent="0.2">
      <c r="A82" t="s">
        <v>63</v>
      </c>
      <c r="E82" s="35" t="s">
        <v>783</v>
      </c>
    </row>
    <row r="83" spans="1:18" x14ac:dyDescent="0.2">
      <c r="A83" s="24" t="s">
        <v>55</v>
      </c>
      <c r="B83" s="29" t="s">
        <v>147</v>
      </c>
      <c r="C83" s="29" t="s">
        <v>293</v>
      </c>
      <c r="D83" s="24" t="s">
        <v>69</v>
      </c>
      <c r="E83" s="30" t="s">
        <v>294</v>
      </c>
      <c r="F83" s="31" t="s">
        <v>71</v>
      </c>
      <c r="G83" s="32">
        <v>5.117</v>
      </c>
      <c r="H83" s="33">
        <v>0</v>
      </c>
      <c r="I83" s="33">
        <f>ROUND(ROUND(H83,2)*ROUND(G83,3),2)</f>
        <v>0</v>
      </c>
      <c r="O83">
        <f>(I83*21)/100</f>
        <v>0</v>
      </c>
      <c r="P83" t="s">
        <v>35</v>
      </c>
    </row>
    <row r="84" spans="1:18" ht="51" x14ac:dyDescent="0.2">
      <c r="A84" s="34" t="s">
        <v>59</v>
      </c>
      <c r="E84" s="35" t="s">
        <v>3357</v>
      </c>
    </row>
    <row r="85" spans="1:18" x14ac:dyDescent="0.2">
      <c r="A85" s="36" t="s">
        <v>61</v>
      </c>
      <c r="E85" s="37" t="s">
        <v>4574</v>
      </c>
    </row>
    <row r="86" spans="1:18" ht="38.25" x14ac:dyDescent="0.2">
      <c r="A86" t="s">
        <v>63</v>
      </c>
      <c r="E86" s="35" t="s">
        <v>297</v>
      </c>
    </row>
    <row r="87" spans="1:18" x14ac:dyDescent="0.2">
      <c r="A87" s="24" t="s">
        <v>55</v>
      </c>
      <c r="B87" s="29" t="s">
        <v>153</v>
      </c>
      <c r="C87" s="29" t="s">
        <v>310</v>
      </c>
      <c r="D87" s="24" t="s">
        <v>69</v>
      </c>
      <c r="E87" s="30" t="s">
        <v>311</v>
      </c>
      <c r="F87" s="31" t="s">
        <v>71</v>
      </c>
      <c r="G87" s="32">
        <v>6.9349999999999996</v>
      </c>
      <c r="H87" s="33">
        <v>0</v>
      </c>
      <c r="I87" s="33">
        <f>ROUND(ROUND(H87,2)*ROUND(G87,3),2)</f>
        <v>0</v>
      </c>
      <c r="O87">
        <f>(I87*21)/100</f>
        <v>0</v>
      </c>
      <c r="P87" t="s">
        <v>35</v>
      </c>
    </row>
    <row r="88" spans="1:18" ht="51" x14ac:dyDescent="0.2">
      <c r="A88" s="34" t="s">
        <v>59</v>
      </c>
      <c r="E88" s="35" t="s">
        <v>3359</v>
      </c>
    </row>
    <row r="89" spans="1:18" x14ac:dyDescent="0.2">
      <c r="A89" s="36" t="s">
        <v>61</v>
      </c>
      <c r="E89" s="37" t="s">
        <v>4575</v>
      </c>
    </row>
    <row r="90" spans="1:18" ht="102" x14ac:dyDescent="0.2">
      <c r="A90" t="s">
        <v>63</v>
      </c>
      <c r="E90" s="35" t="s">
        <v>314</v>
      </c>
    </row>
    <row r="91" spans="1:18" x14ac:dyDescent="0.2">
      <c r="A91" s="24" t="s">
        <v>55</v>
      </c>
      <c r="B91" s="29" t="s">
        <v>159</v>
      </c>
      <c r="C91" s="29" t="s">
        <v>788</v>
      </c>
      <c r="D91" s="24" t="s">
        <v>69</v>
      </c>
      <c r="E91" s="30" t="s">
        <v>789</v>
      </c>
      <c r="F91" s="31" t="s">
        <v>71</v>
      </c>
      <c r="G91" s="32">
        <v>0.76800000000000002</v>
      </c>
      <c r="H91" s="33">
        <v>0</v>
      </c>
      <c r="I91" s="33">
        <f>ROUND(ROUND(H91,2)*ROUND(G91,3),2)</f>
        <v>0</v>
      </c>
      <c r="O91">
        <f>(I91*21)/100</f>
        <v>0</v>
      </c>
      <c r="P91" t="s">
        <v>35</v>
      </c>
    </row>
    <row r="92" spans="1:18" ht="51" x14ac:dyDescent="0.2">
      <c r="A92" s="34" t="s">
        <v>59</v>
      </c>
      <c r="E92" s="35" t="s">
        <v>3361</v>
      </c>
    </row>
    <row r="93" spans="1:18" x14ac:dyDescent="0.2">
      <c r="A93" s="36" t="s">
        <v>61</v>
      </c>
      <c r="E93" s="37" t="s">
        <v>4576</v>
      </c>
    </row>
    <row r="94" spans="1:18" ht="357" x14ac:dyDescent="0.2">
      <c r="A94" t="s">
        <v>63</v>
      </c>
      <c r="E94" s="35" t="s">
        <v>792</v>
      </c>
    </row>
    <row r="95" spans="1:18" ht="12.75" customHeight="1" x14ac:dyDescent="0.2">
      <c r="A95" s="12" t="s">
        <v>53</v>
      </c>
      <c r="B95" s="12"/>
      <c r="C95" s="38" t="s">
        <v>45</v>
      </c>
      <c r="D95" s="12"/>
      <c r="E95" s="27" t="s">
        <v>315</v>
      </c>
      <c r="F95" s="12"/>
      <c r="G95" s="12"/>
      <c r="H95" s="12"/>
      <c r="I95" s="39">
        <f>0+Q95</f>
        <v>0</v>
      </c>
      <c r="O95">
        <f>0+R95</f>
        <v>0</v>
      </c>
      <c r="Q95">
        <f>0+I96+I100+I104+I108+I112+I116+I120+I124</f>
        <v>0</v>
      </c>
      <c r="R95">
        <f>0+O96+O100+O104+O108+O112+O116+O120+O124</f>
        <v>0</v>
      </c>
    </row>
    <row r="96" spans="1:18" x14ac:dyDescent="0.2">
      <c r="A96" s="24" t="s">
        <v>55</v>
      </c>
      <c r="B96" s="29" t="s">
        <v>165</v>
      </c>
      <c r="C96" s="29" t="s">
        <v>329</v>
      </c>
      <c r="D96" s="24" t="s">
        <v>69</v>
      </c>
      <c r="E96" s="30" t="s">
        <v>330</v>
      </c>
      <c r="F96" s="31" t="s">
        <v>204</v>
      </c>
      <c r="G96" s="32">
        <v>33.15</v>
      </c>
      <c r="H96" s="33">
        <v>0</v>
      </c>
      <c r="I96" s="33">
        <f>ROUND(ROUND(H96,2)*ROUND(G96,3),2)</f>
        <v>0</v>
      </c>
      <c r="O96">
        <f>(I96*21)/100</f>
        <v>0</v>
      </c>
      <c r="P96" t="s">
        <v>35</v>
      </c>
    </row>
    <row r="97" spans="1:16" ht="38.25" x14ac:dyDescent="0.2">
      <c r="A97" s="34" t="s">
        <v>59</v>
      </c>
      <c r="E97" s="35" t="s">
        <v>4221</v>
      </c>
    </row>
    <row r="98" spans="1:16" x14ac:dyDescent="0.2">
      <c r="A98" s="36" t="s">
        <v>61</v>
      </c>
      <c r="E98" s="37" t="s">
        <v>4577</v>
      </c>
    </row>
    <row r="99" spans="1:16" ht="51" x14ac:dyDescent="0.2">
      <c r="A99" t="s">
        <v>63</v>
      </c>
      <c r="E99" s="35" t="s">
        <v>327</v>
      </c>
    </row>
    <row r="100" spans="1:16" x14ac:dyDescent="0.2">
      <c r="A100" s="24" t="s">
        <v>55</v>
      </c>
      <c r="B100" s="29" t="s">
        <v>171</v>
      </c>
      <c r="C100" s="29" t="s">
        <v>347</v>
      </c>
      <c r="D100" s="24" t="s">
        <v>69</v>
      </c>
      <c r="E100" s="30" t="s">
        <v>348</v>
      </c>
      <c r="F100" s="31" t="s">
        <v>204</v>
      </c>
      <c r="G100" s="32">
        <v>33.15</v>
      </c>
      <c r="H100" s="33">
        <v>0</v>
      </c>
      <c r="I100" s="33">
        <f>ROUND(ROUND(H100,2)*ROUND(G100,3),2)</f>
        <v>0</v>
      </c>
      <c r="O100">
        <f>(I100*21)/100</f>
        <v>0</v>
      </c>
      <c r="P100" t="s">
        <v>35</v>
      </c>
    </row>
    <row r="101" spans="1:16" ht="38.25" x14ac:dyDescent="0.2">
      <c r="A101" s="34" t="s">
        <v>59</v>
      </c>
      <c r="E101" s="35" t="s">
        <v>4223</v>
      </c>
    </row>
    <row r="102" spans="1:16" x14ac:dyDescent="0.2">
      <c r="A102" s="36" t="s">
        <v>61</v>
      </c>
      <c r="E102" s="37" t="s">
        <v>4577</v>
      </c>
    </row>
    <row r="103" spans="1:16" ht="51" x14ac:dyDescent="0.2">
      <c r="A103" t="s">
        <v>63</v>
      </c>
      <c r="E103" s="35" t="s">
        <v>327</v>
      </c>
    </row>
    <row r="104" spans="1:16" x14ac:dyDescent="0.2">
      <c r="A104" s="24" t="s">
        <v>55</v>
      </c>
      <c r="B104" s="29" t="s">
        <v>178</v>
      </c>
      <c r="C104" s="29" t="s">
        <v>369</v>
      </c>
      <c r="D104" s="24" t="s">
        <v>69</v>
      </c>
      <c r="E104" s="30" t="s">
        <v>370</v>
      </c>
      <c r="F104" s="31" t="s">
        <v>204</v>
      </c>
      <c r="G104" s="32">
        <v>33.15</v>
      </c>
      <c r="H104" s="33">
        <v>0</v>
      </c>
      <c r="I104" s="33">
        <f>ROUND(ROUND(H104,2)*ROUND(G104,3),2)</f>
        <v>0</v>
      </c>
      <c r="O104">
        <f>(I104*21)/100</f>
        <v>0</v>
      </c>
      <c r="P104" t="s">
        <v>35</v>
      </c>
    </row>
    <row r="105" spans="1:16" ht="51" x14ac:dyDescent="0.2">
      <c r="A105" s="34" t="s">
        <v>59</v>
      </c>
      <c r="E105" s="35" t="s">
        <v>4024</v>
      </c>
    </row>
    <row r="106" spans="1:16" x14ac:dyDescent="0.2">
      <c r="A106" s="36" t="s">
        <v>61</v>
      </c>
      <c r="E106" s="37" t="s">
        <v>4577</v>
      </c>
    </row>
    <row r="107" spans="1:16" ht="51" x14ac:dyDescent="0.2">
      <c r="A107" t="s">
        <v>63</v>
      </c>
      <c r="E107" s="35" t="s">
        <v>373</v>
      </c>
    </row>
    <row r="108" spans="1:16" x14ac:dyDescent="0.2">
      <c r="A108" s="24" t="s">
        <v>55</v>
      </c>
      <c r="B108" s="29" t="s">
        <v>184</v>
      </c>
      <c r="C108" s="29" t="s">
        <v>375</v>
      </c>
      <c r="D108" s="24" t="s">
        <v>69</v>
      </c>
      <c r="E108" s="30" t="s">
        <v>376</v>
      </c>
      <c r="F108" s="31" t="s">
        <v>204</v>
      </c>
      <c r="G108" s="32">
        <v>66.3</v>
      </c>
      <c r="H108" s="33">
        <v>0</v>
      </c>
      <c r="I108" s="33">
        <f>ROUND(ROUND(H108,2)*ROUND(G108,3),2)</f>
        <v>0</v>
      </c>
      <c r="O108">
        <f>(I108*21)/100</f>
        <v>0</v>
      </c>
      <c r="P108" t="s">
        <v>35</v>
      </c>
    </row>
    <row r="109" spans="1:16" ht="102" x14ac:dyDescent="0.2">
      <c r="A109" s="34" t="s">
        <v>59</v>
      </c>
      <c r="E109" s="35" t="s">
        <v>4578</v>
      </c>
    </row>
    <row r="110" spans="1:16" ht="38.25" x14ac:dyDescent="0.2">
      <c r="A110" s="36" t="s">
        <v>61</v>
      </c>
      <c r="E110" s="37" t="s">
        <v>4579</v>
      </c>
    </row>
    <row r="111" spans="1:16" ht="51" x14ac:dyDescent="0.2">
      <c r="A111" t="s">
        <v>63</v>
      </c>
      <c r="E111" s="35" t="s">
        <v>373</v>
      </c>
    </row>
    <row r="112" spans="1:16" x14ac:dyDescent="0.2">
      <c r="A112" s="24" t="s">
        <v>55</v>
      </c>
      <c r="B112" s="29" t="s">
        <v>190</v>
      </c>
      <c r="C112" s="29" t="s">
        <v>403</v>
      </c>
      <c r="D112" s="24" t="s">
        <v>69</v>
      </c>
      <c r="E112" s="30" t="s">
        <v>404</v>
      </c>
      <c r="F112" s="31" t="s">
        <v>204</v>
      </c>
      <c r="G112" s="32">
        <v>33.15</v>
      </c>
      <c r="H112" s="33">
        <v>0</v>
      </c>
      <c r="I112" s="33">
        <f>ROUND(ROUND(H112,2)*ROUND(G112,3),2)</f>
        <v>0</v>
      </c>
      <c r="O112">
        <f>(I112*21)/100</f>
        <v>0</v>
      </c>
      <c r="P112" t="s">
        <v>35</v>
      </c>
    </row>
    <row r="113" spans="1:18" ht="38.25" x14ac:dyDescent="0.2">
      <c r="A113" s="34" t="s">
        <v>59</v>
      </c>
      <c r="E113" s="35" t="s">
        <v>4226</v>
      </c>
    </row>
    <row r="114" spans="1:18" x14ac:dyDescent="0.2">
      <c r="A114" s="36" t="s">
        <v>61</v>
      </c>
      <c r="E114" s="37" t="s">
        <v>4577</v>
      </c>
    </row>
    <row r="115" spans="1:18" ht="140.25" x14ac:dyDescent="0.2">
      <c r="A115" t="s">
        <v>63</v>
      </c>
      <c r="E115" s="35" t="s">
        <v>401</v>
      </c>
    </row>
    <row r="116" spans="1:18" x14ac:dyDescent="0.2">
      <c r="A116" s="24" t="s">
        <v>55</v>
      </c>
      <c r="B116" s="29" t="s">
        <v>196</v>
      </c>
      <c r="C116" s="29" t="s">
        <v>408</v>
      </c>
      <c r="D116" s="24" t="s">
        <v>69</v>
      </c>
      <c r="E116" s="30" t="s">
        <v>409</v>
      </c>
      <c r="F116" s="31" t="s">
        <v>204</v>
      </c>
      <c r="G116" s="32">
        <v>33.15</v>
      </c>
      <c r="H116" s="33">
        <v>0</v>
      </c>
      <c r="I116" s="33">
        <f>ROUND(ROUND(H116,2)*ROUND(G116,3),2)</f>
        <v>0</v>
      </c>
      <c r="O116">
        <f>(I116*21)/100</f>
        <v>0</v>
      </c>
      <c r="P116" t="s">
        <v>35</v>
      </c>
    </row>
    <row r="117" spans="1:18" ht="38.25" x14ac:dyDescent="0.2">
      <c r="A117" s="34" t="s">
        <v>59</v>
      </c>
      <c r="E117" s="35" t="s">
        <v>4227</v>
      </c>
    </row>
    <row r="118" spans="1:18" x14ac:dyDescent="0.2">
      <c r="A118" s="36" t="s">
        <v>61</v>
      </c>
      <c r="E118" s="37" t="s">
        <v>4577</v>
      </c>
    </row>
    <row r="119" spans="1:18" ht="140.25" x14ac:dyDescent="0.2">
      <c r="A119" t="s">
        <v>63</v>
      </c>
      <c r="E119" s="35" t="s">
        <v>401</v>
      </c>
    </row>
    <row r="120" spans="1:18" x14ac:dyDescent="0.2">
      <c r="A120" s="24" t="s">
        <v>55</v>
      </c>
      <c r="B120" s="29" t="s">
        <v>201</v>
      </c>
      <c r="C120" s="29" t="s">
        <v>413</v>
      </c>
      <c r="D120" s="24" t="s">
        <v>69</v>
      </c>
      <c r="E120" s="30" t="s">
        <v>414</v>
      </c>
      <c r="F120" s="31" t="s">
        <v>204</v>
      </c>
      <c r="G120" s="32">
        <v>33.15</v>
      </c>
      <c r="H120" s="33">
        <v>0</v>
      </c>
      <c r="I120" s="33">
        <f>ROUND(ROUND(H120,2)*ROUND(G120,3),2)</f>
        <v>0</v>
      </c>
      <c r="O120">
        <f>(I120*21)/100</f>
        <v>0</v>
      </c>
      <c r="P120" t="s">
        <v>35</v>
      </c>
    </row>
    <row r="121" spans="1:18" ht="38.25" x14ac:dyDescent="0.2">
      <c r="A121" s="34" t="s">
        <v>59</v>
      </c>
      <c r="E121" s="35" t="s">
        <v>4228</v>
      </c>
    </row>
    <row r="122" spans="1:18" x14ac:dyDescent="0.2">
      <c r="A122" s="36" t="s">
        <v>61</v>
      </c>
      <c r="E122" s="37" t="s">
        <v>4577</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8.0299999999999994</v>
      </c>
      <c r="H124" s="33">
        <v>0</v>
      </c>
      <c r="I124" s="33">
        <f>ROUND(ROUND(H124,2)*ROUND(G124,3),2)</f>
        <v>0</v>
      </c>
      <c r="O124">
        <f>(I124*21)/100</f>
        <v>0</v>
      </c>
      <c r="P124" t="s">
        <v>35</v>
      </c>
    </row>
    <row r="125" spans="1:18" ht="38.25" x14ac:dyDescent="0.2">
      <c r="A125" s="34" t="s">
        <v>59</v>
      </c>
      <c r="E125" s="35" t="s">
        <v>4026</v>
      </c>
    </row>
    <row r="126" spans="1:18" x14ac:dyDescent="0.2">
      <c r="A126" s="36" t="s">
        <v>61</v>
      </c>
      <c r="E126" s="37" t="s">
        <v>4455</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0.30399999999999999</v>
      </c>
      <c r="H129" s="33">
        <v>0</v>
      </c>
      <c r="I129" s="33">
        <f>ROUND(ROUND(H129,2)*ROUND(G129,3),2)</f>
        <v>0</v>
      </c>
      <c r="O129">
        <f>(I129*21)/100</f>
        <v>0</v>
      </c>
      <c r="P129" t="s">
        <v>35</v>
      </c>
    </row>
    <row r="130" spans="1:18" ht="51" x14ac:dyDescent="0.2">
      <c r="A130" s="34" t="s">
        <v>59</v>
      </c>
      <c r="E130" s="35" t="s">
        <v>3373</v>
      </c>
    </row>
    <row r="131" spans="1:18" x14ac:dyDescent="0.2">
      <c r="A131" s="36" t="s">
        <v>61</v>
      </c>
      <c r="E131" s="37" t="s">
        <v>3374</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20.388000000000002</v>
      </c>
      <c r="H134" s="33">
        <v>0</v>
      </c>
      <c r="I134" s="33">
        <f>ROUND(ROUND(H134,2)*ROUND(G134,3),2)</f>
        <v>0</v>
      </c>
      <c r="O134">
        <f>(I134*21)/100</f>
        <v>0</v>
      </c>
      <c r="P134" t="s">
        <v>35</v>
      </c>
    </row>
    <row r="135" spans="1:18" ht="76.5" x14ac:dyDescent="0.2">
      <c r="A135" s="34" t="s">
        <v>59</v>
      </c>
      <c r="E135" s="35" t="s">
        <v>4580</v>
      </c>
    </row>
    <row r="136" spans="1:18" ht="38.25" x14ac:dyDescent="0.2">
      <c r="A136" s="36" t="s">
        <v>61</v>
      </c>
      <c r="E136" s="37" t="s">
        <v>4581</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0.30399999999999999</v>
      </c>
      <c r="H138" s="33">
        <v>0</v>
      </c>
      <c r="I138" s="33">
        <f>ROUND(ROUND(H138,2)*ROUND(G138,3),2)</f>
        <v>0</v>
      </c>
      <c r="O138">
        <f>(I138*21)/100</f>
        <v>0</v>
      </c>
      <c r="P138" t="s">
        <v>35</v>
      </c>
    </row>
    <row r="139" spans="1:18" ht="38.25" x14ac:dyDescent="0.2">
      <c r="A139" s="34" t="s">
        <v>59</v>
      </c>
      <c r="E139" s="35" t="s">
        <v>3378</v>
      </c>
    </row>
    <row r="140" spans="1:18" x14ac:dyDescent="0.2">
      <c r="A140" s="36" t="s">
        <v>61</v>
      </c>
      <c r="E140" s="37" t="s">
        <v>3374</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808</v>
      </c>
      <c r="D143" s="24" t="s">
        <v>69</v>
      </c>
      <c r="E143" s="30" t="s">
        <v>809</v>
      </c>
      <c r="F143" s="31" t="s">
        <v>101</v>
      </c>
      <c r="G143" s="32">
        <v>7.8</v>
      </c>
      <c r="H143" s="33">
        <v>0</v>
      </c>
      <c r="I143" s="33">
        <f>ROUND(ROUND(H143,2)*ROUND(G143,3),2)</f>
        <v>0</v>
      </c>
      <c r="O143">
        <f>(I143*21)/100</f>
        <v>0</v>
      </c>
      <c r="P143" t="s">
        <v>35</v>
      </c>
    </row>
    <row r="144" spans="1:18" ht="51" x14ac:dyDescent="0.2">
      <c r="A144" s="34" t="s">
        <v>59</v>
      </c>
      <c r="E144" s="35" t="s">
        <v>3379</v>
      </c>
    </row>
    <row r="145" spans="1:18" x14ac:dyDescent="0.2">
      <c r="A145" s="36" t="s">
        <v>61</v>
      </c>
      <c r="E145" s="37" t="s">
        <v>4582</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3381</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3.2759999999999998</v>
      </c>
      <c r="H151" s="33">
        <v>0</v>
      </c>
      <c r="I151" s="33">
        <f>ROUND(ROUND(H151,2)*ROUND(G151,3),2)</f>
        <v>0</v>
      </c>
      <c r="O151">
        <f>(I151*21)/100</f>
        <v>0</v>
      </c>
      <c r="P151" t="s">
        <v>35</v>
      </c>
    </row>
    <row r="152" spans="1:18" ht="102" x14ac:dyDescent="0.2">
      <c r="A152" s="34" t="s">
        <v>59</v>
      </c>
      <c r="E152" s="35" t="s">
        <v>4583</v>
      </c>
    </row>
    <row r="153" spans="1:18" x14ac:dyDescent="0.2">
      <c r="A153" s="36" t="s">
        <v>61</v>
      </c>
      <c r="E153" s="37" t="s">
        <v>4584</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f>
        <v>0</v>
      </c>
      <c r="R155">
        <f>0+O156+O160+O164+O168</f>
        <v>0</v>
      </c>
    </row>
    <row r="156" spans="1:18" x14ac:dyDescent="0.2">
      <c r="A156" s="24" t="s">
        <v>55</v>
      </c>
      <c r="B156" s="29" t="s">
        <v>249</v>
      </c>
      <c r="C156" s="29" t="s">
        <v>646</v>
      </c>
      <c r="D156" s="24" t="s">
        <v>69</v>
      </c>
      <c r="E156" s="30" t="s">
        <v>647</v>
      </c>
      <c r="F156" s="31" t="s">
        <v>101</v>
      </c>
      <c r="G156" s="32">
        <v>5.86</v>
      </c>
      <c r="H156" s="33">
        <v>0</v>
      </c>
      <c r="I156" s="33">
        <f>ROUND(ROUND(H156,2)*ROUND(G156,3),2)</f>
        <v>0</v>
      </c>
      <c r="O156">
        <f>(I156*21)/100</f>
        <v>0</v>
      </c>
      <c r="P156" t="s">
        <v>35</v>
      </c>
    </row>
    <row r="157" spans="1:18" ht="38.25" x14ac:dyDescent="0.2">
      <c r="A157" s="34" t="s">
        <v>59</v>
      </c>
      <c r="E157" s="35" t="s">
        <v>3386</v>
      </c>
    </row>
    <row r="158" spans="1:18" x14ac:dyDescent="0.2">
      <c r="A158" s="36" t="s">
        <v>61</v>
      </c>
      <c r="E158" s="37" t="s">
        <v>996</v>
      </c>
    </row>
    <row r="159" spans="1:18" ht="25.5" x14ac:dyDescent="0.2">
      <c r="A159" t="s">
        <v>63</v>
      </c>
      <c r="E159" s="35" t="s">
        <v>644</v>
      </c>
    </row>
    <row r="160" spans="1:18" x14ac:dyDescent="0.2">
      <c r="A160" s="24" t="s">
        <v>55</v>
      </c>
      <c r="B160" s="29" t="s">
        <v>255</v>
      </c>
      <c r="C160" s="29" t="s">
        <v>821</v>
      </c>
      <c r="D160" s="24" t="s">
        <v>69</v>
      </c>
      <c r="E160" s="30" t="s">
        <v>822</v>
      </c>
      <c r="F160" s="31" t="s">
        <v>101</v>
      </c>
      <c r="G160" s="32">
        <v>3.8</v>
      </c>
      <c r="H160" s="33">
        <v>0</v>
      </c>
      <c r="I160" s="33">
        <f>ROUND(ROUND(H160,2)*ROUND(G160,3),2)</f>
        <v>0</v>
      </c>
      <c r="O160">
        <f>(I160*21)/100</f>
        <v>0</v>
      </c>
      <c r="P160" t="s">
        <v>35</v>
      </c>
    </row>
    <row r="161" spans="1:16" ht="51" x14ac:dyDescent="0.2">
      <c r="A161" s="34" t="s">
        <v>59</v>
      </c>
      <c r="E161" s="35" t="s">
        <v>3388</v>
      </c>
    </row>
    <row r="162" spans="1:16" x14ac:dyDescent="0.2">
      <c r="A162" s="36" t="s">
        <v>61</v>
      </c>
      <c r="E162" s="37" t="s">
        <v>3389</v>
      </c>
    </row>
    <row r="163" spans="1:16" ht="25.5" x14ac:dyDescent="0.2">
      <c r="A163" t="s">
        <v>63</v>
      </c>
      <c r="E163" s="35" t="s">
        <v>825</v>
      </c>
    </row>
    <row r="164" spans="1:16" x14ac:dyDescent="0.2">
      <c r="A164" s="24" t="s">
        <v>55</v>
      </c>
      <c r="B164" s="29" t="s">
        <v>262</v>
      </c>
      <c r="C164" s="29" t="s">
        <v>826</v>
      </c>
      <c r="D164" s="24" t="s">
        <v>69</v>
      </c>
      <c r="E164" s="30" t="s">
        <v>827</v>
      </c>
      <c r="F164" s="31" t="s">
        <v>71</v>
      </c>
      <c r="G164" s="32">
        <v>2E-3</v>
      </c>
      <c r="H164" s="33">
        <v>0</v>
      </c>
      <c r="I164" s="33">
        <f>ROUND(ROUND(H164,2)*ROUND(G164,3),2)</f>
        <v>0</v>
      </c>
      <c r="O164">
        <f>(I164*21)/100</f>
        <v>0</v>
      </c>
      <c r="P164" t="s">
        <v>35</v>
      </c>
    </row>
    <row r="165" spans="1:16" ht="51" x14ac:dyDescent="0.2">
      <c r="A165" s="34" t="s">
        <v>59</v>
      </c>
      <c r="E165" s="35" t="s">
        <v>3390</v>
      </c>
    </row>
    <row r="166" spans="1:16" x14ac:dyDescent="0.2">
      <c r="A166" s="36" t="s">
        <v>61</v>
      </c>
      <c r="E166" s="37" t="s">
        <v>829</v>
      </c>
    </row>
    <row r="167" spans="1:16" ht="38.25" x14ac:dyDescent="0.2">
      <c r="A167" t="s">
        <v>63</v>
      </c>
      <c r="E167" s="35" t="s">
        <v>830</v>
      </c>
    </row>
    <row r="168" spans="1:16" x14ac:dyDescent="0.2">
      <c r="A168" s="24" t="s">
        <v>55</v>
      </c>
      <c r="B168" s="29" t="s">
        <v>269</v>
      </c>
      <c r="C168" s="29" t="s">
        <v>831</v>
      </c>
      <c r="D168" s="24" t="s">
        <v>69</v>
      </c>
      <c r="E168" s="30" t="s">
        <v>832</v>
      </c>
      <c r="F168" s="31" t="s">
        <v>71</v>
      </c>
      <c r="G168" s="32">
        <v>2.5000000000000001E-2</v>
      </c>
      <c r="H168" s="33">
        <v>0</v>
      </c>
      <c r="I168" s="33">
        <f>ROUND(ROUND(H168,2)*ROUND(G168,3),2)</f>
        <v>0</v>
      </c>
      <c r="O168">
        <f>(I168*21)/100</f>
        <v>0</v>
      </c>
      <c r="P168" t="s">
        <v>35</v>
      </c>
    </row>
    <row r="169" spans="1:16" ht="63.75" x14ac:dyDescent="0.2">
      <c r="A169" s="34" t="s">
        <v>59</v>
      </c>
      <c r="E169" s="35" t="s">
        <v>3391</v>
      </c>
    </row>
    <row r="170" spans="1:16" x14ac:dyDescent="0.2">
      <c r="A170" s="36" t="s">
        <v>61</v>
      </c>
      <c r="E170" s="37" t="s">
        <v>834</v>
      </c>
    </row>
    <row r="171" spans="1:16" ht="229.5" x14ac:dyDescent="0.2">
      <c r="A171" t="s">
        <v>63</v>
      </c>
      <c r="E171"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0+O12+O17+O62+O91+O124+O129+O138+O151</f>
        <v>0</v>
      </c>
      <c r="P2" t="s">
        <v>34</v>
      </c>
    </row>
    <row r="3" spans="1:18" ht="15" customHeight="1" x14ac:dyDescent="0.25">
      <c r="A3" t="s">
        <v>11</v>
      </c>
      <c r="B3" s="17" t="s">
        <v>13</v>
      </c>
      <c r="C3" s="4" t="s">
        <v>14</v>
      </c>
      <c r="D3" s="7"/>
      <c r="E3" s="18" t="s">
        <v>15</v>
      </c>
      <c r="F3" s="8"/>
      <c r="G3" s="15"/>
      <c r="H3" s="14" t="s">
        <v>4585</v>
      </c>
      <c r="I3" s="40">
        <f>0+I12+I17+I62+I91+I124+I129+I138+I151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4585</v>
      </c>
      <c r="D8" s="2"/>
      <c r="E8" s="21" t="s">
        <v>4586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178.45</v>
      </c>
      <c r="H13" s="33">
        <v>0</v>
      </c>
      <c r="I13" s="33">
        <f>ROUND(ROUND(H13,2)*ROUND(G13,3),2)</f>
        <v>0</v>
      </c>
      <c r="O13">
        <f>(I13*21)/100</f>
        <v>0</v>
      </c>
      <c r="P13" t="s">
        <v>35</v>
      </c>
    </row>
    <row r="14" spans="1:18" ht="25.5" x14ac:dyDescent="0.2">
      <c r="A14" s="34" t="s">
        <v>59</v>
      </c>
      <c r="E14" s="35" t="s">
        <v>742</v>
      </c>
    </row>
    <row r="15" spans="1:18" x14ac:dyDescent="0.2">
      <c r="A15" s="36" t="s">
        <v>61</v>
      </c>
      <c r="E15" s="37" t="s">
        <v>4587</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f>
        <v>0</v>
      </c>
      <c r="R17">
        <f>0+O18+O22+O26+O30+O34+O38+O42+O46+O50+O54+O58</f>
        <v>0</v>
      </c>
    </row>
    <row r="18" spans="1:18" x14ac:dyDescent="0.2">
      <c r="A18" s="24" t="s">
        <v>55</v>
      </c>
      <c r="B18" s="29" t="s">
        <v>35</v>
      </c>
      <c r="C18" s="29" t="s">
        <v>1087</v>
      </c>
      <c r="D18" s="24" t="s">
        <v>69</v>
      </c>
      <c r="E18" s="30" t="s">
        <v>1088</v>
      </c>
      <c r="F18" s="31" t="s">
        <v>101</v>
      </c>
      <c r="G18" s="32">
        <v>12.08</v>
      </c>
      <c r="H18" s="33">
        <v>0</v>
      </c>
      <c r="I18" s="33">
        <f>ROUND(ROUND(H18,2)*ROUND(G18,3),2)</f>
        <v>0</v>
      </c>
      <c r="O18">
        <f>(I18*21)/100</f>
        <v>0</v>
      </c>
      <c r="P18" t="s">
        <v>35</v>
      </c>
    </row>
    <row r="19" spans="1:18" ht="38.25" x14ac:dyDescent="0.2">
      <c r="A19" s="34" t="s">
        <v>59</v>
      </c>
      <c r="E19" s="35" t="s">
        <v>4006</v>
      </c>
    </row>
    <row r="20" spans="1:18" x14ac:dyDescent="0.2">
      <c r="A20" s="36" t="s">
        <v>61</v>
      </c>
      <c r="E20" s="37" t="s">
        <v>4588</v>
      </c>
    </row>
    <row r="21" spans="1:18" ht="25.5" x14ac:dyDescent="0.2">
      <c r="A21" t="s">
        <v>63</v>
      </c>
      <c r="E21" s="35" t="s">
        <v>133</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13.5</v>
      </c>
      <c r="H26" s="33">
        <v>0</v>
      </c>
      <c r="I26" s="33">
        <f>ROUND(ROUND(H26,2)*ROUND(G26,3),2)</f>
        <v>0</v>
      </c>
      <c r="O26">
        <f>(I26*21)/100</f>
        <v>0</v>
      </c>
      <c r="P26" t="s">
        <v>35</v>
      </c>
    </row>
    <row r="27" spans="1:18" ht="153" x14ac:dyDescent="0.2">
      <c r="A27" s="34" t="s">
        <v>59</v>
      </c>
      <c r="E27" s="35" t="s">
        <v>4589</v>
      </c>
    </row>
    <row r="28" spans="1:18" ht="38.25" x14ac:dyDescent="0.2">
      <c r="A28" s="36" t="s">
        <v>61</v>
      </c>
      <c r="E28" s="37" t="s">
        <v>4590</v>
      </c>
    </row>
    <row r="29" spans="1:18" ht="38.25" x14ac:dyDescent="0.2">
      <c r="A29" t="s">
        <v>63</v>
      </c>
      <c r="E29" s="35" t="s">
        <v>146</v>
      </c>
    </row>
    <row r="30" spans="1:18" x14ac:dyDescent="0.2">
      <c r="A30" s="24" t="s">
        <v>55</v>
      </c>
      <c r="B30" s="29" t="s">
        <v>45</v>
      </c>
      <c r="C30" s="29" t="s">
        <v>166</v>
      </c>
      <c r="D30" s="24" t="s">
        <v>69</v>
      </c>
      <c r="E30" s="30" t="s">
        <v>167</v>
      </c>
      <c r="F30" s="31" t="s">
        <v>71</v>
      </c>
      <c r="G30" s="32">
        <v>89.224999999999994</v>
      </c>
      <c r="H30" s="33">
        <v>0</v>
      </c>
      <c r="I30" s="33">
        <f>ROUND(ROUND(H30,2)*ROUND(G30,3),2)</f>
        <v>0</v>
      </c>
      <c r="O30">
        <f>(I30*21)/100</f>
        <v>0</v>
      </c>
      <c r="P30" t="s">
        <v>35</v>
      </c>
    </row>
    <row r="31" spans="1:18" ht="63.75" x14ac:dyDescent="0.2">
      <c r="A31" s="34" t="s">
        <v>59</v>
      </c>
      <c r="E31" s="35" t="s">
        <v>4591</v>
      </c>
    </row>
    <row r="32" spans="1:18" x14ac:dyDescent="0.2">
      <c r="A32" s="36" t="s">
        <v>61</v>
      </c>
      <c r="E32" s="37" t="s">
        <v>4592</v>
      </c>
    </row>
    <row r="33" spans="1:16" ht="318.75" x14ac:dyDescent="0.2">
      <c r="A33" t="s">
        <v>63</v>
      </c>
      <c r="E33" s="35" t="s">
        <v>170</v>
      </c>
    </row>
    <row r="34" spans="1:16" x14ac:dyDescent="0.2">
      <c r="A34" s="24" t="s">
        <v>55</v>
      </c>
      <c r="B34" s="29" t="s">
        <v>47</v>
      </c>
      <c r="C34" s="29" t="s">
        <v>172</v>
      </c>
      <c r="D34" s="24" t="s">
        <v>69</v>
      </c>
      <c r="E34" s="30" t="s">
        <v>173</v>
      </c>
      <c r="F34" s="31" t="s">
        <v>174</v>
      </c>
      <c r="G34" s="32">
        <v>892.25</v>
      </c>
      <c r="H34" s="33">
        <v>0</v>
      </c>
      <c r="I34" s="33">
        <f>ROUND(ROUND(H34,2)*ROUND(G34,3),2)</f>
        <v>0</v>
      </c>
      <c r="O34">
        <f>(I34*21)/100</f>
        <v>0</v>
      </c>
      <c r="P34" t="s">
        <v>35</v>
      </c>
    </row>
    <row r="35" spans="1:16" ht="38.25" x14ac:dyDescent="0.2">
      <c r="A35" s="34" t="s">
        <v>59</v>
      </c>
      <c r="E35" s="35" t="s">
        <v>751</v>
      </c>
    </row>
    <row r="36" spans="1:16" x14ac:dyDescent="0.2">
      <c r="A36" s="36" t="s">
        <v>61</v>
      </c>
      <c r="E36" s="37" t="s">
        <v>4593</v>
      </c>
    </row>
    <row r="37" spans="1:16" ht="25.5" x14ac:dyDescent="0.2">
      <c r="A37" t="s">
        <v>63</v>
      </c>
      <c r="E37" s="35" t="s">
        <v>177</v>
      </c>
    </row>
    <row r="38" spans="1:16" x14ac:dyDescent="0.2">
      <c r="A38" s="24" t="s">
        <v>55</v>
      </c>
      <c r="B38" s="29" t="s">
        <v>89</v>
      </c>
      <c r="C38" s="29" t="s">
        <v>753</v>
      </c>
      <c r="D38" s="24" t="s">
        <v>69</v>
      </c>
      <c r="E38" s="30" t="s">
        <v>754</v>
      </c>
      <c r="F38" s="31" t="s">
        <v>71</v>
      </c>
      <c r="G38" s="32">
        <v>26.2</v>
      </c>
      <c r="H38" s="33">
        <v>0</v>
      </c>
      <c r="I38" s="33">
        <f>ROUND(ROUND(H38,2)*ROUND(G38,3),2)</f>
        <v>0</v>
      </c>
      <c r="O38">
        <f>(I38*21)/100</f>
        <v>0</v>
      </c>
      <c r="P38" t="s">
        <v>35</v>
      </c>
    </row>
    <row r="39" spans="1:16" ht="51" x14ac:dyDescent="0.2">
      <c r="A39" s="34" t="s">
        <v>59</v>
      </c>
      <c r="E39" s="35" t="s">
        <v>3339</v>
      </c>
    </row>
    <row r="40" spans="1:16" x14ac:dyDescent="0.2">
      <c r="A40" s="36" t="s">
        <v>61</v>
      </c>
      <c r="E40" s="37" t="s">
        <v>4594</v>
      </c>
    </row>
    <row r="41" spans="1:16" ht="293.25" x14ac:dyDescent="0.2">
      <c r="A41" t="s">
        <v>63</v>
      </c>
      <c r="E41" s="35" t="s">
        <v>757</v>
      </c>
    </row>
    <row r="42" spans="1:16" x14ac:dyDescent="0.2">
      <c r="A42" s="24" t="s">
        <v>55</v>
      </c>
      <c r="B42" s="29" t="s">
        <v>94</v>
      </c>
      <c r="C42" s="29" t="s">
        <v>202</v>
      </c>
      <c r="D42" s="24" t="s">
        <v>69</v>
      </c>
      <c r="E42" s="30" t="s">
        <v>203</v>
      </c>
      <c r="F42" s="31" t="s">
        <v>204</v>
      </c>
      <c r="G42" s="32">
        <v>103.294</v>
      </c>
      <c r="H42" s="33">
        <v>0</v>
      </c>
      <c r="I42" s="33">
        <f>ROUND(ROUND(H42,2)*ROUND(G42,3),2)</f>
        <v>0</v>
      </c>
      <c r="O42">
        <f>(I42*21)/100</f>
        <v>0</v>
      </c>
      <c r="P42" t="s">
        <v>35</v>
      </c>
    </row>
    <row r="43" spans="1:16" ht="76.5" x14ac:dyDescent="0.2">
      <c r="A43" s="34" t="s">
        <v>59</v>
      </c>
      <c r="E43" s="35" t="s">
        <v>4595</v>
      </c>
    </row>
    <row r="44" spans="1:16" ht="38.25" x14ac:dyDescent="0.2">
      <c r="A44" s="36" t="s">
        <v>61</v>
      </c>
      <c r="E44" s="37" t="s">
        <v>4596</v>
      </c>
    </row>
    <row r="45" spans="1:16" ht="25.5" x14ac:dyDescent="0.2">
      <c r="A45" t="s">
        <v>63</v>
      </c>
      <c r="E45" s="35" t="s">
        <v>207</v>
      </c>
    </row>
    <row r="46" spans="1:16" x14ac:dyDescent="0.2">
      <c r="A46" s="24" t="s">
        <v>55</v>
      </c>
      <c r="B46" s="29" t="s">
        <v>50</v>
      </c>
      <c r="C46" s="29" t="s">
        <v>209</v>
      </c>
      <c r="D46" s="24" t="s">
        <v>69</v>
      </c>
      <c r="E46" s="30" t="s">
        <v>210</v>
      </c>
      <c r="F46" s="31" t="s">
        <v>204</v>
      </c>
      <c r="G46" s="32">
        <v>8.3000000000000007</v>
      </c>
      <c r="H46" s="33">
        <v>0</v>
      </c>
      <c r="I46" s="33">
        <f>ROUND(ROUND(H46,2)*ROUND(G46,3),2)</f>
        <v>0</v>
      </c>
      <c r="O46">
        <f>(I46*21)/100</f>
        <v>0</v>
      </c>
      <c r="P46" t="s">
        <v>35</v>
      </c>
    </row>
    <row r="47" spans="1:16" ht="38.25" x14ac:dyDescent="0.2">
      <c r="A47" s="34" t="s">
        <v>59</v>
      </c>
      <c r="E47" s="35" t="s">
        <v>3343</v>
      </c>
    </row>
    <row r="48" spans="1:16" x14ac:dyDescent="0.2">
      <c r="A48" s="36" t="s">
        <v>61</v>
      </c>
      <c r="E48" s="37" t="s">
        <v>4597</v>
      </c>
    </row>
    <row r="49" spans="1:18" x14ac:dyDescent="0.2">
      <c r="A49" t="s">
        <v>63</v>
      </c>
      <c r="E49" s="35" t="s">
        <v>213</v>
      </c>
    </row>
    <row r="50" spans="1:18" x14ac:dyDescent="0.2">
      <c r="A50" s="24" t="s">
        <v>55</v>
      </c>
      <c r="B50" s="29" t="s">
        <v>52</v>
      </c>
      <c r="C50" s="29" t="s">
        <v>762</v>
      </c>
      <c r="D50" s="24" t="s">
        <v>69</v>
      </c>
      <c r="E50" s="30" t="s">
        <v>763</v>
      </c>
      <c r="F50" s="31" t="s">
        <v>204</v>
      </c>
      <c r="G50" s="32">
        <v>8.3000000000000007</v>
      </c>
      <c r="H50" s="33">
        <v>0</v>
      </c>
      <c r="I50" s="33">
        <f>ROUND(ROUND(H50,2)*ROUND(G50,3),2)</f>
        <v>0</v>
      </c>
      <c r="O50">
        <f>(I50*21)/100</f>
        <v>0</v>
      </c>
      <c r="P50" t="s">
        <v>35</v>
      </c>
    </row>
    <row r="51" spans="1:18" ht="38.25" x14ac:dyDescent="0.2">
      <c r="A51" s="34" t="s">
        <v>59</v>
      </c>
      <c r="E51" s="35" t="s">
        <v>3345</v>
      </c>
    </row>
    <row r="52" spans="1:18" x14ac:dyDescent="0.2">
      <c r="A52" s="36" t="s">
        <v>61</v>
      </c>
      <c r="E52" s="37" t="s">
        <v>4597</v>
      </c>
    </row>
    <row r="53" spans="1:18" ht="38.25" x14ac:dyDescent="0.2">
      <c r="A53" t="s">
        <v>63</v>
      </c>
      <c r="E53" s="35" t="s">
        <v>765</v>
      </c>
    </row>
    <row r="54" spans="1:18" x14ac:dyDescent="0.2">
      <c r="A54" s="24" t="s">
        <v>55</v>
      </c>
      <c r="B54" s="29" t="s">
        <v>108</v>
      </c>
      <c r="C54" s="29" t="s">
        <v>221</v>
      </c>
      <c r="D54" s="24" t="s">
        <v>69</v>
      </c>
      <c r="E54" s="30" t="s">
        <v>222</v>
      </c>
      <c r="F54" s="31" t="s">
        <v>204</v>
      </c>
      <c r="G54" s="32">
        <v>8.3000000000000007</v>
      </c>
      <c r="H54" s="33">
        <v>0</v>
      </c>
      <c r="I54" s="33">
        <f>ROUND(ROUND(H54,2)*ROUND(G54,3),2)</f>
        <v>0</v>
      </c>
      <c r="O54">
        <f>(I54*21)/100</f>
        <v>0</v>
      </c>
      <c r="P54" t="s">
        <v>35</v>
      </c>
    </row>
    <row r="55" spans="1:18" ht="38.25" x14ac:dyDescent="0.2">
      <c r="A55" s="34" t="s">
        <v>59</v>
      </c>
      <c r="E55" s="35" t="s">
        <v>3346</v>
      </c>
    </row>
    <row r="56" spans="1:18" x14ac:dyDescent="0.2">
      <c r="A56" s="36" t="s">
        <v>61</v>
      </c>
      <c r="E56" s="37" t="s">
        <v>4597</v>
      </c>
    </row>
    <row r="57" spans="1:18" ht="25.5" x14ac:dyDescent="0.2">
      <c r="A57" t="s">
        <v>63</v>
      </c>
      <c r="E57" s="35" t="s">
        <v>224</v>
      </c>
    </row>
    <row r="58" spans="1:18" x14ac:dyDescent="0.2">
      <c r="A58" s="24" t="s">
        <v>55</v>
      </c>
      <c r="B58" s="29" t="s">
        <v>113</v>
      </c>
      <c r="C58" s="29" t="s">
        <v>226</v>
      </c>
      <c r="D58" s="24" t="s">
        <v>69</v>
      </c>
      <c r="E58" s="30" t="s">
        <v>227</v>
      </c>
      <c r="F58" s="31" t="s">
        <v>204</v>
      </c>
      <c r="G58" s="32">
        <v>8.3000000000000007</v>
      </c>
      <c r="H58" s="33">
        <v>0</v>
      </c>
      <c r="I58" s="33">
        <f>ROUND(ROUND(H58,2)*ROUND(G58,3),2)</f>
        <v>0</v>
      </c>
      <c r="O58">
        <f>(I58*21)/100</f>
        <v>0</v>
      </c>
      <c r="P58" t="s">
        <v>35</v>
      </c>
    </row>
    <row r="59" spans="1:18" ht="38.25" x14ac:dyDescent="0.2">
      <c r="A59" s="34" t="s">
        <v>59</v>
      </c>
      <c r="E59" s="35" t="s">
        <v>3347</v>
      </c>
    </row>
    <row r="60" spans="1:18" x14ac:dyDescent="0.2">
      <c r="A60" s="36" t="s">
        <v>61</v>
      </c>
      <c r="E60" s="37" t="s">
        <v>4597</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f>
        <v>0</v>
      </c>
      <c r="R62">
        <f>0+O63+O67+O71+O75+O79+O83+O87</f>
        <v>0</v>
      </c>
    </row>
    <row r="63" spans="1:18" x14ac:dyDescent="0.2">
      <c r="A63" s="24" t="s">
        <v>55</v>
      </c>
      <c r="B63" s="29" t="s">
        <v>118</v>
      </c>
      <c r="C63" s="29" t="s">
        <v>768</v>
      </c>
      <c r="D63" s="24" t="s">
        <v>69</v>
      </c>
      <c r="E63" s="30" t="s">
        <v>769</v>
      </c>
      <c r="F63" s="31" t="s">
        <v>71</v>
      </c>
      <c r="G63" s="32">
        <v>0.18</v>
      </c>
      <c r="H63" s="33">
        <v>0</v>
      </c>
      <c r="I63" s="33">
        <f>ROUND(ROUND(H63,2)*ROUND(G63,3),2)</f>
        <v>0</v>
      </c>
      <c r="O63">
        <f>(I63*21)/100</f>
        <v>0</v>
      </c>
      <c r="P63" t="s">
        <v>35</v>
      </c>
    </row>
    <row r="64" spans="1:18" ht="51" x14ac:dyDescent="0.2">
      <c r="A64" s="34" t="s">
        <v>59</v>
      </c>
      <c r="E64" s="35" t="s">
        <v>4135</v>
      </c>
    </row>
    <row r="65" spans="1:16" x14ac:dyDescent="0.2">
      <c r="A65" s="36" t="s">
        <v>61</v>
      </c>
      <c r="E65" s="37" t="s">
        <v>4136</v>
      </c>
    </row>
    <row r="66" spans="1:16" ht="229.5" x14ac:dyDescent="0.2">
      <c r="A66" t="s">
        <v>63</v>
      </c>
      <c r="E66" s="35" t="s">
        <v>772</v>
      </c>
    </row>
    <row r="67" spans="1:16" x14ac:dyDescent="0.2">
      <c r="A67" s="24" t="s">
        <v>55</v>
      </c>
      <c r="B67" s="29" t="s">
        <v>124</v>
      </c>
      <c r="C67" s="29" t="s">
        <v>288</v>
      </c>
      <c r="D67" s="24" t="s">
        <v>69</v>
      </c>
      <c r="E67" s="30" t="s">
        <v>289</v>
      </c>
      <c r="F67" s="31" t="s">
        <v>71</v>
      </c>
      <c r="G67" s="32">
        <v>6.8460000000000001</v>
      </c>
      <c r="H67" s="33">
        <v>0</v>
      </c>
      <c r="I67" s="33">
        <f>ROUND(ROUND(H67,2)*ROUND(G67,3),2)</f>
        <v>0</v>
      </c>
      <c r="O67">
        <f>(I67*21)/100</f>
        <v>0</v>
      </c>
      <c r="P67" t="s">
        <v>35</v>
      </c>
    </row>
    <row r="68" spans="1:16" ht="51" x14ac:dyDescent="0.2">
      <c r="A68" s="34" t="s">
        <v>59</v>
      </c>
      <c r="E68" s="35" t="s">
        <v>3351</v>
      </c>
    </row>
    <row r="69" spans="1:16" x14ac:dyDescent="0.2">
      <c r="A69" s="36" t="s">
        <v>61</v>
      </c>
      <c r="E69" s="37" t="s">
        <v>4598</v>
      </c>
    </row>
    <row r="70" spans="1:16" ht="369.75" x14ac:dyDescent="0.2">
      <c r="A70" t="s">
        <v>63</v>
      </c>
      <c r="E70" s="35" t="s">
        <v>274</v>
      </c>
    </row>
    <row r="71" spans="1:16" x14ac:dyDescent="0.2">
      <c r="A71" s="24" t="s">
        <v>55</v>
      </c>
      <c r="B71" s="29" t="s">
        <v>128</v>
      </c>
      <c r="C71" s="29" t="s">
        <v>775</v>
      </c>
      <c r="D71" s="24" t="s">
        <v>69</v>
      </c>
      <c r="E71" s="30" t="s">
        <v>776</v>
      </c>
      <c r="F71" s="31" t="s">
        <v>71</v>
      </c>
      <c r="G71" s="32">
        <v>3.532</v>
      </c>
      <c r="H71" s="33">
        <v>0</v>
      </c>
      <c r="I71" s="33">
        <f>ROUND(ROUND(H71,2)*ROUND(G71,3),2)</f>
        <v>0</v>
      </c>
      <c r="O71">
        <f>(I71*21)/100</f>
        <v>0</v>
      </c>
      <c r="P71" t="s">
        <v>35</v>
      </c>
    </row>
    <row r="72" spans="1:16" ht="76.5" x14ac:dyDescent="0.2">
      <c r="A72" s="34" t="s">
        <v>59</v>
      </c>
      <c r="E72" s="35" t="s">
        <v>4599</v>
      </c>
    </row>
    <row r="73" spans="1:16" x14ac:dyDescent="0.2">
      <c r="A73" s="36" t="s">
        <v>61</v>
      </c>
      <c r="E73" s="37" t="s">
        <v>4600</v>
      </c>
    </row>
    <row r="74" spans="1:16" ht="369.75" x14ac:dyDescent="0.2">
      <c r="A74" t="s">
        <v>63</v>
      </c>
      <c r="E74" s="35" t="s">
        <v>274</v>
      </c>
    </row>
    <row r="75" spans="1:16" x14ac:dyDescent="0.2">
      <c r="A75" s="24" t="s">
        <v>55</v>
      </c>
      <c r="B75" s="29" t="s">
        <v>134</v>
      </c>
      <c r="C75" s="29" t="s">
        <v>779</v>
      </c>
      <c r="D75" s="24" t="s">
        <v>69</v>
      </c>
      <c r="E75" s="30" t="s">
        <v>780</v>
      </c>
      <c r="F75" s="31" t="s">
        <v>58</v>
      </c>
      <c r="G75" s="32">
        <v>0.55500000000000005</v>
      </c>
      <c r="H75" s="33">
        <v>0</v>
      </c>
      <c r="I75" s="33">
        <f>ROUND(ROUND(H75,2)*ROUND(G75,3),2)</f>
        <v>0</v>
      </c>
      <c r="O75">
        <f>(I75*21)/100</f>
        <v>0</v>
      </c>
      <c r="P75" t="s">
        <v>35</v>
      </c>
    </row>
    <row r="76" spans="1:16" ht="51" x14ac:dyDescent="0.2">
      <c r="A76" s="34" t="s">
        <v>59</v>
      </c>
      <c r="E76" s="35" t="s">
        <v>3355</v>
      </c>
    </row>
    <row r="77" spans="1:16" x14ac:dyDescent="0.2">
      <c r="A77" s="36" t="s">
        <v>61</v>
      </c>
      <c r="E77" s="37" t="s">
        <v>4601</v>
      </c>
    </row>
    <row r="78" spans="1:16" ht="191.25" x14ac:dyDescent="0.2">
      <c r="A78" t="s">
        <v>63</v>
      </c>
      <c r="E78" s="35" t="s">
        <v>783</v>
      </c>
    </row>
    <row r="79" spans="1:16" x14ac:dyDescent="0.2">
      <c r="A79" s="24" t="s">
        <v>55</v>
      </c>
      <c r="B79" s="29" t="s">
        <v>141</v>
      </c>
      <c r="C79" s="29" t="s">
        <v>293</v>
      </c>
      <c r="D79" s="24" t="s">
        <v>69</v>
      </c>
      <c r="E79" s="30" t="s">
        <v>294</v>
      </c>
      <c r="F79" s="31" t="s">
        <v>71</v>
      </c>
      <c r="G79" s="32">
        <v>6.5830000000000002</v>
      </c>
      <c r="H79" s="33">
        <v>0</v>
      </c>
      <c r="I79" s="33">
        <f>ROUND(ROUND(H79,2)*ROUND(G79,3),2)</f>
        <v>0</v>
      </c>
      <c r="O79">
        <f>(I79*21)/100</f>
        <v>0</v>
      </c>
      <c r="P79" t="s">
        <v>35</v>
      </c>
    </row>
    <row r="80" spans="1:16" ht="51" x14ac:dyDescent="0.2">
      <c r="A80" s="34" t="s">
        <v>59</v>
      </c>
      <c r="E80" s="35" t="s">
        <v>3357</v>
      </c>
    </row>
    <row r="81" spans="1:18" x14ac:dyDescent="0.2">
      <c r="A81" s="36" t="s">
        <v>61</v>
      </c>
      <c r="E81" s="37" t="s">
        <v>4602</v>
      </c>
    </row>
    <row r="82" spans="1:18" ht="38.25" x14ac:dyDescent="0.2">
      <c r="A82" t="s">
        <v>63</v>
      </c>
      <c r="E82" s="35" t="s">
        <v>297</v>
      </c>
    </row>
    <row r="83" spans="1:18" x14ac:dyDescent="0.2">
      <c r="A83" s="24" t="s">
        <v>55</v>
      </c>
      <c r="B83" s="29" t="s">
        <v>147</v>
      </c>
      <c r="C83" s="29" t="s">
        <v>310</v>
      </c>
      <c r="D83" s="24" t="s">
        <v>69</v>
      </c>
      <c r="E83" s="30" t="s">
        <v>311</v>
      </c>
      <c r="F83" s="31" t="s">
        <v>71</v>
      </c>
      <c r="G83" s="32">
        <v>11.41</v>
      </c>
      <c r="H83" s="33">
        <v>0</v>
      </c>
      <c r="I83" s="33">
        <f>ROUND(ROUND(H83,2)*ROUND(G83,3),2)</f>
        <v>0</v>
      </c>
      <c r="O83">
        <f>(I83*21)/100</f>
        <v>0</v>
      </c>
      <c r="P83" t="s">
        <v>35</v>
      </c>
    </row>
    <row r="84" spans="1:18" ht="51" x14ac:dyDescent="0.2">
      <c r="A84" s="34" t="s">
        <v>59</v>
      </c>
      <c r="E84" s="35" t="s">
        <v>3359</v>
      </c>
    </row>
    <row r="85" spans="1:18" x14ac:dyDescent="0.2">
      <c r="A85" s="36" t="s">
        <v>61</v>
      </c>
      <c r="E85" s="37" t="s">
        <v>4603</v>
      </c>
    </row>
    <row r="86" spans="1:18" ht="102" x14ac:dyDescent="0.2">
      <c r="A86" t="s">
        <v>63</v>
      </c>
      <c r="E86" s="35" t="s">
        <v>314</v>
      </c>
    </row>
    <row r="87" spans="1:18" x14ac:dyDescent="0.2">
      <c r="A87" s="24" t="s">
        <v>55</v>
      </c>
      <c r="B87" s="29" t="s">
        <v>153</v>
      </c>
      <c r="C87" s="29" t="s">
        <v>788</v>
      </c>
      <c r="D87" s="24" t="s">
        <v>69</v>
      </c>
      <c r="E87" s="30" t="s">
        <v>789</v>
      </c>
      <c r="F87" s="31" t="s">
        <v>71</v>
      </c>
      <c r="G87" s="32">
        <v>0.96099999999999997</v>
      </c>
      <c r="H87" s="33">
        <v>0</v>
      </c>
      <c r="I87" s="33">
        <f>ROUND(ROUND(H87,2)*ROUND(G87,3),2)</f>
        <v>0</v>
      </c>
      <c r="O87">
        <f>(I87*21)/100</f>
        <v>0</v>
      </c>
      <c r="P87" t="s">
        <v>35</v>
      </c>
    </row>
    <row r="88" spans="1:18" ht="51" x14ac:dyDescent="0.2">
      <c r="A88" s="34" t="s">
        <v>59</v>
      </c>
      <c r="E88" s="35" t="s">
        <v>3361</v>
      </c>
    </row>
    <row r="89" spans="1:18" x14ac:dyDescent="0.2">
      <c r="A89" s="36" t="s">
        <v>61</v>
      </c>
      <c r="E89" s="37" t="s">
        <v>4604</v>
      </c>
    </row>
    <row r="90" spans="1:18" ht="357" x14ac:dyDescent="0.2">
      <c r="A90" t="s">
        <v>63</v>
      </c>
      <c r="E90" s="35" t="s">
        <v>792</v>
      </c>
    </row>
    <row r="91" spans="1:18" ht="12.75" customHeight="1" x14ac:dyDescent="0.2">
      <c r="A91" s="12" t="s">
        <v>53</v>
      </c>
      <c r="B91" s="12"/>
      <c r="C91" s="38" t="s">
        <v>45</v>
      </c>
      <c r="D91" s="12"/>
      <c r="E91" s="27" t="s">
        <v>315</v>
      </c>
      <c r="F91" s="12"/>
      <c r="G91" s="12"/>
      <c r="H91" s="12"/>
      <c r="I91" s="39">
        <f>0+Q91</f>
        <v>0</v>
      </c>
      <c r="O91">
        <f>0+R91</f>
        <v>0</v>
      </c>
      <c r="Q91">
        <f>0+I92+I96+I100+I104+I108+I112+I116+I120</f>
        <v>0</v>
      </c>
      <c r="R91">
        <f>0+O92+O96+O100+O104+O108+O112+O116+O120</f>
        <v>0</v>
      </c>
    </row>
    <row r="92" spans="1:18" x14ac:dyDescent="0.2">
      <c r="A92" s="24" t="s">
        <v>55</v>
      </c>
      <c r="B92" s="29" t="s">
        <v>159</v>
      </c>
      <c r="C92" s="29" t="s">
        <v>329</v>
      </c>
      <c r="D92" s="24" t="s">
        <v>69</v>
      </c>
      <c r="E92" s="30" t="s">
        <v>330</v>
      </c>
      <c r="F92" s="31" t="s">
        <v>204</v>
      </c>
      <c r="G92" s="32">
        <v>45.88</v>
      </c>
      <c r="H92" s="33">
        <v>0</v>
      </c>
      <c r="I92" s="33">
        <f>ROUND(ROUND(H92,2)*ROUND(G92,3),2)</f>
        <v>0</v>
      </c>
      <c r="O92">
        <f>(I92*21)/100</f>
        <v>0</v>
      </c>
      <c r="P92" t="s">
        <v>35</v>
      </c>
    </row>
    <row r="93" spans="1:18" ht="38.25" x14ac:dyDescent="0.2">
      <c r="A93" s="34" t="s">
        <v>59</v>
      </c>
      <c r="E93" s="35" t="s">
        <v>4221</v>
      </c>
    </row>
    <row r="94" spans="1:18" x14ac:dyDescent="0.2">
      <c r="A94" s="36" t="s">
        <v>61</v>
      </c>
      <c r="E94" s="37" t="s">
        <v>4605</v>
      </c>
    </row>
    <row r="95" spans="1:18" ht="51" x14ac:dyDescent="0.2">
      <c r="A95" t="s">
        <v>63</v>
      </c>
      <c r="E95" s="35" t="s">
        <v>327</v>
      </c>
    </row>
    <row r="96" spans="1:18" x14ac:dyDescent="0.2">
      <c r="A96" s="24" t="s">
        <v>55</v>
      </c>
      <c r="B96" s="29" t="s">
        <v>165</v>
      </c>
      <c r="C96" s="29" t="s">
        <v>347</v>
      </c>
      <c r="D96" s="24" t="s">
        <v>69</v>
      </c>
      <c r="E96" s="30" t="s">
        <v>348</v>
      </c>
      <c r="F96" s="31" t="s">
        <v>204</v>
      </c>
      <c r="G96" s="32">
        <v>45.88</v>
      </c>
      <c r="H96" s="33">
        <v>0</v>
      </c>
      <c r="I96" s="33">
        <f>ROUND(ROUND(H96,2)*ROUND(G96,3),2)</f>
        <v>0</v>
      </c>
      <c r="O96">
        <f>(I96*21)/100</f>
        <v>0</v>
      </c>
      <c r="P96" t="s">
        <v>35</v>
      </c>
    </row>
    <row r="97" spans="1:16" ht="38.25" x14ac:dyDescent="0.2">
      <c r="A97" s="34" t="s">
        <v>59</v>
      </c>
      <c r="E97" s="35" t="s">
        <v>4223</v>
      </c>
    </row>
    <row r="98" spans="1:16" x14ac:dyDescent="0.2">
      <c r="A98" s="36" t="s">
        <v>61</v>
      </c>
      <c r="E98" s="37" t="s">
        <v>4605</v>
      </c>
    </row>
    <row r="99" spans="1:16" ht="51" x14ac:dyDescent="0.2">
      <c r="A99" t="s">
        <v>63</v>
      </c>
      <c r="E99" s="35" t="s">
        <v>327</v>
      </c>
    </row>
    <row r="100" spans="1:16" x14ac:dyDescent="0.2">
      <c r="A100" s="24" t="s">
        <v>55</v>
      </c>
      <c r="B100" s="29" t="s">
        <v>171</v>
      </c>
      <c r="C100" s="29" t="s">
        <v>369</v>
      </c>
      <c r="D100" s="24" t="s">
        <v>69</v>
      </c>
      <c r="E100" s="30" t="s">
        <v>370</v>
      </c>
      <c r="F100" s="31" t="s">
        <v>204</v>
      </c>
      <c r="G100" s="32">
        <v>45.88</v>
      </c>
      <c r="H100" s="33">
        <v>0</v>
      </c>
      <c r="I100" s="33">
        <f>ROUND(ROUND(H100,2)*ROUND(G100,3),2)</f>
        <v>0</v>
      </c>
      <c r="O100">
        <f>(I100*21)/100</f>
        <v>0</v>
      </c>
      <c r="P100" t="s">
        <v>35</v>
      </c>
    </row>
    <row r="101" spans="1:16" ht="51" x14ac:dyDescent="0.2">
      <c r="A101" s="34" t="s">
        <v>59</v>
      </c>
      <c r="E101" s="35" t="s">
        <v>4024</v>
      </c>
    </row>
    <row r="102" spans="1:16" x14ac:dyDescent="0.2">
      <c r="A102" s="36" t="s">
        <v>61</v>
      </c>
      <c r="E102" s="37" t="s">
        <v>4605</v>
      </c>
    </row>
    <row r="103" spans="1:16" ht="51" x14ac:dyDescent="0.2">
      <c r="A103" t="s">
        <v>63</v>
      </c>
      <c r="E103" s="35" t="s">
        <v>373</v>
      </c>
    </row>
    <row r="104" spans="1:16" x14ac:dyDescent="0.2">
      <c r="A104" s="24" t="s">
        <v>55</v>
      </c>
      <c r="B104" s="29" t="s">
        <v>178</v>
      </c>
      <c r="C104" s="29" t="s">
        <v>375</v>
      </c>
      <c r="D104" s="24" t="s">
        <v>69</v>
      </c>
      <c r="E104" s="30" t="s">
        <v>376</v>
      </c>
      <c r="F104" s="31" t="s">
        <v>204</v>
      </c>
      <c r="G104" s="32">
        <v>91.76</v>
      </c>
      <c r="H104" s="33">
        <v>0</v>
      </c>
      <c r="I104" s="33">
        <f>ROUND(ROUND(H104,2)*ROUND(G104,3),2)</f>
        <v>0</v>
      </c>
      <c r="O104">
        <f>(I104*21)/100</f>
        <v>0</v>
      </c>
      <c r="P104" t="s">
        <v>35</v>
      </c>
    </row>
    <row r="105" spans="1:16" ht="102" x14ac:dyDescent="0.2">
      <c r="A105" s="34" t="s">
        <v>59</v>
      </c>
      <c r="E105" s="35" t="s">
        <v>4606</v>
      </c>
    </row>
    <row r="106" spans="1:16" ht="38.25" x14ac:dyDescent="0.2">
      <c r="A106" s="36" t="s">
        <v>61</v>
      </c>
      <c r="E106" s="37" t="s">
        <v>4607</v>
      </c>
    </row>
    <row r="107" spans="1:16" ht="51" x14ac:dyDescent="0.2">
      <c r="A107" t="s">
        <v>63</v>
      </c>
      <c r="E107" s="35" t="s">
        <v>373</v>
      </c>
    </row>
    <row r="108" spans="1:16" x14ac:dyDescent="0.2">
      <c r="A108" s="24" t="s">
        <v>55</v>
      </c>
      <c r="B108" s="29" t="s">
        <v>184</v>
      </c>
      <c r="C108" s="29" t="s">
        <v>403</v>
      </c>
      <c r="D108" s="24" t="s">
        <v>69</v>
      </c>
      <c r="E108" s="30" t="s">
        <v>404</v>
      </c>
      <c r="F108" s="31" t="s">
        <v>204</v>
      </c>
      <c r="G108" s="32">
        <v>45.88</v>
      </c>
      <c r="H108" s="33">
        <v>0</v>
      </c>
      <c r="I108" s="33">
        <f>ROUND(ROUND(H108,2)*ROUND(G108,3),2)</f>
        <v>0</v>
      </c>
      <c r="O108">
        <f>(I108*21)/100</f>
        <v>0</v>
      </c>
      <c r="P108" t="s">
        <v>35</v>
      </c>
    </row>
    <row r="109" spans="1:16" ht="38.25" x14ac:dyDescent="0.2">
      <c r="A109" s="34" t="s">
        <v>59</v>
      </c>
      <c r="E109" s="35" t="s">
        <v>4226</v>
      </c>
    </row>
    <row r="110" spans="1:16" x14ac:dyDescent="0.2">
      <c r="A110" s="36" t="s">
        <v>61</v>
      </c>
      <c r="E110" s="37" t="s">
        <v>4605</v>
      </c>
    </row>
    <row r="111" spans="1:16" ht="140.25" x14ac:dyDescent="0.2">
      <c r="A111" t="s">
        <v>63</v>
      </c>
      <c r="E111" s="35" t="s">
        <v>401</v>
      </c>
    </row>
    <row r="112" spans="1:16" x14ac:dyDescent="0.2">
      <c r="A112" s="24" t="s">
        <v>55</v>
      </c>
      <c r="B112" s="29" t="s">
        <v>190</v>
      </c>
      <c r="C112" s="29" t="s">
        <v>408</v>
      </c>
      <c r="D112" s="24" t="s">
        <v>69</v>
      </c>
      <c r="E112" s="30" t="s">
        <v>409</v>
      </c>
      <c r="F112" s="31" t="s">
        <v>204</v>
      </c>
      <c r="G112" s="32">
        <v>45.88</v>
      </c>
      <c r="H112" s="33">
        <v>0</v>
      </c>
      <c r="I112" s="33">
        <f>ROUND(ROUND(H112,2)*ROUND(G112,3),2)</f>
        <v>0</v>
      </c>
      <c r="O112">
        <f>(I112*21)/100</f>
        <v>0</v>
      </c>
      <c r="P112" t="s">
        <v>35</v>
      </c>
    </row>
    <row r="113" spans="1:18" ht="38.25" x14ac:dyDescent="0.2">
      <c r="A113" s="34" t="s">
        <v>59</v>
      </c>
      <c r="E113" s="35" t="s">
        <v>4227</v>
      </c>
    </row>
    <row r="114" spans="1:18" x14ac:dyDescent="0.2">
      <c r="A114" s="36" t="s">
        <v>61</v>
      </c>
      <c r="E114" s="37" t="s">
        <v>4605</v>
      </c>
    </row>
    <row r="115" spans="1:18" ht="140.25" x14ac:dyDescent="0.2">
      <c r="A115" t="s">
        <v>63</v>
      </c>
      <c r="E115" s="35" t="s">
        <v>401</v>
      </c>
    </row>
    <row r="116" spans="1:18" x14ac:dyDescent="0.2">
      <c r="A116" s="24" t="s">
        <v>55</v>
      </c>
      <c r="B116" s="29" t="s">
        <v>196</v>
      </c>
      <c r="C116" s="29" t="s">
        <v>413</v>
      </c>
      <c r="D116" s="24" t="s">
        <v>69</v>
      </c>
      <c r="E116" s="30" t="s">
        <v>414</v>
      </c>
      <c r="F116" s="31" t="s">
        <v>204</v>
      </c>
      <c r="G116" s="32">
        <v>45.88</v>
      </c>
      <c r="H116" s="33">
        <v>0</v>
      </c>
      <c r="I116" s="33">
        <f>ROUND(ROUND(H116,2)*ROUND(G116,3),2)</f>
        <v>0</v>
      </c>
      <c r="O116">
        <f>(I116*21)/100</f>
        <v>0</v>
      </c>
      <c r="P116" t="s">
        <v>35</v>
      </c>
    </row>
    <row r="117" spans="1:18" ht="38.25" x14ac:dyDescent="0.2">
      <c r="A117" s="34" t="s">
        <v>59</v>
      </c>
      <c r="E117" s="35" t="s">
        <v>4228</v>
      </c>
    </row>
    <row r="118" spans="1:18" x14ac:dyDescent="0.2">
      <c r="A118" s="36" t="s">
        <v>61</v>
      </c>
      <c r="E118" s="37" t="s">
        <v>4605</v>
      </c>
    </row>
    <row r="119" spans="1:18" ht="140.25" x14ac:dyDescent="0.2">
      <c r="A119" t="s">
        <v>63</v>
      </c>
      <c r="E119" s="35" t="s">
        <v>401</v>
      </c>
    </row>
    <row r="120" spans="1:18" x14ac:dyDescent="0.2">
      <c r="A120" s="24" t="s">
        <v>55</v>
      </c>
      <c r="B120" s="29" t="s">
        <v>201</v>
      </c>
      <c r="C120" s="29" t="s">
        <v>471</v>
      </c>
      <c r="D120" s="24" t="s">
        <v>69</v>
      </c>
      <c r="E120" s="30" t="s">
        <v>472</v>
      </c>
      <c r="F120" s="31" t="s">
        <v>101</v>
      </c>
      <c r="G120" s="32">
        <v>12.08</v>
      </c>
      <c r="H120" s="33">
        <v>0</v>
      </c>
      <c r="I120" s="33">
        <f>ROUND(ROUND(H120,2)*ROUND(G120,3),2)</f>
        <v>0</v>
      </c>
      <c r="O120">
        <f>(I120*21)/100</f>
        <v>0</v>
      </c>
      <c r="P120" t="s">
        <v>35</v>
      </c>
    </row>
    <row r="121" spans="1:18" ht="38.25" x14ac:dyDescent="0.2">
      <c r="A121" s="34" t="s">
        <v>59</v>
      </c>
      <c r="E121" s="35" t="s">
        <v>4026</v>
      </c>
    </row>
    <row r="122" spans="1:18" x14ac:dyDescent="0.2">
      <c r="A122" s="36" t="s">
        <v>61</v>
      </c>
      <c r="E122" s="37" t="s">
        <v>4588</v>
      </c>
    </row>
    <row r="123" spans="1:18" ht="38.25" x14ac:dyDescent="0.2">
      <c r="A123" t="s">
        <v>63</v>
      </c>
      <c r="E123" s="35" t="s">
        <v>475</v>
      </c>
    </row>
    <row r="124" spans="1:18" ht="12.75" customHeight="1" x14ac:dyDescent="0.2">
      <c r="A124" s="12" t="s">
        <v>53</v>
      </c>
      <c r="B124" s="12"/>
      <c r="C124" s="38" t="s">
        <v>47</v>
      </c>
      <c r="D124" s="12"/>
      <c r="E124" s="27" t="s">
        <v>793</v>
      </c>
      <c r="F124" s="12"/>
      <c r="G124" s="12"/>
      <c r="H124" s="12"/>
      <c r="I124" s="39">
        <f>0+Q124</f>
        <v>0</v>
      </c>
      <c r="O124">
        <f>0+R124</f>
        <v>0</v>
      </c>
      <c r="Q124">
        <f>0+I125</f>
        <v>0</v>
      </c>
      <c r="R124">
        <f>0+O125</f>
        <v>0</v>
      </c>
    </row>
    <row r="125" spans="1:18" ht="25.5" x14ac:dyDescent="0.2">
      <c r="A125" s="24" t="s">
        <v>55</v>
      </c>
      <c r="B125" s="29" t="s">
        <v>208</v>
      </c>
      <c r="C125" s="29" t="s">
        <v>794</v>
      </c>
      <c r="D125" s="24" t="s">
        <v>69</v>
      </c>
      <c r="E125" s="30" t="s">
        <v>795</v>
      </c>
      <c r="F125" s="31" t="s">
        <v>204</v>
      </c>
      <c r="G125" s="32">
        <v>0.30399999999999999</v>
      </c>
      <c r="H125" s="33">
        <v>0</v>
      </c>
      <c r="I125" s="33">
        <f>ROUND(ROUND(H125,2)*ROUND(G125,3),2)</f>
        <v>0</v>
      </c>
      <c r="O125">
        <f>(I125*21)/100</f>
        <v>0</v>
      </c>
      <c r="P125" t="s">
        <v>35</v>
      </c>
    </row>
    <row r="126" spans="1:18" ht="51" x14ac:dyDescent="0.2">
      <c r="A126" s="34" t="s">
        <v>59</v>
      </c>
      <c r="E126" s="35" t="s">
        <v>3373</v>
      </c>
    </row>
    <row r="127" spans="1:18" x14ac:dyDescent="0.2">
      <c r="A127" s="36" t="s">
        <v>61</v>
      </c>
      <c r="E127" s="37" t="s">
        <v>3374</v>
      </c>
    </row>
    <row r="128" spans="1:18" ht="76.5" x14ac:dyDescent="0.2">
      <c r="A128" t="s">
        <v>63</v>
      </c>
      <c r="E128" s="35" t="s">
        <v>798</v>
      </c>
    </row>
    <row r="129" spans="1:18" ht="12.75" customHeight="1" x14ac:dyDescent="0.2">
      <c r="A129" s="12" t="s">
        <v>53</v>
      </c>
      <c r="B129" s="12"/>
      <c r="C129" s="38" t="s">
        <v>89</v>
      </c>
      <c r="D129" s="12"/>
      <c r="E129" s="27" t="s">
        <v>476</v>
      </c>
      <c r="F129" s="12"/>
      <c r="G129" s="12"/>
      <c r="H129" s="12"/>
      <c r="I129" s="39">
        <f>0+Q129</f>
        <v>0</v>
      </c>
      <c r="O129">
        <f>0+R129</f>
        <v>0</v>
      </c>
      <c r="Q129">
        <f>0+I130+I134</f>
        <v>0</v>
      </c>
      <c r="R129">
        <f>0+O130+O134</f>
        <v>0</v>
      </c>
    </row>
    <row r="130" spans="1:18" ht="25.5" x14ac:dyDescent="0.2">
      <c r="A130" s="24" t="s">
        <v>55</v>
      </c>
      <c r="B130" s="29" t="s">
        <v>214</v>
      </c>
      <c r="C130" s="29" t="s">
        <v>799</v>
      </c>
      <c r="D130" s="24" t="s">
        <v>69</v>
      </c>
      <c r="E130" s="30" t="s">
        <v>800</v>
      </c>
      <c r="F130" s="31" t="s">
        <v>204</v>
      </c>
      <c r="G130" s="32">
        <v>27.071000000000002</v>
      </c>
      <c r="H130" s="33">
        <v>0</v>
      </c>
      <c r="I130" s="33">
        <f>ROUND(ROUND(H130,2)*ROUND(G130,3),2)</f>
        <v>0</v>
      </c>
      <c r="O130">
        <f>(I130*21)/100</f>
        <v>0</v>
      </c>
      <c r="P130" t="s">
        <v>35</v>
      </c>
    </row>
    <row r="131" spans="1:18" ht="76.5" x14ac:dyDescent="0.2">
      <c r="A131" s="34" t="s">
        <v>59</v>
      </c>
      <c r="E131" s="35" t="s">
        <v>4608</v>
      </c>
    </row>
    <row r="132" spans="1:18" ht="38.25" x14ac:dyDescent="0.2">
      <c r="A132" s="36" t="s">
        <v>61</v>
      </c>
      <c r="E132" s="37" t="s">
        <v>4609</v>
      </c>
    </row>
    <row r="133" spans="1:18" ht="191.25" x14ac:dyDescent="0.2">
      <c r="A133" t="s">
        <v>63</v>
      </c>
      <c r="E133" s="35" t="s">
        <v>803</v>
      </c>
    </row>
    <row r="134" spans="1:18" x14ac:dyDescent="0.2">
      <c r="A134" s="24" t="s">
        <v>55</v>
      </c>
      <c r="B134" s="29" t="s">
        <v>220</v>
      </c>
      <c r="C134" s="29" t="s">
        <v>804</v>
      </c>
      <c r="D134" s="24" t="s">
        <v>69</v>
      </c>
      <c r="E134" s="30" t="s">
        <v>805</v>
      </c>
      <c r="F134" s="31" t="s">
        <v>204</v>
      </c>
      <c r="G134" s="32">
        <v>0.30399999999999999</v>
      </c>
      <c r="H134" s="33">
        <v>0</v>
      </c>
      <c r="I134" s="33">
        <f>ROUND(ROUND(H134,2)*ROUND(G134,3),2)</f>
        <v>0</v>
      </c>
      <c r="O134">
        <f>(I134*21)/100</f>
        <v>0</v>
      </c>
      <c r="P134" t="s">
        <v>35</v>
      </c>
    </row>
    <row r="135" spans="1:18" ht="38.25" x14ac:dyDescent="0.2">
      <c r="A135" s="34" t="s">
        <v>59</v>
      </c>
      <c r="E135" s="35" t="s">
        <v>3378</v>
      </c>
    </row>
    <row r="136" spans="1:18" x14ac:dyDescent="0.2">
      <c r="A136" s="36" t="s">
        <v>61</v>
      </c>
      <c r="E136" s="37" t="s">
        <v>3374</v>
      </c>
    </row>
    <row r="137" spans="1:18" ht="51" x14ac:dyDescent="0.2">
      <c r="A137" t="s">
        <v>63</v>
      </c>
      <c r="E137" s="35" t="s">
        <v>807</v>
      </c>
    </row>
    <row r="138" spans="1:18" ht="12.75" customHeight="1" x14ac:dyDescent="0.2">
      <c r="A138" s="12" t="s">
        <v>53</v>
      </c>
      <c r="B138" s="12"/>
      <c r="C138" s="38" t="s">
        <v>94</v>
      </c>
      <c r="D138" s="12"/>
      <c r="E138" s="27" t="s">
        <v>490</v>
      </c>
      <c r="F138" s="12"/>
      <c r="G138" s="12"/>
      <c r="H138" s="12"/>
      <c r="I138" s="39">
        <f>0+Q138</f>
        <v>0</v>
      </c>
      <c r="O138">
        <f>0+R138</f>
        <v>0</v>
      </c>
      <c r="Q138">
        <f>0+I139+I143+I147</f>
        <v>0</v>
      </c>
      <c r="R138">
        <f>0+O139+O143+O147</f>
        <v>0</v>
      </c>
    </row>
    <row r="139" spans="1:18" x14ac:dyDescent="0.2">
      <c r="A139" s="24" t="s">
        <v>55</v>
      </c>
      <c r="B139" s="29" t="s">
        <v>225</v>
      </c>
      <c r="C139" s="29" t="s">
        <v>808</v>
      </c>
      <c r="D139" s="24" t="s">
        <v>69</v>
      </c>
      <c r="E139" s="30" t="s">
        <v>809</v>
      </c>
      <c r="F139" s="31" t="s">
        <v>101</v>
      </c>
      <c r="G139" s="32">
        <v>10.15</v>
      </c>
      <c r="H139" s="33">
        <v>0</v>
      </c>
      <c r="I139" s="33">
        <f>ROUND(ROUND(H139,2)*ROUND(G139,3),2)</f>
        <v>0</v>
      </c>
      <c r="O139">
        <f>(I139*21)/100</f>
        <v>0</v>
      </c>
      <c r="P139" t="s">
        <v>35</v>
      </c>
    </row>
    <row r="140" spans="1:18" ht="51" x14ac:dyDescent="0.2">
      <c r="A140" s="34" t="s">
        <v>59</v>
      </c>
      <c r="E140" s="35" t="s">
        <v>4147</v>
      </c>
    </row>
    <row r="141" spans="1:18" x14ac:dyDescent="0.2">
      <c r="A141" s="36" t="s">
        <v>61</v>
      </c>
      <c r="E141" s="37" t="s">
        <v>4610</v>
      </c>
    </row>
    <row r="142" spans="1:18" ht="255" x14ac:dyDescent="0.2">
      <c r="A142" t="s">
        <v>63</v>
      </c>
      <c r="E142" s="35" t="s">
        <v>496</v>
      </c>
    </row>
    <row r="143" spans="1:18" x14ac:dyDescent="0.2">
      <c r="A143" s="24" t="s">
        <v>55</v>
      </c>
      <c r="B143" s="29" t="s">
        <v>230</v>
      </c>
      <c r="C143" s="29" t="s">
        <v>812</v>
      </c>
      <c r="D143" s="24" t="s">
        <v>69</v>
      </c>
      <c r="E143" s="30" t="s">
        <v>813</v>
      </c>
      <c r="F143" s="31" t="s">
        <v>486</v>
      </c>
      <c r="G143" s="32">
        <v>1</v>
      </c>
      <c r="H143" s="33">
        <v>0</v>
      </c>
      <c r="I143" s="33">
        <f>ROUND(ROUND(H143,2)*ROUND(G143,3),2)</f>
        <v>0</v>
      </c>
      <c r="O143">
        <f>(I143*21)/100</f>
        <v>0</v>
      </c>
      <c r="P143" t="s">
        <v>35</v>
      </c>
    </row>
    <row r="144" spans="1:18" ht="51" x14ac:dyDescent="0.2">
      <c r="A144" s="34" t="s">
        <v>59</v>
      </c>
      <c r="E144" s="35" t="s">
        <v>3381</v>
      </c>
    </row>
    <row r="145" spans="1:18" x14ac:dyDescent="0.2">
      <c r="A145" s="36" t="s">
        <v>61</v>
      </c>
      <c r="E145" s="37" t="s">
        <v>815</v>
      </c>
    </row>
    <row r="146" spans="1:18" ht="38.25" x14ac:dyDescent="0.2">
      <c r="A146" t="s">
        <v>63</v>
      </c>
      <c r="E146" s="35" t="s">
        <v>816</v>
      </c>
    </row>
    <row r="147" spans="1:18" x14ac:dyDescent="0.2">
      <c r="A147" s="24" t="s">
        <v>55</v>
      </c>
      <c r="B147" s="29" t="s">
        <v>236</v>
      </c>
      <c r="C147" s="29" t="s">
        <v>817</v>
      </c>
      <c r="D147" s="24" t="s">
        <v>69</v>
      </c>
      <c r="E147" s="30" t="s">
        <v>818</v>
      </c>
      <c r="F147" s="31" t="s">
        <v>71</v>
      </c>
      <c r="G147" s="32">
        <v>4.3760000000000003</v>
      </c>
      <c r="H147" s="33">
        <v>0</v>
      </c>
      <c r="I147" s="33">
        <f>ROUND(ROUND(H147,2)*ROUND(G147,3),2)</f>
        <v>0</v>
      </c>
      <c r="O147">
        <f>(I147*21)/100</f>
        <v>0</v>
      </c>
      <c r="P147" t="s">
        <v>35</v>
      </c>
    </row>
    <row r="148" spans="1:18" ht="102" x14ac:dyDescent="0.2">
      <c r="A148" s="34" t="s">
        <v>59</v>
      </c>
      <c r="E148" s="35" t="s">
        <v>4611</v>
      </c>
    </row>
    <row r="149" spans="1:18" x14ac:dyDescent="0.2">
      <c r="A149" s="36" t="s">
        <v>61</v>
      </c>
      <c r="E149" s="37" t="s">
        <v>4612</v>
      </c>
    </row>
    <row r="150" spans="1:18" ht="369.75" x14ac:dyDescent="0.2">
      <c r="A150" t="s">
        <v>63</v>
      </c>
      <c r="E150" s="35" t="s">
        <v>274</v>
      </c>
    </row>
    <row r="151" spans="1:18" ht="12.75" customHeight="1" x14ac:dyDescent="0.2">
      <c r="A151" s="12" t="s">
        <v>53</v>
      </c>
      <c r="B151" s="12"/>
      <c r="C151" s="38" t="s">
        <v>50</v>
      </c>
      <c r="D151" s="12"/>
      <c r="E151" s="27" t="s">
        <v>542</v>
      </c>
      <c r="F151" s="12"/>
      <c r="G151" s="12"/>
      <c r="H151" s="12"/>
      <c r="I151" s="39">
        <f>0+Q151</f>
        <v>0</v>
      </c>
      <c r="O151">
        <f>0+R151</f>
        <v>0</v>
      </c>
      <c r="Q151">
        <f>0+I152+I156+I160</f>
        <v>0</v>
      </c>
      <c r="R151">
        <f>0+O152+O156+O160</f>
        <v>0</v>
      </c>
    </row>
    <row r="152" spans="1:18" x14ac:dyDescent="0.2">
      <c r="A152" s="24" t="s">
        <v>55</v>
      </c>
      <c r="B152" s="29" t="s">
        <v>243</v>
      </c>
      <c r="C152" s="29" t="s">
        <v>821</v>
      </c>
      <c r="D152" s="24" t="s">
        <v>69</v>
      </c>
      <c r="E152" s="30" t="s">
        <v>822</v>
      </c>
      <c r="F152" s="31" t="s">
        <v>101</v>
      </c>
      <c r="G152" s="32">
        <v>3.8</v>
      </c>
      <c r="H152" s="33">
        <v>0</v>
      </c>
      <c r="I152" s="33">
        <f>ROUND(ROUND(H152,2)*ROUND(G152,3),2)</f>
        <v>0</v>
      </c>
      <c r="O152">
        <f>(I152*21)/100</f>
        <v>0</v>
      </c>
      <c r="P152" t="s">
        <v>35</v>
      </c>
    </row>
    <row r="153" spans="1:18" ht="51" x14ac:dyDescent="0.2">
      <c r="A153" s="34" t="s">
        <v>59</v>
      </c>
      <c r="E153" s="35" t="s">
        <v>3388</v>
      </c>
    </row>
    <row r="154" spans="1:18" x14ac:dyDescent="0.2">
      <c r="A154" s="36" t="s">
        <v>61</v>
      </c>
      <c r="E154" s="37" t="s">
        <v>3389</v>
      </c>
    </row>
    <row r="155" spans="1:18" ht="25.5" x14ac:dyDescent="0.2">
      <c r="A155" t="s">
        <v>63</v>
      </c>
      <c r="E155" s="35" t="s">
        <v>825</v>
      </c>
    </row>
    <row r="156" spans="1:18" x14ac:dyDescent="0.2">
      <c r="A156" s="24" t="s">
        <v>55</v>
      </c>
      <c r="B156" s="29" t="s">
        <v>249</v>
      </c>
      <c r="C156" s="29" t="s">
        <v>826</v>
      </c>
      <c r="D156" s="24" t="s">
        <v>69</v>
      </c>
      <c r="E156" s="30" t="s">
        <v>827</v>
      </c>
      <c r="F156" s="31" t="s">
        <v>71</v>
      </c>
      <c r="G156" s="32">
        <v>2E-3</v>
      </c>
      <c r="H156" s="33">
        <v>0</v>
      </c>
      <c r="I156" s="33">
        <f>ROUND(ROUND(H156,2)*ROUND(G156,3),2)</f>
        <v>0</v>
      </c>
      <c r="O156">
        <f>(I156*21)/100</f>
        <v>0</v>
      </c>
      <c r="P156" t="s">
        <v>35</v>
      </c>
    </row>
    <row r="157" spans="1:18" ht="51" x14ac:dyDescent="0.2">
      <c r="A157" s="34" t="s">
        <v>59</v>
      </c>
      <c r="E157" s="35" t="s">
        <v>3390</v>
      </c>
    </row>
    <row r="158" spans="1:18" x14ac:dyDescent="0.2">
      <c r="A158" s="36" t="s">
        <v>61</v>
      </c>
      <c r="E158" s="37" t="s">
        <v>4152</v>
      </c>
    </row>
    <row r="159" spans="1:18" ht="38.25" x14ac:dyDescent="0.2">
      <c r="A159" t="s">
        <v>63</v>
      </c>
      <c r="E159" s="35" t="s">
        <v>830</v>
      </c>
    </row>
    <row r="160" spans="1:18" x14ac:dyDescent="0.2">
      <c r="A160" s="24" t="s">
        <v>55</v>
      </c>
      <c r="B160" s="29" t="s">
        <v>255</v>
      </c>
      <c r="C160" s="29" t="s">
        <v>831</v>
      </c>
      <c r="D160" s="24" t="s">
        <v>69</v>
      </c>
      <c r="E160" s="30" t="s">
        <v>832</v>
      </c>
      <c r="F160" s="31" t="s">
        <v>71</v>
      </c>
      <c r="G160" s="32">
        <v>2.5000000000000001E-2</v>
      </c>
      <c r="H160" s="33">
        <v>0</v>
      </c>
      <c r="I160" s="33">
        <f>ROUND(ROUND(H160,2)*ROUND(G160,3),2)</f>
        <v>0</v>
      </c>
      <c r="O160">
        <f>(I160*21)/100</f>
        <v>0</v>
      </c>
      <c r="P160" t="s">
        <v>35</v>
      </c>
    </row>
    <row r="161" spans="1:5" ht="63.75" x14ac:dyDescent="0.2">
      <c r="A161" s="34" t="s">
        <v>59</v>
      </c>
      <c r="E161" s="35" t="s">
        <v>3391</v>
      </c>
    </row>
    <row r="162" spans="1:5" x14ac:dyDescent="0.2">
      <c r="A162" s="36" t="s">
        <v>61</v>
      </c>
      <c r="E162" s="37" t="s">
        <v>834</v>
      </c>
    </row>
    <row r="163" spans="1:5" ht="229.5" x14ac:dyDescent="0.2">
      <c r="A163" t="s">
        <v>63</v>
      </c>
      <c r="E163"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7"/>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0+O12+O21+O66+O95+O128+O133+O142+O155</f>
        <v>0</v>
      </c>
      <c r="P2" t="s">
        <v>34</v>
      </c>
    </row>
    <row r="3" spans="1:18" ht="15" customHeight="1" x14ac:dyDescent="0.25">
      <c r="A3" t="s">
        <v>11</v>
      </c>
      <c r="B3" s="17" t="s">
        <v>13</v>
      </c>
      <c r="C3" s="4" t="s">
        <v>14</v>
      </c>
      <c r="D3" s="7"/>
      <c r="E3" s="18" t="s">
        <v>15</v>
      </c>
      <c r="F3" s="8"/>
      <c r="G3" s="15"/>
      <c r="H3" s="14" t="s">
        <v>4613</v>
      </c>
      <c r="I3" s="40">
        <f>0+I12+I21+I66+I95+I128+I133+I142+I155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4613</v>
      </c>
      <c r="D8" s="2"/>
      <c r="E8" s="21" t="s">
        <v>4614</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75.819999999999993</v>
      </c>
      <c r="H13" s="33">
        <v>0</v>
      </c>
      <c r="I13" s="33">
        <f>ROUND(ROUND(H13,2)*ROUND(G13,3),2)</f>
        <v>0</v>
      </c>
      <c r="O13">
        <f>(I13*21)/100</f>
        <v>0</v>
      </c>
      <c r="P13" t="s">
        <v>35</v>
      </c>
    </row>
    <row r="14" spans="1:18" ht="25.5" x14ac:dyDescent="0.2">
      <c r="A14" s="34" t="s">
        <v>59</v>
      </c>
      <c r="E14" s="35" t="s">
        <v>1553</v>
      </c>
    </row>
    <row r="15" spans="1:18" x14ac:dyDescent="0.2">
      <c r="A15" s="36" t="s">
        <v>61</v>
      </c>
      <c r="E15" s="37" t="s">
        <v>4615</v>
      </c>
    </row>
    <row r="16" spans="1:18" ht="25.5" x14ac:dyDescent="0.2">
      <c r="A16" t="s">
        <v>63</v>
      </c>
      <c r="E16" s="35" t="s">
        <v>64</v>
      </c>
    </row>
    <row r="17" spans="1:18" x14ac:dyDescent="0.2">
      <c r="A17" s="24" t="s">
        <v>55</v>
      </c>
      <c r="B17" s="29" t="s">
        <v>35</v>
      </c>
      <c r="C17" s="29" t="s">
        <v>56</v>
      </c>
      <c r="D17" s="24" t="s">
        <v>125</v>
      </c>
      <c r="E17" s="30" t="s">
        <v>57</v>
      </c>
      <c r="F17" s="31" t="s">
        <v>58</v>
      </c>
      <c r="G17" s="32">
        <v>25.027000000000001</v>
      </c>
      <c r="H17" s="33">
        <v>0</v>
      </c>
      <c r="I17" s="33">
        <f>ROUND(ROUND(H17,2)*ROUND(G17,3),2)</f>
        <v>0</v>
      </c>
      <c r="O17">
        <f>(I17*21)/100</f>
        <v>0</v>
      </c>
      <c r="P17" t="s">
        <v>35</v>
      </c>
    </row>
    <row r="18" spans="1:18" ht="25.5" x14ac:dyDescent="0.2">
      <c r="A18" s="34" t="s">
        <v>59</v>
      </c>
      <c r="E18" s="35" t="s">
        <v>4236</v>
      </c>
    </row>
    <row r="19" spans="1:18" x14ac:dyDescent="0.2">
      <c r="A19" s="36" t="s">
        <v>61</v>
      </c>
      <c r="E19" s="37" t="s">
        <v>4616</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f>
        <v>0</v>
      </c>
      <c r="R21">
        <f>0+O22+O26+O30+O34+O38+O42+O46+O50+O54+O58+O62</f>
        <v>0</v>
      </c>
    </row>
    <row r="22" spans="1:18" x14ac:dyDescent="0.2">
      <c r="A22" s="24" t="s">
        <v>55</v>
      </c>
      <c r="B22" s="29" t="s">
        <v>34</v>
      </c>
      <c r="C22" s="29" t="s">
        <v>1087</v>
      </c>
      <c r="D22" s="24" t="s">
        <v>69</v>
      </c>
      <c r="E22" s="30" t="s">
        <v>1088</v>
      </c>
      <c r="F22" s="31" t="s">
        <v>101</v>
      </c>
      <c r="G22" s="32">
        <v>7</v>
      </c>
      <c r="H22" s="33">
        <v>0</v>
      </c>
      <c r="I22" s="33">
        <f>ROUND(ROUND(H22,2)*ROUND(G22,3),2)</f>
        <v>0</v>
      </c>
      <c r="O22">
        <f>(I22*21)/100</f>
        <v>0</v>
      </c>
      <c r="P22" t="s">
        <v>35</v>
      </c>
    </row>
    <row r="23" spans="1:18" ht="38.25" x14ac:dyDescent="0.2">
      <c r="A23" s="34" t="s">
        <v>59</v>
      </c>
      <c r="E23" s="35" t="s">
        <v>4006</v>
      </c>
    </row>
    <row r="24" spans="1:18" x14ac:dyDescent="0.2">
      <c r="A24" s="36" t="s">
        <v>61</v>
      </c>
      <c r="E24" s="37" t="s">
        <v>2944</v>
      </c>
    </row>
    <row r="25" spans="1:18" ht="25.5" x14ac:dyDescent="0.2">
      <c r="A25" t="s">
        <v>63</v>
      </c>
      <c r="E25" s="35" t="s">
        <v>133</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25.5" x14ac:dyDescent="0.2">
      <c r="A27" s="34" t="s">
        <v>59</v>
      </c>
      <c r="E27" s="35" t="s">
        <v>746</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3.5009999999999999</v>
      </c>
      <c r="H30" s="33">
        <v>0</v>
      </c>
      <c r="I30" s="33">
        <f>ROUND(ROUND(H30,2)*ROUND(G30,3),2)</f>
        <v>0</v>
      </c>
      <c r="O30">
        <f>(I30*21)/100</f>
        <v>0</v>
      </c>
      <c r="P30" t="s">
        <v>35</v>
      </c>
    </row>
    <row r="31" spans="1:18" ht="153" x14ac:dyDescent="0.2">
      <c r="A31" s="34" t="s">
        <v>59</v>
      </c>
      <c r="E31" s="35" t="s">
        <v>4617</v>
      </c>
    </row>
    <row r="32" spans="1:18" ht="38.25" x14ac:dyDescent="0.2">
      <c r="A32" s="36" t="s">
        <v>61</v>
      </c>
      <c r="E32" s="37" t="s">
        <v>4618</v>
      </c>
    </row>
    <row r="33" spans="1:16" ht="38.25" x14ac:dyDescent="0.2">
      <c r="A33" t="s">
        <v>63</v>
      </c>
      <c r="E33" s="35" t="s">
        <v>146</v>
      </c>
    </row>
    <row r="34" spans="1:16" x14ac:dyDescent="0.2">
      <c r="A34" s="24" t="s">
        <v>55</v>
      </c>
      <c r="B34" s="29" t="s">
        <v>47</v>
      </c>
      <c r="C34" s="29" t="s">
        <v>166</v>
      </c>
      <c r="D34" s="24" t="s">
        <v>69</v>
      </c>
      <c r="E34" s="30" t="s">
        <v>167</v>
      </c>
      <c r="F34" s="31" t="s">
        <v>71</v>
      </c>
      <c r="G34" s="32">
        <v>37.909999999999997</v>
      </c>
      <c r="H34" s="33">
        <v>0</v>
      </c>
      <c r="I34" s="33">
        <f>ROUND(ROUND(H34,2)*ROUND(G34,3),2)</f>
        <v>0</v>
      </c>
      <c r="O34">
        <f>(I34*21)/100</f>
        <v>0</v>
      </c>
      <c r="P34" t="s">
        <v>35</v>
      </c>
    </row>
    <row r="35" spans="1:16" ht="63.75" x14ac:dyDescent="0.2">
      <c r="A35" s="34" t="s">
        <v>59</v>
      </c>
      <c r="E35" s="35" t="s">
        <v>4619</v>
      </c>
    </row>
    <row r="36" spans="1:16" x14ac:dyDescent="0.2">
      <c r="A36" s="36" t="s">
        <v>61</v>
      </c>
      <c r="E36" s="37" t="s">
        <v>4620</v>
      </c>
    </row>
    <row r="37" spans="1:16" ht="318.75" x14ac:dyDescent="0.2">
      <c r="A37" t="s">
        <v>63</v>
      </c>
      <c r="E37" s="35" t="s">
        <v>170</v>
      </c>
    </row>
    <row r="38" spans="1:16" x14ac:dyDescent="0.2">
      <c r="A38" s="24" t="s">
        <v>55</v>
      </c>
      <c r="B38" s="29" t="s">
        <v>89</v>
      </c>
      <c r="C38" s="29" t="s">
        <v>172</v>
      </c>
      <c r="D38" s="24" t="s">
        <v>69</v>
      </c>
      <c r="E38" s="30" t="s">
        <v>173</v>
      </c>
      <c r="F38" s="31" t="s">
        <v>174</v>
      </c>
      <c r="G38" s="32">
        <v>379.1</v>
      </c>
      <c r="H38" s="33">
        <v>0</v>
      </c>
      <c r="I38" s="33">
        <f>ROUND(ROUND(H38,2)*ROUND(G38,3),2)</f>
        <v>0</v>
      </c>
      <c r="O38">
        <f>(I38*21)/100</f>
        <v>0</v>
      </c>
      <c r="P38" t="s">
        <v>35</v>
      </c>
    </row>
    <row r="39" spans="1:16" ht="38.25" x14ac:dyDescent="0.2">
      <c r="A39" s="34" t="s">
        <v>59</v>
      </c>
      <c r="E39" s="35" t="s">
        <v>751</v>
      </c>
    </row>
    <row r="40" spans="1:16" x14ac:dyDescent="0.2">
      <c r="A40" s="36" t="s">
        <v>61</v>
      </c>
      <c r="E40" s="37" t="s">
        <v>4621</v>
      </c>
    </row>
    <row r="41" spans="1:16" ht="25.5" x14ac:dyDescent="0.2">
      <c r="A41" t="s">
        <v>63</v>
      </c>
      <c r="E41" s="35" t="s">
        <v>177</v>
      </c>
    </row>
    <row r="42" spans="1:16" x14ac:dyDescent="0.2">
      <c r="A42" s="24" t="s">
        <v>55</v>
      </c>
      <c r="B42" s="29" t="s">
        <v>94</v>
      </c>
      <c r="C42" s="29" t="s">
        <v>753</v>
      </c>
      <c r="D42" s="24" t="s">
        <v>69</v>
      </c>
      <c r="E42" s="30" t="s">
        <v>754</v>
      </c>
      <c r="F42" s="31" t="s">
        <v>71</v>
      </c>
      <c r="G42" s="32">
        <v>37.909999999999997</v>
      </c>
      <c r="H42" s="33">
        <v>0</v>
      </c>
      <c r="I42" s="33">
        <f>ROUND(ROUND(H42,2)*ROUND(G42,3),2)</f>
        <v>0</v>
      </c>
      <c r="O42">
        <f>(I42*21)/100</f>
        <v>0</v>
      </c>
      <c r="P42" t="s">
        <v>35</v>
      </c>
    </row>
    <row r="43" spans="1:16" ht="51" x14ac:dyDescent="0.2">
      <c r="A43" s="34" t="s">
        <v>59</v>
      </c>
      <c r="E43" s="35" t="s">
        <v>3339</v>
      </c>
    </row>
    <row r="44" spans="1:16" x14ac:dyDescent="0.2">
      <c r="A44" s="36" t="s">
        <v>61</v>
      </c>
      <c r="E44" s="37" t="s">
        <v>4620</v>
      </c>
    </row>
    <row r="45" spans="1:16" ht="293.25" x14ac:dyDescent="0.2">
      <c r="A45" t="s">
        <v>63</v>
      </c>
      <c r="E45" s="35" t="s">
        <v>757</v>
      </c>
    </row>
    <row r="46" spans="1:16" x14ac:dyDescent="0.2">
      <c r="A46" s="24" t="s">
        <v>55</v>
      </c>
      <c r="B46" s="29" t="s">
        <v>50</v>
      </c>
      <c r="C46" s="29" t="s">
        <v>202</v>
      </c>
      <c r="D46" s="24" t="s">
        <v>69</v>
      </c>
      <c r="E46" s="30" t="s">
        <v>203</v>
      </c>
      <c r="F46" s="31" t="s">
        <v>204</v>
      </c>
      <c r="G46" s="32">
        <v>47.802</v>
      </c>
      <c r="H46" s="33">
        <v>0</v>
      </c>
      <c r="I46" s="33">
        <f>ROUND(ROUND(H46,2)*ROUND(G46,3),2)</f>
        <v>0</v>
      </c>
      <c r="O46">
        <f>(I46*21)/100</f>
        <v>0</v>
      </c>
      <c r="P46" t="s">
        <v>35</v>
      </c>
    </row>
    <row r="47" spans="1:16" ht="76.5" x14ac:dyDescent="0.2">
      <c r="A47" s="34" t="s">
        <v>59</v>
      </c>
      <c r="E47" s="35" t="s">
        <v>4622</v>
      </c>
    </row>
    <row r="48" spans="1:16" ht="38.25" x14ac:dyDescent="0.2">
      <c r="A48" s="36" t="s">
        <v>61</v>
      </c>
      <c r="E48" s="37" t="s">
        <v>4623</v>
      </c>
    </row>
    <row r="49" spans="1:16" ht="25.5" x14ac:dyDescent="0.2">
      <c r="A49" t="s">
        <v>63</v>
      </c>
      <c r="E49" s="35" t="s">
        <v>207</v>
      </c>
    </row>
    <row r="50" spans="1:16" x14ac:dyDescent="0.2">
      <c r="A50" s="24" t="s">
        <v>55</v>
      </c>
      <c r="B50" s="29" t="s">
        <v>52</v>
      </c>
      <c r="C50" s="29" t="s">
        <v>209</v>
      </c>
      <c r="D50" s="24" t="s">
        <v>69</v>
      </c>
      <c r="E50" s="30" t="s">
        <v>210</v>
      </c>
      <c r="F50" s="31" t="s">
        <v>204</v>
      </c>
      <c r="G50" s="32">
        <v>6.085</v>
      </c>
      <c r="H50" s="33">
        <v>0</v>
      </c>
      <c r="I50" s="33">
        <f>ROUND(ROUND(H50,2)*ROUND(G50,3),2)</f>
        <v>0</v>
      </c>
      <c r="O50">
        <f>(I50*21)/100</f>
        <v>0</v>
      </c>
      <c r="P50" t="s">
        <v>35</v>
      </c>
    </row>
    <row r="51" spans="1:16" ht="38.25" x14ac:dyDescent="0.2">
      <c r="A51" s="34" t="s">
        <v>59</v>
      </c>
      <c r="E51" s="35" t="s">
        <v>3343</v>
      </c>
    </row>
    <row r="52" spans="1:16" x14ac:dyDescent="0.2">
      <c r="A52" s="36" t="s">
        <v>61</v>
      </c>
      <c r="E52" s="37" t="s">
        <v>4624</v>
      </c>
    </row>
    <row r="53" spans="1:16" x14ac:dyDescent="0.2">
      <c r="A53" t="s">
        <v>63</v>
      </c>
      <c r="E53" s="35" t="s">
        <v>213</v>
      </c>
    </row>
    <row r="54" spans="1:16" x14ac:dyDescent="0.2">
      <c r="A54" s="24" t="s">
        <v>55</v>
      </c>
      <c r="B54" s="29" t="s">
        <v>108</v>
      </c>
      <c r="C54" s="29" t="s">
        <v>762</v>
      </c>
      <c r="D54" s="24" t="s">
        <v>69</v>
      </c>
      <c r="E54" s="30" t="s">
        <v>763</v>
      </c>
      <c r="F54" s="31" t="s">
        <v>204</v>
      </c>
      <c r="G54" s="32">
        <v>6.085</v>
      </c>
      <c r="H54" s="33">
        <v>0</v>
      </c>
      <c r="I54" s="33">
        <f>ROUND(ROUND(H54,2)*ROUND(G54,3),2)</f>
        <v>0</v>
      </c>
      <c r="O54">
        <f>(I54*21)/100</f>
        <v>0</v>
      </c>
      <c r="P54" t="s">
        <v>35</v>
      </c>
    </row>
    <row r="55" spans="1:16" ht="38.25" x14ac:dyDescent="0.2">
      <c r="A55" s="34" t="s">
        <v>59</v>
      </c>
      <c r="E55" s="35" t="s">
        <v>3345</v>
      </c>
    </row>
    <row r="56" spans="1:16" x14ac:dyDescent="0.2">
      <c r="A56" s="36" t="s">
        <v>61</v>
      </c>
      <c r="E56" s="37" t="s">
        <v>4624</v>
      </c>
    </row>
    <row r="57" spans="1:16" ht="38.25" x14ac:dyDescent="0.2">
      <c r="A57" t="s">
        <v>63</v>
      </c>
      <c r="E57" s="35" t="s">
        <v>765</v>
      </c>
    </row>
    <row r="58" spans="1:16" x14ac:dyDescent="0.2">
      <c r="A58" s="24" t="s">
        <v>55</v>
      </c>
      <c r="B58" s="29" t="s">
        <v>113</v>
      </c>
      <c r="C58" s="29" t="s">
        <v>221</v>
      </c>
      <c r="D58" s="24" t="s">
        <v>69</v>
      </c>
      <c r="E58" s="30" t="s">
        <v>222</v>
      </c>
      <c r="F58" s="31" t="s">
        <v>204</v>
      </c>
      <c r="G58" s="32">
        <v>6.085</v>
      </c>
      <c r="H58" s="33">
        <v>0</v>
      </c>
      <c r="I58" s="33">
        <f>ROUND(ROUND(H58,2)*ROUND(G58,3),2)</f>
        <v>0</v>
      </c>
      <c r="O58">
        <f>(I58*21)/100</f>
        <v>0</v>
      </c>
      <c r="P58" t="s">
        <v>35</v>
      </c>
    </row>
    <row r="59" spans="1:16" ht="38.25" x14ac:dyDescent="0.2">
      <c r="A59" s="34" t="s">
        <v>59</v>
      </c>
      <c r="E59" s="35" t="s">
        <v>3346</v>
      </c>
    </row>
    <row r="60" spans="1:16" x14ac:dyDescent="0.2">
      <c r="A60" s="36" t="s">
        <v>61</v>
      </c>
      <c r="E60" s="37" t="s">
        <v>4624</v>
      </c>
    </row>
    <row r="61" spans="1:16" ht="25.5" x14ac:dyDescent="0.2">
      <c r="A61" t="s">
        <v>63</v>
      </c>
      <c r="E61" s="35" t="s">
        <v>224</v>
      </c>
    </row>
    <row r="62" spans="1:16" x14ac:dyDescent="0.2">
      <c r="A62" s="24" t="s">
        <v>55</v>
      </c>
      <c r="B62" s="29" t="s">
        <v>118</v>
      </c>
      <c r="C62" s="29" t="s">
        <v>226</v>
      </c>
      <c r="D62" s="24" t="s">
        <v>69</v>
      </c>
      <c r="E62" s="30" t="s">
        <v>227</v>
      </c>
      <c r="F62" s="31" t="s">
        <v>204</v>
      </c>
      <c r="G62" s="32">
        <v>6.085</v>
      </c>
      <c r="H62" s="33">
        <v>0</v>
      </c>
      <c r="I62" s="33">
        <f>ROUND(ROUND(H62,2)*ROUND(G62,3),2)</f>
        <v>0</v>
      </c>
      <c r="O62">
        <f>(I62*21)/100</f>
        <v>0</v>
      </c>
      <c r="P62" t="s">
        <v>35</v>
      </c>
    </row>
    <row r="63" spans="1:16" ht="38.25" x14ac:dyDescent="0.2">
      <c r="A63" s="34" t="s">
        <v>59</v>
      </c>
      <c r="E63" s="35" t="s">
        <v>3347</v>
      </c>
    </row>
    <row r="64" spans="1:16" x14ac:dyDescent="0.2">
      <c r="A64" s="36" t="s">
        <v>61</v>
      </c>
      <c r="E64" s="37" t="s">
        <v>4624</v>
      </c>
    </row>
    <row r="65" spans="1:18" ht="38.25" x14ac:dyDescent="0.2">
      <c r="A65" t="s">
        <v>63</v>
      </c>
      <c r="E65" s="35" t="s">
        <v>229</v>
      </c>
    </row>
    <row r="66" spans="1:18" ht="12.75" customHeight="1" x14ac:dyDescent="0.2">
      <c r="A66" s="12" t="s">
        <v>53</v>
      </c>
      <c r="B66" s="12"/>
      <c r="C66" s="38" t="s">
        <v>43</v>
      </c>
      <c r="D66" s="12"/>
      <c r="E66" s="27" t="s">
        <v>281</v>
      </c>
      <c r="F66" s="12"/>
      <c r="G66" s="12"/>
      <c r="H66" s="12"/>
      <c r="I66" s="39">
        <f>0+Q66</f>
        <v>0</v>
      </c>
      <c r="O66">
        <f>0+R66</f>
        <v>0</v>
      </c>
      <c r="Q66">
        <f>0+I67+I71+I75+I79+I83+I87+I91</f>
        <v>0</v>
      </c>
      <c r="R66">
        <f>0+O67+O71+O75+O79+O83+O87+O91</f>
        <v>0</v>
      </c>
    </row>
    <row r="67" spans="1:18" x14ac:dyDescent="0.2">
      <c r="A67" s="24" t="s">
        <v>55</v>
      </c>
      <c r="B67" s="29" t="s">
        <v>124</v>
      </c>
      <c r="C67" s="29" t="s">
        <v>768</v>
      </c>
      <c r="D67" s="24" t="s">
        <v>69</v>
      </c>
      <c r="E67" s="30" t="s">
        <v>769</v>
      </c>
      <c r="F67" s="31" t="s">
        <v>71</v>
      </c>
      <c r="G67" s="32">
        <v>0.14399999999999999</v>
      </c>
      <c r="H67" s="33">
        <v>0</v>
      </c>
      <c r="I67" s="33">
        <f>ROUND(ROUND(H67,2)*ROUND(G67,3),2)</f>
        <v>0</v>
      </c>
      <c r="O67">
        <f>(I67*21)/100</f>
        <v>0</v>
      </c>
      <c r="P67" t="s">
        <v>35</v>
      </c>
    </row>
    <row r="68" spans="1:18" ht="51" x14ac:dyDescent="0.2">
      <c r="A68" s="34" t="s">
        <v>59</v>
      </c>
      <c r="E68" s="35" t="s">
        <v>3349</v>
      </c>
    </row>
    <row r="69" spans="1:18" x14ac:dyDescent="0.2">
      <c r="A69" s="36" t="s">
        <v>61</v>
      </c>
      <c r="E69" s="37" t="s">
        <v>3350</v>
      </c>
    </row>
    <row r="70" spans="1:18" ht="229.5" x14ac:dyDescent="0.2">
      <c r="A70" t="s">
        <v>63</v>
      </c>
      <c r="E70" s="35" t="s">
        <v>772</v>
      </c>
    </row>
    <row r="71" spans="1:18" x14ac:dyDescent="0.2">
      <c r="A71" s="24" t="s">
        <v>55</v>
      </c>
      <c r="B71" s="29" t="s">
        <v>128</v>
      </c>
      <c r="C71" s="29" t="s">
        <v>288</v>
      </c>
      <c r="D71" s="24" t="s">
        <v>69</v>
      </c>
      <c r="E71" s="30" t="s">
        <v>289</v>
      </c>
      <c r="F71" s="31" t="s">
        <v>71</v>
      </c>
      <c r="G71" s="32">
        <v>2.7589999999999999</v>
      </c>
      <c r="H71" s="33">
        <v>0</v>
      </c>
      <c r="I71" s="33">
        <f>ROUND(ROUND(H71,2)*ROUND(G71,3),2)</f>
        <v>0</v>
      </c>
      <c r="O71">
        <f>(I71*21)/100</f>
        <v>0</v>
      </c>
      <c r="P71" t="s">
        <v>35</v>
      </c>
    </row>
    <row r="72" spans="1:18" ht="51" x14ac:dyDescent="0.2">
      <c r="A72" s="34" t="s">
        <v>59</v>
      </c>
      <c r="E72" s="35" t="s">
        <v>3351</v>
      </c>
    </row>
    <row r="73" spans="1:18" x14ac:dyDescent="0.2">
      <c r="A73" s="36" t="s">
        <v>61</v>
      </c>
      <c r="E73" s="37" t="s">
        <v>4625</v>
      </c>
    </row>
    <row r="74" spans="1:18" ht="369.75" x14ac:dyDescent="0.2">
      <c r="A74" t="s">
        <v>63</v>
      </c>
      <c r="E74" s="35" t="s">
        <v>274</v>
      </c>
    </row>
    <row r="75" spans="1:18" x14ac:dyDescent="0.2">
      <c r="A75" s="24" t="s">
        <v>55</v>
      </c>
      <c r="B75" s="29" t="s">
        <v>134</v>
      </c>
      <c r="C75" s="29" t="s">
        <v>775</v>
      </c>
      <c r="D75" s="24" t="s">
        <v>69</v>
      </c>
      <c r="E75" s="30" t="s">
        <v>776</v>
      </c>
      <c r="F75" s="31" t="s">
        <v>71</v>
      </c>
      <c r="G75" s="32">
        <v>2.5059999999999998</v>
      </c>
      <c r="H75" s="33">
        <v>0</v>
      </c>
      <c r="I75" s="33">
        <f>ROUND(ROUND(H75,2)*ROUND(G75,3),2)</f>
        <v>0</v>
      </c>
      <c r="O75">
        <f>(I75*21)/100</f>
        <v>0</v>
      </c>
      <c r="P75" t="s">
        <v>35</v>
      </c>
    </row>
    <row r="76" spans="1:18" ht="76.5" x14ac:dyDescent="0.2">
      <c r="A76" s="34" t="s">
        <v>59</v>
      </c>
      <c r="E76" s="35" t="s">
        <v>4626</v>
      </c>
    </row>
    <row r="77" spans="1:18" x14ac:dyDescent="0.2">
      <c r="A77" s="36" t="s">
        <v>61</v>
      </c>
      <c r="E77" s="37" t="s">
        <v>4627</v>
      </c>
    </row>
    <row r="78" spans="1:18" ht="369.75" x14ac:dyDescent="0.2">
      <c r="A78" t="s">
        <v>63</v>
      </c>
      <c r="E78" s="35" t="s">
        <v>274</v>
      </c>
    </row>
    <row r="79" spans="1:18" x14ac:dyDescent="0.2">
      <c r="A79" s="24" t="s">
        <v>55</v>
      </c>
      <c r="B79" s="29" t="s">
        <v>141</v>
      </c>
      <c r="C79" s="29" t="s">
        <v>779</v>
      </c>
      <c r="D79" s="24" t="s">
        <v>69</v>
      </c>
      <c r="E79" s="30" t="s">
        <v>780</v>
      </c>
      <c r="F79" s="31" t="s">
        <v>58</v>
      </c>
      <c r="G79" s="32">
        <v>0.39300000000000002</v>
      </c>
      <c r="H79" s="33">
        <v>0</v>
      </c>
      <c r="I79" s="33">
        <f>ROUND(ROUND(H79,2)*ROUND(G79,3),2)</f>
        <v>0</v>
      </c>
      <c r="O79">
        <f>(I79*21)/100</f>
        <v>0</v>
      </c>
      <c r="P79" t="s">
        <v>35</v>
      </c>
    </row>
    <row r="80" spans="1:18" ht="51" x14ac:dyDescent="0.2">
      <c r="A80" s="34" t="s">
        <v>59</v>
      </c>
      <c r="E80" s="35" t="s">
        <v>3355</v>
      </c>
    </row>
    <row r="81" spans="1:18" x14ac:dyDescent="0.2">
      <c r="A81" s="36" t="s">
        <v>61</v>
      </c>
      <c r="E81" s="37" t="s">
        <v>4628</v>
      </c>
    </row>
    <row r="82" spans="1:18" ht="191.25" x14ac:dyDescent="0.2">
      <c r="A82" t="s">
        <v>63</v>
      </c>
      <c r="E82" s="35" t="s">
        <v>783</v>
      </c>
    </row>
    <row r="83" spans="1:18" x14ac:dyDescent="0.2">
      <c r="A83" s="24" t="s">
        <v>55</v>
      </c>
      <c r="B83" s="29" t="s">
        <v>147</v>
      </c>
      <c r="C83" s="29" t="s">
        <v>293</v>
      </c>
      <c r="D83" s="24" t="s">
        <v>69</v>
      </c>
      <c r="E83" s="30" t="s">
        <v>294</v>
      </c>
      <c r="F83" s="31" t="s">
        <v>71</v>
      </c>
      <c r="G83" s="32">
        <v>4.742</v>
      </c>
      <c r="H83" s="33">
        <v>0</v>
      </c>
      <c r="I83" s="33">
        <f>ROUND(ROUND(H83,2)*ROUND(G83,3),2)</f>
        <v>0</v>
      </c>
      <c r="O83">
        <f>(I83*21)/100</f>
        <v>0</v>
      </c>
      <c r="P83" t="s">
        <v>35</v>
      </c>
    </row>
    <row r="84" spans="1:18" ht="51" x14ac:dyDescent="0.2">
      <c r="A84" s="34" t="s">
        <v>59</v>
      </c>
      <c r="E84" s="35" t="s">
        <v>3357</v>
      </c>
    </row>
    <row r="85" spans="1:18" x14ac:dyDescent="0.2">
      <c r="A85" s="36" t="s">
        <v>61</v>
      </c>
      <c r="E85" s="37" t="s">
        <v>4629</v>
      </c>
    </row>
    <row r="86" spans="1:18" ht="38.25" x14ac:dyDescent="0.2">
      <c r="A86" t="s">
        <v>63</v>
      </c>
      <c r="E86" s="35" t="s">
        <v>297</v>
      </c>
    </row>
    <row r="87" spans="1:18" x14ac:dyDescent="0.2">
      <c r="A87" s="24" t="s">
        <v>55</v>
      </c>
      <c r="B87" s="29" t="s">
        <v>153</v>
      </c>
      <c r="C87" s="29" t="s">
        <v>310</v>
      </c>
      <c r="D87" s="24" t="s">
        <v>69</v>
      </c>
      <c r="E87" s="30" t="s">
        <v>311</v>
      </c>
      <c r="F87" s="31" t="s">
        <v>71</v>
      </c>
      <c r="G87" s="32">
        <v>4.5979999999999999</v>
      </c>
      <c r="H87" s="33">
        <v>0</v>
      </c>
      <c r="I87" s="33">
        <f>ROUND(ROUND(H87,2)*ROUND(G87,3),2)</f>
        <v>0</v>
      </c>
      <c r="O87">
        <f>(I87*21)/100</f>
        <v>0</v>
      </c>
      <c r="P87" t="s">
        <v>35</v>
      </c>
    </row>
    <row r="88" spans="1:18" ht="51" x14ac:dyDescent="0.2">
      <c r="A88" s="34" t="s">
        <v>59</v>
      </c>
      <c r="E88" s="35" t="s">
        <v>3359</v>
      </c>
    </row>
    <row r="89" spans="1:18" x14ac:dyDescent="0.2">
      <c r="A89" s="36" t="s">
        <v>61</v>
      </c>
      <c r="E89" s="37" t="s">
        <v>4630</v>
      </c>
    </row>
    <row r="90" spans="1:18" ht="102" x14ac:dyDescent="0.2">
      <c r="A90" t="s">
        <v>63</v>
      </c>
      <c r="E90" s="35" t="s">
        <v>314</v>
      </c>
    </row>
    <row r="91" spans="1:18" x14ac:dyDescent="0.2">
      <c r="A91" s="24" t="s">
        <v>55</v>
      </c>
      <c r="B91" s="29" t="s">
        <v>159</v>
      </c>
      <c r="C91" s="29" t="s">
        <v>788</v>
      </c>
      <c r="D91" s="24" t="s">
        <v>69</v>
      </c>
      <c r="E91" s="30" t="s">
        <v>789</v>
      </c>
      <c r="F91" s="31" t="s">
        <v>71</v>
      </c>
      <c r="G91" s="32">
        <v>0.51800000000000002</v>
      </c>
      <c r="H91" s="33">
        <v>0</v>
      </c>
      <c r="I91" s="33">
        <f>ROUND(ROUND(H91,2)*ROUND(G91,3),2)</f>
        <v>0</v>
      </c>
      <c r="O91">
        <f>(I91*21)/100</f>
        <v>0</v>
      </c>
      <c r="P91" t="s">
        <v>35</v>
      </c>
    </row>
    <row r="92" spans="1:18" ht="51" x14ac:dyDescent="0.2">
      <c r="A92" s="34" t="s">
        <v>59</v>
      </c>
      <c r="E92" s="35" t="s">
        <v>3361</v>
      </c>
    </row>
    <row r="93" spans="1:18" x14ac:dyDescent="0.2">
      <c r="A93" s="36" t="s">
        <v>61</v>
      </c>
      <c r="E93" s="37" t="s">
        <v>4631</v>
      </c>
    </row>
    <row r="94" spans="1:18" ht="357" x14ac:dyDescent="0.2">
      <c r="A94" t="s">
        <v>63</v>
      </c>
      <c r="E94" s="35" t="s">
        <v>792</v>
      </c>
    </row>
    <row r="95" spans="1:18" ht="12.75" customHeight="1" x14ac:dyDescent="0.2">
      <c r="A95" s="12" t="s">
        <v>53</v>
      </c>
      <c r="B95" s="12"/>
      <c r="C95" s="38" t="s">
        <v>45</v>
      </c>
      <c r="D95" s="12"/>
      <c r="E95" s="27" t="s">
        <v>315</v>
      </c>
      <c r="F95" s="12"/>
      <c r="G95" s="12"/>
      <c r="H95" s="12"/>
      <c r="I95" s="39">
        <f>0+Q95</f>
        <v>0</v>
      </c>
      <c r="O95">
        <f>0+R95</f>
        <v>0</v>
      </c>
      <c r="Q95">
        <f>0+I96+I100+I104+I108+I112+I116+I120+I124</f>
        <v>0</v>
      </c>
      <c r="R95">
        <f>0+O96+O100+O104+O108+O112+O116+O120+O124</f>
        <v>0</v>
      </c>
    </row>
    <row r="96" spans="1:18" x14ac:dyDescent="0.2">
      <c r="A96" s="24" t="s">
        <v>55</v>
      </c>
      <c r="B96" s="29" t="s">
        <v>165</v>
      </c>
      <c r="C96" s="29" t="s">
        <v>329</v>
      </c>
      <c r="D96" s="24" t="s">
        <v>69</v>
      </c>
      <c r="E96" s="30" t="s">
        <v>330</v>
      </c>
      <c r="F96" s="31" t="s">
        <v>204</v>
      </c>
      <c r="G96" s="32">
        <v>21.06</v>
      </c>
      <c r="H96" s="33">
        <v>0</v>
      </c>
      <c r="I96" s="33">
        <f>ROUND(ROUND(H96,2)*ROUND(G96,3),2)</f>
        <v>0</v>
      </c>
      <c r="O96">
        <f>(I96*21)/100</f>
        <v>0</v>
      </c>
      <c r="P96" t="s">
        <v>35</v>
      </c>
    </row>
    <row r="97" spans="1:16" ht="38.25" x14ac:dyDescent="0.2">
      <c r="A97" s="34" t="s">
        <v>59</v>
      </c>
      <c r="E97" s="35" t="s">
        <v>4221</v>
      </c>
    </row>
    <row r="98" spans="1:16" x14ac:dyDescent="0.2">
      <c r="A98" s="36" t="s">
        <v>61</v>
      </c>
      <c r="E98" s="37" t="s">
        <v>4632</v>
      </c>
    </row>
    <row r="99" spans="1:16" ht="51" x14ac:dyDescent="0.2">
      <c r="A99" t="s">
        <v>63</v>
      </c>
      <c r="E99" s="35" t="s">
        <v>327</v>
      </c>
    </row>
    <row r="100" spans="1:16" x14ac:dyDescent="0.2">
      <c r="A100" s="24" t="s">
        <v>55</v>
      </c>
      <c r="B100" s="29" t="s">
        <v>171</v>
      </c>
      <c r="C100" s="29" t="s">
        <v>347</v>
      </c>
      <c r="D100" s="24" t="s">
        <v>69</v>
      </c>
      <c r="E100" s="30" t="s">
        <v>348</v>
      </c>
      <c r="F100" s="31" t="s">
        <v>204</v>
      </c>
      <c r="G100" s="32">
        <v>21.06</v>
      </c>
      <c r="H100" s="33">
        <v>0</v>
      </c>
      <c r="I100" s="33">
        <f>ROUND(ROUND(H100,2)*ROUND(G100,3),2)</f>
        <v>0</v>
      </c>
      <c r="O100">
        <f>(I100*21)/100</f>
        <v>0</v>
      </c>
      <c r="P100" t="s">
        <v>35</v>
      </c>
    </row>
    <row r="101" spans="1:16" ht="38.25" x14ac:dyDescent="0.2">
      <c r="A101" s="34" t="s">
        <v>59</v>
      </c>
      <c r="E101" s="35" t="s">
        <v>4223</v>
      </c>
    </row>
    <row r="102" spans="1:16" x14ac:dyDescent="0.2">
      <c r="A102" s="36" t="s">
        <v>61</v>
      </c>
      <c r="E102" s="37" t="s">
        <v>4632</v>
      </c>
    </row>
    <row r="103" spans="1:16" ht="51" x14ac:dyDescent="0.2">
      <c r="A103" t="s">
        <v>63</v>
      </c>
      <c r="E103" s="35" t="s">
        <v>327</v>
      </c>
    </row>
    <row r="104" spans="1:16" x14ac:dyDescent="0.2">
      <c r="A104" s="24" t="s">
        <v>55</v>
      </c>
      <c r="B104" s="29" t="s">
        <v>178</v>
      </c>
      <c r="C104" s="29" t="s">
        <v>369</v>
      </c>
      <c r="D104" s="24" t="s">
        <v>69</v>
      </c>
      <c r="E104" s="30" t="s">
        <v>370</v>
      </c>
      <c r="F104" s="31" t="s">
        <v>204</v>
      </c>
      <c r="G104" s="32">
        <v>21.06</v>
      </c>
      <c r="H104" s="33">
        <v>0</v>
      </c>
      <c r="I104" s="33">
        <f>ROUND(ROUND(H104,2)*ROUND(G104,3),2)</f>
        <v>0</v>
      </c>
      <c r="O104">
        <f>(I104*21)/100</f>
        <v>0</v>
      </c>
      <c r="P104" t="s">
        <v>35</v>
      </c>
    </row>
    <row r="105" spans="1:16" ht="51" x14ac:dyDescent="0.2">
      <c r="A105" s="34" t="s">
        <v>59</v>
      </c>
      <c r="E105" s="35" t="s">
        <v>4024</v>
      </c>
    </row>
    <row r="106" spans="1:16" x14ac:dyDescent="0.2">
      <c r="A106" s="36" t="s">
        <v>61</v>
      </c>
      <c r="E106" s="37" t="s">
        <v>4632</v>
      </c>
    </row>
    <row r="107" spans="1:16" ht="51" x14ac:dyDescent="0.2">
      <c r="A107" t="s">
        <v>63</v>
      </c>
      <c r="E107" s="35" t="s">
        <v>373</v>
      </c>
    </row>
    <row r="108" spans="1:16" x14ac:dyDescent="0.2">
      <c r="A108" s="24" t="s">
        <v>55</v>
      </c>
      <c r="B108" s="29" t="s">
        <v>184</v>
      </c>
      <c r="C108" s="29" t="s">
        <v>375</v>
      </c>
      <c r="D108" s="24" t="s">
        <v>69</v>
      </c>
      <c r="E108" s="30" t="s">
        <v>376</v>
      </c>
      <c r="F108" s="31" t="s">
        <v>204</v>
      </c>
      <c r="G108" s="32">
        <v>42.12</v>
      </c>
      <c r="H108" s="33">
        <v>0</v>
      </c>
      <c r="I108" s="33">
        <f>ROUND(ROUND(H108,2)*ROUND(G108,3),2)</f>
        <v>0</v>
      </c>
      <c r="O108">
        <f>(I108*21)/100</f>
        <v>0</v>
      </c>
      <c r="P108" t="s">
        <v>35</v>
      </c>
    </row>
    <row r="109" spans="1:16" ht="102" x14ac:dyDescent="0.2">
      <c r="A109" s="34" t="s">
        <v>59</v>
      </c>
      <c r="E109" s="35" t="s">
        <v>4633</v>
      </c>
    </row>
    <row r="110" spans="1:16" ht="38.25" x14ac:dyDescent="0.2">
      <c r="A110" s="36" t="s">
        <v>61</v>
      </c>
      <c r="E110" s="37" t="s">
        <v>4634</v>
      </c>
    </row>
    <row r="111" spans="1:16" ht="51" x14ac:dyDescent="0.2">
      <c r="A111" t="s">
        <v>63</v>
      </c>
      <c r="E111" s="35" t="s">
        <v>373</v>
      </c>
    </row>
    <row r="112" spans="1:16" x14ac:dyDescent="0.2">
      <c r="A112" s="24" t="s">
        <v>55</v>
      </c>
      <c r="B112" s="29" t="s">
        <v>190</v>
      </c>
      <c r="C112" s="29" t="s">
        <v>403</v>
      </c>
      <c r="D112" s="24" t="s">
        <v>69</v>
      </c>
      <c r="E112" s="30" t="s">
        <v>404</v>
      </c>
      <c r="F112" s="31" t="s">
        <v>204</v>
      </c>
      <c r="G112" s="32">
        <v>21.06</v>
      </c>
      <c r="H112" s="33">
        <v>0</v>
      </c>
      <c r="I112" s="33">
        <f>ROUND(ROUND(H112,2)*ROUND(G112,3),2)</f>
        <v>0</v>
      </c>
      <c r="O112">
        <f>(I112*21)/100</f>
        <v>0</v>
      </c>
      <c r="P112" t="s">
        <v>35</v>
      </c>
    </row>
    <row r="113" spans="1:18" ht="38.25" x14ac:dyDescent="0.2">
      <c r="A113" s="34" t="s">
        <v>59</v>
      </c>
      <c r="E113" s="35" t="s">
        <v>4226</v>
      </c>
    </row>
    <row r="114" spans="1:18" x14ac:dyDescent="0.2">
      <c r="A114" s="36" t="s">
        <v>61</v>
      </c>
      <c r="E114" s="37" t="s">
        <v>4632</v>
      </c>
    </row>
    <row r="115" spans="1:18" ht="140.25" x14ac:dyDescent="0.2">
      <c r="A115" t="s">
        <v>63</v>
      </c>
      <c r="E115" s="35" t="s">
        <v>401</v>
      </c>
    </row>
    <row r="116" spans="1:18" x14ac:dyDescent="0.2">
      <c r="A116" s="24" t="s">
        <v>55</v>
      </c>
      <c r="B116" s="29" t="s">
        <v>196</v>
      </c>
      <c r="C116" s="29" t="s">
        <v>408</v>
      </c>
      <c r="D116" s="24" t="s">
        <v>69</v>
      </c>
      <c r="E116" s="30" t="s">
        <v>409</v>
      </c>
      <c r="F116" s="31" t="s">
        <v>204</v>
      </c>
      <c r="G116" s="32">
        <v>21.06</v>
      </c>
      <c r="H116" s="33">
        <v>0</v>
      </c>
      <c r="I116" s="33">
        <f>ROUND(ROUND(H116,2)*ROUND(G116,3),2)</f>
        <v>0</v>
      </c>
      <c r="O116">
        <f>(I116*21)/100</f>
        <v>0</v>
      </c>
      <c r="P116" t="s">
        <v>35</v>
      </c>
    </row>
    <row r="117" spans="1:18" ht="38.25" x14ac:dyDescent="0.2">
      <c r="A117" s="34" t="s">
        <v>59</v>
      </c>
      <c r="E117" s="35" t="s">
        <v>4227</v>
      </c>
    </row>
    <row r="118" spans="1:18" x14ac:dyDescent="0.2">
      <c r="A118" s="36" t="s">
        <v>61</v>
      </c>
      <c r="E118" s="37" t="s">
        <v>4632</v>
      </c>
    </row>
    <row r="119" spans="1:18" ht="140.25" x14ac:dyDescent="0.2">
      <c r="A119" t="s">
        <v>63</v>
      </c>
      <c r="E119" s="35" t="s">
        <v>401</v>
      </c>
    </row>
    <row r="120" spans="1:18" x14ac:dyDescent="0.2">
      <c r="A120" s="24" t="s">
        <v>55</v>
      </c>
      <c r="B120" s="29" t="s">
        <v>201</v>
      </c>
      <c r="C120" s="29" t="s">
        <v>413</v>
      </c>
      <c r="D120" s="24" t="s">
        <v>69</v>
      </c>
      <c r="E120" s="30" t="s">
        <v>414</v>
      </c>
      <c r="F120" s="31" t="s">
        <v>204</v>
      </c>
      <c r="G120" s="32">
        <v>21.06</v>
      </c>
      <c r="H120" s="33">
        <v>0</v>
      </c>
      <c r="I120" s="33">
        <f>ROUND(ROUND(H120,2)*ROUND(G120,3),2)</f>
        <v>0</v>
      </c>
      <c r="O120">
        <f>(I120*21)/100</f>
        <v>0</v>
      </c>
      <c r="P120" t="s">
        <v>35</v>
      </c>
    </row>
    <row r="121" spans="1:18" ht="38.25" x14ac:dyDescent="0.2">
      <c r="A121" s="34" t="s">
        <v>59</v>
      </c>
      <c r="E121" s="35" t="s">
        <v>4228</v>
      </c>
    </row>
    <row r="122" spans="1:18" x14ac:dyDescent="0.2">
      <c r="A122" s="36" t="s">
        <v>61</v>
      </c>
      <c r="E122" s="37" t="s">
        <v>4632</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7</v>
      </c>
      <c r="H124" s="33">
        <v>0</v>
      </c>
      <c r="I124" s="33">
        <f>ROUND(ROUND(H124,2)*ROUND(G124,3),2)</f>
        <v>0</v>
      </c>
      <c r="O124">
        <f>(I124*21)/100</f>
        <v>0</v>
      </c>
      <c r="P124" t="s">
        <v>35</v>
      </c>
    </row>
    <row r="125" spans="1:18" ht="38.25" x14ac:dyDescent="0.2">
      <c r="A125" s="34" t="s">
        <v>59</v>
      </c>
      <c r="E125" s="35" t="s">
        <v>4026</v>
      </c>
    </row>
    <row r="126" spans="1:18" x14ac:dyDescent="0.2">
      <c r="A126" s="36" t="s">
        <v>61</v>
      </c>
      <c r="E126" s="37" t="s">
        <v>2944</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0.30399999999999999</v>
      </c>
      <c r="H129" s="33">
        <v>0</v>
      </c>
      <c r="I129" s="33">
        <f>ROUND(ROUND(H129,2)*ROUND(G129,3),2)</f>
        <v>0</v>
      </c>
      <c r="O129">
        <f>(I129*21)/100</f>
        <v>0</v>
      </c>
      <c r="P129" t="s">
        <v>35</v>
      </c>
    </row>
    <row r="130" spans="1:18" ht="51" x14ac:dyDescent="0.2">
      <c r="A130" s="34" t="s">
        <v>59</v>
      </c>
      <c r="E130" s="35" t="s">
        <v>3373</v>
      </c>
    </row>
    <row r="131" spans="1:18" x14ac:dyDescent="0.2">
      <c r="A131" s="36" t="s">
        <v>61</v>
      </c>
      <c r="E131" s="37" t="s">
        <v>3374</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18.681999999999999</v>
      </c>
      <c r="H134" s="33">
        <v>0</v>
      </c>
      <c r="I134" s="33">
        <f>ROUND(ROUND(H134,2)*ROUND(G134,3),2)</f>
        <v>0</v>
      </c>
      <c r="O134">
        <f>(I134*21)/100</f>
        <v>0</v>
      </c>
      <c r="P134" t="s">
        <v>35</v>
      </c>
    </row>
    <row r="135" spans="1:18" ht="76.5" x14ac:dyDescent="0.2">
      <c r="A135" s="34" t="s">
        <v>59</v>
      </c>
      <c r="E135" s="35" t="s">
        <v>4635</v>
      </c>
    </row>
    <row r="136" spans="1:18" ht="38.25" x14ac:dyDescent="0.2">
      <c r="A136" s="36" t="s">
        <v>61</v>
      </c>
      <c r="E136" s="37" t="s">
        <v>4636</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0.30399999999999999</v>
      </c>
      <c r="H138" s="33">
        <v>0</v>
      </c>
      <c r="I138" s="33">
        <f>ROUND(ROUND(H138,2)*ROUND(G138,3),2)</f>
        <v>0</v>
      </c>
      <c r="O138">
        <f>(I138*21)/100</f>
        <v>0</v>
      </c>
      <c r="P138" t="s">
        <v>35</v>
      </c>
    </row>
    <row r="139" spans="1:18" ht="38.25" x14ac:dyDescent="0.2">
      <c r="A139" s="34" t="s">
        <v>59</v>
      </c>
      <c r="E139" s="35" t="s">
        <v>3378</v>
      </c>
    </row>
    <row r="140" spans="1:18" x14ac:dyDescent="0.2">
      <c r="A140" s="36" t="s">
        <v>61</v>
      </c>
      <c r="E140" s="37" t="s">
        <v>3374</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808</v>
      </c>
      <c r="D143" s="24" t="s">
        <v>69</v>
      </c>
      <c r="E143" s="30" t="s">
        <v>809</v>
      </c>
      <c r="F143" s="31" t="s">
        <v>101</v>
      </c>
      <c r="G143" s="32">
        <v>7.2</v>
      </c>
      <c r="H143" s="33">
        <v>0</v>
      </c>
      <c r="I143" s="33">
        <f>ROUND(ROUND(H143,2)*ROUND(G143,3),2)</f>
        <v>0</v>
      </c>
      <c r="O143">
        <f>(I143*21)/100</f>
        <v>0</v>
      </c>
      <c r="P143" t="s">
        <v>35</v>
      </c>
    </row>
    <row r="144" spans="1:18" ht="51" x14ac:dyDescent="0.2">
      <c r="A144" s="34" t="s">
        <v>59</v>
      </c>
      <c r="E144" s="35" t="s">
        <v>3379</v>
      </c>
    </row>
    <row r="145" spans="1:18" x14ac:dyDescent="0.2">
      <c r="A145" s="36" t="s">
        <v>61</v>
      </c>
      <c r="E145" s="37" t="s">
        <v>4637</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3381</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2.9950000000000001</v>
      </c>
      <c r="H151" s="33">
        <v>0</v>
      </c>
      <c r="I151" s="33">
        <f>ROUND(ROUND(H151,2)*ROUND(G151,3),2)</f>
        <v>0</v>
      </c>
      <c r="O151">
        <f>(I151*21)/100</f>
        <v>0</v>
      </c>
      <c r="P151" t="s">
        <v>35</v>
      </c>
    </row>
    <row r="152" spans="1:18" ht="102" x14ac:dyDescent="0.2">
      <c r="A152" s="34" t="s">
        <v>59</v>
      </c>
      <c r="E152" s="35" t="s">
        <v>4638</v>
      </c>
    </row>
    <row r="153" spans="1:18" x14ac:dyDescent="0.2">
      <c r="A153" s="36" t="s">
        <v>61</v>
      </c>
      <c r="E153" s="37" t="s">
        <v>4639</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0+I156+I160+I164+I168+I172+I176+I180+I184</f>
        <v>0</v>
      </c>
      <c r="R155">
        <f>0+O156+O160+O164+O168+O172+O176+O180+O184</f>
        <v>0</v>
      </c>
    </row>
    <row r="156" spans="1:18" x14ac:dyDescent="0.2">
      <c r="A156" s="24" t="s">
        <v>55</v>
      </c>
      <c r="B156" s="29" t="s">
        <v>249</v>
      </c>
      <c r="C156" s="29" t="s">
        <v>821</v>
      </c>
      <c r="D156" s="24" t="s">
        <v>69</v>
      </c>
      <c r="E156" s="30" t="s">
        <v>822</v>
      </c>
      <c r="F156" s="31" t="s">
        <v>101</v>
      </c>
      <c r="G156" s="32">
        <v>3.8</v>
      </c>
      <c r="H156" s="33">
        <v>0</v>
      </c>
      <c r="I156" s="33">
        <f>ROUND(ROUND(H156,2)*ROUND(G156,3),2)</f>
        <v>0</v>
      </c>
      <c r="O156">
        <f>(I156*21)/100</f>
        <v>0</v>
      </c>
      <c r="P156" t="s">
        <v>35</v>
      </c>
    </row>
    <row r="157" spans="1:18" ht="51" x14ac:dyDescent="0.2">
      <c r="A157" s="34" t="s">
        <v>59</v>
      </c>
      <c r="E157" s="35" t="s">
        <v>3388</v>
      </c>
    </row>
    <row r="158" spans="1:18" x14ac:dyDescent="0.2">
      <c r="A158" s="36" t="s">
        <v>61</v>
      </c>
      <c r="E158" s="37" t="s">
        <v>3389</v>
      </c>
    </row>
    <row r="159" spans="1:18" ht="25.5" x14ac:dyDescent="0.2">
      <c r="A159" t="s">
        <v>63</v>
      </c>
      <c r="E159" s="35" t="s">
        <v>825</v>
      </c>
    </row>
    <row r="160" spans="1:18" x14ac:dyDescent="0.2">
      <c r="A160" s="24" t="s">
        <v>55</v>
      </c>
      <c r="B160" s="29" t="s">
        <v>255</v>
      </c>
      <c r="C160" s="29" t="s">
        <v>826</v>
      </c>
      <c r="D160" s="24" t="s">
        <v>69</v>
      </c>
      <c r="E160" s="30" t="s">
        <v>827</v>
      </c>
      <c r="F160" s="31" t="s">
        <v>71</v>
      </c>
      <c r="G160" s="32">
        <v>2E-3</v>
      </c>
      <c r="H160" s="33">
        <v>0</v>
      </c>
      <c r="I160" s="33">
        <f>ROUND(ROUND(H160,2)*ROUND(G160,3),2)</f>
        <v>0</v>
      </c>
      <c r="O160">
        <f>(I160*21)/100</f>
        <v>0</v>
      </c>
      <c r="P160" t="s">
        <v>35</v>
      </c>
    </row>
    <row r="161" spans="1:16" ht="51" x14ac:dyDescent="0.2">
      <c r="A161" s="34" t="s">
        <v>59</v>
      </c>
      <c r="E161" s="35" t="s">
        <v>3390</v>
      </c>
    </row>
    <row r="162" spans="1:16" x14ac:dyDescent="0.2">
      <c r="A162" s="36" t="s">
        <v>61</v>
      </c>
      <c r="E162" s="37" t="s">
        <v>829</v>
      </c>
    </row>
    <row r="163" spans="1:16" ht="38.25" x14ac:dyDescent="0.2">
      <c r="A163" t="s">
        <v>63</v>
      </c>
      <c r="E163" s="35" t="s">
        <v>830</v>
      </c>
    </row>
    <row r="164" spans="1:16" x14ac:dyDescent="0.2">
      <c r="A164" s="24" t="s">
        <v>55</v>
      </c>
      <c r="B164" s="29" t="s">
        <v>262</v>
      </c>
      <c r="C164" s="29" t="s">
        <v>831</v>
      </c>
      <c r="D164" s="24" t="s">
        <v>69</v>
      </c>
      <c r="E164" s="30" t="s">
        <v>832</v>
      </c>
      <c r="F164" s="31" t="s">
        <v>71</v>
      </c>
      <c r="G164" s="32">
        <v>2.5000000000000001E-2</v>
      </c>
      <c r="H164" s="33">
        <v>0</v>
      </c>
      <c r="I164" s="33">
        <f>ROUND(ROUND(H164,2)*ROUND(G164,3),2)</f>
        <v>0</v>
      </c>
      <c r="O164">
        <f>(I164*21)/100</f>
        <v>0</v>
      </c>
      <c r="P164" t="s">
        <v>35</v>
      </c>
    </row>
    <row r="165" spans="1:16" ht="63.75" x14ac:dyDescent="0.2">
      <c r="A165" s="34" t="s">
        <v>59</v>
      </c>
      <c r="E165" s="35" t="s">
        <v>3391</v>
      </c>
    </row>
    <row r="166" spans="1:16" x14ac:dyDescent="0.2">
      <c r="A166" s="36" t="s">
        <v>61</v>
      </c>
      <c r="E166" s="37" t="s">
        <v>834</v>
      </c>
    </row>
    <row r="167" spans="1:16" ht="229.5" x14ac:dyDescent="0.2">
      <c r="A167" t="s">
        <v>63</v>
      </c>
      <c r="E167" s="35" t="s">
        <v>835</v>
      </c>
    </row>
    <row r="168" spans="1:16" x14ac:dyDescent="0.2">
      <c r="A168" s="24" t="s">
        <v>55</v>
      </c>
      <c r="B168" s="29" t="s">
        <v>269</v>
      </c>
      <c r="C168" s="29" t="s">
        <v>668</v>
      </c>
      <c r="D168" s="24" t="s">
        <v>69</v>
      </c>
      <c r="E168" s="30" t="s">
        <v>669</v>
      </c>
      <c r="F168" s="31" t="s">
        <v>71</v>
      </c>
      <c r="G168" s="32">
        <v>7.0789999999999997</v>
      </c>
      <c r="H168" s="33">
        <v>0</v>
      </c>
      <c r="I168" s="33">
        <f>ROUND(ROUND(H168,2)*ROUND(G168,3),2)</f>
        <v>0</v>
      </c>
      <c r="O168">
        <f>(I168*21)/100</f>
        <v>0</v>
      </c>
      <c r="P168" t="s">
        <v>35</v>
      </c>
    </row>
    <row r="169" spans="1:16" ht="127.5" x14ac:dyDescent="0.2">
      <c r="A169" s="34" t="s">
        <v>59</v>
      </c>
      <c r="E169" s="35" t="s">
        <v>4640</v>
      </c>
    </row>
    <row r="170" spans="1:16" ht="38.25" x14ac:dyDescent="0.2">
      <c r="A170" s="36" t="s">
        <v>61</v>
      </c>
      <c r="E170" s="37" t="s">
        <v>4641</v>
      </c>
    </row>
    <row r="171" spans="1:16" ht="114.75" x14ac:dyDescent="0.2">
      <c r="A171" t="s">
        <v>63</v>
      </c>
      <c r="E171" s="35" t="s">
        <v>661</v>
      </c>
    </row>
    <row r="172" spans="1:16" x14ac:dyDescent="0.2">
      <c r="A172" s="24" t="s">
        <v>55</v>
      </c>
      <c r="B172" s="29" t="s">
        <v>275</v>
      </c>
      <c r="C172" s="29" t="s">
        <v>673</v>
      </c>
      <c r="D172" s="24" t="s">
        <v>69</v>
      </c>
      <c r="E172" s="30" t="s">
        <v>674</v>
      </c>
      <c r="F172" s="31" t="s">
        <v>77</v>
      </c>
      <c r="G172" s="32">
        <v>162.81700000000001</v>
      </c>
      <c r="H172" s="33">
        <v>0</v>
      </c>
      <c r="I172" s="33">
        <f>ROUND(ROUND(H172,2)*ROUND(G172,3),2)</f>
        <v>0</v>
      </c>
      <c r="O172">
        <f>(I172*21)/100</f>
        <v>0</v>
      </c>
      <c r="P172" t="s">
        <v>35</v>
      </c>
    </row>
    <row r="173" spans="1:16" ht="89.25" x14ac:dyDescent="0.2">
      <c r="A173" s="34" t="s">
        <v>59</v>
      </c>
      <c r="E173" s="35" t="s">
        <v>4642</v>
      </c>
    </row>
    <row r="174" spans="1:16" ht="38.25" x14ac:dyDescent="0.2">
      <c r="A174" s="36" t="s">
        <v>61</v>
      </c>
      <c r="E174" s="37" t="s">
        <v>4643</v>
      </c>
    </row>
    <row r="175" spans="1:16" ht="25.5" x14ac:dyDescent="0.2">
      <c r="A175" t="s">
        <v>63</v>
      </c>
      <c r="E175" s="35" t="s">
        <v>80</v>
      </c>
    </row>
    <row r="176" spans="1:16" x14ac:dyDescent="0.2">
      <c r="A176" s="24" t="s">
        <v>55</v>
      </c>
      <c r="B176" s="29" t="s">
        <v>282</v>
      </c>
      <c r="C176" s="29" t="s">
        <v>840</v>
      </c>
      <c r="D176" s="24" t="s">
        <v>69</v>
      </c>
      <c r="E176" s="30" t="s">
        <v>841</v>
      </c>
      <c r="F176" s="31" t="s">
        <v>71</v>
      </c>
      <c r="G176" s="32">
        <v>2.645</v>
      </c>
      <c r="H176" s="33">
        <v>0</v>
      </c>
      <c r="I176" s="33">
        <f>ROUND(ROUND(H176,2)*ROUND(G176,3),2)</f>
        <v>0</v>
      </c>
      <c r="O176">
        <f>(I176*21)/100</f>
        <v>0</v>
      </c>
      <c r="P176" t="s">
        <v>35</v>
      </c>
    </row>
    <row r="177" spans="1:16" ht="63.75" x14ac:dyDescent="0.2">
      <c r="A177" s="34" t="s">
        <v>59</v>
      </c>
      <c r="E177" s="35" t="s">
        <v>3864</v>
      </c>
    </row>
    <row r="178" spans="1:16" x14ac:dyDescent="0.2">
      <c r="A178" s="36" t="s">
        <v>61</v>
      </c>
      <c r="E178" s="37" t="s">
        <v>4644</v>
      </c>
    </row>
    <row r="179" spans="1:16" ht="114.75" x14ac:dyDescent="0.2">
      <c r="A179" t="s">
        <v>63</v>
      </c>
      <c r="E179" s="35" t="s">
        <v>661</v>
      </c>
    </row>
    <row r="180" spans="1:16" x14ac:dyDescent="0.2">
      <c r="A180" s="24" t="s">
        <v>55</v>
      </c>
      <c r="B180" s="29" t="s">
        <v>287</v>
      </c>
      <c r="C180" s="29" t="s">
        <v>844</v>
      </c>
      <c r="D180" s="24" t="s">
        <v>69</v>
      </c>
      <c r="E180" s="30" t="s">
        <v>845</v>
      </c>
      <c r="F180" s="31" t="s">
        <v>77</v>
      </c>
      <c r="G180" s="32">
        <v>130.08799999999999</v>
      </c>
      <c r="H180" s="33">
        <v>0</v>
      </c>
      <c r="I180" s="33">
        <f>ROUND(ROUND(H180,2)*ROUND(G180,3),2)</f>
        <v>0</v>
      </c>
      <c r="O180">
        <f>(I180*21)/100</f>
        <v>0</v>
      </c>
      <c r="P180" t="s">
        <v>35</v>
      </c>
    </row>
    <row r="181" spans="1:16" ht="89.25" x14ac:dyDescent="0.2">
      <c r="A181" s="34" t="s">
        <v>59</v>
      </c>
      <c r="E181" s="35" t="s">
        <v>4645</v>
      </c>
    </row>
    <row r="182" spans="1:16" ht="38.25" x14ac:dyDescent="0.2">
      <c r="A182" s="36" t="s">
        <v>61</v>
      </c>
      <c r="E182" s="37" t="s">
        <v>3867</v>
      </c>
    </row>
    <row r="183" spans="1:16" ht="25.5" x14ac:dyDescent="0.2">
      <c r="A183" t="s">
        <v>63</v>
      </c>
      <c r="E183" s="35" t="s">
        <v>80</v>
      </c>
    </row>
    <row r="184" spans="1:16" x14ac:dyDescent="0.2">
      <c r="A184" s="24" t="s">
        <v>55</v>
      </c>
      <c r="B184" s="29" t="s">
        <v>292</v>
      </c>
      <c r="C184" s="29" t="s">
        <v>915</v>
      </c>
      <c r="D184" s="24" t="s">
        <v>69</v>
      </c>
      <c r="E184" s="30" t="s">
        <v>916</v>
      </c>
      <c r="F184" s="31" t="s">
        <v>101</v>
      </c>
      <c r="G184" s="32">
        <v>5.15</v>
      </c>
      <c r="H184" s="33">
        <v>0</v>
      </c>
      <c r="I184" s="33">
        <f>ROUND(ROUND(H184,2)*ROUND(G184,3),2)</f>
        <v>0</v>
      </c>
      <c r="O184">
        <f>(I184*21)/100</f>
        <v>0</v>
      </c>
      <c r="P184" t="s">
        <v>35</v>
      </c>
    </row>
    <row r="185" spans="1:16" ht="51" x14ac:dyDescent="0.2">
      <c r="A185" s="34" t="s">
        <v>59</v>
      </c>
      <c r="E185" s="35" t="s">
        <v>3862</v>
      </c>
    </row>
    <row r="186" spans="1:16" x14ac:dyDescent="0.2">
      <c r="A186" s="36" t="s">
        <v>61</v>
      </c>
      <c r="E186" s="37" t="s">
        <v>3863</v>
      </c>
    </row>
    <row r="187" spans="1:16" ht="127.5" x14ac:dyDescent="0.2">
      <c r="A187" t="s">
        <v>63</v>
      </c>
      <c r="E187"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4646</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4646</v>
      </c>
      <c r="D8" s="2"/>
      <c r="E8" s="21" t="s">
        <v>4647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74.453999999999994</v>
      </c>
      <c r="H13" s="33">
        <v>0</v>
      </c>
      <c r="I13" s="33">
        <f>ROUND(ROUND(H13,2)*ROUND(G13,3),2)</f>
        <v>0</v>
      </c>
      <c r="O13">
        <f>(I13*21)/100</f>
        <v>0</v>
      </c>
      <c r="P13" t="s">
        <v>35</v>
      </c>
    </row>
    <row r="14" spans="1:18" ht="25.5" x14ac:dyDescent="0.2">
      <c r="A14" s="34" t="s">
        <v>59</v>
      </c>
      <c r="E14" s="35" t="s">
        <v>3459</v>
      </c>
    </row>
    <row r="15" spans="1:18" x14ac:dyDescent="0.2">
      <c r="A15" s="36" t="s">
        <v>61</v>
      </c>
      <c r="E15" s="37" t="s">
        <v>4648</v>
      </c>
    </row>
    <row r="16" spans="1:18" ht="25.5" x14ac:dyDescent="0.2">
      <c r="A16" t="s">
        <v>63</v>
      </c>
      <c r="E16" s="35" t="s">
        <v>64</v>
      </c>
    </row>
    <row r="17" spans="1:18" x14ac:dyDescent="0.2">
      <c r="A17" s="24" t="s">
        <v>55</v>
      </c>
      <c r="B17" s="29" t="s">
        <v>35</v>
      </c>
      <c r="C17" s="29" t="s">
        <v>56</v>
      </c>
      <c r="D17" s="24" t="s">
        <v>125</v>
      </c>
      <c r="E17" s="30" t="s">
        <v>57</v>
      </c>
      <c r="F17" s="31" t="s">
        <v>58</v>
      </c>
      <c r="G17" s="32">
        <v>20.334</v>
      </c>
      <c r="H17" s="33">
        <v>0</v>
      </c>
      <c r="I17" s="33">
        <f>ROUND(ROUND(H17,2)*ROUND(G17,3),2)</f>
        <v>0</v>
      </c>
      <c r="O17">
        <f>(I17*21)/100</f>
        <v>0</v>
      </c>
      <c r="P17" t="s">
        <v>35</v>
      </c>
    </row>
    <row r="18" spans="1:18" ht="25.5" x14ac:dyDescent="0.2">
      <c r="A18" s="34" t="s">
        <v>59</v>
      </c>
      <c r="E18" s="35" t="s">
        <v>4299</v>
      </c>
    </row>
    <row r="19" spans="1:18" x14ac:dyDescent="0.2">
      <c r="A19" s="36" t="s">
        <v>61</v>
      </c>
      <c r="E19" s="37" t="s">
        <v>4649</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1.8029999999999999</v>
      </c>
      <c r="H22" s="33">
        <v>0</v>
      </c>
      <c r="I22" s="33">
        <f>ROUND(ROUND(H22,2)*ROUND(G22,3),2)</f>
        <v>0</v>
      </c>
      <c r="O22">
        <f>(I22*21)/100</f>
        <v>0</v>
      </c>
      <c r="P22" t="s">
        <v>35</v>
      </c>
    </row>
    <row r="23" spans="1:18" ht="63.75" x14ac:dyDescent="0.2">
      <c r="A23" s="34" t="s">
        <v>59</v>
      </c>
      <c r="E23" s="35" t="s">
        <v>4650</v>
      </c>
    </row>
    <row r="24" spans="1:18" x14ac:dyDescent="0.2">
      <c r="A24" s="36" t="s">
        <v>61</v>
      </c>
      <c r="E24" s="37" t="s">
        <v>4651</v>
      </c>
    </row>
    <row r="25" spans="1:18" ht="63.75" x14ac:dyDescent="0.2">
      <c r="A25" t="s">
        <v>63</v>
      </c>
      <c r="E25" s="35" t="s">
        <v>74</v>
      </c>
    </row>
    <row r="26" spans="1:18" x14ac:dyDescent="0.2">
      <c r="A26" s="24" t="s">
        <v>55</v>
      </c>
      <c r="B26" s="29" t="s">
        <v>43</v>
      </c>
      <c r="C26" s="29" t="s">
        <v>1087</v>
      </c>
      <c r="D26" s="24" t="s">
        <v>69</v>
      </c>
      <c r="E26" s="30" t="s">
        <v>1088</v>
      </c>
      <c r="F26" s="31" t="s">
        <v>101</v>
      </c>
      <c r="G26" s="32">
        <v>14</v>
      </c>
      <c r="H26" s="33">
        <v>0</v>
      </c>
      <c r="I26" s="33">
        <f>ROUND(ROUND(H26,2)*ROUND(G26,3),2)</f>
        <v>0</v>
      </c>
      <c r="O26">
        <f>(I26*21)/100</f>
        <v>0</v>
      </c>
      <c r="P26" t="s">
        <v>35</v>
      </c>
    </row>
    <row r="27" spans="1:18" ht="38.25" x14ac:dyDescent="0.2">
      <c r="A27" s="34" t="s">
        <v>59</v>
      </c>
      <c r="E27" s="35" t="s">
        <v>4006</v>
      </c>
    </row>
    <row r="28" spans="1:18" x14ac:dyDescent="0.2">
      <c r="A28" s="36" t="s">
        <v>61</v>
      </c>
      <c r="E28" s="37" t="s">
        <v>4522</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3.4580000000000002</v>
      </c>
      <c r="H34" s="33">
        <v>0</v>
      </c>
      <c r="I34" s="33">
        <f>ROUND(ROUND(H34,2)*ROUND(G34,3),2)</f>
        <v>0</v>
      </c>
      <c r="O34">
        <f>(I34*21)/100</f>
        <v>0</v>
      </c>
      <c r="P34" t="s">
        <v>35</v>
      </c>
    </row>
    <row r="35" spans="1:16" ht="153" x14ac:dyDescent="0.2">
      <c r="A35" s="34" t="s">
        <v>59</v>
      </c>
      <c r="E35" s="35" t="s">
        <v>4652</v>
      </c>
    </row>
    <row r="36" spans="1:16" ht="38.25" x14ac:dyDescent="0.2">
      <c r="A36" s="36" t="s">
        <v>61</v>
      </c>
      <c r="E36" s="37" t="s">
        <v>4653</v>
      </c>
    </row>
    <row r="37" spans="1:16" ht="38.25" x14ac:dyDescent="0.2">
      <c r="A37" t="s">
        <v>63</v>
      </c>
      <c r="E37" s="35" t="s">
        <v>146</v>
      </c>
    </row>
    <row r="38" spans="1:16" x14ac:dyDescent="0.2">
      <c r="A38" s="24" t="s">
        <v>55</v>
      </c>
      <c r="B38" s="29" t="s">
        <v>89</v>
      </c>
      <c r="C38" s="29" t="s">
        <v>166</v>
      </c>
      <c r="D38" s="24" t="s">
        <v>69</v>
      </c>
      <c r="E38" s="30" t="s">
        <v>167</v>
      </c>
      <c r="F38" s="31" t="s">
        <v>71</v>
      </c>
      <c r="G38" s="32">
        <v>37.226999999999997</v>
      </c>
      <c r="H38" s="33">
        <v>0</v>
      </c>
      <c r="I38" s="33">
        <f>ROUND(ROUND(H38,2)*ROUND(G38,3),2)</f>
        <v>0</v>
      </c>
      <c r="O38">
        <f>(I38*21)/100</f>
        <v>0</v>
      </c>
      <c r="P38" t="s">
        <v>35</v>
      </c>
    </row>
    <row r="39" spans="1:16" ht="63.75" x14ac:dyDescent="0.2">
      <c r="A39" s="34" t="s">
        <v>59</v>
      </c>
      <c r="E39" s="35" t="s">
        <v>4654</v>
      </c>
    </row>
    <row r="40" spans="1:16" x14ac:dyDescent="0.2">
      <c r="A40" s="36" t="s">
        <v>61</v>
      </c>
      <c r="E40" s="37" t="s">
        <v>4655</v>
      </c>
    </row>
    <row r="41" spans="1:16" ht="318.75" x14ac:dyDescent="0.2">
      <c r="A41" t="s">
        <v>63</v>
      </c>
      <c r="E41" s="35" t="s">
        <v>170</v>
      </c>
    </row>
    <row r="42" spans="1:16" x14ac:dyDescent="0.2">
      <c r="A42" s="24" t="s">
        <v>55</v>
      </c>
      <c r="B42" s="29" t="s">
        <v>94</v>
      </c>
      <c r="C42" s="29" t="s">
        <v>172</v>
      </c>
      <c r="D42" s="24" t="s">
        <v>69</v>
      </c>
      <c r="E42" s="30" t="s">
        <v>173</v>
      </c>
      <c r="F42" s="31" t="s">
        <v>174</v>
      </c>
      <c r="G42" s="32">
        <v>372.27</v>
      </c>
      <c r="H42" s="33">
        <v>0</v>
      </c>
      <c r="I42" s="33">
        <f>ROUND(ROUND(H42,2)*ROUND(G42,3),2)</f>
        <v>0</v>
      </c>
      <c r="O42">
        <f>(I42*21)/100</f>
        <v>0</v>
      </c>
      <c r="P42" t="s">
        <v>35</v>
      </c>
    </row>
    <row r="43" spans="1:16" ht="38.25" x14ac:dyDescent="0.2">
      <c r="A43" s="34" t="s">
        <v>59</v>
      </c>
      <c r="E43" s="35" t="s">
        <v>751</v>
      </c>
    </row>
    <row r="44" spans="1:16" x14ac:dyDescent="0.2">
      <c r="A44" s="36" t="s">
        <v>61</v>
      </c>
      <c r="E44" s="37" t="s">
        <v>4656</v>
      </c>
    </row>
    <row r="45" spans="1:16" ht="25.5" x14ac:dyDescent="0.2">
      <c r="A45" t="s">
        <v>63</v>
      </c>
      <c r="E45" s="35" t="s">
        <v>177</v>
      </c>
    </row>
    <row r="46" spans="1:16" x14ac:dyDescent="0.2">
      <c r="A46" s="24" t="s">
        <v>55</v>
      </c>
      <c r="B46" s="29" t="s">
        <v>50</v>
      </c>
      <c r="C46" s="29" t="s">
        <v>753</v>
      </c>
      <c r="D46" s="24" t="s">
        <v>69</v>
      </c>
      <c r="E46" s="30" t="s">
        <v>754</v>
      </c>
      <c r="F46" s="31" t="s">
        <v>71</v>
      </c>
      <c r="G46" s="32">
        <v>16.725000000000001</v>
      </c>
      <c r="H46" s="33">
        <v>0</v>
      </c>
      <c r="I46" s="33">
        <f>ROUND(ROUND(H46,2)*ROUND(G46,3),2)</f>
        <v>0</v>
      </c>
      <c r="O46">
        <f>(I46*21)/100</f>
        <v>0</v>
      </c>
      <c r="P46" t="s">
        <v>35</v>
      </c>
    </row>
    <row r="47" spans="1:16" ht="51" x14ac:dyDescent="0.2">
      <c r="A47" s="34" t="s">
        <v>59</v>
      </c>
      <c r="E47" s="35" t="s">
        <v>3339</v>
      </c>
    </row>
    <row r="48" spans="1:16" x14ac:dyDescent="0.2">
      <c r="A48" s="36" t="s">
        <v>61</v>
      </c>
      <c r="E48" s="37" t="s">
        <v>4657</v>
      </c>
    </row>
    <row r="49" spans="1:16" ht="293.25" x14ac:dyDescent="0.2">
      <c r="A49" t="s">
        <v>63</v>
      </c>
      <c r="E49" s="35" t="s">
        <v>757</v>
      </c>
    </row>
    <row r="50" spans="1:16" x14ac:dyDescent="0.2">
      <c r="A50" s="24" t="s">
        <v>55</v>
      </c>
      <c r="B50" s="29" t="s">
        <v>52</v>
      </c>
      <c r="C50" s="29" t="s">
        <v>202</v>
      </c>
      <c r="D50" s="24" t="s">
        <v>69</v>
      </c>
      <c r="E50" s="30" t="s">
        <v>203</v>
      </c>
      <c r="F50" s="31" t="s">
        <v>204</v>
      </c>
      <c r="G50" s="32">
        <v>57.066000000000003</v>
      </c>
      <c r="H50" s="33">
        <v>0</v>
      </c>
      <c r="I50" s="33">
        <f>ROUND(ROUND(H50,2)*ROUND(G50,3),2)</f>
        <v>0</v>
      </c>
      <c r="O50">
        <f>(I50*21)/100</f>
        <v>0</v>
      </c>
      <c r="P50" t="s">
        <v>35</v>
      </c>
    </row>
    <row r="51" spans="1:16" ht="76.5" x14ac:dyDescent="0.2">
      <c r="A51" s="34" t="s">
        <v>59</v>
      </c>
      <c r="E51" s="35" t="s">
        <v>4658</v>
      </c>
    </row>
    <row r="52" spans="1:16" ht="38.25" x14ac:dyDescent="0.2">
      <c r="A52" s="36" t="s">
        <v>61</v>
      </c>
      <c r="E52" s="37" t="s">
        <v>4659</v>
      </c>
    </row>
    <row r="53" spans="1:16" ht="25.5" x14ac:dyDescent="0.2">
      <c r="A53" t="s">
        <v>63</v>
      </c>
      <c r="E53" s="35" t="s">
        <v>207</v>
      </c>
    </row>
    <row r="54" spans="1:16" x14ac:dyDescent="0.2">
      <c r="A54" s="24" t="s">
        <v>55</v>
      </c>
      <c r="B54" s="29" t="s">
        <v>108</v>
      </c>
      <c r="C54" s="29" t="s">
        <v>209</v>
      </c>
      <c r="D54" s="24" t="s">
        <v>69</v>
      </c>
      <c r="E54" s="30" t="s">
        <v>210</v>
      </c>
      <c r="F54" s="31" t="s">
        <v>204</v>
      </c>
      <c r="G54" s="32">
        <v>4.1550000000000002</v>
      </c>
      <c r="H54" s="33">
        <v>0</v>
      </c>
      <c r="I54" s="33">
        <f>ROUND(ROUND(H54,2)*ROUND(G54,3),2)</f>
        <v>0</v>
      </c>
      <c r="O54">
        <f>(I54*21)/100</f>
        <v>0</v>
      </c>
      <c r="P54" t="s">
        <v>35</v>
      </c>
    </row>
    <row r="55" spans="1:16" ht="38.25" x14ac:dyDescent="0.2">
      <c r="A55" s="34" t="s">
        <v>59</v>
      </c>
      <c r="E55" s="35" t="s">
        <v>3343</v>
      </c>
    </row>
    <row r="56" spans="1:16" x14ac:dyDescent="0.2">
      <c r="A56" s="36" t="s">
        <v>61</v>
      </c>
      <c r="E56" s="37" t="s">
        <v>4660</v>
      </c>
    </row>
    <row r="57" spans="1:16" x14ac:dyDescent="0.2">
      <c r="A57" t="s">
        <v>63</v>
      </c>
      <c r="E57" s="35" t="s">
        <v>213</v>
      </c>
    </row>
    <row r="58" spans="1:16" x14ac:dyDescent="0.2">
      <c r="A58" s="24" t="s">
        <v>55</v>
      </c>
      <c r="B58" s="29" t="s">
        <v>113</v>
      </c>
      <c r="C58" s="29" t="s">
        <v>762</v>
      </c>
      <c r="D58" s="24" t="s">
        <v>69</v>
      </c>
      <c r="E58" s="30" t="s">
        <v>763</v>
      </c>
      <c r="F58" s="31" t="s">
        <v>204</v>
      </c>
      <c r="G58" s="32">
        <v>4.1550000000000002</v>
      </c>
      <c r="H58" s="33">
        <v>0</v>
      </c>
      <c r="I58" s="33">
        <f>ROUND(ROUND(H58,2)*ROUND(G58,3),2)</f>
        <v>0</v>
      </c>
      <c r="O58">
        <f>(I58*21)/100</f>
        <v>0</v>
      </c>
      <c r="P58" t="s">
        <v>35</v>
      </c>
    </row>
    <row r="59" spans="1:16" ht="38.25" x14ac:dyDescent="0.2">
      <c r="A59" s="34" t="s">
        <v>59</v>
      </c>
      <c r="E59" s="35" t="s">
        <v>3345</v>
      </c>
    </row>
    <row r="60" spans="1:16" x14ac:dyDescent="0.2">
      <c r="A60" s="36" t="s">
        <v>61</v>
      </c>
      <c r="E60" s="37" t="s">
        <v>4660</v>
      </c>
    </row>
    <row r="61" spans="1:16" ht="38.25" x14ac:dyDescent="0.2">
      <c r="A61" t="s">
        <v>63</v>
      </c>
      <c r="E61" s="35" t="s">
        <v>765</v>
      </c>
    </row>
    <row r="62" spans="1:16" x14ac:dyDescent="0.2">
      <c r="A62" s="24" t="s">
        <v>55</v>
      </c>
      <c r="B62" s="29" t="s">
        <v>118</v>
      </c>
      <c r="C62" s="29" t="s">
        <v>221</v>
      </c>
      <c r="D62" s="24" t="s">
        <v>69</v>
      </c>
      <c r="E62" s="30" t="s">
        <v>222</v>
      </c>
      <c r="F62" s="31" t="s">
        <v>204</v>
      </c>
      <c r="G62" s="32">
        <v>4.1550000000000002</v>
      </c>
      <c r="H62" s="33">
        <v>0</v>
      </c>
      <c r="I62" s="33">
        <f>ROUND(ROUND(H62,2)*ROUND(G62,3),2)</f>
        <v>0</v>
      </c>
      <c r="O62">
        <f>(I62*21)/100</f>
        <v>0</v>
      </c>
      <c r="P62" t="s">
        <v>35</v>
      </c>
    </row>
    <row r="63" spans="1:16" ht="38.25" x14ac:dyDescent="0.2">
      <c r="A63" s="34" t="s">
        <v>59</v>
      </c>
      <c r="E63" s="35" t="s">
        <v>3346</v>
      </c>
    </row>
    <row r="64" spans="1:16" x14ac:dyDescent="0.2">
      <c r="A64" s="36" t="s">
        <v>61</v>
      </c>
      <c r="E64" s="37" t="s">
        <v>4660</v>
      </c>
    </row>
    <row r="65" spans="1:18" ht="25.5" x14ac:dyDescent="0.2">
      <c r="A65" t="s">
        <v>63</v>
      </c>
      <c r="E65" s="35" t="s">
        <v>224</v>
      </c>
    </row>
    <row r="66" spans="1:18" x14ac:dyDescent="0.2">
      <c r="A66" s="24" t="s">
        <v>55</v>
      </c>
      <c r="B66" s="29" t="s">
        <v>124</v>
      </c>
      <c r="C66" s="29" t="s">
        <v>226</v>
      </c>
      <c r="D66" s="24" t="s">
        <v>69</v>
      </c>
      <c r="E66" s="30" t="s">
        <v>227</v>
      </c>
      <c r="F66" s="31" t="s">
        <v>204</v>
      </c>
      <c r="G66" s="32">
        <v>4.1550000000000002</v>
      </c>
      <c r="H66" s="33">
        <v>0</v>
      </c>
      <c r="I66" s="33">
        <f>ROUND(ROUND(H66,2)*ROUND(G66,3),2)</f>
        <v>0</v>
      </c>
      <c r="O66">
        <f>(I66*21)/100</f>
        <v>0</v>
      </c>
      <c r="P66" t="s">
        <v>35</v>
      </c>
    </row>
    <row r="67" spans="1:18" ht="38.25" x14ac:dyDescent="0.2">
      <c r="A67" s="34" t="s">
        <v>59</v>
      </c>
      <c r="E67" s="35" t="s">
        <v>3347</v>
      </c>
    </row>
    <row r="68" spans="1:18" x14ac:dyDescent="0.2">
      <c r="A68" s="36" t="s">
        <v>61</v>
      </c>
      <c r="E68" s="37" t="s">
        <v>4660</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0.14399999999999999</v>
      </c>
      <c r="H71" s="33">
        <v>0</v>
      </c>
      <c r="I71" s="33">
        <f>ROUND(ROUND(H71,2)*ROUND(G71,3),2)</f>
        <v>0</v>
      </c>
      <c r="O71">
        <f>(I71*21)/100</f>
        <v>0</v>
      </c>
      <c r="P71" t="s">
        <v>35</v>
      </c>
    </row>
    <row r="72" spans="1:18" ht="51" x14ac:dyDescent="0.2">
      <c r="A72" s="34" t="s">
        <v>59</v>
      </c>
      <c r="E72" s="35" t="s">
        <v>3349</v>
      </c>
    </row>
    <row r="73" spans="1:18" x14ac:dyDescent="0.2">
      <c r="A73" s="36" t="s">
        <v>61</v>
      </c>
      <c r="E73" s="37" t="s">
        <v>3350</v>
      </c>
    </row>
    <row r="74" spans="1:18" ht="229.5" x14ac:dyDescent="0.2">
      <c r="A74" t="s">
        <v>63</v>
      </c>
      <c r="E74" s="35" t="s">
        <v>772</v>
      </c>
    </row>
    <row r="75" spans="1:18" x14ac:dyDescent="0.2">
      <c r="A75" s="24" t="s">
        <v>55</v>
      </c>
      <c r="B75" s="29" t="s">
        <v>134</v>
      </c>
      <c r="C75" s="29" t="s">
        <v>288</v>
      </c>
      <c r="D75" s="24" t="s">
        <v>69</v>
      </c>
      <c r="E75" s="30" t="s">
        <v>289</v>
      </c>
      <c r="F75" s="31" t="s">
        <v>71</v>
      </c>
      <c r="G75" s="32">
        <v>3.2629999999999999</v>
      </c>
      <c r="H75" s="33">
        <v>0</v>
      </c>
      <c r="I75" s="33">
        <f>ROUND(ROUND(H75,2)*ROUND(G75,3),2)</f>
        <v>0</v>
      </c>
      <c r="O75">
        <f>(I75*21)/100</f>
        <v>0</v>
      </c>
      <c r="P75" t="s">
        <v>35</v>
      </c>
    </row>
    <row r="76" spans="1:18" ht="51" x14ac:dyDescent="0.2">
      <c r="A76" s="34" t="s">
        <v>59</v>
      </c>
      <c r="E76" s="35" t="s">
        <v>3351</v>
      </c>
    </row>
    <row r="77" spans="1:18" x14ac:dyDescent="0.2">
      <c r="A77" s="36" t="s">
        <v>61</v>
      </c>
      <c r="E77" s="37" t="s">
        <v>4661</v>
      </c>
    </row>
    <row r="78" spans="1:18" ht="369.75" x14ac:dyDescent="0.2">
      <c r="A78" t="s">
        <v>63</v>
      </c>
      <c r="E78" s="35" t="s">
        <v>274</v>
      </c>
    </row>
    <row r="79" spans="1:18" x14ac:dyDescent="0.2">
      <c r="A79" s="24" t="s">
        <v>55</v>
      </c>
      <c r="B79" s="29" t="s">
        <v>141</v>
      </c>
      <c r="C79" s="29" t="s">
        <v>775</v>
      </c>
      <c r="D79" s="24" t="s">
        <v>69</v>
      </c>
      <c r="E79" s="30" t="s">
        <v>776</v>
      </c>
      <c r="F79" s="31" t="s">
        <v>71</v>
      </c>
      <c r="G79" s="32">
        <v>2.819</v>
      </c>
      <c r="H79" s="33">
        <v>0</v>
      </c>
      <c r="I79" s="33">
        <f>ROUND(ROUND(H79,2)*ROUND(G79,3),2)</f>
        <v>0</v>
      </c>
      <c r="O79">
        <f>(I79*21)/100</f>
        <v>0</v>
      </c>
      <c r="P79" t="s">
        <v>35</v>
      </c>
    </row>
    <row r="80" spans="1:18" ht="76.5" x14ac:dyDescent="0.2">
      <c r="A80" s="34" t="s">
        <v>59</v>
      </c>
      <c r="E80" s="35" t="s">
        <v>4662</v>
      </c>
    </row>
    <row r="81" spans="1:16" x14ac:dyDescent="0.2">
      <c r="A81" s="36" t="s">
        <v>61</v>
      </c>
      <c r="E81" s="37" t="s">
        <v>4663</v>
      </c>
    </row>
    <row r="82" spans="1:16" ht="369.75" x14ac:dyDescent="0.2">
      <c r="A82" t="s">
        <v>63</v>
      </c>
      <c r="E82" s="35" t="s">
        <v>274</v>
      </c>
    </row>
    <row r="83" spans="1:16" x14ac:dyDescent="0.2">
      <c r="A83" s="24" t="s">
        <v>55</v>
      </c>
      <c r="B83" s="29" t="s">
        <v>147</v>
      </c>
      <c r="C83" s="29" t="s">
        <v>779</v>
      </c>
      <c r="D83" s="24" t="s">
        <v>69</v>
      </c>
      <c r="E83" s="30" t="s">
        <v>780</v>
      </c>
      <c r="F83" s="31" t="s">
        <v>58</v>
      </c>
      <c r="G83" s="32">
        <v>0.443</v>
      </c>
      <c r="H83" s="33">
        <v>0</v>
      </c>
      <c r="I83" s="33">
        <f>ROUND(ROUND(H83,2)*ROUND(G83,3),2)</f>
        <v>0</v>
      </c>
      <c r="O83">
        <f>(I83*21)/100</f>
        <v>0</v>
      </c>
      <c r="P83" t="s">
        <v>35</v>
      </c>
    </row>
    <row r="84" spans="1:16" ht="51" x14ac:dyDescent="0.2">
      <c r="A84" s="34" t="s">
        <v>59</v>
      </c>
      <c r="E84" s="35" t="s">
        <v>3355</v>
      </c>
    </row>
    <row r="85" spans="1:16" x14ac:dyDescent="0.2">
      <c r="A85" s="36" t="s">
        <v>61</v>
      </c>
      <c r="E85" s="37" t="s">
        <v>4664</v>
      </c>
    </row>
    <row r="86" spans="1:16" ht="191.25" x14ac:dyDescent="0.2">
      <c r="A86" t="s">
        <v>63</v>
      </c>
      <c r="E86" s="35" t="s">
        <v>783</v>
      </c>
    </row>
    <row r="87" spans="1:16" x14ac:dyDescent="0.2">
      <c r="A87" s="24" t="s">
        <v>55</v>
      </c>
      <c r="B87" s="29" t="s">
        <v>153</v>
      </c>
      <c r="C87" s="29" t="s">
        <v>293</v>
      </c>
      <c r="D87" s="24" t="s">
        <v>69</v>
      </c>
      <c r="E87" s="30" t="s">
        <v>294</v>
      </c>
      <c r="F87" s="31" t="s">
        <v>71</v>
      </c>
      <c r="G87" s="32">
        <v>5.3040000000000003</v>
      </c>
      <c r="H87" s="33">
        <v>0</v>
      </c>
      <c r="I87" s="33">
        <f>ROUND(ROUND(H87,2)*ROUND(G87,3),2)</f>
        <v>0</v>
      </c>
      <c r="O87">
        <f>(I87*21)/100</f>
        <v>0</v>
      </c>
      <c r="P87" t="s">
        <v>35</v>
      </c>
    </row>
    <row r="88" spans="1:16" ht="51" x14ac:dyDescent="0.2">
      <c r="A88" s="34" t="s">
        <v>59</v>
      </c>
      <c r="E88" s="35" t="s">
        <v>3357</v>
      </c>
    </row>
    <row r="89" spans="1:16" x14ac:dyDescent="0.2">
      <c r="A89" s="36" t="s">
        <v>61</v>
      </c>
      <c r="E89" s="37" t="s">
        <v>4665</v>
      </c>
    </row>
    <row r="90" spans="1:16" ht="38.25" x14ac:dyDescent="0.2">
      <c r="A90" t="s">
        <v>63</v>
      </c>
      <c r="E90" s="35" t="s">
        <v>297</v>
      </c>
    </row>
    <row r="91" spans="1:16" x14ac:dyDescent="0.2">
      <c r="A91" s="24" t="s">
        <v>55</v>
      </c>
      <c r="B91" s="29" t="s">
        <v>159</v>
      </c>
      <c r="C91" s="29" t="s">
        <v>310</v>
      </c>
      <c r="D91" s="24" t="s">
        <v>69</v>
      </c>
      <c r="E91" s="30" t="s">
        <v>311</v>
      </c>
      <c r="F91" s="31" t="s">
        <v>71</v>
      </c>
      <c r="G91" s="32">
        <v>5.4379999999999997</v>
      </c>
      <c r="H91" s="33">
        <v>0</v>
      </c>
      <c r="I91" s="33">
        <f>ROUND(ROUND(H91,2)*ROUND(G91,3),2)</f>
        <v>0</v>
      </c>
      <c r="O91">
        <f>(I91*21)/100</f>
        <v>0</v>
      </c>
      <c r="P91" t="s">
        <v>35</v>
      </c>
    </row>
    <row r="92" spans="1:16" ht="51" x14ac:dyDescent="0.2">
      <c r="A92" s="34" t="s">
        <v>59</v>
      </c>
      <c r="E92" s="35" t="s">
        <v>3359</v>
      </c>
    </row>
    <row r="93" spans="1:16" x14ac:dyDescent="0.2">
      <c r="A93" s="36" t="s">
        <v>61</v>
      </c>
      <c r="E93" s="37" t="s">
        <v>4666</v>
      </c>
    </row>
    <row r="94" spans="1:16" ht="102" x14ac:dyDescent="0.2">
      <c r="A94" t="s">
        <v>63</v>
      </c>
      <c r="E94" s="35" t="s">
        <v>314</v>
      </c>
    </row>
    <row r="95" spans="1:16" x14ac:dyDescent="0.2">
      <c r="A95" s="24" t="s">
        <v>55</v>
      </c>
      <c r="B95" s="29" t="s">
        <v>165</v>
      </c>
      <c r="C95" s="29" t="s">
        <v>788</v>
      </c>
      <c r="D95" s="24" t="s">
        <v>69</v>
      </c>
      <c r="E95" s="30" t="s">
        <v>789</v>
      </c>
      <c r="F95" s="31" t="s">
        <v>71</v>
      </c>
      <c r="G95" s="32">
        <v>0.61</v>
      </c>
      <c r="H95" s="33">
        <v>0</v>
      </c>
      <c r="I95" s="33">
        <f>ROUND(ROUND(H95,2)*ROUND(G95,3),2)</f>
        <v>0</v>
      </c>
      <c r="O95">
        <f>(I95*21)/100</f>
        <v>0</v>
      </c>
      <c r="P95" t="s">
        <v>35</v>
      </c>
    </row>
    <row r="96" spans="1:16" ht="51" x14ac:dyDescent="0.2">
      <c r="A96" s="34" t="s">
        <v>59</v>
      </c>
      <c r="E96" s="35" t="s">
        <v>3361</v>
      </c>
    </row>
    <row r="97" spans="1:18" x14ac:dyDescent="0.2">
      <c r="A97" s="36" t="s">
        <v>61</v>
      </c>
      <c r="E97" s="37" t="s">
        <v>4667</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25.92</v>
      </c>
      <c r="H100" s="33">
        <v>0</v>
      </c>
      <c r="I100" s="33">
        <f>ROUND(ROUND(H100,2)*ROUND(G100,3),2)</f>
        <v>0</v>
      </c>
      <c r="O100">
        <f>(I100*21)/100</f>
        <v>0</v>
      </c>
      <c r="P100" t="s">
        <v>35</v>
      </c>
    </row>
    <row r="101" spans="1:18" ht="38.25" x14ac:dyDescent="0.2">
      <c r="A101" s="34" t="s">
        <v>59</v>
      </c>
      <c r="E101" s="35" t="s">
        <v>4221</v>
      </c>
    </row>
    <row r="102" spans="1:18" x14ac:dyDescent="0.2">
      <c r="A102" s="36" t="s">
        <v>61</v>
      </c>
      <c r="E102" s="37" t="s">
        <v>4668</v>
      </c>
    </row>
    <row r="103" spans="1:18" ht="51" x14ac:dyDescent="0.2">
      <c r="A103" t="s">
        <v>63</v>
      </c>
      <c r="E103" s="35" t="s">
        <v>327</v>
      </c>
    </row>
    <row r="104" spans="1:18" x14ac:dyDescent="0.2">
      <c r="A104" s="24" t="s">
        <v>55</v>
      </c>
      <c r="B104" s="29" t="s">
        <v>178</v>
      </c>
      <c r="C104" s="29" t="s">
        <v>347</v>
      </c>
      <c r="D104" s="24" t="s">
        <v>69</v>
      </c>
      <c r="E104" s="30" t="s">
        <v>348</v>
      </c>
      <c r="F104" s="31" t="s">
        <v>204</v>
      </c>
      <c r="G104" s="32">
        <v>25.92</v>
      </c>
      <c r="H104" s="33">
        <v>0</v>
      </c>
      <c r="I104" s="33">
        <f>ROUND(ROUND(H104,2)*ROUND(G104,3),2)</f>
        <v>0</v>
      </c>
      <c r="O104">
        <f>(I104*21)/100</f>
        <v>0</v>
      </c>
      <c r="P104" t="s">
        <v>35</v>
      </c>
    </row>
    <row r="105" spans="1:18" ht="38.25" x14ac:dyDescent="0.2">
      <c r="A105" s="34" t="s">
        <v>59</v>
      </c>
      <c r="E105" s="35" t="s">
        <v>4223</v>
      </c>
    </row>
    <row r="106" spans="1:18" x14ac:dyDescent="0.2">
      <c r="A106" s="36" t="s">
        <v>61</v>
      </c>
      <c r="E106" s="37" t="s">
        <v>4668</v>
      </c>
    </row>
    <row r="107" spans="1:18" ht="51" x14ac:dyDescent="0.2">
      <c r="A107" t="s">
        <v>63</v>
      </c>
      <c r="E107" s="35" t="s">
        <v>327</v>
      </c>
    </row>
    <row r="108" spans="1:18" x14ac:dyDescent="0.2">
      <c r="A108" s="24" t="s">
        <v>55</v>
      </c>
      <c r="B108" s="29" t="s">
        <v>184</v>
      </c>
      <c r="C108" s="29" t="s">
        <v>369</v>
      </c>
      <c r="D108" s="24" t="s">
        <v>69</v>
      </c>
      <c r="E108" s="30" t="s">
        <v>370</v>
      </c>
      <c r="F108" s="31" t="s">
        <v>204</v>
      </c>
      <c r="G108" s="32">
        <v>25.92</v>
      </c>
      <c r="H108" s="33">
        <v>0</v>
      </c>
      <c r="I108" s="33">
        <f>ROUND(ROUND(H108,2)*ROUND(G108,3),2)</f>
        <v>0</v>
      </c>
      <c r="O108">
        <f>(I108*21)/100</f>
        <v>0</v>
      </c>
      <c r="P108" t="s">
        <v>35</v>
      </c>
    </row>
    <row r="109" spans="1:18" ht="51" x14ac:dyDescent="0.2">
      <c r="A109" s="34" t="s">
        <v>59</v>
      </c>
      <c r="E109" s="35" t="s">
        <v>4024</v>
      </c>
    </row>
    <row r="110" spans="1:18" x14ac:dyDescent="0.2">
      <c r="A110" s="36" t="s">
        <v>61</v>
      </c>
      <c r="E110" s="37" t="s">
        <v>4668</v>
      </c>
    </row>
    <row r="111" spans="1:18" ht="51" x14ac:dyDescent="0.2">
      <c r="A111" t="s">
        <v>63</v>
      </c>
      <c r="E111" s="35" t="s">
        <v>373</v>
      </c>
    </row>
    <row r="112" spans="1:18" x14ac:dyDescent="0.2">
      <c r="A112" s="24" t="s">
        <v>55</v>
      </c>
      <c r="B112" s="29" t="s">
        <v>190</v>
      </c>
      <c r="C112" s="29" t="s">
        <v>375</v>
      </c>
      <c r="D112" s="24" t="s">
        <v>69</v>
      </c>
      <c r="E112" s="30" t="s">
        <v>376</v>
      </c>
      <c r="F112" s="31" t="s">
        <v>204</v>
      </c>
      <c r="G112" s="32">
        <v>51.84</v>
      </c>
      <c r="H112" s="33">
        <v>0</v>
      </c>
      <c r="I112" s="33">
        <f>ROUND(ROUND(H112,2)*ROUND(G112,3),2)</f>
        <v>0</v>
      </c>
      <c r="O112">
        <f>(I112*21)/100</f>
        <v>0</v>
      </c>
      <c r="P112" t="s">
        <v>35</v>
      </c>
    </row>
    <row r="113" spans="1:16" ht="102" x14ac:dyDescent="0.2">
      <c r="A113" s="34" t="s">
        <v>59</v>
      </c>
      <c r="E113" s="35" t="s">
        <v>4669</v>
      </c>
    </row>
    <row r="114" spans="1:16" ht="38.25" x14ac:dyDescent="0.2">
      <c r="A114" s="36" t="s">
        <v>61</v>
      </c>
      <c r="E114" s="37" t="s">
        <v>4670</v>
      </c>
    </row>
    <row r="115" spans="1:16" ht="51" x14ac:dyDescent="0.2">
      <c r="A115" t="s">
        <v>63</v>
      </c>
      <c r="E115" s="35" t="s">
        <v>373</v>
      </c>
    </row>
    <row r="116" spans="1:16" x14ac:dyDescent="0.2">
      <c r="A116" s="24" t="s">
        <v>55</v>
      </c>
      <c r="B116" s="29" t="s">
        <v>196</v>
      </c>
      <c r="C116" s="29" t="s">
        <v>403</v>
      </c>
      <c r="D116" s="24" t="s">
        <v>69</v>
      </c>
      <c r="E116" s="30" t="s">
        <v>404</v>
      </c>
      <c r="F116" s="31" t="s">
        <v>204</v>
      </c>
      <c r="G116" s="32">
        <v>25.92</v>
      </c>
      <c r="H116" s="33">
        <v>0</v>
      </c>
      <c r="I116" s="33">
        <f>ROUND(ROUND(H116,2)*ROUND(G116,3),2)</f>
        <v>0</v>
      </c>
      <c r="O116">
        <f>(I116*21)/100</f>
        <v>0</v>
      </c>
      <c r="P116" t="s">
        <v>35</v>
      </c>
    </row>
    <row r="117" spans="1:16" ht="38.25" x14ac:dyDescent="0.2">
      <c r="A117" s="34" t="s">
        <v>59</v>
      </c>
      <c r="E117" s="35" t="s">
        <v>4226</v>
      </c>
    </row>
    <row r="118" spans="1:16" x14ac:dyDescent="0.2">
      <c r="A118" s="36" t="s">
        <v>61</v>
      </c>
      <c r="E118" s="37" t="s">
        <v>4668</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25.92</v>
      </c>
      <c r="H120" s="33">
        <v>0</v>
      </c>
      <c r="I120" s="33">
        <f>ROUND(ROUND(H120,2)*ROUND(G120,3),2)</f>
        <v>0</v>
      </c>
      <c r="O120">
        <f>(I120*21)/100</f>
        <v>0</v>
      </c>
      <c r="P120" t="s">
        <v>35</v>
      </c>
    </row>
    <row r="121" spans="1:16" ht="38.25" x14ac:dyDescent="0.2">
      <c r="A121" s="34" t="s">
        <v>59</v>
      </c>
      <c r="E121" s="35" t="s">
        <v>4227</v>
      </c>
    </row>
    <row r="122" spans="1:16" x14ac:dyDescent="0.2">
      <c r="A122" s="36" t="s">
        <v>61</v>
      </c>
      <c r="E122" s="37" t="s">
        <v>4668</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25.92</v>
      </c>
      <c r="H124" s="33">
        <v>0</v>
      </c>
      <c r="I124" s="33">
        <f>ROUND(ROUND(H124,2)*ROUND(G124,3),2)</f>
        <v>0</v>
      </c>
      <c r="O124">
        <f>(I124*21)/100</f>
        <v>0</v>
      </c>
      <c r="P124" t="s">
        <v>35</v>
      </c>
    </row>
    <row r="125" spans="1:16" ht="38.25" x14ac:dyDescent="0.2">
      <c r="A125" s="34" t="s">
        <v>59</v>
      </c>
      <c r="E125" s="35" t="s">
        <v>4228</v>
      </c>
    </row>
    <row r="126" spans="1:16" x14ac:dyDescent="0.2">
      <c r="A126" s="36" t="s">
        <v>61</v>
      </c>
      <c r="E126" s="37" t="s">
        <v>4668</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14</v>
      </c>
      <c r="H128" s="33">
        <v>0</v>
      </c>
      <c r="I128" s="33">
        <f>ROUND(ROUND(H128,2)*ROUND(G128,3),2)</f>
        <v>0</v>
      </c>
      <c r="O128">
        <f>(I128*21)/100</f>
        <v>0</v>
      </c>
      <c r="P128" t="s">
        <v>35</v>
      </c>
    </row>
    <row r="129" spans="1:18" ht="38.25" x14ac:dyDescent="0.2">
      <c r="A129" s="34" t="s">
        <v>59</v>
      </c>
      <c r="E129" s="35" t="s">
        <v>4026</v>
      </c>
    </row>
    <row r="130" spans="1:18" x14ac:dyDescent="0.2">
      <c r="A130" s="36" t="s">
        <v>61</v>
      </c>
      <c r="E130" s="37" t="s">
        <v>4522</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21.241</v>
      </c>
      <c r="H138" s="33">
        <v>0</v>
      </c>
      <c r="I138" s="33">
        <f>ROUND(ROUND(H138,2)*ROUND(G138,3),2)</f>
        <v>0</v>
      </c>
      <c r="O138">
        <f>(I138*21)/100</f>
        <v>0</v>
      </c>
      <c r="P138" t="s">
        <v>35</v>
      </c>
    </row>
    <row r="139" spans="1:18" ht="76.5" x14ac:dyDescent="0.2">
      <c r="A139" s="34" t="s">
        <v>59</v>
      </c>
      <c r="E139" s="35" t="s">
        <v>4671</v>
      </c>
    </row>
    <row r="140" spans="1:18" ht="38.25" x14ac:dyDescent="0.2">
      <c r="A140" s="36" t="s">
        <v>61</v>
      </c>
      <c r="E140" s="37" t="s">
        <v>4672</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8.1</v>
      </c>
      <c r="H147" s="33">
        <v>0</v>
      </c>
      <c r="I147" s="33">
        <f>ROUND(ROUND(H147,2)*ROUND(G147,3),2)</f>
        <v>0</v>
      </c>
      <c r="O147">
        <f>(I147*21)/100</f>
        <v>0</v>
      </c>
      <c r="P147" t="s">
        <v>35</v>
      </c>
    </row>
    <row r="148" spans="1:18" ht="51" x14ac:dyDescent="0.2">
      <c r="A148" s="34" t="s">
        <v>59</v>
      </c>
      <c r="E148" s="35" t="s">
        <v>3379</v>
      </c>
    </row>
    <row r="149" spans="1:18" x14ac:dyDescent="0.2">
      <c r="A149" s="36" t="s">
        <v>61</v>
      </c>
      <c r="E149" s="37" t="s">
        <v>4673</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3.4159999999999999</v>
      </c>
      <c r="H155" s="33">
        <v>0</v>
      </c>
      <c r="I155" s="33">
        <f>ROUND(ROUND(H155,2)*ROUND(G155,3),2)</f>
        <v>0</v>
      </c>
      <c r="O155">
        <f>(I155*21)/100</f>
        <v>0</v>
      </c>
      <c r="P155" t="s">
        <v>35</v>
      </c>
    </row>
    <row r="156" spans="1:18" ht="102" x14ac:dyDescent="0.2">
      <c r="A156" s="34" t="s">
        <v>59</v>
      </c>
      <c r="E156" s="35" t="s">
        <v>4674</v>
      </c>
    </row>
    <row r="157" spans="1:18" x14ac:dyDescent="0.2">
      <c r="A157" s="36" t="s">
        <v>61</v>
      </c>
      <c r="E157" s="37" t="s">
        <v>4675</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f>
        <v>0</v>
      </c>
      <c r="R159">
        <f>0+O160+O164+O168+O172+O176+O180+O184+O188+O192</f>
        <v>0</v>
      </c>
    </row>
    <row r="160" spans="1:18" x14ac:dyDescent="0.2">
      <c r="A160" s="24" t="s">
        <v>55</v>
      </c>
      <c r="B160" s="29" t="s">
        <v>255</v>
      </c>
      <c r="C160" s="29" t="s">
        <v>646</v>
      </c>
      <c r="D160" s="24" t="s">
        <v>69</v>
      </c>
      <c r="E160" s="30" t="s">
        <v>647</v>
      </c>
      <c r="F160" s="31" t="s">
        <v>101</v>
      </c>
      <c r="G160" s="32">
        <v>11.8</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4676</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2E-3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829</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5.84</v>
      </c>
      <c r="H176" s="33">
        <v>0</v>
      </c>
      <c r="I176" s="33">
        <f>ROUND(ROUND(H176,2)*ROUND(G176,3),2)</f>
        <v>0</v>
      </c>
      <c r="O176">
        <f>(I176*21)/100</f>
        <v>0</v>
      </c>
      <c r="P176" t="s">
        <v>35</v>
      </c>
    </row>
    <row r="177" spans="1:16" ht="127.5" x14ac:dyDescent="0.2">
      <c r="A177" s="34" t="s">
        <v>59</v>
      </c>
      <c r="E177" s="35" t="s">
        <v>4677</v>
      </c>
    </row>
    <row r="178" spans="1:16" ht="38.25" x14ac:dyDescent="0.2">
      <c r="A178" s="36" t="s">
        <v>61</v>
      </c>
      <c r="E178" s="37" t="s">
        <v>4678</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134.32</v>
      </c>
      <c r="H180" s="33">
        <v>0</v>
      </c>
      <c r="I180" s="33">
        <f>ROUND(ROUND(H180,2)*ROUND(G180,3),2)</f>
        <v>0</v>
      </c>
      <c r="O180">
        <f>(I180*21)/100</f>
        <v>0</v>
      </c>
      <c r="P180" t="s">
        <v>35</v>
      </c>
    </row>
    <row r="181" spans="1:16" ht="89.25" x14ac:dyDescent="0.2">
      <c r="A181" s="34" t="s">
        <v>59</v>
      </c>
      <c r="E181" s="35" t="s">
        <v>4679</v>
      </c>
    </row>
    <row r="182" spans="1:16" ht="38.25" x14ac:dyDescent="0.2">
      <c r="A182" s="36" t="s">
        <v>61</v>
      </c>
      <c r="E182" s="37" t="s">
        <v>4680</v>
      </c>
    </row>
    <row r="183" spans="1:16" ht="25.5" x14ac:dyDescent="0.2">
      <c r="A183" t="s">
        <v>63</v>
      </c>
      <c r="E183" s="35" t="s">
        <v>80</v>
      </c>
    </row>
    <row r="184" spans="1:16" x14ac:dyDescent="0.2">
      <c r="A184" s="24" t="s">
        <v>55</v>
      </c>
      <c r="B184" s="29" t="s">
        <v>292</v>
      </c>
      <c r="C184" s="29" t="s">
        <v>840</v>
      </c>
      <c r="D184" s="24" t="s">
        <v>69</v>
      </c>
      <c r="E184" s="30" t="s">
        <v>841</v>
      </c>
      <c r="F184" s="31" t="s">
        <v>71</v>
      </c>
      <c r="G184" s="32">
        <v>1.7749999999999999</v>
      </c>
      <c r="H184" s="33">
        <v>0</v>
      </c>
      <c r="I184" s="33">
        <f>ROUND(ROUND(H184,2)*ROUND(G184,3),2)</f>
        <v>0</v>
      </c>
      <c r="O184">
        <f>(I184*21)/100</f>
        <v>0</v>
      </c>
      <c r="P184" t="s">
        <v>35</v>
      </c>
    </row>
    <row r="185" spans="1:16" ht="63.75" x14ac:dyDescent="0.2">
      <c r="A185" s="34" t="s">
        <v>59</v>
      </c>
      <c r="E185" s="35" t="s">
        <v>4681</v>
      </c>
    </row>
    <row r="186" spans="1:16" x14ac:dyDescent="0.2">
      <c r="A186" s="36" t="s">
        <v>61</v>
      </c>
      <c r="E186" s="37" t="s">
        <v>4682</v>
      </c>
    </row>
    <row r="187" spans="1:16" ht="114.75" x14ac:dyDescent="0.2">
      <c r="A187" t="s">
        <v>63</v>
      </c>
      <c r="E187" s="35" t="s">
        <v>661</v>
      </c>
    </row>
    <row r="188" spans="1:16" x14ac:dyDescent="0.2">
      <c r="A188" s="24" t="s">
        <v>55</v>
      </c>
      <c r="B188" s="29" t="s">
        <v>298</v>
      </c>
      <c r="C188" s="29" t="s">
        <v>844</v>
      </c>
      <c r="D188" s="24" t="s">
        <v>69</v>
      </c>
      <c r="E188" s="30" t="s">
        <v>845</v>
      </c>
      <c r="F188" s="31" t="s">
        <v>77</v>
      </c>
      <c r="G188" s="32">
        <v>118.295</v>
      </c>
      <c r="H188" s="33">
        <v>0</v>
      </c>
      <c r="I188" s="33">
        <f>ROUND(ROUND(H188,2)*ROUND(G188,3),2)</f>
        <v>0</v>
      </c>
      <c r="O188">
        <f>(I188*21)/100</f>
        <v>0</v>
      </c>
      <c r="P188" t="s">
        <v>35</v>
      </c>
    </row>
    <row r="189" spans="1:16" ht="89.25" x14ac:dyDescent="0.2">
      <c r="A189" s="34" t="s">
        <v>59</v>
      </c>
      <c r="E189" s="35" t="s">
        <v>4683</v>
      </c>
    </row>
    <row r="190" spans="1:16" ht="38.25" x14ac:dyDescent="0.2">
      <c r="A190" s="36" t="s">
        <v>61</v>
      </c>
      <c r="E190" s="37" t="s">
        <v>4684</v>
      </c>
    </row>
    <row r="191" spans="1:16" ht="25.5" x14ac:dyDescent="0.2">
      <c r="A191" t="s">
        <v>63</v>
      </c>
      <c r="E191" s="35" t="s">
        <v>80</v>
      </c>
    </row>
    <row r="192" spans="1:16" x14ac:dyDescent="0.2">
      <c r="A192" s="24" t="s">
        <v>55</v>
      </c>
      <c r="B192" s="29" t="s">
        <v>303</v>
      </c>
      <c r="C192" s="29" t="s">
        <v>848</v>
      </c>
      <c r="D192" s="24" t="s">
        <v>69</v>
      </c>
      <c r="E192" s="30" t="s">
        <v>849</v>
      </c>
      <c r="F192" s="31" t="s">
        <v>101</v>
      </c>
      <c r="G192" s="32">
        <v>7.7</v>
      </c>
      <c r="H192" s="33">
        <v>0</v>
      </c>
      <c r="I192" s="33">
        <f>ROUND(ROUND(H192,2)*ROUND(G192,3),2)</f>
        <v>0</v>
      </c>
      <c r="O192">
        <f>(I192*21)/100</f>
        <v>0</v>
      </c>
      <c r="P192" t="s">
        <v>35</v>
      </c>
    </row>
    <row r="193" spans="1:5" ht="51" x14ac:dyDescent="0.2">
      <c r="A193" s="34" t="s">
        <v>59</v>
      </c>
      <c r="E193" s="35" t="s">
        <v>4337</v>
      </c>
    </row>
    <row r="194" spans="1:5" x14ac:dyDescent="0.2">
      <c r="A194" s="36" t="s">
        <v>61</v>
      </c>
      <c r="E194" s="37" t="s">
        <v>4338</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4685</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4685</v>
      </c>
      <c r="D8" s="2"/>
      <c r="E8" s="21" t="s">
        <v>4686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57.35</v>
      </c>
      <c r="H13" s="33">
        <v>0</v>
      </c>
      <c r="I13" s="33">
        <f>ROUND(ROUND(H13,2)*ROUND(G13,3),2)</f>
        <v>0</v>
      </c>
      <c r="O13">
        <f>(I13*21)/100</f>
        <v>0</v>
      </c>
      <c r="P13" t="s">
        <v>35</v>
      </c>
    </row>
    <row r="14" spans="1:18" ht="25.5" x14ac:dyDescent="0.2">
      <c r="A14" s="34" t="s">
        <v>59</v>
      </c>
      <c r="E14" s="35" t="s">
        <v>3459</v>
      </c>
    </row>
    <row r="15" spans="1:18" x14ac:dyDescent="0.2">
      <c r="A15" s="36" t="s">
        <v>61</v>
      </c>
      <c r="E15" s="37" t="s">
        <v>4687</v>
      </c>
    </row>
    <row r="16" spans="1:18" ht="25.5" x14ac:dyDescent="0.2">
      <c r="A16" t="s">
        <v>63</v>
      </c>
      <c r="E16" s="35" t="s">
        <v>64</v>
      </c>
    </row>
    <row r="17" spans="1:18" x14ac:dyDescent="0.2">
      <c r="A17" s="24" t="s">
        <v>55</v>
      </c>
      <c r="B17" s="29" t="s">
        <v>35</v>
      </c>
      <c r="C17" s="29" t="s">
        <v>56</v>
      </c>
      <c r="D17" s="24" t="s">
        <v>125</v>
      </c>
      <c r="E17" s="30" t="s">
        <v>57</v>
      </c>
      <c r="F17" s="31" t="s">
        <v>58</v>
      </c>
      <c r="G17" s="32">
        <v>19.45</v>
      </c>
      <c r="H17" s="33">
        <v>0</v>
      </c>
      <c r="I17" s="33">
        <f>ROUND(ROUND(H17,2)*ROUND(G17,3),2)</f>
        <v>0</v>
      </c>
      <c r="O17">
        <f>(I17*21)/100</f>
        <v>0</v>
      </c>
      <c r="P17" t="s">
        <v>35</v>
      </c>
    </row>
    <row r="18" spans="1:18" ht="25.5" x14ac:dyDescent="0.2">
      <c r="A18" s="34" t="s">
        <v>59</v>
      </c>
      <c r="E18" s="35" t="s">
        <v>4299</v>
      </c>
    </row>
    <row r="19" spans="1:18" x14ac:dyDescent="0.2">
      <c r="A19" s="36" t="s">
        <v>61</v>
      </c>
      <c r="E19" s="37" t="s">
        <v>4688</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1.1180000000000001</v>
      </c>
      <c r="H22" s="33">
        <v>0</v>
      </c>
      <c r="I22" s="33">
        <f>ROUND(ROUND(H22,2)*ROUND(G22,3),2)</f>
        <v>0</v>
      </c>
      <c r="O22">
        <f>(I22*21)/100</f>
        <v>0</v>
      </c>
      <c r="P22" t="s">
        <v>35</v>
      </c>
    </row>
    <row r="23" spans="1:18" ht="63.75" x14ac:dyDescent="0.2">
      <c r="A23" s="34" t="s">
        <v>59</v>
      </c>
      <c r="E23" s="35" t="s">
        <v>4689</v>
      </c>
    </row>
    <row r="24" spans="1:18" x14ac:dyDescent="0.2">
      <c r="A24" s="36" t="s">
        <v>61</v>
      </c>
      <c r="E24" s="37" t="s">
        <v>4690</v>
      </c>
    </row>
    <row r="25" spans="1:18" ht="63.75" x14ac:dyDescent="0.2">
      <c r="A25" t="s">
        <v>63</v>
      </c>
      <c r="E25" s="35" t="s">
        <v>74</v>
      </c>
    </row>
    <row r="26" spans="1:18" x14ac:dyDescent="0.2">
      <c r="A26" s="24" t="s">
        <v>55</v>
      </c>
      <c r="B26" s="29" t="s">
        <v>43</v>
      </c>
      <c r="C26" s="29" t="s">
        <v>1087</v>
      </c>
      <c r="D26" s="24" t="s">
        <v>69</v>
      </c>
      <c r="E26" s="30" t="s">
        <v>1088</v>
      </c>
      <c r="F26" s="31" t="s">
        <v>101</v>
      </c>
      <c r="G26" s="32">
        <v>14.1</v>
      </c>
      <c r="H26" s="33">
        <v>0</v>
      </c>
      <c r="I26" s="33">
        <f>ROUND(ROUND(H26,2)*ROUND(G26,3),2)</f>
        <v>0</v>
      </c>
      <c r="O26">
        <f>(I26*21)/100</f>
        <v>0</v>
      </c>
      <c r="P26" t="s">
        <v>35</v>
      </c>
    </row>
    <row r="27" spans="1:18" ht="38.25" x14ac:dyDescent="0.2">
      <c r="A27" s="34" t="s">
        <v>59</v>
      </c>
      <c r="E27" s="35" t="s">
        <v>4006</v>
      </c>
    </row>
    <row r="28" spans="1:18" x14ac:dyDescent="0.2">
      <c r="A28" s="36" t="s">
        <v>61</v>
      </c>
      <c r="E28" s="37" t="s">
        <v>4691</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3.7949999999999999</v>
      </c>
      <c r="H34" s="33">
        <v>0</v>
      </c>
      <c r="I34" s="33">
        <f>ROUND(ROUND(H34,2)*ROUND(G34,3),2)</f>
        <v>0</v>
      </c>
      <c r="O34">
        <f>(I34*21)/100</f>
        <v>0</v>
      </c>
      <c r="P34" t="s">
        <v>35</v>
      </c>
    </row>
    <row r="35" spans="1:16" ht="153" x14ac:dyDescent="0.2">
      <c r="A35" s="34" t="s">
        <v>59</v>
      </c>
      <c r="E35" s="35" t="s">
        <v>4692</v>
      </c>
    </row>
    <row r="36" spans="1:16" ht="38.25" x14ac:dyDescent="0.2">
      <c r="A36" s="36" t="s">
        <v>61</v>
      </c>
      <c r="E36" s="37" t="s">
        <v>4693</v>
      </c>
    </row>
    <row r="37" spans="1:16" ht="38.25" x14ac:dyDescent="0.2">
      <c r="A37" t="s">
        <v>63</v>
      </c>
      <c r="E37" s="35" t="s">
        <v>146</v>
      </c>
    </row>
    <row r="38" spans="1:16" x14ac:dyDescent="0.2">
      <c r="A38" s="24" t="s">
        <v>55</v>
      </c>
      <c r="B38" s="29" t="s">
        <v>89</v>
      </c>
      <c r="C38" s="29" t="s">
        <v>166</v>
      </c>
      <c r="D38" s="24" t="s">
        <v>69</v>
      </c>
      <c r="E38" s="30" t="s">
        <v>167</v>
      </c>
      <c r="F38" s="31" t="s">
        <v>71</v>
      </c>
      <c r="G38" s="32">
        <v>28.675000000000001</v>
      </c>
      <c r="H38" s="33">
        <v>0</v>
      </c>
      <c r="I38" s="33">
        <f>ROUND(ROUND(H38,2)*ROUND(G38,3),2)</f>
        <v>0</v>
      </c>
      <c r="O38">
        <f>(I38*21)/100</f>
        <v>0</v>
      </c>
      <c r="P38" t="s">
        <v>35</v>
      </c>
    </row>
    <row r="39" spans="1:16" ht="63.75" x14ac:dyDescent="0.2">
      <c r="A39" s="34" t="s">
        <v>59</v>
      </c>
      <c r="E39" s="35" t="s">
        <v>4694</v>
      </c>
    </row>
    <row r="40" spans="1:16" x14ac:dyDescent="0.2">
      <c r="A40" s="36" t="s">
        <v>61</v>
      </c>
      <c r="E40" s="37" t="s">
        <v>4695</v>
      </c>
    </row>
    <row r="41" spans="1:16" ht="318.75" x14ac:dyDescent="0.2">
      <c r="A41" t="s">
        <v>63</v>
      </c>
      <c r="E41" s="35" t="s">
        <v>170</v>
      </c>
    </row>
    <row r="42" spans="1:16" x14ac:dyDescent="0.2">
      <c r="A42" s="24" t="s">
        <v>55</v>
      </c>
      <c r="B42" s="29" t="s">
        <v>94</v>
      </c>
      <c r="C42" s="29" t="s">
        <v>172</v>
      </c>
      <c r="D42" s="24" t="s">
        <v>69</v>
      </c>
      <c r="E42" s="30" t="s">
        <v>173</v>
      </c>
      <c r="F42" s="31" t="s">
        <v>174</v>
      </c>
      <c r="G42" s="32">
        <v>286.75</v>
      </c>
      <c r="H42" s="33">
        <v>0</v>
      </c>
      <c r="I42" s="33">
        <f>ROUND(ROUND(H42,2)*ROUND(G42,3),2)</f>
        <v>0</v>
      </c>
      <c r="O42">
        <f>(I42*21)/100</f>
        <v>0</v>
      </c>
      <c r="P42" t="s">
        <v>35</v>
      </c>
    </row>
    <row r="43" spans="1:16" ht="38.25" x14ac:dyDescent="0.2">
      <c r="A43" s="34" t="s">
        <v>59</v>
      </c>
      <c r="E43" s="35" t="s">
        <v>751</v>
      </c>
    </row>
    <row r="44" spans="1:16" x14ac:dyDescent="0.2">
      <c r="A44" s="36" t="s">
        <v>61</v>
      </c>
      <c r="E44" s="37" t="s">
        <v>4696</v>
      </c>
    </row>
    <row r="45" spans="1:16" ht="25.5" x14ac:dyDescent="0.2">
      <c r="A45" t="s">
        <v>63</v>
      </c>
      <c r="E45" s="35" t="s">
        <v>177</v>
      </c>
    </row>
    <row r="46" spans="1:16" x14ac:dyDescent="0.2">
      <c r="A46" s="24" t="s">
        <v>55</v>
      </c>
      <c r="B46" s="29" t="s">
        <v>50</v>
      </c>
      <c r="C46" s="29" t="s">
        <v>753</v>
      </c>
      <c r="D46" s="24" t="s">
        <v>69</v>
      </c>
      <c r="E46" s="30" t="s">
        <v>754</v>
      </c>
      <c r="F46" s="31" t="s">
        <v>71</v>
      </c>
      <c r="G46" s="32">
        <v>13.555</v>
      </c>
      <c r="H46" s="33">
        <v>0</v>
      </c>
      <c r="I46" s="33">
        <f>ROUND(ROUND(H46,2)*ROUND(G46,3),2)</f>
        <v>0</v>
      </c>
      <c r="O46">
        <f>(I46*21)/100</f>
        <v>0</v>
      </c>
      <c r="P46" t="s">
        <v>35</v>
      </c>
    </row>
    <row r="47" spans="1:16" ht="51" x14ac:dyDescent="0.2">
      <c r="A47" s="34" t="s">
        <v>59</v>
      </c>
      <c r="E47" s="35" t="s">
        <v>3339</v>
      </c>
    </row>
    <row r="48" spans="1:16" x14ac:dyDescent="0.2">
      <c r="A48" s="36" t="s">
        <v>61</v>
      </c>
      <c r="E48" s="37" t="s">
        <v>4697</v>
      </c>
    </row>
    <row r="49" spans="1:16" ht="293.25" x14ac:dyDescent="0.2">
      <c r="A49" t="s">
        <v>63</v>
      </c>
      <c r="E49" s="35" t="s">
        <v>757</v>
      </c>
    </row>
    <row r="50" spans="1:16" x14ac:dyDescent="0.2">
      <c r="A50" s="24" t="s">
        <v>55</v>
      </c>
      <c r="B50" s="29" t="s">
        <v>52</v>
      </c>
      <c r="C50" s="29" t="s">
        <v>202</v>
      </c>
      <c r="D50" s="24" t="s">
        <v>69</v>
      </c>
      <c r="E50" s="30" t="s">
        <v>203</v>
      </c>
      <c r="F50" s="31" t="s">
        <v>204</v>
      </c>
      <c r="G50" s="32">
        <v>47.308</v>
      </c>
      <c r="H50" s="33">
        <v>0</v>
      </c>
      <c r="I50" s="33">
        <f>ROUND(ROUND(H50,2)*ROUND(G50,3),2)</f>
        <v>0</v>
      </c>
      <c r="O50">
        <f>(I50*21)/100</f>
        <v>0</v>
      </c>
      <c r="P50" t="s">
        <v>35</v>
      </c>
    </row>
    <row r="51" spans="1:16" ht="76.5" x14ac:dyDescent="0.2">
      <c r="A51" s="34" t="s">
        <v>59</v>
      </c>
      <c r="E51" s="35" t="s">
        <v>4698</v>
      </c>
    </row>
    <row r="52" spans="1:16" ht="38.25" x14ac:dyDescent="0.2">
      <c r="A52" s="36" t="s">
        <v>61</v>
      </c>
      <c r="E52" s="37" t="s">
        <v>4699</v>
      </c>
    </row>
    <row r="53" spans="1:16" ht="25.5" x14ac:dyDescent="0.2">
      <c r="A53" t="s">
        <v>63</v>
      </c>
      <c r="E53" s="35" t="s">
        <v>207</v>
      </c>
    </row>
    <row r="54" spans="1:16" x14ac:dyDescent="0.2">
      <c r="A54" s="24" t="s">
        <v>55</v>
      </c>
      <c r="B54" s="29" t="s">
        <v>108</v>
      </c>
      <c r="C54" s="29" t="s">
        <v>209</v>
      </c>
      <c r="D54" s="24" t="s">
        <v>69</v>
      </c>
      <c r="E54" s="30" t="s">
        <v>210</v>
      </c>
      <c r="F54" s="31" t="s">
        <v>204</v>
      </c>
      <c r="G54" s="32">
        <v>3.37</v>
      </c>
      <c r="H54" s="33">
        <v>0</v>
      </c>
      <c r="I54" s="33">
        <f>ROUND(ROUND(H54,2)*ROUND(G54,3),2)</f>
        <v>0</v>
      </c>
      <c r="O54">
        <f>(I54*21)/100</f>
        <v>0</v>
      </c>
      <c r="P54" t="s">
        <v>35</v>
      </c>
    </row>
    <row r="55" spans="1:16" ht="38.25" x14ac:dyDescent="0.2">
      <c r="A55" s="34" t="s">
        <v>59</v>
      </c>
      <c r="E55" s="35" t="s">
        <v>3343</v>
      </c>
    </row>
    <row r="56" spans="1:16" x14ac:dyDescent="0.2">
      <c r="A56" s="36" t="s">
        <v>61</v>
      </c>
      <c r="E56" s="37" t="s">
        <v>4700</v>
      </c>
    </row>
    <row r="57" spans="1:16" x14ac:dyDescent="0.2">
      <c r="A57" t="s">
        <v>63</v>
      </c>
      <c r="E57" s="35" t="s">
        <v>213</v>
      </c>
    </row>
    <row r="58" spans="1:16" x14ac:dyDescent="0.2">
      <c r="A58" s="24" t="s">
        <v>55</v>
      </c>
      <c r="B58" s="29" t="s">
        <v>113</v>
      </c>
      <c r="C58" s="29" t="s">
        <v>762</v>
      </c>
      <c r="D58" s="24" t="s">
        <v>69</v>
      </c>
      <c r="E58" s="30" t="s">
        <v>763</v>
      </c>
      <c r="F58" s="31" t="s">
        <v>204</v>
      </c>
      <c r="G58" s="32">
        <v>3.37</v>
      </c>
      <c r="H58" s="33">
        <v>0</v>
      </c>
      <c r="I58" s="33">
        <f>ROUND(ROUND(H58,2)*ROUND(G58,3),2)</f>
        <v>0</v>
      </c>
      <c r="O58">
        <f>(I58*21)/100</f>
        <v>0</v>
      </c>
      <c r="P58" t="s">
        <v>35</v>
      </c>
    </row>
    <row r="59" spans="1:16" ht="38.25" x14ac:dyDescent="0.2">
      <c r="A59" s="34" t="s">
        <v>59</v>
      </c>
      <c r="E59" s="35" t="s">
        <v>3345</v>
      </c>
    </row>
    <row r="60" spans="1:16" x14ac:dyDescent="0.2">
      <c r="A60" s="36" t="s">
        <v>61</v>
      </c>
      <c r="E60" s="37" t="s">
        <v>4700</v>
      </c>
    </row>
    <row r="61" spans="1:16" ht="38.25" x14ac:dyDescent="0.2">
      <c r="A61" t="s">
        <v>63</v>
      </c>
      <c r="E61" s="35" t="s">
        <v>765</v>
      </c>
    </row>
    <row r="62" spans="1:16" x14ac:dyDescent="0.2">
      <c r="A62" s="24" t="s">
        <v>55</v>
      </c>
      <c r="B62" s="29" t="s">
        <v>118</v>
      </c>
      <c r="C62" s="29" t="s">
        <v>221</v>
      </c>
      <c r="D62" s="24" t="s">
        <v>69</v>
      </c>
      <c r="E62" s="30" t="s">
        <v>222</v>
      </c>
      <c r="F62" s="31" t="s">
        <v>204</v>
      </c>
      <c r="G62" s="32">
        <v>3.37</v>
      </c>
      <c r="H62" s="33">
        <v>0</v>
      </c>
      <c r="I62" s="33">
        <f>ROUND(ROUND(H62,2)*ROUND(G62,3),2)</f>
        <v>0</v>
      </c>
      <c r="O62">
        <f>(I62*21)/100</f>
        <v>0</v>
      </c>
      <c r="P62" t="s">
        <v>35</v>
      </c>
    </row>
    <row r="63" spans="1:16" ht="38.25" x14ac:dyDescent="0.2">
      <c r="A63" s="34" t="s">
        <v>59</v>
      </c>
      <c r="E63" s="35" t="s">
        <v>3346</v>
      </c>
    </row>
    <row r="64" spans="1:16" x14ac:dyDescent="0.2">
      <c r="A64" s="36" t="s">
        <v>61</v>
      </c>
      <c r="E64" s="37" t="s">
        <v>4700</v>
      </c>
    </row>
    <row r="65" spans="1:18" ht="25.5" x14ac:dyDescent="0.2">
      <c r="A65" t="s">
        <v>63</v>
      </c>
      <c r="E65" s="35" t="s">
        <v>224</v>
      </c>
    </row>
    <row r="66" spans="1:18" x14ac:dyDescent="0.2">
      <c r="A66" s="24" t="s">
        <v>55</v>
      </c>
      <c r="B66" s="29" t="s">
        <v>124</v>
      </c>
      <c r="C66" s="29" t="s">
        <v>226</v>
      </c>
      <c r="D66" s="24" t="s">
        <v>69</v>
      </c>
      <c r="E66" s="30" t="s">
        <v>227</v>
      </c>
      <c r="F66" s="31" t="s">
        <v>204</v>
      </c>
      <c r="G66" s="32">
        <v>3.37</v>
      </c>
      <c r="H66" s="33">
        <v>0</v>
      </c>
      <c r="I66" s="33">
        <f>ROUND(ROUND(H66,2)*ROUND(G66,3),2)</f>
        <v>0</v>
      </c>
      <c r="O66">
        <f>(I66*21)/100</f>
        <v>0</v>
      </c>
      <c r="P66" t="s">
        <v>35</v>
      </c>
    </row>
    <row r="67" spans="1:18" ht="38.25" x14ac:dyDescent="0.2">
      <c r="A67" s="34" t="s">
        <v>59</v>
      </c>
      <c r="E67" s="35" t="s">
        <v>3347</v>
      </c>
    </row>
    <row r="68" spans="1:18" x14ac:dyDescent="0.2">
      <c r="A68" s="36" t="s">
        <v>61</v>
      </c>
      <c r="E68" s="37" t="s">
        <v>4700</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0.14399999999999999</v>
      </c>
      <c r="H71" s="33">
        <v>0</v>
      </c>
      <c r="I71" s="33">
        <f>ROUND(ROUND(H71,2)*ROUND(G71,3),2)</f>
        <v>0</v>
      </c>
      <c r="O71">
        <f>(I71*21)/100</f>
        <v>0</v>
      </c>
      <c r="P71" t="s">
        <v>35</v>
      </c>
    </row>
    <row r="72" spans="1:18" ht="51" x14ac:dyDescent="0.2">
      <c r="A72" s="34" t="s">
        <v>59</v>
      </c>
      <c r="E72" s="35" t="s">
        <v>3349</v>
      </c>
    </row>
    <row r="73" spans="1:18" x14ac:dyDescent="0.2">
      <c r="A73" s="36" t="s">
        <v>61</v>
      </c>
      <c r="E73" s="37" t="s">
        <v>3350</v>
      </c>
    </row>
    <row r="74" spans="1:18" ht="229.5" x14ac:dyDescent="0.2">
      <c r="A74" t="s">
        <v>63</v>
      </c>
      <c r="E74" s="35" t="s">
        <v>772</v>
      </c>
    </row>
    <row r="75" spans="1:18" x14ac:dyDescent="0.2">
      <c r="A75" s="24" t="s">
        <v>55</v>
      </c>
      <c r="B75" s="29" t="s">
        <v>134</v>
      </c>
      <c r="C75" s="29" t="s">
        <v>288</v>
      </c>
      <c r="D75" s="24" t="s">
        <v>69</v>
      </c>
      <c r="E75" s="30" t="s">
        <v>289</v>
      </c>
      <c r="F75" s="31" t="s">
        <v>71</v>
      </c>
      <c r="G75" s="32">
        <v>2.778</v>
      </c>
      <c r="H75" s="33">
        <v>0</v>
      </c>
      <c r="I75" s="33">
        <f>ROUND(ROUND(H75,2)*ROUND(G75,3),2)</f>
        <v>0</v>
      </c>
      <c r="O75">
        <f>(I75*21)/100</f>
        <v>0</v>
      </c>
      <c r="P75" t="s">
        <v>35</v>
      </c>
    </row>
    <row r="76" spans="1:18" ht="51" x14ac:dyDescent="0.2">
      <c r="A76" s="34" t="s">
        <v>59</v>
      </c>
      <c r="E76" s="35" t="s">
        <v>3351</v>
      </c>
    </row>
    <row r="77" spans="1:18" x14ac:dyDescent="0.2">
      <c r="A77" s="36" t="s">
        <v>61</v>
      </c>
      <c r="E77" s="37" t="s">
        <v>4701</v>
      </c>
    </row>
    <row r="78" spans="1:18" ht="369.75" x14ac:dyDescent="0.2">
      <c r="A78" t="s">
        <v>63</v>
      </c>
      <c r="E78" s="35" t="s">
        <v>274</v>
      </c>
    </row>
    <row r="79" spans="1:18" x14ac:dyDescent="0.2">
      <c r="A79" s="24" t="s">
        <v>55</v>
      </c>
      <c r="B79" s="29" t="s">
        <v>141</v>
      </c>
      <c r="C79" s="29" t="s">
        <v>775</v>
      </c>
      <c r="D79" s="24" t="s">
        <v>69</v>
      </c>
      <c r="E79" s="30" t="s">
        <v>776</v>
      </c>
      <c r="F79" s="31" t="s">
        <v>71</v>
      </c>
      <c r="G79" s="32">
        <v>2.3660000000000001</v>
      </c>
      <c r="H79" s="33">
        <v>0</v>
      </c>
      <c r="I79" s="33">
        <f>ROUND(ROUND(H79,2)*ROUND(G79,3),2)</f>
        <v>0</v>
      </c>
      <c r="O79">
        <f>(I79*21)/100</f>
        <v>0</v>
      </c>
      <c r="P79" t="s">
        <v>35</v>
      </c>
    </row>
    <row r="80" spans="1:18" ht="76.5" x14ac:dyDescent="0.2">
      <c r="A80" s="34" t="s">
        <v>59</v>
      </c>
      <c r="E80" s="35" t="s">
        <v>4702</v>
      </c>
    </row>
    <row r="81" spans="1:16" x14ac:dyDescent="0.2">
      <c r="A81" s="36" t="s">
        <v>61</v>
      </c>
      <c r="E81" s="37" t="s">
        <v>4703</v>
      </c>
    </row>
    <row r="82" spans="1:16" ht="369.75" x14ac:dyDescent="0.2">
      <c r="A82" t="s">
        <v>63</v>
      </c>
      <c r="E82" s="35" t="s">
        <v>274</v>
      </c>
    </row>
    <row r="83" spans="1:16" x14ac:dyDescent="0.2">
      <c r="A83" s="24" t="s">
        <v>55</v>
      </c>
      <c r="B83" s="29" t="s">
        <v>147</v>
      </c>
      <c r="C83" s="29" t="s">
        <v>779</v>
      </c>
      <c r="D83" s="24" t="s">
        <v>69</v>
      </c>
      <c r="E83" s="30" t="s">
        <v>780</v>
      </c>
      <c r="F83" s="31" t="s">
        <v>58</v>
      </c>
      <c r="G83" s="32">
        <v>0.371</v>
      </c>
      <c r="H83" s="33">
        <v>0</v>
      </c>
      <c r="I83" s="33">
        <f>ROUND(ROUND(H83,2)*ROUND(G83,3),2)</f>
        <v>0</v>
      </c>
      <c r="O83">
        <f>(I83*21)/100</f>
        <v>0</v>
      </c>
      <c r="P83" t="s">
        <v>35</v>
      </c>
    </row>
    <row r="84" spans="1:16" ht="51" x14ac:dyDescent="0.2">
      <c r="A84" s="34" t="s">
        <v>59</v>
      </c>
      <c r="E84" s="35" t="s">
        <v>3355</v>
      </c>
    </row>
    <row r="85" spans="1:16" x14ac:dyDescent="0.2">
      <c r="A85" s="36" t="s">
        <v>61</v>
      </c>
      <c r="E85" s="37" t="s">
        <v>4704</v>
      </c>
    </row>
    <row r="86" spans="1:16" ht="191.25" x14ac:dyDescent="0.2">
      <c r="A86" t="s">
        <v>63</v>
      </c>
      <c r="E86" s="35" t="s">
        <v>783</v>
      </c>
    </row>
    <row r="87" spans="1:16" x14ac:dyDescent="0.2">
      <c r="A87" s="24" t="s">
        <v>55</v>
      </c>
      <c r="B87" s="29" t="s">
        <v>153</v>
      </c>
      <c r="C87" s="29" t="s">
        <v>293</v>
      </c>
      <c r="D87" s="24" t="s">
        <v>69</v>
      </c>
      <c r="E87" s="30" t="s">
        <v>294</v>
      </c>
      <c r="F87" s="31" t="s">
        <v>71</v>
      </c>
      <c r="G87" s="32">
        <v>4.4930000000000003</v>
      </c>
      <c r="H87" s="33">
        <v>0</v>
      </c>
      <c r="I87" s="33">
        <f>ROUND(ROUND(H87,2)*ROUND(G87,3),2)</f>
        <v>0</v>
      </c>
      <c r="O87">
        <f>(I87*21)/100</f>
        <v>0</v>
      </c>
      <c r="P87" t="s">
        <v>35</v>
      </c>
    </row>
    <row r="88" spans="1:16" ht="51" x14ac:dyDescent="0.2">
      <c r="A88" s="34" t="s">
        <v>59</v>
      </c>
      <c r="E88" s="35" t="s">
        <v>3357</v>
      </c>
    </row>
    <row r="89" spans="1:16" x14ac:dyDescent="0.2">
      <c r="A89" s="36" t="s">
        <v>61</v>
      </c>
      <c r="E89" s="37" t="s">
        <v>4705</v>
      </c>
    </row>
    <row r="90" spans="1:16" ht="38.25" x14ac:dyDescent="0.2">
      <c r="A90" t="s">
        <v>63</v>
      </c>
      <c r="E90" s="35" t="s">
        <v>297</v>
      </c>
    </row>
    <row r="91" spans="1:16" x14ac:dyDescent="0.2">
      <c r="A91" s="24" t="s">
        <v>55</v>
      </c>
      <c r="B91" s="29" t="s">
        <v>159</v>
      </c>
      <c r="C91" s="29" t="s">
        <v>310</v>
      </c>
      <c r="D91" s="24" t="s">
        <v>69</v>
      </c>
      <c r="E91" s="30" t="s">
        <v>311</v>
      </c>
      <c r="F91" s="31" t="s">
        <v>71</v>
      </c>
      <c r="G91" s="32">
        <v>4.63</v>
      </c>
      <c r="H91" s="33">
        <v>0</v>
      </c>
      <c r="I91" s="33">
        <f>ROUND(ROUND(H91,2)*ROUND(G91,3),2)</f>
        <v>0</v>
      </c>
      <c r="O91">
        <f>(I91*21)/100</f>
        <v>0</v>
      </c>
      <c r="P91" t="s">
        <v>35</v>
      </c>
    </row>
    <row r="92" spans="1:16" ht="51" x14ac:dyDescent="0.2">
      <c r="A92" s="34" t="s">
        <v>59</v>
      </c>
      <c r="E92" s="35" t="s">
        <v>3359</v>
      </c>
    </row>
    <row r="93" spans="1:16" x14ac:dyDescent="0.2">
      <c r="A93" s="36" t="s">
        <v>61</v>
      </c>
      <c r="E93" s="37" t="s">
        <v>4706</v>
      </c>
    </row>
    <row r="94" spans="1:16" ht="102" x14ac:dyDescent="0.2">
      <c r="A94" t="s">
        <v>63</v>
      </c>
      <c r="E94" s="35" t="s">
        <v>314</v>
      </c>
    </row>
    <row r="95" spans="1:16" x14ac:dyDescent="0.2">
      <c r="A95" s="24" t="s">
        <v>55</v>
      </c>
      <c r="B95" s="29" t="s">
        <v>165</v>
      </c>
      <c r="C95" s="29" t="s">
        <v>788</v>
      </c>
      <c r="D95" s="24" t="s">
        <v>69</v>
      </c>
      <c r="E95" s="30" t="s">
        <v>789</v>
      </c>
      <c r="F95" s="31" t="s">
        <v>71</v>
      </c>
      <c r="G95" s="32">
        <v>0.52900000000000003</v>
      </c>
      <c r="H95" s="33">
        <v>0</v>
      </c>
      <c r="I95" s="33">
        <f>ROUND(ROUND(H95,2)*ROUND(G95,3),2)</f>
        <v>0</v>
      </c>
      <c r="O95">
        <f>(I95*21)/100</f>
        <v>0</v>
      </c>
      <c r="P95" t="s">
        <v>35</v>
      </c>
    </row>
    <row r="96" spans="1:16" ht="51" x14ac:dyDescent="0.2">
      <c r="A96" s="34" t="s">
        <v>59</v>
      </c>
      <c r="E96" s="35" t="s">
        <v>3361</v>
      </c>
    </row>
    <row r="97" spans="1:18" x14ac:dyDescent="0.2">
      <c r="A97" s="36" t="s">
        <v>61</v>
      </c>
      <c r="E97" s="37" t="s">
        <v>4707</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20.9</v>
      </c>
      <c r="H100" s="33">
        <v>0</v>
      </c>
      <c r="I100" s="33">
        <f>ROUND(ROUND(H100,2)*ROUND(G100,3),2)</f>
        <v>0</v>
      </c>
      <c r="O100">
        <f>(I100*21)/100</f>
        <v>0</v>
      </c>
      <c r="P100" t="s">
        <v>35</v>
      </c>
    </row>
    <row r="101" spans="1:18" ht="38.25" x14ac:dyDescent="0.2">
      <c r="A101" s="34" t="s">
        <v>59</v>
      </c>
      <c r="E101" s="35" t="s">
        <v>4221</v>
      </c>
    </row>
    <row r="102" spans="1:18" x14ac:dyDescent="0.2">
      <c r="A102" s="36" t="s">
        <v>61</v>
      </c>
      <c r="E102" s="37" t="s">
        <v>1043</v>
      </c>
    </row>
    <row r="103" spans="1:18" ht="51" x14ac:dyDescent="0.2">
      <c r="A103" t="s">
        <v>63</v>
      </c>
      <c r="E103" s="35" t="s">
        <v>327</v>
      </c>
    </row>
    <row r="104" spans="1:18" x14ac:dyDescent="0.2">
      <c r="A104" s="24" t="s">
        <v>55</v>
      </c>
      <c r="B104" s="29" t="s">
        <v>178</v>
      </c>
      <c r="C104" s="29" t="s">
        <v>347</v>
      </c>
      <c r="D104" s="24" t="s">
        <v>69</v>
      </c>
      <c r="E104" s="30" t="s">
        <v>348</v>
      </c>
      <c r="F104" s="31" t="s">
        <v>204</v>
      </c>
      <c r="G104" s="32">
        <v>20.9</v>
      </c>
      <c r="H104" s="33">
        <v>0</v>
      </c>
      <c r="I104" s="33">
        <f>ROUND(ROUND(H104,2)*ROUND(G104,3),2)</f>
        <v>0</v>
      </c>
      <c r="O104">
        <f>(I104*21)/100</f>
        <v>0</v>
      </c>
      <c r="P104" t="s">
        <v>35</v>
      </c>
    </row>
    <row r="105" spans="1:18" ht="38.25" x14ac:dyDescent="0.2">
      <c r="A105" s="34" t="s">
        <v>59</v>
      </c>
      <c r="E105" s="35" t="s">
        <v>4223</v>
      </c>
    </row>
    <row r="106" spans="1:18" x14ac:dyDescent="0.2">
      <c r="A106" s="36" t="s">
        <v>61</v>
      </c>
      <c r="E106" s="37" t="s">
        <v>1043</v>
      </c>
    </row>
    <row r="107" spans="1:18" ht="51" x14ac:dyDescent="0.2">
      <c r="A107" t="s">
        <v>63</v>
      </c>
      <c r="E107" s="35" t="s">
        <v>327</v>
      </c>
    </row>
    <row r="108" spans="1:18" x14ac:dyDescent="0.2">
      <c r="A108" s="24" t="s">
        <v>55</v>
      </c>
      <c r="B108" s="29" t="s">
        <v>184</v>
      </c>
      <c r="C108" s="29" t="s">
        <v>369</v>
      </c>
      <c r="D108" s="24" t="s">
        <v>69</v>
      </c>
      <c r="E108" s="30" t="s">
        <v>370</v>
      </c>
      <c r="F108" s="31" t="s">
        <v>204</v>
      </c>
      <c r="G108" s="32">
        <v>20.9</v>
      </c>
      <c r="H108" s="33">
        <v>0</v>
      </c>
      <c r="I108" s="33">
        <f>ROUND(ROUND(H108,2)*ROUND(G108,3),2)</f>
        <v>0</v>
      </c>
      <c r="O108">
        <f>(I108*21)/100</f>
        <v>0</v>
      </c>
      <c r="P108" t="s">
        <v>35</v>
      </c>
    </row>
    <row r="109" spans="1:18" ht="51" x14ac:dyDescent="0.2">
      <c r="A109" s="34" t="s">
        <v>59</v>
      </c>
      <c r="E109" s="35" t="s">
        <v>4024</v>
      </c>
    </row>
    <row r="110" spans="1:18" x14ac:dyDescent="0.2">
      <c r="A110" s="36" t="s">
        <v>61</v>
      </c>
      <c r="E110" s="37" t="s">
        <v>1043</v>
      </c>
    </row>
    <row r="111" spans="1:18" ht="51" x14ac:dyDescent="0.2">
      <c r="A111" t="s">
        <v>63</v>
      </c>
      <c r="E111" s="35" t="s">
        <v>373</v>
      </c>
    </row>
    <row r="112" spans="1:18" x14ac:dyDescent="0.2">
      <c r="A112" s="24" t="s">
        <v>55</v>
      </c>
      <c r="B112" s="29" t="s">
        <v>190</v>
      </c>
      <c r="C112" s="29" t="s">
        <v>375</v>
      </c>
      <c r="D112" s="24" t="s">
        <v>69</v>
      </c>
      <c r="E112" s="30" t="s">
        <v>376</v>
      </c>
      <c r="F112" s="31" t="s">
        <v>204</v>
      </c>
      <c r="G112" s="32">
        <v>41.8</v>
      </c>
      <c r="H112" s="33">
        <v>0</v>
      </c>
      <c r="I112" s="33">
        <f>ROUND(ROUND(H112,2)*ROUND(G112,3),2)</f>
        <v>0</v>
      </c>
      <c r="O112">
        <f>(I112*21)/100</f>
        <v>0</v>
      </c>
      <c r="P112" t="s">
        <v>35</v>
      </c>
    </row>
    <row r="113" spans="1:16" ht="102" x14ac:dyDescent="0.2">
      <c r="A113" s="34" t="s">
        <v>59</v>
      </c>
      <c r="E113" s="35" t="s">
        <v>4708</v>
      </c>
    </row>
    <row r="114" spans="1:16" ht="38.25" x14ac:dyDescent="0.2">
      <c r="A114" s="36" t="s">
        <v>61</v>
      </c>
      <c r="E114" s="37" t="s">
        <v>4709</v>
      </c>
    </row>
    <row r="115" spans="1:16" ht="51" x14ac:dyDescent="0.2">
      <c r="A115" t="s">
        <v>63</v>
      </c>
      <c r="E115" s="35" t="s">
        <v>373</v>
      </c>
    </row>
    <row r="116" spans="1:16" x14ac:dyDescent="0.2">
      <c r="A116" s="24" t="s">
        <v>55</v>
      </c>
      <c r="B116" s="29" t="s">
        <v>196</v>
      </c>
      <c r="C116" s="29" t="s">
        <v>403</v>
      </c>
      <c r="D116" s="24" t="s">
        <v>69</v>
      </c>
      <c r="E116" s="30" t="s">
        <v>404</v>
      </c>
      <c r="F116" s="31" t="s">
        <v>204</v>
      </c>
      <c r="G116" s="32">
        <v>20.9</v>
      </c>
      <c r="H116" s="33">
        <v>0</v>
      </c>
      <c r="I116" s="33">
        <f>ROUND(ROUND(H116,2)*ROUND(G116,3),2)</f>
        <v>0</v>
      </c>
      <c r="O116">
        <f>(I116*21)/100</f>
        <v>0</v>
      </c>
      <c r="P116" t="s">
        <v>35</v>
      </c>
    </row>
    <row r="117" spans="1:16" ht="38.25" x14ac:dyDescent="0.2">
      <c r="A117" s="34" t="s">
        <v>59</v>
      </c>
      <c r="E117" s="35" t="s">
        <v>4226</v>
      </c>
    </row>
    <row r="118" spans="1:16" x14ac:dyDescent="0.2">
      <c r="A118" s="36" t="s">
        <v>61</v>
      </c>
      <c r="E118" s="37" t="s">
        <v>1043</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20.9</v>
      </c>
      <c r="H120" s="33">
        <v>0</v>
      </c>
      <c r="I120" s="33">
        <f>ROUND(ROUND(H120,2)*ROUND(G120,3),2)</f>
        <v>0</v>
      </c>
      <c r="O120">
        <f>(I120*21)/100</f>
        <v>0</v>
      </c>
      <c r="P120" t="s">
        <v>35</v>
      </c>
    </row>
    <row r="121" spans="1:16" ht="38.25" x14ac:dyDescent="0.2">
      <c r="A121" s="34" t="s">
        <v>59</v>
      </c>
      <c r="E121" s="35" t="s">
        <v>4227</v>
      </c>
    </row>
    <row r="122" spans="1:16" x14ac:dyDescent="0.2">
      <c r="A122" s="36" t="s">
        <v>61</v>
      </c>
      <c r="E122" s="37" t="s">
        <v>1043</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20.9</v>
      </c>
      <c r="H124" s="33">
        <v>0</v>
      </c>
      <c r="I124" s="33">
        <f>ROUND(ROUND(H124,2)*ROUND(G124,3),2)</f>
        <v>0</v>
      </c>
      <c r="O124">
        <f>(I124*21)/100</f>
        <v>0</v>
      </c>
      <c r="P124" t="s">
        <v>35</v>
      </c>
    </row>
    <row r="125" spans="1:16" ht="38.25" x14ac:dyDescent="0.2">
      <c r="A125" s="34" t="s">
        <v>59</v>
      </c>
      <c r="E125" s="35" t="s">
        <v>4228</v>
      </c>
    </row>
    <row r="126" spans="1:16" x14ac:dyDescent="0.2">
      <c r="A126" s="36" t="s">
        <v>61</v>
      </c>
      <c r="E126" s="37" t="s">
        <v>1043</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14.1</v>
      </c>
      <c r="H128" s="33">
        <v>0</v>
      </c>
      <c r="I128" s="33">
        <f>ROUND(ROUND(H128,2)*ROUND(G128,3),2)</f>
        <v>0</v>
      </c>
      <c r="O128">
        <f>(I128*21)/100</f>
        <v>0</v>
      </c>
      <c r="P128" t="s">
        <v>35</v>
      </c>
    </row>
    <row r="129" spans="1:18" ht="38.25" x14ac:dyDescent="0.2">
      <c r="A129" s="34" t="s">
        <v>59</v>
      </c>
      <c r="E129" s="35" t="s">
        <v>4026</v>
      </c>
    </row>
    <row r="130" spans="1:18" x14ac:dyDescent="0.2">
      <c r="A130" s="36" t="s">
        <v>61</v>
      </c>
      <c r="E130" s="37" t="s">
        <v>4691</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0.30399999999999999</v>
      </c>
      <c r="H133" s="33">
        <v>0</v>
      </c>
      <c r="I133" s="33">
        <f>ROUND(ROUND(H133,2)*ROUND(G133,3),2)</f>
        <v>0</v>
      </c>
      <c r="O133">
        <f>(I133*21)/100</f>
        <v>0</v>
      </c>
      <c r="P133" t="s">
        <v>35</v>
      </c>
    </row>
    <row r="134" spans="1:18" ht="51" x14ac:dyDescent="0.2">
      <c r="A134" s="34" t="s">
        <v>59</v>
      </c>
      <c r="E134" s="35" t="s">
        <v>3373</v>
      </c>
    </row>
    <row r="135" spans="1:18" x14ac:dyDescent="0.2">
      <c r="A135" s="36" t="s">
        <v>61</v>
      </c>
      <c r="E135" s="37" t="s">
        <v>3374</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17.544</v>
      </c>
      <c r="H138" s="33">
        <v>0</v>
      </c>
      <c r="I138" s="33">
        <f>ROUND(ROUND(H138,2)*ROUND(G138,3),2)</f>
        <v>0</v>
      </c>
      <c r="O138">
        <f>(I138*21)/100</f>
        <v>0</v>
      </c>
      <c r="P138" t="s">
        <v>35</v>
      </c>
    </row>
    <row r="139" spans="1:18" ht="76.5" x14ac:dyDescent="0.2">
      <c r="A139" s="34" t="s">
        <v>59</v>
      </c>
      <c r="E139" s="35" t="s">
        <v>4710</v>
      </c>
    </row>
    <row r="140" spans="1:18" ht="38.25" x14ac:dyDescent="0.2">
      <c r="A140" s="36" t="s">
        <v>61</v>
      </c>
      <c r="E140" s="37" t="s">
        <v>4711</v>
      </c>
    </row>
    <row r="141" spans="1:18" ht="191.25" x14ac:dyDescent="0.2">
      <c r="A141" t="s">
        <v>63</v>
      </c>
      <c r="E141" s="35" t="s">
        <v>803</v>
      </c>
    </row>
    <row r="142" spans="1:18" x14ac:dyDescent="0.2">
      <c r="A142" s="24" t="s">
        <v>55</v>
      </c>
      <c r="B142" s="29" t="s">
        <v>230</v>
      </c>
      <c r="C142" s="29" t="s">
        <v>804</v>
      </c>
      <c r="D142" s="24" t="s">
        <v>69</v>
      </c>
      <c r="E142" s="30" t="s">
        <v>805</v>
      </c>
      <c r="F142" s="31" t="s">
        <v>204</v>
      </c>
      <c r="G142" s="32">
        <v>0.30399999999999999</v>
      </c>
      <c r="H142" s="33">
        <v>0</v>
      </c>
      <c r="I142" s="33">
        <f>ROUND(ROUND(H142,2)*ROUND(G142,3),2)</f>
        <v>0</v>
      </c>
      <c r="O142">
        <f>(I142*21)/100</f>
        <v>0</v>
      </c>
      <c r="P142" t="s">
        <v>35</v>
      </c>
    </row>
    <row r="143" spans="1:18" ht="38.25" x14ac:dyDescent="0.2">
      <c r="A143" s="34" t="s">
        <v>59</v>
      </c>
      <c r="E143" s="35" t="s">
        <v>3378</v>
      </c>
    </row>
    <row r="144" spans="1:18" x14ac:dyDescent="0.2">
      <c r="A144" s="36" t="s">
        <v>61</v>
      </c>
      <c r="E144" s="37" t="s">
        <v>3374</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6.8</v>
      </c>
      <c r="H147" s="33">
        <v>0</v>
      </c>
      <c r="I147" s="33">
        <f>ROUND(ROUND(H147,2)*ROUND(G147,3),2)</f>
        <v>0</v>
      </c>
      <c r="O147">
        <f>(I147*21)/100</f>
        <v>0</v>
      </c>
      <c r="P147" t="s">
        <v>35</v>
      </c>
    </row>
    <row r="148" spans="1:18" ht="51" x14ac:dyDescent="0.2">
      <c r="A148" s="34" t="s">
        <v>59</v>
      </c>
      <c r="E148" s="35" t="s">
        <v>3379</v>
      </c>
    </row>
    <row r="149" spans="1:18" x14ac:dyDescent="0.2">
      <c r="A149" s="36" t="s">
        <v>61</v>
      </c>
      <c r="E149" s="37" t="s">
        <v>4712</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3381</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2.8079999999999998</v>
      </c>
      <c r="H155" s="33">
        <v>0</v>
      </c>
      <c r="I155" s="33">
        <f>ROUND(ROUND(H155,2)*ROUND(G155,3),2)</f>
        <v>0</v>
      </c>
      <c r="O155">
        <f>(I155*21)/100</f>
        <v>0</v>
      </c>
      <c r="P155" t="s">
        <v>35</v>
      </c>
    </row>
    <row r="156" spans="1:18" ht="102" x14ac:dyDescent="0.2">
      <c r="A156" s="34" t="s">
        <v>59</v>
      </c>
      <c r="E156" s="35" t="s">
        <v>4713</v>
      </c>
    </row>
    <row r="157" spans="1:18" x14ac:dyDescent="0.2">
      <c r="A157" s="36" t="s">
        <v>61</v>
      </c>
      <c r="E157" s="37" t="s">
        <v>4714</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0+I160+I164+I168+I172+I176+I180+I184+I188+I192</f>
        <v>0</v>
      </c>
      <c r="R159">
        <f>0+O160+O164+O168+O172+O176+O180+O184+O188+O192</f>
        <v>0</v>
      </c>
    </row>
    <row r="160" spans="1:18" x14ac:dyDescent="0.2">
      <c r="A160" s="24" t="s">
        <v>55</v>
      </c>
      <c r="B160" s="29" t="s">
        <v>255</v>
      </c>
      <c r="C160" s="29" t="s">
        <v>646</v>
      </c>
      <c r="D160" s="24" t="s">
        <v>69</v>
      </c>
      <c r="E160" s="30" t="s">
        <v>647</v>
      </c>
      <c r="F160" s="31" t="s">
        <v>101</v>
      </c>
      <c r="G160" s="32">
        <v>7.63</v>
      </c>
      <c r="H160" s="33">
        <v>0</v>
      </c>
      <c r="I160" s="33">
        <f>ROUND(ROUND(H160,2)*ROUND(G160,3),2)</f>
        <v>0</v>
      </c>
      <c r="O160">
        <f>(I160*21)/100</f>
        <v>0</v>
      </c>
      <c r="P160" t="s">
        <v>35</v>
      </c>
    </row>
    <row r="161" spans="1:16" ht="38.25" x14ac:dyDescent="0.2">
      <c r="A161" s="34" t="s">
        <v>59</v>
      </c>
      <c r="E161" s="35" t="s">
        <v>3386</v>
      </c>
    </row>
    <row r="162" spans="1:16" x14ac:dyDescent="0.2">
      <c r="A162" s="36" t="s">
        <v>61</v>
      </c>
      <c r="E162" s="37" t="s">
        <v>4715</v>
      </c>
    </row>
    <row r="163" spans="1:16" ht="25.5" x14ac:dyDescent="0.2">
      <c r="A163" t="s">
        <v>63</v>
      </c>
      <c r="E163" s="35" t="s">
        <v>644</v>
      </c>
    </row>
    <row r="164" spans="1:16" x14ac:dyDescent="0.2">
      <c r="A164" s="24" t="s">
        <v>55</v>
      </c>
      <c r="B164" s="29" t="s">
        <v>262</v>
      </c>
      <c r="C164" s="29" t="s">
        <v>821</v>
      </c>
      <c r="D164" s="24" t="s">
        <v>69</v>
      </c>
      <c r="E164" s="30" t="s">
        <v>822</v>
      </c>
      <c r="F164" s="31" t="s">
        <v>101</v>
      </c>
      <c r="G164" s="32">
        <v>3.8</v>
      </c>
      <c r="H164" s="33">
        <v>0</v>
      </c>
      <c r="I164" s="33">
        <f>ROUND(ROUND(H164,2)*ROUND(G164,3),2)</f>
        <v>0</v>
      </c>
      <c r="O164">
        <f>(I164*21)/100</f>
        <v>0</v>
      </c>
      <c r="P164" t="s">
        <v>35</v>
      </c>
    </row>
    <row r="165" spans="1:16" ht="51" x14ac:dyDescent="0.2">
      <c r="A165" s="34" t="s">
        <v>59</v>
      </c>
      <c r="E165" s="35" t="s">
        <v>3388</v>
      </c>
    </row>
    <row r="166" spans="1:16" x14ac:dyDescent="0.2">
      <c r="A166" s="36" t="s">
        <v>61</v>
      </c>
      <c r="E166" s="37" t="s">
        <v>3389</v>
      </c>
    </row>
    <row r="167" spans="1:16" ht="25.5" x14ac:dyDescent="0.2">
      <c r="A167" t="s">
        <v>63</v>
      </c>
      <c r="E167" s="35" t="s">
        <v>825</v>
      </c>
    </row>
    <row r="168" spans="1:16" x14ac:dyDescent="0.2">
      <c r="A168" s="24" t="s">
        <v>55</v>
      </c>
      <c r="B168" s="29" t="s">
        <v>269</v>
      </c>
      <c r="C168" s="29" t="s">
        <v>826</v>
      </c>
      <c r="D168" s="24" t="s">
        <v>69</v>
      </c>
      <c r="E168" s="30" t="s">
        <v>827</v>
      </c>
      <c r="F168" s="31" t="s">
        <v>71</v>
      </c>
      <c r="G168" s="32">
        <v>2E-3</v>
      </c>
      <c r="H168" s="33">
        <v>0</v>
      </c>
      <c r="I168" s="33">
        <f>ROUND(ROUND(H168,2)*ROUND(G168,3),2)</f>
        <v>0</v>
      </c>
      <c r="O168">
        <f>(I168*21)/100</f>
        <v>0</v>
      </c>
      <c r="P168" t="s">
        <v>35</v>
      </c>
    </row>
    <row r="169" spans="1:16" ht="51" x14ac:dyDescent="0.2">
      <c r="A169" s="34" t="s">
        <v>59</v>
      </c>
      <c r="E169" s="35" t="s">
        <v>3390</v>
      </c>
    </row>
    <row r="170" spans="1:16" x14ac:dyDescent="0.2">
      <c r="A170" s="36" t="s">
        <v>61</v>
      </c>
      <c r="E170" s="37" t="s">
        <v>829</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3391</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5.65</v>
      </c>
      <c r="H176" s="33">
        <v>0</v>
      </c>
      <c r="I176" s="33">
        <f>ROUND(ROUND(H176,2)*ROUND(G176,3),2)</f>
        <v>0</v>
      </c>
      <c r="O176">
        <f>(I176*21)/100</f>
        <v>0</v>
      </c>
      <c r="P176" t="s">
        <v>35</v>
      </c>
    </row>
    <row r="177" spans="1:16" ht="127.5" x14ac:dyDescent="0.2">
      <c r="A177" s="34" t="s">
        <v>59</v>
      </c>
      <c r="E177" s="35" t="s">
        <v>4716</v>
      </c>
    </row>
    <row r="178" spans="1:16" ht="38.25" x14ac:dyDescent="0.2">
      <c r="A178" s="36" t="s">
        <v>61</v>
      </c>
      <c r="E178" s="37" t="s">
        <v>4717</v>
      </c>
    </row>
    <row r="179" spans="1:16" ht="114.75" x14ac:dyDescent="0.2">
      <c r="A179" t="s">
        <v>63</v>
      </c>
      <c r="E179" s="35" t="s">
        <v>661</v>
      </c>
    </row>
    <row r="180" spans="1:16" x14ac:dyDescent="0.2">
      <c r="A180" s="24" t="s">
        <v>55</v>
      </c>
      <c r="B180" s="29" t="s">
        <v>287</v>
      </c>
      <c r="C180" s="29" t="s">
        <v>673</v>
      </c>
      <c r="D180" s="24" t="s">
        <v>69</v>
      </c>
      <c r="E180" s="30" t="s">
        <v>674</v>
      </c>
      <c r="F180" s="31" t="s">
        <v>77</v>
      </c>
      <c r="G180" s="32">
        <v>129.94999999999999</v>
      </c>
      <c r="H180" s="33">
        <v>0</v>
      </c>
      <c r="I180" s="33">
        <f>ROUND(ROUND(H180,2)*ROUND(G180,3),2)</f>
        <v>0</v>
      </c>
      <c r="O180">
        <f>(I180*21)/100</f>
        <v>0</v>
      </c>
      <c r="P180" t="s">
        <v>35</v>
      </c>
    </row>
    <row r="181" spans="1:16" ht="89.25" x14ac:dyDescent="0.2">
      <c r="A181" s="34" t="s">
        <v>59</v>
      </c>
      <c r="E181" s="35" t="s">
        <v>4718</v>
      </c>
    </row>
    <row r="182" spans="1:16" ht="38.25" x14ac:dyDescent="0.2">
      <c r="A182" s="36" t="s">
        <v>61</v>
      </c>
      <c r="E182" s="37" t="s">
        <v>4719</v>
      </c>
    </row>
    <row r="183" spans="1:16" ht="25.5" x14ac:dyDescent="0.2">
      <c r="A183" t="s">
        <v>63</v>
      </c>
      <c r="E183" s="35" t="s">
        <v>80</v>
      </c>
    </row>
    <row r="184" spans="1:16" x14ac:dyDescent="0.2">
      <c r="A184" s="24" t="s">
        <v>55</v>
      </c>
      <c r="B184" s="29" t="s">
        <v>292</v>
      </c>
      <c r="C184" s="29" t="s">
        <v>840</v>
      </c>
      <c r="D184" s="24" t="s">
        <v>69</v>
      </c>
      <c r="E184" s="30" t="s">
        <v>841</v>
      </c>
      <c r="F184" s="31" t="s">
        <v>71</v>
      </c>
      <c r="G184" s="32">
        <v>1.91</v>
      </c>
      <c r="H184" s="33">
        <v>0</v>
      </c>
      <c r="I184" s="33">
        <f>ROUND(ROUND(H184,2)*ROUND(G184,3),2)</f>
        <v>0</v>
      </c>
      <c r="O184">
        <f>(I184*21)/100</f>
        <v>0</v>
      </c>
      <c r="P184" t="s">
        <v>35</v>
      </c>
    </row>
    <row r="185" spans="1:16" ht="63.75" x14ac:dyDescent="0.2">
      <c r="A185" s="34" t="s">
        <v>59</v>
      </c>
      <c r="E185" s="35" t="s">
        <v>4720</v>
      </c>
    </row>
    <row r="186" spans="1:16" x14ac:dyDescent="0.2">
      <c r="A186" s="36" t="s">
        <v>61</v>
      </c>
      <c r="E186" s="37" t="s">
        <v>4721</v>
      </c>
    </row>
    <row r="187" spans="1:16" ht="114.75" x14ac:dyDescent="0.2">
      <c r="A187" t="s">
        <v>63</v>
      </c>
      <c r="E187" s="35" t="s">
        <v>661</v>
      </c>
    </row>
    <row r="188" spans="1:16" x14ac:dyDescent="0.2">
      <c r="A188" s="24" t="s">
        <v>55</v>
      </c>
      <c r="B188" s="29" t="s">
        <v>298</v>
      </c>
      <c r="C188" s="29" t="s">
        <v>844</v>
      </c>
      <c r="D188" s="24" t="s">
        <v>69</v>
      </c>
      <c r="E188" s="30" t="s">
        <v>845</v>
      </c>
      <c r="F188" s="31" t="s">
        <v>77</v>
      </c>
      <c r="G188" s="32">
        <v>98.15</v>
      </c>
      <c r="H188" s="33">
        <v>0</v>
      </c>
      <c r="I188" s="33">
        <f>ROUND(ROUND(H188,2)*ROUND(G188,3),2)</f>
        <v>0</v>
      </c>
      <c r="O188">
        <f>(I188*21)/100</f>
        <v>0</v>
      </c>
      <c r="P188" t="s">
        <v>35</v>
      </c>
    </row>
    <row r="189" spans="1:16" ht="89.25" x14ac:dyDescent="0.2">
      <c r="A189" s="34" t="s">
        <v>59</v>
      </c>
      <c r="E189" s="35" t="s">
        <v>4722</v>
      </c>
    </row>
    <row r="190" spans="1:16" ht="38.25" x14ac:dyDescent="0.2">
      <c r="A190" s="36" t="s">
        <v>61</v>
      </c>
      <c r="E190" s="37" t="s">
        <v>4723</v>
      </c>
    </row>
    <row r="191" spans="1:16" ht="25.5" x14ac:dyDescent="0.2">
      <c r="A191" t="s">
        <v>63</v>
      </c>
      <c r="E191" s="35" t="s">
        <v>80</v>
      </c>
    </row>
    <row r="192" spans="1:16" x14ac:dyDescent="0.2">
      <c r="A192" s="24" t="s">
        <v>55</v>
      </c>
      <c r="B192" s="29" t="s">
        <v>303</v>
      </c>
      <c r="C192" s="29" t="s">
        <v>848</v>
      </c>
      <c r="D192" s="24" t="s">
        <v>69</v>
      </c>
      <c r="E192" s="30" t="s">
        <v>849</v>
      </c>
      <c r="F192" s="31" t="s">
        <v>101</v>
      </c>
      <c r="G192" s="32">
        <v>5.25</v>
      </c>
      <c r="H192" s="33">
        <v>0</v>
      </c>
      <c r="I192" s="33">
        <f>ROUND(ROUND(H192,2)*ROUND(G192,3),2)</f>
        <v>0</v>
      </c>
      <c r="O192">
        <f>(I192*21)/100</f>
        <v>0</v>
      </c>
      <c r="P192" t="s">
        <v>35</v>
      </c>
    </row>
    <row r="193" spans="1:5" ht="51" x14ac:dyDescent="0.2">
      <c r="A193" s="34" t="s">
        <v>59</v>
      </c>
      <c r="E193" s="35" t="s">
        <v>4724</v>
      </c>
    </row>
    <row r="194" spans="1:5" x14ac:dyDescent="0.2">
      <c r="A194" s="36" t="s">
        <v>61</v>
      </c>
      <c r="E194" s="37" t="s">
        <v>991</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0+O12+O21+O66+O95+O128+O133+O142+O155</f>
        <v>0</v>
      </c>
      <c r="P2" t="s">
        <v>34</v>
      </c>
    </row>
    <row r="3" spans="1:18" ht="15" customHeight="1" x14ac:dyDescent="0.25">
      <c r="A3" t="s">
        <v>11</v>
      </c>
      <c r="B3" s="17" t="s">
        <v>13</v>
      </c>
      <c r="C3" s="4" t="s">
        <v>14</v>
      </c>
      <c r="D3" s="7"/>
      <c r="E3" s="18" t="s">
        <v>15</v>
      </c>
      <c r="F3" s="8"/>
      <c r="G3" s="15"/>
      <c r="H3" s="14" t="s">
        <v>4725</v>
      </c>
      <c r="I3" s="40">
        <f>0+I12+I21+I66+I95+I128+I133+I142+I155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4725</v>
      </c>
      <c r="D8" s="2"/>
      <c r="E8" s="21" t="s">
        <v>4726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118.66</v>
      </c>
      <c r="H13" s="33">
        <v>0</v>
      </c>
      <c r="I13" s="33">
        <f>ROUND(ROUND(H13,2)*ROUND(G13,3),2)</f>
        <v>0</v>
      </c>
      <c r="O13">
        <f>(I13*21)/100</f>
        <v>0</v>
      </c>
      <c r="P13" t="s">
        <v>35</v>
      </c>
    </row>
    <row r="14" spans="1:18" ht="25.5" x14ac:dyDescent="0.2">
      <c r="A14" s="34" t="s">
        <v>59</v>
      </c>
      <c r="E14" s="35" t="s">
        <v>1553</v>
      </c>
    </row>
    <row r="15" spans="1:18" x14ac:dyDescent="0.2">
      <c r="A15" s="36" t="s">
        <v>61</v>
      </c>
      <c r="E15" s="37" t="s">
        <v>4727</v>
      </c>
    </row>
    <row r="16" spans="1:18" ht="25.5" x14ac:dyDescent="0.2">
      <c r="A16" t="s">
        <v>63</v>
      </c>
      <c r="E16" s="35" t="s">
        <v>64</v>
      </c>
    </row>
    <row r="17" spans="1:18" x14ac:dyDescent="0.2">
      <c r="A17" s="24" t="s">
        <v>55</v>
      </c>
      <c r="B17" s="29" t="s">
        <v>35</v>
      </c>
      <c r="C17" s="29" t="s">
        <v>56</v>
      </c>
      <c r="D17" s="24" t="s">
        <v>125</v>
      </c>
      <c r="E17" s="30" t="s">
        <v>57</v>
      </c>
      <c r="F17" s="31" t="s">
        <v>58</v>
      </c>
      <c r="G17" s="32">
        <v>72.626000000000005</v>
      </c>
      <c r="H17" s="33">
        <v>0</v>
      </c>
      <c r="I17" s="33">
        <f>ROUND(ROUND(H17,2)*ROUND(G17,3),2)</f>
        <v>0</v>
      </c>
      <c r="O17">
        <f>(I17*21)/100</f>
        <v>0</v>
      </c>
      <c r="P17" t="s">
        <v>35</v>
      </c>
    </row>
    <row r="18" spans="1:18" ht="25.5" x14ac:dyDescent="0.2">
      <c r="A18" s="34" t="s">
        <v>59</v>
      </c>
      <c r="E18" s="35" t="s">
        <v>4728</v>
      </c>
    </row>
    <row r="19" spans="1:18" x14ac:dyDescent="0.2">
      <c r="A19" s="36" t="s">
        <v>61</v>
      </c>
      <c r="E19" s="37" t="s">
        <v>4729</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f>
        <v>0</v>
      </c>
      <c r="R21">
        <f>0+O22+O26+O30+O34+O38+O42+O46+O50+O54+O58+O62</f>
        <v>0</v>
      </c>
    </row>
    <row r="22" spans="1:18" x14ac:dyDescent="0.2">
      <c r="A22" s="24" t="s">
        <v>55</v>
      </c>
      <c r="B22" s="29" t="s">
        <v>34</v>
      </c>
      <c r="C22" s="29" t="s">
        <v>1087</v>
      </c>
      <c r="D22" s="24" t="s">
        <v>69</v>
      </c>
      <c r="E22" s="30" t="s">
        <v>1088</v>
      </c>
      <c r="F22" s="31" t="s">
        <v>101</v>
      </c>
      <c r="G22" s="32">
        <v>10</v>
      </c>
      <c r="H22" s="33">
        <v>0</v>
      </c>
      <c r="I22" s="33">
        <f>ROUND(ROUND(H22,2)*ROUND(G22,3),2)</f>
        <v>0</v>
      </c>
      <c r="O22">
        <f>(I22*21)/100</f>
        <v>0</v>
      </c>
      <c r="P22" t="s">
        <v>35</v>
      </c>
    </row>
    <row r="23" spans="1:18" ht="38.25" x14ac:dyDescent="0.2">
      <c r="A23" s="34" t="s">
        <v>59</v>
      </c>
      <c r="E23" s="35" t="s">
        <v>4006</v>
      </c>
    </row>
    <row r="24" spans="1:18" x14ac:dyDescent="0.2">
      <c r="A24" s="36" t="s">
        <v>61</v>
      </c>
      <c r="E24" s="37" t="s">
        <v>750</v>
      </c>
    </row>
    <row r="25" spans="1:18" ht="25.5" x14ac:dyDescent="0.2">
      <c r="A25" t="s">
        <v>63</v>
      </c>
      <c r="E25" s="35" t="s">
        <v>133</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25.5" x14ac:dyDescent="0.2">
      <c r="A27" s="34" t="s">
        <v>59</v>
      </c>
      <c r="E27" s="35" t="s">
        <v>746</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18.187999999999999</v>
      </c>
      <c r="H30" s="33">
        <v>0</v>
      </c>
      <c r="I30" s="33">
        <f>ROUND(ROUND(H30,2)*ROUND(G30,3),2)</f>
        <v>0</v>
      </c>
      <c r="O30">
        <f>(I30*21)/100</f>
        <v>0</v>
      </c>
      <c r="P30" t="s">
        <v>35</v>
      </c>
    </row>
    <row r="31" spans="1:18" ht="153" x14ac:dyDescent="0.2">
      <c r="A31" s="34" t="s">
        <v>59</v>
      </c>
      <c r="E31" s="35" t="s">
        <v>4730</v>
      </c>
    </row>
    <row r="32" spans="1:18" ht="38.25" x14ac:dyDescent="0.2">
      <c r="A32" s="36" t="s">
        <v>61</v>
      </c>
      <c r="E32" s="37" t="s">
        <v>4731</v>
      </c>
    </row>
    <row r="33" spans="1:16" ht="38.25" x14ac:dyDescent="0.2">
      <c r="A33" t="s">
        <v>63</v>
      </c>
      <c r="E33" s="35" t="s">
        <v>146</v>
      </c>
    </row>
    <row r="34" spans="1:16" x14ac:dyDescent="0.2">
      <c r="A34" s="24" t="s">
        <v>55</v>
      </c>
      <c r="B34" s="29" t="s">
        <v>47</v>
      </c>
      <c r="C34" s="29" t="s">
        <v>166</v>
      </c>
      <c r="D34" s="24" t="s">
        <v>69</v>
      </c>
      <c r="E34" s="30" t="s">
        <v>167</v>
      </c>
      <c r="F34" s="31" t="s">
        <v>71</v>
      </c>
      <c r="G34" s="32">
        <v>59.33</v>
      </c>
      <c r="H34" s="33">
        <v>0</v>
      </c>
      <c r="I34" s="33">
        <f>ROUND(ROUND(H34,2)*ROUND(G34,3),2)</f>
        <v>0</v>
      </c>
      <c r="O34">
        <f>(I34*21)/100</f>
        <v>0</v>
      </c>
      <c r="P34" t="s">
        <v>35</v>
      </c>
    </row>
    <row r="35" spans="1:16" ht="63.75" x14ac:dyDescent="0.2">
      <c r="A35" s="34" t="s">
        <v>59</v>
      </c>
      <c r="E35" s="35" t="s">
        <v>4732</v>
      </c>
    </row>
    <row r="36" spans="1:16" x14ac:dyDescent="0.2">
      <c r="A36" s="36" t="s">
        <v>61</v>
      </c>
      <c r="E36" s="37" t="s">
        <v>4733</v>
      </c>
    </row>
    <row r="37" spans="1:16" ht="318.75" x14ac:dyDescent="0.2">
      <c r="A37" t="s">
        <v>63</v>
      </c>
      <c r="E37" s="35" t="s">
        <v>170</v>
      </c>
    </row>
    <row r="38" spans="1:16" x14ac:dyDescent="0.2">
      <c r="A38" s="24" t="s">
        <v>55</v>
      </c>
      <c r="B38" s="29" t="s">
        <v>89</v>
      </c>
      <c r="C38" s="29" t="s">
        <v>172</v>
      </c>
      <c r="D38" s="24" t="s">
        <v>69</v>
      </c>
      <c r="E38" s="30" t="s">
        <v>173</v>
      </c>
      <c r="F38" s="31" t="s">
        <v>174</v>
      </c>
      <c r="G38" s="32">
        <v>593.29999999999995</v>
      </c>
      <c r="H38" s="33">
        <v>0</v>
      </c>
      <c r="I38" s="33">
        <f>ROUND(ROUND(H38,2)*ROUND(G38,3),2)</f>
        <v>0</v>
      </c>
      <c r="O38">
        <f>(I38*21)/100</f>
        <v>0</v>
      </c>
      <c r="P38" t="s">
        <v>35</v>
      </c>
    </row>
    <row r="39" spans="1:16" ht="38.25" x14ac:dyDescent="0.2">
      <c r="A39" s="34" t="s">
        <v>59</v>
      </c>
      <c r="E39" s="35" t="s">
        <v>751</v>
      </c>
    </row>
    <row r="40" spans="1:16" x14ac:dyDescent="0.2">
      <c r="A40" s="36" t="s">
        <v>61</v>
      </c>
      <c r="E40" s="37" t="s">
        <v>4734</v>
      </c>
    </row>
    <row r="41" spans="1:16" ht="25.5" x14ac:dyDescent="0.2">
      <c r="A41" t="s">
        <v>63</v>
      </c>
      <c r="E41" s="35" t="s">
        <v>177</v>
      </c>
    </row>
    <row r="42" spans="1:16" x14ac:dyDescent="0.2">
      <c r="A42" s="24" t="s">
        <v>55</v>
      </c>
      <c r="B42" s="29" t="s">
        <v>94</v>
      </c>
      <c r="C42" s="29" t="s">
        <v>753</v>
      </c>
      <c r="D42" s="24" t="s">
        <v>69</v>
      </c>
      <c r="E42" s="30" t="s">
        <v>754</v>
      </c>
      <c r="F42" s="31" t="s">
        <v>71</v>
      </c>
      <c r="G42" s="32">
        <v>22.95</v>
      </c>
      <c r="H42" s="33">
        <v>0</v>
      </c>
      <c r="I42" s="33">
        <f>ROUND(ROUND(H42,2)*ROUND(G42,3),2)</f>
        <v>0</v>
      </c>
      <c r="O42">
        <f>(I42*21)/100</f>
        <v>0</v>
      </c>
      <c r="P42" t="s">
        <v>35</v>
      </c>
    </row>
    <row r="43" spans="1:16" ht="51" x14ac:dyDescent="0.2">
      <c r="A43" s="34" t="s">
        <v>59</v>
      </c>
      <c r="E43" s="35" t="s">
        <v>3339</v>
      </c>
    </row>
    <row r="44" spans="1:16" x14ac:dyDescent="0.2">
      <c r="A44" s="36" t="s">
        <v>61</v>
      </c>
      <c r="E44" s="37" t="s">
        <v>4735</v>
      </c>
    </row>
    <row r="45" spans="1:16" ht="293.25" x14ac:dyDescent="0.2">
      <c r="A45" t="s">
        <v>63</v>
      </c>
      <c r="E45" s="35" t="s">
        <v>757</v>
      </c>
    </row>
    <row r="46" spans="1:16" x14ac:dyDescent="0.2">
      <c r="A46" s="24" t="s">
        <v>55</v>
      </c>
      <c r="B46" s="29" t="s">
        <v>50</v>
      </c>
      <c r="C46" s="29" t="s">
        <v>202</v>
      </c>
      <c r="D46" s="24" t="s">
        <v>69</v>
      </c>
      <c r="E46" s="30" t="s">
        <v>203</v>
      </c>
      <c r="F46" s="31" t="s">
        <v>204</v>
      </c>
      <c r="G46" s="32">
        <v>61.92</v>
      </c>
      <c r="H46" s="33">
        <v>0</v>
      </c>
      <c r="I46" s="33">
        <f>ROUND(ROUND(H46,2)*ROUND(G46,3),2)</f>
        <v>0</v>
      </c>
      <c r="O46">
        <f>(I46*21)/100</f>
        <v>0</v>
      </c>
      <c r="P46" t="s">
        <v>35</v>
      </c>
    </row>
    <row r="47" spans="1:16" ht="76.5" x14ac:dyDescent="0.2">
      <c r="A47" s="34" t="s">
        <v>59</v>
      </c>
      <c r="E47" s="35" t="s">
        <v>4736</v>
      </c>
    </row>
    <row r="48" spans="1:16" ht="38.25" x14ac:dyDescent="0.2">
      <c r="A48" s="36" t="s">
        <v>61</v>
      </c>
      <c r="E48" s="37" t="s">
        <v>4737</v>
      </c>
    </row>
    <row r="49" spans="1:16" ht="25.5" x14ac:dyDescent="0.2">
      <c r="A49" t="s">
        <v>63</v>
      </c>
      <c r="E49" s="35" t="s">
        <v>207</v>
      </c>
    </row>
    <row r="50" spans="1:16" x14ac:dyDescent="0.2">
      <c r="A50" s="24" t="s">
        <v>55</v>
      </c>
      <c r="B50" s="29" t="s">
        <v>52</v>
      </c>
      <c r="C50" s="29" t="s">
        <v>209</v>
      </c>
      <c r="D50" s="24" t="s">
        <v>69</v>
      </c>
      <c r="E50" s="30" t="s">
        <v>210</v>
      </c>
      <c r="F50" s="31" t="s">
        <v>204</v>
      </c>
      <c r="G50" s="32">
        <v>70.31</v>
      </c>
      <c r="H50" s="33">
        <v>0</v>
      </c>
      <c r="I50" s="33">
        <f>ROUND(ROUND(H50,2)*ROUND(G50,3),2)</f>
        <v>0</v>
      </c>
      <c r="O50">
        <f>(I50*21)/100</f>
        <v>0</v>
      </c>
      <c r="P50" t="s">
        <v>35</v>
      </c>
    </row>
    <row r="51" spans="1:16" ht="38.25" x14ac:dyDescent="0.2">
      <c r="A51" s="34" t="s">
        <v>59</v>
      </c>
      <c r="E51" s="35" t="s">
        <v>3343</v>
      </c>
    </row>
    <row r="52" spans="1:16" x14ac:dyDescent="0.2">
      <c r="A52" s="36" t="s">
        <v>61</v>
      </c>
      <c r="E52" s="37" t="s">
        <v>4738</v>
      </c>
    </row>
    <row r="53" spans="1:16" x14ac:dyDescent="0.2">
      <c r="A53" t="s">
        <v>63</v>
      </c>
      <c r="E53" s="35" t="s">
        <v>213</v>
      </c>
    </row>
    <row r="54" spans="1:16" x14ac:dyDescent="0.2">
      <c r="A54" s="24" t="s">
        <v>55</v>
      </c>
      <c r="B54" s="29" t="s">
        <v>108</v>
      </c>
      <c r="C54" s="29" t="s">
        <v>762</v>
      </c>
      <c r="D54" s="24" t="s">
        <v>69</v>
      </c>
      <c r="E54" s="30" t="s">
        <v>763</v>
      </c>
      <c r="F54" s="31" t="s">
        <v>204</v>
      </c>
      <c r="G54" s="32">
        <v>70.31</v>
      </c>
      <c r="H54" s="33">
        <v>0</v>
      </c>
      <c r="I54" s="33">
        <f>ROUND(ROUND(H54,2)*ROUND(G54,3),2)</f>
        <v>0</v>
      </c>
      <c r="O54">
        <f>(I54*21)/100</f>
        <v>0</v>
      </c>
      <c r="P54" t="s">
        <v>35</v>
      </c>
    </row>
    <row r="55" spans="1:16" ht="38.25" x14ac:dyDescent="0.2">
      <c r="A55" s="34" t="s">
        <v>59</v>
      </c>
      <c r="E55" s="35" t="s">
        <v>3345</v>
      </c>
    </row>
    <row r="56" spans="1:16" x14ac:dyDescent="0.2">
      <c r="A56" s="36" t="s">
        <v>61</v>
      </c>
      <c r="E56" s="37" t="s">
        <v>4738</v>
      </c>
    </row>
    <row r="57" spans="1:16" ht="38.25" x14ac:dyDescent="0.2">
      <c r="A57" t="s">
        <v>63</v>
      </c>
      <c r="E57" s="35" t="s">
        <v>765</v>
      </c>
    </row>
    <row r="58" spans="1:16" x14ac:dyDescent="0.2">
      <c r="A58" s="24" t="s">
        <v>55</v>
      </c>
      <c r="B58" s="29" t="s">
        <v>113</v>
      </c>
      <c r="C58" s="29" t="s">
        <v>221</v>
      </c>
      <c r="D58" s="24" t="s">
        <v>69</v>
      </c>
      <c r="E58" s="30" t="s">
        <v>222</v>
      </c>
      <c r="F58" s="31" t="s">
        <v>204</v>
      </c>
      <c r="G58" s="32">
        <v>70.31</v>
      </c>
      <c r="H58" s="33">
        <v>0</v>
      </c>
      <c r="I58" s="33">
        <f>ROUND(ROUND(H58,2)*ROUND(G58,3),2)</f>
        <v>0</v>
      </c>
      <c r="O58">
        <f>(I58*21)/100</f>
        <v>0</v>
      </c>
      <c r="P58" t="s">
        <v>35</v>
      </c>
    </row>
    <row r="59" spans="1:16" x14ac:dyDescent="0.2">
      <c r="A59" s="34" t="s">
        <v>59</v>
      </c>
      <c r="E59" s="35" t="s">
        <v>69</v>
      </c>
    </row>
    <row r="60" spans="1:16" x14ac:dyDescent="0.2">
      <c r="A60" s="36" t="s">
        <v>61</v>
      </c>
      <c r="E60" s="37" t="s">
        <v>4738</v>
      </c>
    </row>
    <row r="61" spans="1:16" ht="25.5" x14ac:dyDescent="0.2">
      <c r="A61" t="s">
        <v>63</v>
      </c>
      <c r="E61" s="35" t="s">
        <v>224</v>
      </c>
    </row>
    <row r="62" spans="1:16" x14ac:dyDescent="0.2">
      <c r="A62" s="24" t="s">
        <v>55</v>
      </c>
      <c r="B62" s="29" t="s">
        <v>118</v>
      </c>
      <c r="C62" s="29" t="s">
        <v>226</v>
      </c>
      <c r="D62" s="24" t="s">
        <v>69</v>
      </c>
      <c r="E62" s="30" t="s">
        <v>227</v>
      </c>
      <c r="F62" s="31" t="s">
        <v>204</v>
      </c>
      <c r="G62" s="32">
        <v>70.31</v>
      </c>
      <c r="H62" s="33">
        <v>0</v>
      </c>
      <c r="I62" s="33">
        <f>ROUND(ROUND(H62,2)*ROUND(G62,3),2)</f>
        <v>0</v>
      </c>
      <c r="O62">
        <f>(I62*21)/100</f>
        <v>0</v>
      </c>
      <c r="P62" t="s">
        <v>35</v>
      </c>
    </row>
    <row r="63" spans="1:16" ht="38.25" x14ac:dyDescent="0.2">
      <c r="A63" s="34" t="s">
        <v>59</v>
      </c>
      <c r="E63" s="35" t="s">
        <v>3347</v>
      </c>
    </row>
    <row r="64" spans="1:16" x14ac:dyDescent="0.2">
      <c r="A64" s="36" t="s">
        <v>61</v>
      </c>
      <c r="E64" s="37" t="s">
        <v>4738</v>
      </c>
    </row>
    <row r="65" spans="1:18" ht="38.25" x14ac:dyDescent="0.2">
      <c r="A65" t="s">
        <v>63</v>
      </c>
      <c r="E65" s="35" t="s">
        <v>229</v>
      </c>
    </row>
    <row r="66" spans="1:18" ht="12.75" customHeight="1" x14ac:dyDescent="0.2">
      <c r="A66" s="12" t="s">
        <v>53</v>
      </c>
      <c r="B66" s="12"/>
      <c r="C66" s="38" t="s">
        <v>43</v>
      </c>
      <c r="D66" s="12"/>
      <c r="E66" s="27" t="s">
        <v>281</v>
      </c>
      <c r="F66" s="12"/>
      <c r="G66" s="12"/>
      <c r="H66" s="12"/>
      <c r="I66" s="39">
        <f>0+Q66</f>
        <v>0</v>
      </c>
      <c r="O66">
        <f>0+R66</f>
        <v>0</v>
      </c>
      <c r="Q66">
        <f>0+I67+I71+I75+I79+I83+I87+I91</f>
        <v>0</v>
      </c>
      <c r="R66">
        <f>0+O67+O71+O75+O79+O83+O87+O91</f>
        <v>0</v>
      </c>
    </row>
    <row r="67" spans="1:18" x14ac:dyDescent="0.2">
      <c r="A67" s="24" t="s">
        <v>55</v>
      </c>
      <c r="B67" s="29" t="s">
        <v>124</v>
      </c>
      <c r="C67" s="29" t="s">
        <v>768</v>
      </c>
      <c r="D67" s="24" t="s">
        <v>69</v>
      </c>
      <c r="E67" s="30" t="s">
        <v>769</v>
      </c>
      <c r="F67" s="31" t="s">
        <v>71</v>
      </c>
      <c r="G67" s="32">
        <v>0.14399999999999999</v>
      </c>
      <c r="H67" s="33">
        <v>0</v>
      </c>
      <c r="I67" s="33">
        <f>ROUND(ROUND(H67,2)*ROUND(G67,3),2)</f>
        <v>0</v>
      </c>
      <c r="O67">
        <f>(I67*21)/100</f>
        <v>0</v>
      </c>
      <c r="P67" t="s">
        <v>35</v>
      </c>
    </row>
    <row r="68" spans="1:18" ht="51" x14ac:dyDescent="0.2">
      <c r="A68" s="34" t="s">
        <v>59</v>
      </c>
      <c r="E68" s="35" t="s">
        <v>4739</v>
      </c>
    </row>
    <row r="69" spans="1:18" x14ac:dyDescent="0.2">
      <c r="A69" s="36" t="s">
        <v>61</v>
      </c>
      <c r="E69" s="37" t="s">
        <v>4740</v>
      </c>
    </row>
    <row r="70" spans="1:18" ht="229.5" x14ac:dyDescent="0.2">
      <c r="A70" t="s">
        <v>63</v>
      </c>
      <c r="E70" s="35" t="s">
        <v>772</v>
      </c>
    </row>
    <row r="71" spans="1:18" x14ac:dyDescent="0.2">
      <c r="A71" s="24" t="s">
        <v>55</v>
      </c>
      <c r="B71" s="29" t="s">
        <v>128</v>
      </c>
      <c r="C71" s="29" t="s">
        <v>288</v>
      </c>
      <c r="D71" s="24" t="s">
        <v>69</v>
      </c>
      <c r="E71" s="30" t="s">
        <v>289</v>
      </c>
      <c r="F71" s="31" t="s">
        <v>71</v>
      </c>
      <c r="G71" s="32">
        <v>3.45</v>
      </c>
      <c r="H71" s="33">
        <v>0</v>
      </c>
      <c r="I71" s="33">
        <f>ROUND(ROUND(H71,2)*ROUND(G71,3),2)</f>
        <v>0</v>
      </c>
      <c r="O71">
        <f>(I71*21)/100</f>
        <v>0</v>
      </c>
      <c r="P71" t="s">
        <v>35</v>
      </c>
    </row>
    <row r="72" spans="1:18" ht="51" x14ac:dyDescent="0.2">
      <c r="A72" s="34" t="s">
        <v>59</v>
      </c>
      <c r="E72" s="35" t="s">
        <v>3351</v>
      </c>
    </row>
    <row r="73" spans="1:18" x14ac:dyDescent="0.2">
      <c r="A73" s="36" t="s">
        <v>61</v>
      </c>
      <c r="E73" s="37" t="s">
        <v>4741</v>
      </c>
    </row>
    <row r="74" spans="1:18" ht="369.75" x14ac:dyDescent="0.2">
      <c r="A74" t="s">
        <v>63</v>
      </c>
      <c r="E74" s="35" t="s">
        <v>274</v>
      </c>
    </row>
    <row r="75" spans="1:18" x14ac:dyDescent="0.2">
      <c r="A75" s="24" t="s">
        <v>55</v>
      </c>
      <c r="B75" s="29" t="s">
        <v>134</v>
      </c>
      <c r="C75" s="29" t="s">
        <v>775</v>
      </c>
      <c r="D75" s="24" t="s">
        <v>69</v>
      </c>
      <c r="E75" s="30" t="s">
        <v>776</v>
      </c>
      <c r="F75" s="31" t="s">
        <v>71</v>
      </c>
      <c r="G75" s="32">
        <v>2.4359999999999999</v>
      </c>
      <c r="H75" s="33">
        <v>0</v>
      </c>
      <c r="I75" s="33">
        <f>ROUND(ROUND(H75,2)*ROUND(G75,3),2)</f>
        <v>0</v>
      </c>
      <c r="O75">
        <f>(I75*21)/100</f>
        <v>0</v>
      </c>
      <c r="P75" t="s">
        <v>35</v>
      </c>
    </row>
    <row r="76" spans="1:18" ht="76.5" x14ac:dyDescent="0.2">
      <c r="A76" s="34" t="s">
        <v>59</v>
      </c>
      <c r="E76" s="35" t="s">
        <v>4742</v>
      </c>
    </row>
    <row r="77" spans="1:18" x14ac:dyDescent="0.2">
      <c r="A77" s="36" t="s">
        <v>61</v>
      </c>
      <c r="E77" s="37" t="s">
        <v>4743</v>
      </c>
    </row>
    <row r="78" spans="1:18" ht="369.75" x14ac:dyDescent="0.2">
      <c r="A78" t="s">
        <v>63</v>
      </c>
      <c r="E78" s="35" t="s">
        <v>274</v>
      </c>
    </row>
    <row r="79" spans="1:18" x14ac:dyDescent="0.2">
      <c r="A79" s="24" t="s">
        <v>55</v>
      </c>
      <c r="B79" s="29" t="s">
        <v>141</v>
      </c>
      <c r="C79" s="29" t="s">
        <v>779</v>
      </c>
      <c r="D79" s="24" t="s">
        <v>69</v>
      </c>
      <c r="E79" s="30" t="s">
        <v>780</v>
      </c>
      <c r="F79" s="31" t="s">
        <v>58</v>
      </c>
      <c r="G79" s="32">
        <v>0.38200000000000001</v>
      </c>
      <c r="H79" s="33">
        <v>0</v>
      </c>
      <c r="I79" s="33">
        <f>ROUND(ROUND(H79,2)*ROUND(G79,3),2)</f>
        <v>0</v>
      </c>
      <c r="O79">
        <f>(I79*21)/100</f>
        <v>0</v>
      </c>
      <c r="P79" t="s">
        <v>35</v>
      </c>
    </row>
    <row r="80" spans="1:18" ht="51" x14ac:dyDescent="0.2">
      <c r="A80" s="34" t="s">
        <v>59</v>
      </c>
      <c r="E80" s="35" t="s">
        <v>3355</v>
      </c>
    </row>
    <row r="81" spans="1:18" x14ac:dyDescent="0.2">
      <c r="A81" s="36" t="s">
        <v>61</v>
      </c>
      <c r="E81" s="37" t="s">
        <v>4744</v>
      </c>
    </row>
    <row r="82" spans="1:18" ht="191.25" x14ac:dyDescent="0.2">
      <c r="A82" t="s">
        <v>63</v>
      </c>
      <c r="E82" s="35" t="s">
        <v>783</v>
      </c>
    </row>
    <row r="83" spans="1:18" x14ac:dyDescent="0.2">
      <c r="A83" s="24" t="s">
        <v>55</v>
      </c>
      <c r="B83" s="29" t="s">
        <v>147</v>
      </c>
      <c r="C83" s="29" t="s">
        <v>293</v>
      </c>
      <c r="D83" s="24" t="s">
        <v>69</v>
      </c>
      <c r="E83" s="30" t="s">
        <v>294</v>
      </c>
      <c r="F83" s="31" t="s">
        <v>71</v>
      </c>
      <c r="G83" s="32">
        <v>4.68</v>
      </c>
      <c r="H83" s="33">
        <v>0</v>
      </c>
      <c r="I83" s="33">
        <f>ROUND(ROUND(H83,2)*ROUND(G83,3),2)</f>
        <v>0</v>
      </c>
      <c r="O83">
        <f>(I83*21)/100</f>
        <v>0</v>
      </c>
      <c r="P83" t="s">
        <v>35</v>
      </c>
    </row>
    <row r="84" spans="1:18" ht="51" x14ac:dyDescent="0.2">
      <c r="A84" s="34" t="s">
        <v>59</v>
      </c>
      <c r="E84" s="35" t="s">
        <v>3357</v>
      </c>
    </row>
    <row r="85" spans="1:18" x14ac:dyDescent="0.2">
      <c r="A85" s="36" t="s">
        <v>61</v>
      </c>
      <c r="E85" s="37" t="s">
        <v>4745</v>
      </c>
    </row>
    <row r="86" spans="1:18" ht="38.25" x14ac:dyDescent="0.2">
      <c r="A86" t="s">
        <v>63</v>
      </c>
      <c r="E86" s="35" t="s">
        <v>297</v>
      </c>
    </row>
    <row r="87" spans="1:18" x14ac:dyDescent="0.2">
      <c r="A87" s="24" t="s">
        <v>55</v>
      </c>
      <c r="B87" s="29" t="s">
        <v>153</v>
      </c>
      <c r="C87" s="29" t="s">
        <v>310</v>
      </c>
      <c r="D87" s="24" t="s">
        <v>69</v>
      </c>
      <c r="E87" s="30" t="s">
        <v>311</v>
      </c>
      <c r="F87" s="31" t="s">
        <v>71</v>
      </c>
      <c r="G87" s="32">
        <v>5.75</v>
      </c>
      <c r="H87" s="33">
        <v>0</v>
      </c>
      <c r="I87" s="33">
        <f>ROUND(ROUND(H87,2)*ROUND(G87,3),2)</f>
        <v>0</v>
      </c>
      <c r="O87">
        <f>(I87*21)/100</f>
        <v>0</v>
      </c>
      <c r="P87" t="s">
        <v>35</v>
      </c>
    </row>
    <row r="88" spans="1:18" ht="51" x14ac:dyDescent="0.2">
      <c r="A88" s="34" t="s">
        <v>59</v>
      </c>
      <c r="E88" s="35" t="s">
        <v>3359</v>
      </c>
    </row>
    <row r="89" spans="1:18" x14ac:dyDescent="0.2">
      <c r="A89" s="36" t="s">
        <v>61</v>
      </c>
      <c r="E89" s="37" t="s">
        <v>4746</v>
      </c>
    </row>
    <row r="90" spans="1:18" ht="102" x14ac:dyDescent="0.2">
      <c r="A90" t="s">
        <v>63</v>
      </c>
      <c r="E90" s="35" t="s">
        <v>314</v>
      </c>
    </row>
    <row r="91" spans="1:18" x14ac:dyDescent="0.2">
      <c r="A91" s="24" t="s">
        <v>55</v>
      </c>
      <c r="B91" s="29" t="s">
        <v>159</v>
      </c>
      <c r="C91" s="29" t="s">
        <v>788</v>
      </c>
      <c r="D91" s="24" t="s">
        <v>69</v>
      </c>
      <c r="E91" s="30" t="s">
        <v>789</v>
      </c>
      <c r="F91" s="31" t="s">
        <v>71</v>
      </c>
      <c r="G91" s="32">
        <v>0.68400000000000005</v>
      </c>
      <c r="H91" s="33">
        <v>0</v>
      </c>
      <c r="I91" s="33">
        <f>ROUND(ROUND(H91,2)*ROUND(G91,3),2)</f>
        <v>0</v>
      </c>
      <c r="O91">
        <f>(I91*21)/100</f>
        <v>0</v>
      </c>
      <c r="P91" t="s">
        <v>35</v>
      </c>
    </row>
    <row r="92" spans="1:18" ht="51" x14ac:dyDescent="0.2">
      <c r="A92" s="34" t="s">
        <v>59</v>
      </c>
      <c r="E92" s="35" t="s">
        <v>3361</v>
      </c>
    </row>
    <row r="93" spans="1:18" x14ac:dyDescent="0.2">
      <c r="A93" s="36" t="s">
        <v>61</v>
      </c>
      <c r="E93" s="37" t="s">
        <v>4747</v>
      </c>
    </row>
    <row r="94" spans="1:18" ht="357" x14ac:dyDescent="0.2">
      <c r="A94" t="s">
        <v>63</v>
      </c>
      <c r="E94" s="35" t="s">
        <v>792</v>
      </c>
    </row>
    <row r="95" spans="1:18" ht="12.75" customHeight="1" x14ac:dyDescent="0.2">
      <c r="A95" s="12" t="s">
        <v>53</v>
      </c>
      <c r="B95" s="12"/>
      <c r="C95" s="38" t="s">
        <v>45</v>
      </c>
      <c r="D95" s="12"/>
      <c r="E95" s="27" t="s">
        <v>315</v>
      </c>
      <c r="F95" s="12"/>
      <c r="G95" s="12"/>
      <c r="H95" s="12"/>
      <c r="I95" s="39">
        <f>0+Q95</f>
        <v>0</v>
      </c>
      <c r="O95">
        <f>0+R95</f>
        <v>0</v>
      </c>
      <c r="Q95">
        <f>0+I96+I100+I104+I108+I112+I116+I120+I124</f>
        <v>0</v>
      </c>
      <c r="R95">
        <f>0+O96+O100+O104+O108+O112+O116+O120+O124</f>
        <v>0</v>
      </c>
    </row>
    <row r="96" spans="1:18" x14ac:dyDescent="0.2">
      <c r="A96" s="24" t="s">
        <v>55</v>
      </c>
      <c r="B96" s="29" t="s">
        <v>165</v>
      </c>
      <c r="C96" s="29" t="s">
        <v>329</v>
      </c>
      <c r="D96" s="24" t="s">
        <v>69</v>
      </c>
      <c r="E96" s="30" t="s">
        <v>330</v>
      </c>
      <c r="F96" s="31" t="s">
        <v>204</v>
      </c>
      <c r="G96" s="32">
        <v>30.8</v>
      </c>
      <c r="H96" s="33">
        <v>0</v>
      </c>
      <c r="I96" s="33">
        <f>ROUND(ROUND(H96,2)*ROUND(G96,3),2)</f>
        <v>0</v>
      </c>
      <c r="O96">
        <f>(I96*21)/100</f>
        <v>0</v>
      </c>
      <c r="P96" t="s">
        <v>35</v>
      </c>
    </row>
    <row r="97" spans="1:16" ht="38.25" x14ac:dyDescent="0.2">
      <c r="A97" s="34" t="s">
        <v>59</v>
      </c>
      <c r="E97" s="35" t="s">
        <v>4221</v>
      </c>
    </row>
    <row r="98" spans="1:16" x14ac:dyDescent="0.2">
      <c r="A98" s="36" t="s">
        <v>61</v>
      </c>
      <c r="E98" s="37" t="s">
        <v>4748</v>
      </c>
    </row>
    <row r="99" spans="1:16" ht="51" x14ac:dyDescent="0.2">
      <c r="A99" t="s">
        <v>63</v>
      </c>
      <c r="E99" s="35" t="s">
        <v>327</v>
      </c>
    </row>
    <row r="100" spans="1:16" x14ac:dyDescent="0.2">
      <c r="A100" s="24" t="s">
        <v>55</v>
      </c>
      <c r="B100" s="29" t="s">
        <v>171</v>
      </c>
      <c r="C100" s="29" t="s">
        <v>347</v>
      </c>
      <c r="D100" s="24" t="s">
        <v>69</v>
      </c>
      <c r="E100" s="30" t="s">
        <v>348</v>
      </c>
      <c r="F100" s="31" t="s">
        <v>204</v>
      </c>
      <c r="G100" s="32">
        <v>30.8</v>
      </c>
      <c r="H100" s="33">
        <v>0</v>
      </c>
      <c r="I100" s="33">
        <f>ROUND(ROUND(H100,2)*ROUND(G100,3),2)</f>
        <v>0</v>
      </c>
      <c r="O100">
        <f>(I100*21)/100</f>
        <v>0</v>
      </c>
      <c r="P100" t="s">
        <v>35</v>
      </c>
    </row>
    <row r="101" spans="1:16" ht="38.25" x14ac:dyDescent="0.2">
      <c r="A101" s="34" t="s">
        <v>59</v>
      </c>
      <c r="E101" s="35" t="s">
        <v>4223</v>
      </c>
    </row>
    <row r="102" spans="1:16" x14ac:dyDescent="0.2">
      <c r="A102" s="36" t="s">
        <v>61</v>
      </c>
      <c r="E102" s="37" t="s">
        <v>4748</v>
      </c>
    </row>
    <row r="103" spans="1:16" ht="51" x14ac:dyDescent="0.2">
      <c r="A103" t="s">
        <v>63</v>
      </c>
      <c r="E103" s="35" t="s">
        <v>327</v>
      </c>
    </row>
    <row r="104" spans="1:16" x14ac:dyDescent="0.2">
      <c r="A104" s="24" t="s">
        <v>55</v>
      </c>
      <c r="B104" s="29" t="s">
        <v>178</v>
      </c>
      <c r="C104" s="29" t="s">
        <v>369</v>
      </c>
      <c r="D104" s="24" t="s">
        <v>69</v>
      </c>
      <c r="E104" s="30" t="s">
        <v>370</v>
      </c>
      <c r="F104" s="31" t="s">
        <v>204</v>
      </c>
      <c r="G104" s="32">
        <v>30.8</v>
      </c>
      <c r="H104" s="33">
        <v>0</v>
      </c>
      <c r="I104" s="33">
        <f>ROUND(ROUND(H104,2)*ROUND(G104,3),2)</f>
        <v>0</v>
      </c>
      <c r="O104">
        <f>(I104*21)/100</f>
        <v>0</v>
      </c>
      <c r="P104" t="s">
        <v>35</v>
      </c>
    </row>
    <row r="105" spans="1:16" ht="51" x14ac:dyDescent="0.2">
      <c r="A105" s="34" t="s">
        <v>59</v>
      </c>
      <c r="E105" s="35" t="s">
        <v>4024</v>
      </c>
    </row>
    <row r="106" spans="1:16" x14ac:dyDescent="0.2">
      <c r="A106" s="36" t="s">
        <v>61</v>
      </c>
      <c r="E106" s="37" t="s">
        <v>4748</v>
      </c>
    </row>
    <row r="107" spans="1:16" ht="51" x14ac:dyDescent="0.2">
      <c r="A107" t="s">
        <v>63</v>
      </c>
      <c r="E107" s="35" t="s">
        <v>373</v>
      </c>
    </row>
    <row r="108" spans="1:16" x14ac:dyDescent="0.2">
      <c r="A108" s="24" t="s">
        <v>55</v>
      </c>
      <c r="B108" s="29" t="s">
        <v>184</v>
      </c>
      <c r="C108" s="29" t="s">
        <v>375</v>
      </c>
      <c r="D108" s="24" t="s">
        <v>69</v>
      </c>
      <c r="E108" s="30" t="s">
        <v>376</v>
      </c>
      <c r="F108" s="31" t="s">
        <v>204</v>
      </c>
      <c r="G108" s="32">
        <v>61.6</v>
      </c>
      <c r="H108" s="33">
        <v>0</v>
      </c>
      <c r="I108" s="33">
        <f>ROUND(ROUND(H108,2)*ROUND(G108,3),2)</f>
        <v>0</v>
      </c>
      <c r="O108">
        <f>(I108*21)/100</f>
        <v>0</v>
      </c>
      <c r="P108" t="s">
        <v>35</v>
      </c>
    </row>
    <row r="109" spans="1:16" ht="102" x14ac:dyDescent="0.2">
      <c r="A109" s="34" t="s">
        <v>59</v>
      </c>
      <c r="E109" s="35" t="s">
        <v>4749</v>
      </c>
    </row>
    <row r="110" spans="1:16" ht="38.25" x14ac:dyDescent="0.2">
      <c r="A110" s="36" t="s">
        <v>61</v>
      </c>
      <c r="E110" s="37" t="s">
        <v>4750</v>
      </c>
    </row>
    <row r="111" spans="1:16" ht="51" x14ac:dyDescent="0.2">
      <c r="A111" t="s">
        <v>63</v>
      </c>
      <c r="E111" s="35" t="s">
        <v>373</v>
      </c>
    </row>
    <row r="112" spans="1:16" x14ac:dyDescent="0.2">
      <c r="A112" s="24" t="s">
        <v>55</v>
      </c>
      <c r="B112" s="29" t="s">
        <v>190</v>
      </c>
      <c r="C112" s="29" t="s">
        <v>403</v>
      </c>
      <c r="D112" s="24" t="s">
        <v>69</v>
      </c>
      <c r="E112" s="30" t="s">
        <v>404</v>
      </c>
      <c r="F112" s="31" t="s">
        <v>204</v>
      </c>
      <c r="G112" s="32">
        <v>30.8</v>
      </c>
      <c r="H112" s="33">
        <v>0</v>
      </c>
      <c r="I112" s="33">
        <f>ROUND(ROUND(H112,2)*ROUND(G112,3),2)</f>
        <v>0</v>
      </c>
      <c r="O112">
        <f>(I112*21)/100</f>
        <v>0</v>
      </c>
      <c r="P112" t="s">
        <v>35</v>
      </c>
    </row>
    <row r="113" spans="1:18" ht="38.25" x14ac:dyDescent="0.2">
      <c r="A113" s="34" t="s">
        <v>59</v>
      </c>
      <c r="E113" s="35" t="s">
        <v>4226</v>
      </c>
    </row>
    <row r="114" spans="1:18" x14ac:dyDescent="0.2">
      <c r="A114" s="36" t="s">
        <v>61</v>
      </c>
      <c r="E114" s="37" t="s">
        <v>4748</v>
      </c>
    </row>
    <row r="115" spans="1:18" ht="140.25" x14ac:dyDescent="0.2">
      <c r="A115" t="s">
        <v>63</v>
      </c>
      <c r="E115" s="35" t="s">
        <v>401</v>
      </c>
    </row>
    <row r="116" spans="1:18" x14ac:dyDescent="0.2">
      <c r="A116" s="24" t="s">
        <v>55</v>
      </c>
      <c r="B116" s="29" t="s">
        <v>196</v>
      </c>
      <c r="C116" s="29" t="s">
        <v>408</v>
      </c>
      <c r="D116" s="24" t="s">
        <v>69</v>
      </c>
      <c r="E116" s="30" t="s">
        <v>409</v>
      </c>
      <c r="F116" s="31" t="s">
        <v>204</v>
      </c>
      <c r="G116" s="32">
        <v>30.8</v>
      </c>
      <c r="H116" s="33">
        <v>0</v>
      </c>
      <c r="I116" s="33">
        <f>ROUND(ROUND(H116,2)*ROUND(G116,3),2)</f>
        <v>0</v>
      </c>
      <c r="O116">
        <f>(I116*21)/100</f>
        <v>0</v>
      </c>
      <c r="P116" t="s">
        <v>35</v>
      </c>
    </row>
    <row r="117" spans="1:18" ht="38.25" x14ac:dyDescent="0.2">
      <c r="A117" s="34" t="s">
        <v>59</v>
      </c>
      <c r="E117" s="35" t="s">
        <v>4227</v>
      </c>
    </row>
    <row r="118" spans="1:18" x14ac:dyDescent="0.2">
      <c r="A118" s="36" t="s">
        <v>61</v>
      </c>
      <c r="E118" s="37" t="s">
        <v>4748</v>
      </c>
    </row>
    <row r="119" spans="1:18" ht="140.25" x14ac:dyDescent="0.2">
      <c r="A119" t="s">
        <v>63</v>
      </c>
      <c r="E119" s="35" t="s">
        <v>401</v>
      </c>
    </row>
    <row r="120" spans="1:18" x14ac:dyDescent="0.2">
      <c r="A120" s="24" t="s">
        <v>55</v>
      </c>
      <c r="B120" s="29" t="s">
        <v>201</v>
      </c>
      <c r="C120" s="29" t="s">
        <v>413</v>
      </c>
      <c r="D120" s="24" t="s">
        <v>69</v>
      </c>
      <c r="E120" s="30" t="s">
        <v>414</v>
      </c>
      <c r="F120" s="31" t="s">
        <v>204</v>
      </c>
      <c r="G120" s="32">
        <v>30.8</v>
      </c>
      <c r="H120" s="33">
        <v>0</v>
      </c>
      <c r="I120" s="33">
        <f>ROUND(ROUND(H120,2)*ROUND(G120,3),2)</f>
        <v>0</v>
      </c>
      <c r="O120">
        <f>(I120*21)/100</f>
        <v>0</v>
      </c>
      <c r="P120" t="s">
        <v>35</v>
      </c>
    </row>
    <row r="121" spans="1:18" ht="38.25" x14ac:dyDescent="0.2">
      <c r="A121" s="34" t="s">
        <v>59</v>
      </c>
      <c r="E121" s="35" t="s">
        <v>4228</v>
      </c>
    </row>
    <row r="122" spans="1:18" x14ac:dyDescent="0.2">
      <c r="A122" s="36" t="s">
        <v>61</v>
      </c>
      <c r="E122" s="37" t="s">
        <v>4748</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10</v>
      </c>
      <c r="H124" s="33">
        <v>0</v>
      </c>
      <c r="I124" s="33">
        <f>ROUND(ROUND(H124,2)*ROUND(G124,3),2)</f>
        <v>0</v>
      </c>
      <c r="O124">
        <f>(I124*21)/100</f>
        <v>0</v>
      </c>
      <c r="P124" t="s">
        <v>35</v>
      </c>
    </row>
    <row r="125" spans="1:18" ht="38.25" x14ac:dyDescent="0.2">
      <c r="A125" s="34" t="s">
        <v>59</v>
      </c>
      <c r="E125" s="35" t="s">
        <v>4026</v>
      </c>
    </row>
    <row r="126" spans="1:18" x14ac:dyDescent="0.2">
      <c r="A126" s="36" t="s">
        <v>61</v>
      </c>
      <c r="E126" s="37" t="s">
        <v>750</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0.30399999999999999</v>
      </c>
      <c r="H129" s="33">
        <v>0</v>
      </c>
      <c r="I129" s="33">
        <f>ROUND(ROUND(H129,2)*ROUND(G129,3),2)</f>
        <v>0</v>
      </c>
      <c r="O129">
        <f>(I129*21)/100</f>
        <v>0</v>
      </c>
      <c r="P129" t="s">
        <v>35</v>
      </c>
    </row>
    <row r="130" spans="1:18" ht="51" x14ac:dyDescent="0.2">
      <c r="A130" s="34" t="s">
        <v>59</v>
      </c>
      <c r="E130" s="35" t="s">
        <v>3373</v>
      </c>
    </row>
    <row r="131" spans="1:18" x14ac:dyDescent="0.2">
      <c r="A131" s="36" t="s">
        <v>61</v>
      </c>
      <c r="E131" s="37" t="s">
        <v>3374</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18.113</v>
      </c>
      <c r="H134" s="33">
        <v>0</v>
      </c>
      <c r="I134" s="33">
        <f>ROUND(ROUND(H134,2)*ROUND(G134,3),2)</f>
        <v>0</v>
      </c>
      <c r="O134">
        <f>(I134*21)/100</f>
        <v>0</v>
      </c>
      <c r="P134" t="s">
        <v>35</v>
      </c>
    </row>
    <row r="135" spans="1:18" ht="76.5" x14ac:dyDescent="0.2">
      <c r="A135" s="34" t="s">
        <v>59</v>
      </c>
      <c r="E135" s="35" t="s">
        <v>4751</v>
      </c>
    </row>
    <row r="136" spans="1:18" ht="38.25" x14ac:dyDescent="0.2">
      <c r="A136" s="36" t="s">
        <v>61</v>
      </c>
      <c r="E136" s="37" t="s">
        <v>4752</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0.30399999999999999</v>
      </c>
      <c r="H138" s="33">
        <v>0</v>
      </c>
      <c r="I138" s="33">
        <f>ROUND(ROUND(H138,2)*ROUND(G138,3),2)</f>
        <v>0</v>
      </c>
      <c r="O138">
        <f>(I138*21)/100</f>
        <v>0</v>
      </c>
      <c r="P138" t="s">
        <v>35</v>
      </c>
    </row>
    <row r="139" spans="1:18" ht="38.25" x14ac:dyDescent="0.2">
      <c r="A139" s="34" t="s">
        <v>59</v>
      </c>
      <c r="E139" s="35" t="s">
        <v>3378</v>
      </c>
    </row>
    <row r="140" spans="1:18" x14ac:dyDescent="0.2">
      <c r="A140" s="36" t="s">
        <v>61</v>
      </c>
      <c r="E140" s="37" t="s">
        <v>3374</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808</v>
      </c>
      <c r="D143" s="24" t="s">
        <v>69</v>
      </c>
      <c r="E143" s="30" t="s">
        <v>809</v>
      </c>
      <c r="F143" s="31" t="s">
        <v>101</v>
      </c>
      <c r="G143" s="32">
        <v>7</v>
      </c>
      <c r="H143" s="33">
        <v>0</v>
      </c>
      <c r="I143" s="33">
        <f>ROUND(ROUND(H143,2)*ROUND(G143,3),2)</f>
        <v>0</v>
      </c>
      <c r="O143">
        <f>(I143*21)/100</f>
        <v>0</v>
      </c>
      <c r="P143" t="s">
        <v>35</v>
      </c>
    </row>
    <row r="144" spans="1:18" ht="51" x14ac:dyDescent="0.2">
      <c r="A144" s="34" t="s">
        <v>59</v>
      </c>
      <c r="E144" s="35" t="s">
        <v>4753</v>
      </c>
    </row>
    <row r="145" spans="1:18" x14ac:dyDescent="0.2">
      <c r="A145" s="36" t="s">
        <v>61</v>
      </c>
      <c r="E145" s="37" t="s">
        <v>4754</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3381</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2.9020000000000001</v>
      </c>
      <c r="H151" s="33">
        <v>0</v>
      </c>
      <c r="I151" s="33">
        <f>ROUND(ROUND(H151,2)*ROUND(G151,3),2)</f>
        <v>0</v>
      </c>
      <c r="O151">
        <f>(I151*21)/100</f>
        <v>0</v>
      </c>
      <c r="P151" t="s">
        <v>35</v>
      </c>
    </row>
    <row r="152" spans="1:18" ht="102" x14ac:dyDescent="0.2">
      <c r="A152" s="34" t="s">
        <v>59</v>
      </c>
      <c r="E152" s="35" t="s">
        <v>4755</v>
      </c>
    </row>
    <row r="153" spans="1:18" x14ac:dyDescent="0.2">
      <c r="A153" s="36" t="s">
        <v>61</v>
      </c>
      <c r="E153" s="37" t="s">
        <v>4756</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0+I156+I160+I164+I168+I172+I176+I180+I184+I188+I192</f>
        <v>0</v>
      </c>
      <c r="R155">
        <f>0+O156+O160+O164+O168+O172+O176+O180+O184+O188+O192</f>
        <v>0</v>
      </c>
    </row>
    <row r="156" spans="1:18" x14ac:dyDescent="0.2">
      <c r="A156" s="24" t="s">
        <v>55</v>
      </c>
      <c r="B156" s="29" t="s">
        <v>249</v>
      </c>
      <c r="C156" s="29" t="s">
        <v>821</v>
      </c>
      <c r="D156" s="24" t="s">
        <v>69</v>
      </c>
      <c r="E156" s="30" t="s">
        <v>822</v>
      </c>
      <c r="F156" s="31" t="s">
        <v>101</v>
      </c>
      <c r="G156" s="32">
        <v>3.8</v>
      </c>
      <c r="H156" s="33">
        <v>0</v>
      </c>
      <c r="I156" s="33">
        <f>ROUND(ROUND(H156,2)*ROUND(G156,3),2)</f>
        <v>0</v>
      </c>
      <c r="O156">
        <f>(I156*21)/100</f>
        <v>0</v>
      </c>
      <c r="P156" t="s">
        <v>35</v>
      </c>
    </row>
    <row r="157" spans="1:18" ht="51" x14ac:dyDescent="0.2">
      <c r="A157" s="34" t="s">
        <v>59</v>
      </c>
      <c r="E157" s="35" t="s">
        <v>3388</v>
      </c>
    </row>
    <row r="158" spans="1:18" x14ac:dyDescent="0.2">
      <c r="A158" s="36" t="s">
        <v>61</v>
      </c>
      <c r="E158" s="37" t="s">
        <v>3389</v>
      </c>
    </row>
    <row r="159" spans="1:18" ht="25.5" x14ac:dyDescent="0.2">
      <c r="A159" t="s">
        <v>63</v>
      </c>
      <c r="E159" s="35" t="s">
        <v>825</v>
      </c>
    </row>
    <row r="160" spans="1:18" x14ac:dyDescent="0.2">
      <c r="A160" s="24" t="s">
        <v>55</v>
      </c>
      <c r="B160" s="29" t="s">
        <v>255</v>
      </c>
      <c r="C160" s="29" t="s">
        <v>826</v>
      </c>
      <c r="D160" s="24" t="s">
        <v>69</v>
      </c>
      <c r="E160" s="30" t="s">
        <v>827</v>
      </c>
      <c r="F160" s="31" t="s">
        <v>71</v>
      </c>
      <c r="G160" s="32">
        <v>2E-3</v>
      </c>
      <c r="H160" s="33">
        <v>0</v>
      </c>
      <c r="I160" s="33">
        <f>ROUND(ROUND(H160,2)*ROUND(G160,3),2)</f>
        <v>0</v>
      </c>
      <c r="O160">
        <f>(I160*21)/100</f>
        <v>0</v>
      </c>
      <c r="P160" t="s">
        <v>35</v>
      </c>
    </row>
    <row r="161" spans="1:16" ht="51" x14ac:dyDescent="0.2">
      <c r="A161" s="34" t="s">
        <v>59</v>
      </c>
      <c r="E161" s="35" t="s">
        <v>3390</v>
      </c>
    </row>
    <row r="162" spans="1:16" x14ac:dyDescent="0.2">
      <c r="A162" s="36" t="s">
        <v>61</v>
      </c>
      <c r="E162" s="37" t="s">
        <v>3955</v>
      </c>
    </row>
    <row r="163" spans="1:16" ht="38.25" x14ac:dyDescent="0.2">
      <c r="A163" t="s">
        <v>63</v>
      </c>
      <c r="E163" s="35" t="s">
        <v>830</v>
      </c>
    </row>
    <row r="164" spans="1:16" x14ac:dyDescent="0.2">
      <c r="A164" s="24" t="s">
        <v>55</v>
      </c>
      <c r="B164" s="29" t="s">
        <v>262</v>
      </c>
      <c r="C164" s="29" t="s">
        <v>831</v>
      </c>
      <c r="D164" s="24" t="s">
        <v>69</v>
      </c>
      <c r="E164" s="30" t="s">
        <v>832</v>
      </c>
      <c r="F164" s="31" t="s">
        <v>71</v>
      </c>
      <c r="G164" s="32">
        <v>2.5000000000000001E-2</v>
      </c>
      <c r="H164" s="33">
        <v>0</v>
      </c>
      <c r="I164" s="33">
        <f>ROUND(ROUND(H164,2)*ROUND(G164,3),2)</f>
        <v>0</v>
      </c>
      <c r="O164">
        <f>(I164*21)/100</f>
        <v>0</v>
      </c>
      <c r="P164" t="s">
        <v>35</v>
      </c>
    </row>
    <row r="165" spans="1:16" ht="63.75" x14ac:dyDescent="0.2">
      <c r="A165" s="34" t="s">
        <v>59</v>
      </c>
      <c r="E165" s="35" t="s">
        <v>3391</v>
      </c>
    </row>
    <row r="166" spans="1:16" x14ac:dyDescent="0.2">
      <c r="A166" s="36" t="s">
        <v>61</v>
      </c>
      <c r="E166" s="37" t="s">
        <v>834</v>
      </c>
    </row>
    <row r="167" spans="1:16" ht="229.5" x14ac:dyDescent="0.2">
      <c r="A167" t="s">
        <v>63</v>
      </c>
      <c r="E167" s="35" t="s">
        <v>835</v>
      </c>
    </row>
    <row r="168" spans="1:16" x14ac:dyDescent="0.2">
      <c r="A168" s="24" t="s">
        <v>55</v>
      </c>
      <c r="B168" s="29" t="s">
        <v>269</v>
      </c>
      <c r="C168" s="29" t="s">
        <v>899</v>
      </c>
      <c r="D168" s="24" t="s">
        <v>69</v>
      </c>
      <c r="E168" s="30" t="s">
        <v>900</v>
      </c>
      <c r="F168" s="31" t="s">
        <v>71</v>
      </c>
      <c r="G168" s="32">
        <v>21.99</v>
      </c>
      <c r="H168" s="33">
        <v>0</v>
      </c>
      <c r="I168" s="33">
        <f>ROUND(ROUND(H168,2)*ROUND(G168,3),2)</f>
        <v>0</v>
      </c>
      <c r="O168">
        <f>(I168*21)/100</f>
        <v>0</v>
      </c>
      <c r="P168" t="s">
        <v>35</v>
      </c>
    </row>
    <row r="169" spans="1:16" ht="140.25" x14ac:dyDescent="0.2">
      <c r="A169" s="34" t="s">
        <v>59</v>
      </c>
      <c r="E169" s="35" t="s">
        <v>4757</v>
      </c>
    </row>
    <row r="170" spans="1:16" ht="38.25" x14ac:dyDescent="0.2">
      <c r="A170" s="36" t="s">
        <v>61</v>
      </c>
      <c r="E170" s="37" t="s">
        <v>4758</v>
      </c>
    </row>
    <row r="171" spans="1:16" ht="114.75" x14ac:dyDescent="0.2">
      <c r="A171" t="s">
        <v>63</v>
      </c>
      <c r="E171" s="35" t="s">
        <v>661</v>
      </c>
    </row>
    <row r="172" spans="1:16" x14ac:dyDescent="0.2">
      <c r="A172" s="24" t="s">
        <v>55</v>
      </c>
      <c r="B172" s="29" t="s">
        <v>275</v>
      </c>
      <c r="C172" s="29" t="s">
        <v>903</v>
      </c>
      <c r="D172" s="24" t="s">
        <v>69</v>
      </c>
      <c r="E172" s="30" t="s">
        <v>904</v>
      </c>
      <c r="F172" s="31" t="s">
        <v>77</v>
      </c>
      <c r="G172" s="32">
        <v>571.74</v>
      </c>
      <c r="H172" s="33">
        <v>0</v>
      </c>
      <c r="I172" s="33">
        <f>ROUND(ROUND(H172,2)*ROUND(G172,3),2)</f>
        <v>0</v>
      </c>
      <c r="O172">
        <f>(I172*21)/100</f>
        <v>0</v>
      </c>
      <c r="P172" t="s">
        <v>35</v>
      </c>
    </row>
    <row r="173" spans="1:16" ht="89.25" x14ac:dyDescent="0.2">
      <c r="A173" s="34" t="s">
        <v>59</v>
      </c>
      <c r="E173" s="35" t="s">
        <v>4759</v>
      </c>
    </row>
    <row r="174" spans="1:16" ht="38.25" x14ac:dyDescent="0.2">
      <c r="A174" s="36" t="s">
        <v>61</v>
      </c>
      <c r="E174" s="37" t="s">
        <v>4760</v>
      </c>
    </row>
    <row r="175" spans="1:16" ht="25.5" x14ac:dyDescent="0.2">
      <c r="A175" t="s">
        <v>63</v>
      </c>
      <c r="E175" s="35" t="s">
        <v>80</v>
      </c>
    </row>
    <row r="176" spans="1:16" x14ac:dyDescent="0.2">
      <c r="A176" s="24" t="s">
        <v>55</v>
      </c>
      <c r="B176" s="29" t="s">
        <v>282</v>
      </c>
      <c r="C176" s="29" t="s">
        <v>668</v>
      </c>
      <c r="D176" s="24" t="s">
        <v>69</v>
      </c>
      <c r="E176" s="30" t="s">
        <v>669</v>
      </c>
      <c r="F176" s="31" t="s">
        <v>71</v>
      </c>
      <c r="G176" s="32">
        <v>3.88</v>
      </c>
      <c r="H176" s="33">
        <v>0</v>
      </c>
      <c r="I176" s="33">
        <f>ROUND(ROUND(H176,2)*ROUND(G176,3),2)</f>
        <v>0</v>
      </c>
      <c r="O176">
        <f>(I176*21)/100</f>
        <v>0</v>
      </c>
      <c r="P176" t="s">
        <v>35</v>
      </c>
    </row>
    <row r="177" spans="1:16" ht="63.75" x14ac:dyDescent="0.2">
      <c r="A177" s="34" t="s">
        <v>59</v>
      </c>
      <c r="E177" s="35" t="s">
        <v>4761</v>
      </c>
    </row>
    <row r="178" spans="1:16" x14ac:dyDescent="0.2">
      <c r="A178" s="36" t="s">
        <v>61</v>
      </c>
      <c r="E178" s="37" t="s">
        <v>4762</v>
      </c>
    </row>
    <row r="179" spans="1:16" ht="114.75" x14ac:dyDescent="0.2">
      <c r="A179" t="s">
        <v>63</v>
      </c>
      <c r="E179" s="35" t="s">
        <v>661</v>
      </c>
    </row>
    <row r="180" spans="1:16" x14ac:dyDescent="0.2">
      <c r="A180" s="24" t="s">
        <v>55</v>
      </c>
      <c r="B180" s="29" t="s">
        <v>287</v>
      </c>
      <c r="C180" s="29" t="s">
        <v>673</v>
      </c>
      <c r="D180" s="24" t="s">
        <v>69</v>
      </c>
      <c r="E180" s="30" t="s">
        <v>674</v>
      </c>
      <c r="F180" s="31" t="s">
        <v>77</v>
      </c>
      <c r="G180" s="32">
        <v>89.24</v>
      </c>
      <c r="H180" s="33">
        <v>0</v>
      </c>
      <c r="I180" s="33">
        <f>ROUND(ROUND(H180,2)*ROUND(G180,3),2)</f>
        <v>0</v>
      </c>
      <c r="O180">
        <f>(I180*21)/100</f>
        <v>0</v>
      </c>
      <c r="P180" t="s">
        <v>35</v>
      </c>
    </row>
    <row r="181" spans="1:16" ht="38.25" x14ac:dyDescent="0.2">
      <c r="A181" s="34" t="s">
        <v>59</v>
      </c>
      <c r="E181" s="35" t="s">
        <v>1545</v>
      </c>
    </row>
    <row r="182" spans="1:16" x14ac:dyDescent="0.2">
      <c r="A182" s="36" t="s">
        <v>61</v>
      </c>
      <c r="E182" s="37" t="s">
        <v>4763</v>
      </c>
    </row>
    <row r="183" spans="1:16" ht="25.5" x14ac:dyDescent="0.2">
      <c r="A183" t="s">
        <v>63</v>
      </c>
      <c r="E183" s="35" t="s">
        <v>80</v>
      </c>
    </row>
    <row r="184" spans="1:16" x14ac:dyDescent="0.2">
      <c r="A184" s="24" t="s">
        <v>55</v>
      </c>
      <c r="B184" s="29" t="s">
        <v>292</v>
      </c>
      <c r="C184" s="29" t="s">
        <v>844</v>
      </c>
      <c r="D184" s="24" t="s">
        <v>69</v>
      </c>
      <c r="E184" s="30" t="s">
        <v>845</v>
      </c>
      <c r="F184" s="31" t="s">
        <v>77</v>
      </c>
      <c r="G184" s="32">
        <v>195.84</v>
      </c>
      <c r="H184" s="33">
        <v>0</v>
      </c>
      <c r="I184" s="33">
        <f>ROUND(ROUND(H184,2)*ROUND(G184,3),2)</f>
        <v>0</v>
      </c>
      <c r="O184">
        <f>(I184*21)/100</f>
        <v>0</v>
      </c>
      <c r="P184" t="s">
        <v>35</v>
      </c>
    </row>
    <row r="185" spans="1:16" ht="38.25" x14ac:dyDescent="0.2">
      <c r="A185" s="34" t="s">
        <v>59</v>
      </c>
      <c r="E185" s="35" t="s">
        <v>3521</v>
      </c>
    </row>
    <row r="186" spans="1:16" x14ac:dyDescent="0.2">
      <c r="A186" s="36" t="s">
        <v>61</v>
      </c>
      <c r="E186" s="37" t="s">
        <v>4764</v>
      </c>
    </row>
    <row r="187" spans="1:16" ht="25.5" x14ac:dyDescent="0.2">
      <c r="A187" t="s">
        <v>63</v>
      </c>
      <c r="E187" s="35" t="s">
        <v>80</v>
      </c>
    </row>
    <row r="188" spans="1:16" x14ac:dyDescent="0.2">
      <c r="A188" s="24" t="s">
        <v>55</v>
      </c>
      <c r="B188" s="29" t="s">
        <v>298</v>
      </c>
      <c r="C188" s="29" t="s">
        <v>678</v>
      </c>
      <c r="D188" s="24" t="s">
        <v>69</v>
      </c>
      <c r="E188" s="30" t="s">
        <v>679</v>
      </c>
      <c r="F188" s="31" t="s">
        <v>58</v>
      </c>
      <c r="G188" s="32">
        <v>0.1</v>
      </c>
      <c r="H188" s="33">
        <v>0</v>
      </c>
      <c r="I188" s="33">
        <f>ROUND(ROUND(H188,2)*ROUND(G188,3),2)</f>
        <v>0</v>
      </c>
      <c r="O188">
        <f>(I188*21)/100</f>
        <v>0</v>
      </c>
      <c r="P188" t="s">
        <v>35</v>
      </c>
    </row>
    <row r="189" spans="1:16" ht="51" x14ac:dyDescent="0.2">
      <c r="A189" s="34" t="s">
        <v>59</v>
      </c>
      <c r="E189" s="35" t="s">
        <v>4765</v>
      </c>
    </row>
    <row r="190" spans="1:16" x14ac:dyDescent="0.2">
      <c r="A190" s="36" t="s">
        <v>61</v>
      </c>
      <c r="E190" s="37" t="s">
        <v>4766</v>
      </c>
    </row>
    <row r="191" spans="1:16" ht="114.75" x14ac:dyDescent="0.2">
      <c r="A191" t="s">
        <v>63</v>
      </c>
      <c r="E191" s="35" t="s">
        <v>682</v>
      </c>
    </row>
    <row r="192" spans="1:16" x14ac:dyDescent="0.2">
      <c r="A192" s="24" t="s">
        <v>55</v>
      </c>
      <c r="B192" s="29" t="s">
        <v>303</v>
      </c>
      <c r="C192" s="29" t="s">
        <v>848</v>
      </c>
      <c r="D192" s="24" t="s">
        <v>69</v>
      </c>
      <c r="E192" s="30" t="s">
        <v>849</v>
      </c>
      <c r="F192" s="31" t="s">
        <v>101</v>
      </c>
      <c r="G192" s="32">
        <v>20.399999999999999</v>
      </c>
      <c r="H192" s="33">
        <v>0</v>
      </c>
      <c r="I192" s="33">
        <f>ROUND(ROUND(H192,2)*ROUND(G192,3),2)</f>
        <v>0</v>
      </c>
      <c r="O192">
        <f>(I192*21)/100</f>
        <v>0</v>
      </c>
      <c r="P192" t="s">
        <v>35</v>
      </c>
    </row>
    <row r="193" spans="1:5" ht="51" x14ac:dyDescent="0.2">
      <c r="A193" s="34" t="s">
        <v>59</v>
      </c>
      <c r="E193" s="35" t="s">
        <v>4767</v>
      </c>
    </row>
    <row r="194" spans="1:5" x14ac:dyDescent="0.2">
      <c r="A194" s="36" t="s">
        <v>61</v>
      </c>
      <c r="E194" s="37" t="s">
        <v>4768</v>
      </c>
    </row>
    <row r="195" spans="1:5" ht="127.5" x14ac:dyDescent="0.2">
      <c r="A195" t="s">
        <v>63</v>
      </c>
      <c r="E195"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0+O12+O17+O62+O91+O124+O129+O138+O151</f>
        <v>0</v>
      </c>
      <c r="P2" t="s">
        <v>34</v>
      </c>
    </row>
    <row r="3" spans="1:18" ht="15" customHeight="1" x14ac:dyDescent="0.25">
      <c r="A3" t="s">
        <v>11</v>
      </c>
      <c r="B3" s="17" t="s">
        <v>13</v>
      </c>
      <c r="C3" s="4" t="s">
        <v>14</v>
      </c>
      <c r="D3" s="7"/>
      <c r="E3" s="18" t="s">
        <v>15</v>
      </c>
      <c r="F3" s="8"/>
      <c r="G3" s="15"/>
      <c r="H3" s="14" t="s">
        <v>4769</v>
      </c>
      <c r="I3" s="40">
        <f>0+I12+I17+I62+I91+I124+I129+I138+I151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4769</v>
      </c>
      <c r="D8" s="2"/>
      <c r="E8" s="21" t="s">
        <v>4770</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58.64</v>
      </c>
      <c r="H13" s="33">
        <v>0</v>
      </c>
      <c r="I13" s="33">
        <f>ROUND(ROUND(H13,2)*ROUND(G13,3),2)</f>
        <v>0</v>
      </c>
      <c r="O13">
        <f>(I13*21)/100</f>
        <v>0</v>
      </c>
      <c r="P13" t="s">
        <v>35</v>
      </c>
    </row>
    <row r="14" spans="1:18" ht="25.5" x14ac:dyDescent="0.2">
      <c r="A14" s="34" t="s">
        <v>59</v>
      </c>
      <c r="E14" s="35" t="s">
        <v>742</v>
      </c>
    </row>
    <row r="15" spans="1:18" x14ac:dyDescent="0.2">
      <c r="A15" s="36" t="s">
        <v>61</v>
      </c>
      <c r="E15" s="37" t="s">
        <v>4771</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f>
        <v>0</v>
      </c>
      <c r="R17">
        <f>0+O18+O22+O26+O30+O34+O38+O42+O46+O50+O54+O58</f>
        <v>0</v>
      </c>
    </row>
    <row r="18" spans="1:18" x14ac:dyDescent="0.2">
      <c r="A18" s="24" t="s">
        <v>55</v>
      </c>
      <c r="B18" s="29" t="s">
        <v>35</v>
      </c>
      <c r="C18" s="29" t="s">
        <v>1087</v>
      </c>
      <c r="D18" s="24" t="s">
        <v>69</v>
      </c>
      <c r="E18" s="30" t="s">
        <v>1088</v>
      </c>
      <c r="F18" s="31" t="s">
        <v>101</v>
      </c>
      <c r="G18" s="32">
        <v>9</v>
      </c>
      <c r="H18" s="33">
        <v>0</v>
      </c>
      <c r="I18" s="33">
        <f>ROUND(ROUND(H18,2)*ROUND(G18,3),2)</f>
        <v>0</v>
      </c>
      <c r="O18">
        <f>(I18*21)/100</f>
        <v>0</v>
      </c>
      <c r="P18" t="s">
        <v>35</v>
      </c>
    </row>
    <row r="19" spans="1:18" ht="38.25" x14ac:dyDescent="0.2">
      <c r="A19" s="34" t="s">
        <v>59</v>
      </c>
      <c r="E19" s="35" t="s">
        <v>4006</v>
      </c>
    </row>
    <row r="20" spans="1:18" x14ac:dyDescent="0.2">
      <c r="A20" s="36" t="s">
        <v>61</v>
      </c>
      <c r="E20" s="37" t="s">
        <v>3295</v>
      </c>
    </row>
    <row r="21" spans="1:18" ht="25.5" x14ac:dyDescent="0.2">
      <c r="A21" t="s">
        <v>63</v>
      </c>
      <c r="E21" s="35" t="s">
        <v>133</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5.23</v>
      </c>
      <c r="H26" s="33">
        <v>0</v>
      </c>
      <c r="I26" s="33">
        <f>ROUND(ROUND(H26,2)*ROUND(G26,3),2)</f>
        <v>0</v>
      </c>
      <c r="O26">
        <f>(I26*21)/100</f>
        <v>0</v>
      </c>
      <c r="P26" t="s">
        <v>35</v>
      </c>
    </row>
    <row r="27" spans="1:18" ht="153" x14ac:dyDescent="0.2">
      <c r="A27" s="34" t="s">
        <v>59</v>
      </c>
      <c r="E27" s="35" t="s">
        <v>4772</v>
      </c>
    </row>
    <row r="28" spans="1:18" ht="38.25" x14ac:dyDescent="0.2">
      <c r="A28" s="36" t="s">
        <v>61</v>
      </c>
      <c r="E28" s="37" t="s">
        <v>4773</v>
      </c>
    </row>
    <row r="29" spans="1:18" ht="38.25" x14ac:dyDescent="0.2">
      <c r="A29" t="s">
        <v>63</v>
      </c>
      <c r="E29" s="35" t="s">
        <v>146</v>
      </c>
    </row>
    <row r="30" spans="1:18" x14ac:dyDescent="0.2">
      <c r="A30" s="24" t="s">
        <v>55</v>
      </c>
      <c r="B30" s="29" t="s">
        <v>45</v>
      </c>
      <c r="C30" s="29" t="s">
        <v>166</v>
      </c>
      <c r="D30" s="24" t="s">
        <v>69</v>
      </c>
      <c r="E30" s="30" t="s">
        <v>167</v>
      </c>
      <c r="F30" s="31" t="s">
        <v>71</v>
      </c>
      <c r="G30" s="32">
        <v>29.32</v>
      </c>
      <c r="H30" s="33">
        <v>0</v>
      </c>
      <c r="I30" s="33">
        <f>ROUND(ROUND(H30,2)*ROUND(G30,3),2)</f>
        <v>0</v>
      </c>
      <c r="O30">
        <f>(I30*21)/100</f>
        <v>0</v>
      </c>
      <c r="P30" t="s">
        <v>35</v>
      </c>
    </row>
    <row r="31" spans="1:18" ht="63.75" x14ac:dyDescent="0.2">
      <c r="A31" s="34" t="s">
        <v>59</v>
      </c>
      <c r="E31" s="35" t="s">
        <v>4774</v>
      </c>
    </row>
    <row r="32" spans="1:18" x14ac:dyDescent="0.2">
      <c r="A32" s="36" t="s">
        <v>61</v>
      </c>
      <c r="E32" s="37" t="s">
        <v>4775</v>
      </c>
    </row>
    <row r="33" spans="1:16" ht="318.75" x14ac:dyDescent="0.2">
      <c r="A33" t="s">
        <v>63</v>
      </c>
      <c r="E33" s="35" t="s">
        <v>170</v>
      </c>
    </row>
    <row r="34" spans="1:16" x14ac:dyDescent="0.2">
      <c r="A34" s="24" t="s">
        <v>55</v>
      </c>
      <c r="B34" s="29" t="s">
        <v>47</v>
      </c>
      <c r="C34" s="29" t="s">
        <v>172</v>
      </c>
      <c r="D34" s="24" t="s">
        <v>69</v>
      </c>
      <c r="E34" s="30" t="s">
        <v>173</v>
      </c>
      <c r="F34" s="31" t="s">
        <v>174</v>
      </c>
      <c r="G34" s="32">
        <v>293.2</v>
      </c>
      <c r="H34" s="33">
        <v>0</v>
      </c>
      <c r="I34" s="33">
        <f>ROUND(ROUND(H34,2)*ROUND(G34,3),2)</f>
        <v>0</v>
      </c>
      <c r="O34">
        <f>(I34*21)/100</f>
        <v>0</v>
      </c>
      <c r="P34" t="s">
        <v>35</v>
      </c>
    </row>
    <row r="35" spans="1:16" ht="38.25" x14ac:dyDescent="0.2">
      <c r="A35" s="34" t="s">
        <v>59</v>
      </c>
      <c r="E35" s="35" t="s">
        <v>751</v>
      </c>
    </row>
    <row r="36" spans="1:16" x14ac:dyDescent="0.2">
      <c r="A36" s="36" t="s">
        <v>61</v>
      </c>
      <c r="E36" s="37" t="s">
        <v>4776</v>
      </c>
    </row>
    <row r="37" spans="1:16" ht="25.5" x14ac:dyDescent="0.2">
      <c r="A37" t="s">
        <v>63</v>
      </c>
      <c r="E37" s="35" t="s">
        <v>177</v>
      </c>
    </row>
    <row r="38" spans="1:16" x14ac:dyDescent="0.2">
      <c r="A38" s="24" t="s">
        <v>55</v>
      </c>
      <c r="B38" s="29" t="s">
        <v>89</v>
      </c>
      <c r="C38" s="29" t="s">
        <v>753</v>
      </c>
      <c r="D38" s="24" t="s">
        <v>69</v>
      </c>
      <c r="E38" s="30" t="s">
        <v>754</v>
      </c>
      <c r="F38" s="31" t="s">
        <v>71</v>
      </c>
      <c r="G38" s="32">
        <v>8.3000000000000007</v>
      </c>
      <c r="H38" s="33">
        <v>0</v>
      </c>
      <c r="I38" s="33">
        <f>ROUND(ROUND(H38,2)*ROUND(G38,3),2)</f>
        <v>0</v>
      </c>
      <c r="O38">
        <f>(I38*21)/100</f>
        <v>0</v>
      </c>
      <c r="P38" t="s">
        <v>35</v>
      </c>
    </row>
    <row r="39" spans="1:16" ht="51" x14ac:dyDescent="0.2">
      <c r="A39" s="34" t="s">
        <v>59</v>
      </c>
      <c r="E39" s="35" t="s">
        <v>3339</v>
      </c>
    </row>
    <row r="40" spans="1:16" x14ac:dyDescent="0.2">
      <c r="A40" s="36" t="s">
        <v>61</v>
      </c>
      <c r="E40" s="37" t="s">
        <v>4597</v>
      </c>
    </row>
    <row r="41" spans="1:16" ht="293.25" x14ac:dyDescent="0.2">
      <c r="A41" t="s">
        <v>63</v>
      </c>
      <c r="E41" s="35" t="s">
        <v>757</v>
      </c>
    </row>
    <row r="42" spans="1:16" x14ac:dyDescent="0.2">
      <c r="A42" s="24" t="s">
        <v>55</v>
      </c>
      <c r="B42" s="29" t="s">
        <v>94</v>
      </c>
      <c r="C42" s="29" t="s">
        <v>202</v>
      </c>
      <c r="D42" s="24" t="s">
        <v>69</v>
      </c>
      <c r="E42" s="30" t="s">
        <v>203</v>
      </c>
      <c r="F42" s="31" t="s">
        <v>204</v>
      </c>
      <c r="G42" s="32">
        <v>43.271000000000001</v>
      </c>
      <c r="H42" s="33">
        <v>0</v>
      </c>
      <c r="I42" s="33">
        <f>ROUND(ROUND(H42,2)*ROUND(G42,3),2)</f>
        <v>0</v>
      </c>
      <c r="O42">
        <f>(I42*21)/100</f>
        <v>0</v>
      </c>
      <c r="P42" t="s">
        <v>35</v>
      </c>
    </row>
    <row r="43" spans="1:16" ht="76.5" x14ac:dyDescent="0.2">
      <c r="A43" s="34" t="s">
        <v>59</v>
      </c>
      <c r="E43" s="35" t="s">
        <v>4777</v>
      </c>
    </row>
    <row r="44" spans="1:16" ht="38.25" x14ac:dyDescent="0.2">
      <c r="A44" s="36" t="s">
        <v>61</v>
      </c>
      <c r="E44" s="37" t="s">
        <v>4778</v>
      </c>
    </row>
    <row r="45" spans="1:16" ht="25.5" x14ac:dyDescent="0.2">
      <c r="A45" t="s">
        <v>63</v>
      </c>
      <c r="E45" s="35" t="s">
        <v>207</v>
      </c>
    </row>
    <row r="46" spans="1:16" x14ac:dyDescent="0.2">
      <c r="A46" s="24" t="s">
        <v>55</v>
      </c>
      <c r="B46" s="29" t="s">
        <v>50</v>
      </c>
      <c r="C46" s="29" t="s">
        <v>209</v>
      </c>
      <c r="D46" s="24" t="s">
        <v>69</v>
      </c>
      <c r="E46" s="30" t="s">
        <v>210</v>
      </c>
      <c r="F46" s="31" t="s">
        <v>204</v>
      </c>
      <c r="G46" s="32">
        <v>3.77</v>
      </c>
      <c r="H46" s="33">
        <v>0</v>
      </c>
      <c r="I46" s="33">
        <f>ROUND(ROUND(H46,2)*ROUND(G46,3),2)</f>
        <v>0</v>
      </c>
      <c r="O46">
        <f>(I46*21)/100</f>
        <v>0</v>
      </c>
      <c r="P46" t="s">
        <v>35</v>
      </c>
    </row>
    <row r="47" spans="1:16" ht="38.25" x14ac:dyDescent="0.2">
      <c r="A47" s="34" t="s">
        <v>59</v>
      </c>
      <c r="E47" s="35" t="s">
        <v>3343</v>
      </c>
    </row>
    <row r="48" spans="1:16" x14ac:dyDescent="0.2">
      <c r="A48" s="36" t="s">
        <v>61</v>
      </c>
      <c r="E48" s="37" t="s">
        <v>4779</v>
      </c>
    </row>
    <row r="49" spans="1:18" x14ac:dyDescent="0.2">
      <c r="A49" t="s">
        <v>63</v>
      </c>
      <c r="E49" s="35" t="s">
        <v>213</v>
      </c>
    </row>
    <row r="50" spans="1:18" x14ac:dyDescent="0.2">
      <c r="A50" s="24" t="s">
        <v>55</v>
      </c>
      <c r="B50" s="29" t="s">
        <v>52</v>
      </c>
      <c r="C50" s="29" t="s">
        <v>762</v>
      </c>
      <c r="D50" s="24" t="s">
        <v>69</v>
      </c>
      <c r="E50" s="30" t="s">
        <v>763</v>
      </c>
      <c r="F50" s="31" t="s">
        <v>204</v>
      </c>
      <c r="G50" s="32">
        <v>3.77</v>
      </c>
      <c r="H50" s="33">
        <v>0</v>
      </c>
      <c r="I50" s="33">
        <f>ROUND(ROUND(H50,2)*ROUND(G50,3),2)</f>
        <v>0</v>
      </c>
      <c r="O50">
        <f>(I50*21)/100</f>
        <v>0</v>
      </c>
      <c r="P50" t="s">
        <v>35</v>
      </c>
    </row>
    <row r="51" spans="1:18" ht="38.25" x14ac:dyDescent="0.2">
      <c r="A51" s="34" t="s">
        <v>59</v>
      </c>
      <c r="E51" s="35" t="s">
        <v>3345</v>
      </c>
    </row>
    <row r="52" spans="1:18" x14ac:dyDescent="0.2">
      <c r="A52" s="36" t="s">
        <v>61</v>
      </c>
      <c r="E52" s="37" t="s">
        <v>4779</v>
      </c>
    </row>
    <row r="53" spans="1:18" ht="38.25" x14ac:dyDescent="0.2">
      <c r="A53" t="s">
        <v>63</v>
      </c>
      <c r="E53" s="35" t="s">
        <v>765</v>
      </c>
    </row>
    <row r="54" spans="1:18" x14ac:dyDescent="0.2">
      <c r="A54" s="24" t="s">
        <v>55</v>
      </c>
      <c r="B54" s="29" t="s">
        <v>108</v>
      </c>
      <c r="C54" s="29" t="s">
        <v>221</v>
      </c>
      <c r="D54" s="24" t="s">
        <v>69</v>
      </c>
      <c r="E54" s="30" t="s">
        <v>222</v>
      </c>
      <c r="F54" s="31" t="s">
        <v>204</v>
      </c>
      <c r="G54" s="32">
        <v>3.77</v>
      </c>
      <c r="H54" s="33">
        <v>0</v>
      </c>
      <c r="I54" s="33">
        <f>ROUND(ROUND(H54,2)*ROUND(G54,3),2)</f>
        <v>0</v>
      </c>
      <c r="O54">
        <f>(I54*21)/100</f>
        <v>0</v>
      </c>
      <c r="P54" t="s">
        <v>35</v>
      </c>
    </row>
    <row r="55" spans="1:18" ht="38.25" x14ac:dyDescent="0.2">
      <c r="A55" s="34" t="s">
        <v>59</v>
      </c>
      <c r="E55" s="35" t="s">
        <v>3346</v>
      </c>
    </row>
    <row r="56" spans="1:18" x14ac:dyDescent="0.2">
      <c r="A56" s="36" t="s">
        <v>61</v>
      </c>
      <c r="E56" s="37" t="s">
        <v>4779</v>
      </c>
    </row>
    <row r="57" spans="1:18" ht="25.5" x14ac:dyDescent="0.2">
      <c r="A57" t="s">
        <v>63</v>
      </c>
      <c r="E57" s="35" t="s">
        <v>224</v>
      </c>
    </row>
    <row r="58" spans="1:18" x14ac:dyDescent="0.2">
      <c r="A58" s="24" t="s">
        <v>55</v>
      </c>
      <c r="B58" s="29" t="s">
        <v>113</v>
      </c>
      <c r="C58" s="29" t="s">
        <v>226</v>
      </c>
      <c r="D58" s="24" t="s">
        <v>69</v>
      </c>
      <c r="E58" s="30" t="s">
        <v>227</v>
      </c>
      <c r="F58" s="31" t="s">
        <v>204</v>
      </c>
      <c r="G58" s="32">
        <v>3.77</v>
      </c>
      <c r="H58" s="33">
        <v>0</v>
      </c>
      <c r="I58" s="33">
        <f>ROUND(ROUND(H58,2)*ROUND(G58,3),2)</f>
        <v>0</v>
      </c>
      <c r="O58">
        <f>(I58*21)/100</f>
        <v>0</v>
      </c>
      <c r="P58" t="s">
        <v>35</v>
      </c>
    </row>
    <row r="59" spans="1:18" ht="38.25" x14ac:dyDescent="0.2">
      <c r="A59" s="34" t="s">
        <v>59</v>
      </c>
      <c r="E59" s="35" t="s">
        <v>3347</v>
      </c>
    </row>
    <row r="60" spans="1:18" x14ac:dyDescent="0.2">
      <c r="A60" s="36" t="s">
        <v>61</v>
      </c>
      <c r="E60" s="37" t="s">
        <v>4779</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f>
        <v>0</v>
      </c>
      <c r="R62">
        <f>0+O63+O67+O71+O75+O79+O83+O87</f>
        <v>0</v>
      </c>
    </row>
    <row r="63" spans="1:18" x14ac:dyDescent="0.2">
      <c r="A63" s="24" t="s">
        <v>55</v>
      </c>
      <c r="B63" s="29" t="s">
        <v>118</v>
      </c>
      <c r="C63" s="29" t="s">
        <v>768</v>
      </c>
      <c r="D63" s="24" t="s">
        <v>69</v>
      </c>
      <c r="E63" s="30" t="s">
        <v>769</v>
      </c>
      <c r="F63" s="31" t="s">
        <v>71</v>
      </c>
      <c r="G63" s="32">
        <v>0.108</v>
      </c>
      <c r="H63" s="33">
        <v>0</v>
      </c>
      <c r="I63" s="33">
        <f>ROUND(ROUND(H63,2)*ROUND(G63,3),2)</f>
        <v>0</v>
      </c>
      <c r="O63">
        <f>(I63*21)/100</f>
        <v>0</v>
      </c>
      <c r="P63" t="s">
        <v>35</v>
      </c>
    </row>
    <row r="64" spans="1:18" ht="51" x14ac:dyDescent="0.2">
      <c r="A64" s="34" t="s">
        <v>59</v>
      </c>
      <c r="E64" s="35" t="s">
        <v>3422</v>
      </c>
    </row>
    <row r="65" spans="1:16" x14ac:dyDescent="0.2">
      <c r="A65" s="36" t="s">
        <v>61</v>
      </c>
      <c r="E65" s="37" t="s">
        <v>3423</v>
      </c>
    </row>
    <row r="66" spans="1:16" ht="229.5" x14ac:dyDescent="0.2">
      <c r="A66" t="s">
        <v>63</v>
      </c>
      <c r="E66" s="35" t="s">
        <v>772</v>
      </c>
    </row>
    <row r="67" spans="1:16" x14ac:dyDescent="0.2">
      <c r="A67" s="24" t="s">
        <v>55</v>
      </c>
      <c r="B67" s="29" t="s">
        <v>124</v>
      </c>
      <c r="C67" s="29" t="s">
        <v>288</v>
      </c>
      <c r="D67" s="24" t="s">
        <v>69</v>
      </c>
      <c r="E67" s="30" t="s">
        <v>289</v>
      </c>
      <c r="F67" s="31" t="s">
        <v>71</v>
      </c>
      <c r="G67" s="32">
        <v>2.52</v>
      </c>
      <c r="H67" s="33">
        <v>0</v>
      </c>
      <c r="I67" s="33">
        <f>ROUND(ROUND(H67,2)*ROUND(G67,3),2)</f>
        <v>0</v>
      </c>
      <c r="O67">
        <f>(I67*21)/100</f>
        <v>0</v>
      </c>
      <c r="P67" t="s">
        <v>35</v>
      </c>
    </row>
    <row r="68" spans="1:16" ht="51" x14ac:dyDescent="0.2">
      <c r="A68" s="34" t="s">
        <v>59</v>
      </c>
      <c r="E68" s="35" t="s">
        <v>3351</v>
      </c>
    </row>
    <row r="69" spans="1:16" x14ac:dyDescent="0.2">
      <c r="A69" s="36" t="s">
        <v>61</v>
      </c>
      <c r="E69" s="37" t="s">
        <v>4780</v>
      </c>
    </row>
    <row r="70" spans="1:16" ht="369.75" x14ac:dyDescent="0.2">
      <c r="A70" t="s">
        <v>63</v>
      </c>
      <c r="E70" s="35" t="s">
        <v>274</v>
      </c>
    </row>
    <row r="71" spans="1:16" x14ac:dyDescent="0.2">
      <c r="A71" s="24" t="s">
        <v>55</v>
      </c>
      <c r="B71" s="29" t="s">
        <v>128</v>
      </c>
      <c r="C71" s="29" t="s">
        <v>775</v>
      </c>
      <c r="D71" s="24" t="s">
        <v>69</v>
      </c>
      <c r="E71" s="30" t="s">
        <v>776</v>
      </c>
      <c r="F71" s="31" t="s">
        <v>71</v>
      </c>
      <c r="G71" s="32">
        <v>2.2970000000000002</v>
      </c>
      <c r="H71" s="33">
        <v>0</v>
      </c>
      <c r="I71" s="33">
        <f>ROUND(ROUND(H71,2)*ROUND(G71,3),2)</f>
        <v>0</v>
      </c>
      <c r="O71">
        <f>(I71*21)/100</f>
        <v>0</v>
      </c>
      <c r="P71" t="s">
        <v>35</v>
      </c>
    </row>
    <row r="72" spans="1:16" ht="76.5" x14ac:dyDescent="0.2">
      <c r="A72" s="34" t="s">
        <v>59</v>
      </c>
      <c r="E72" s="35" t="s">
        <v>3783</v>
      </c>
    </row>
    <row r="73" spans="1:16" x14ac:dyDescent="0.2">
      <c r="A73" s="36" t="s">
        <v>61</v>
      </c>
      <c r="E73" s="37" t="s">
        <v>3784</v>
      </c>
    </row>
    <row r="74" spans="1:16" ht="369.75" x14ac:dyDescent="0.2">
      <c r="A74" t="s">
        <v>63</v>
      </c>
      <c r="E74" s="35" t="s">
        <v>274</v>
      </c>
    </row>
    <row r="75" spans="1:16" x14ac:dyDescent="0.2">
      <c r="A75" s="24" t="s">
        <v>55</v>
      </c>
      <c r="B75" s="29" t="s">
        <v>134</v>
      </c>
      <c r="C75" s="29" t="s">
        <v>779</v>
      </c>
      <c r="D75" s="24" t="s">
        <v>69</v>
      </c>
      <c r="E75" s="30" t="s">
        <v>780</v>
      </c>
      <c r="F75" s="31" t="s">
        <v>58</v>
      </c>
      <c r="G75" s="32">
        <v>0.36099999999999999</v>
      </c>
      <c r="H75" s="33">
        <v>0</v>
      </c>
      <c r="I75" s="33">
        <f>ROUND(ROUND(H75,2)*ROUND(G75,3),2)</f>
        <v>0</v>
      </c>
      <c r="O75">
        <f>(I75*21)/100</f>
        <v>0</v>
      </c>
      <c r="P75" t="s">
        <v>35</v>
      </c>
    </row>
    <row r="76" spans="1:16" ht="51" x14ac:dyDescent="0.2">
      <c r="A76" s="34" t="s">
        <v>59</v>
      </c>
      <c r="E76" s="35" t="s">
        <v>3355</v>
      </c>
    </row>
    <row r="77" spans="1:16" x14ac:dyDescent="0.2">
      <c r="A77" s="36" t="s">
        <v>61</v>
      </c>
      <c r="E77" s="37" t="s">
        <v>3785</v>
      </c>
    </row>
    <row r="78" spans="1:16" ht="191.25" x14ac:dyDescent="0.2">
      <c r="A78" t="s">
        <v>63</v>
      </c>
      <c r="E78" s="35" t="s">
        <v>783</v>
      </c>
    </row>
    <row r="79" spans="1:16" x14ac:dyDescent="0.2">
      <c r="A79" s="24" t="s">
        <v>55</v>
      </c>
      <c r="B79" s="29" t="s">
        <v>141</v>
      </c>
      <c r="C79" s="29" t="s">
        <v>293</v>
      </c>
      <c r="D79" s="24" t="s">
        <v>69</v>
      </c>
      <c r="E79" s="30" t="s">
        <v>294</v>
      </c>
      <c r="F79" s="31" t="s">
        <v>71</v>
      </c>
      <c r="G79" s="32">
        <v>4.3680000000000003</v>
      </c>
      <c r="H79" s="33">
        <v>0</v>
      </c>
      <c r="I79" s="33">
        <f>ROUND(ROUND(H79,2)*ROUND(G79,3),2)</f>
        <v>0</v>
      </c>
      <c r="O79">
        <f>(I79*21)/100</f>
        <v>0</v>
      </c>
      <c r="P79" t="s">
        <v>35</v>
      </c>
    </row>
    <row r="80" spans="1:16" ht="51" x14ac:dyDescent="0.2">
      <c r="A80" s="34" t="s">
        <v>59</v>
      </c>
      <c r="E80" s="35" t="s">
        <v>3357</v>
      </c>
    </row>
    <row r="81" spans="1:18" x14ac:dyDescent="0.2">
      <c r="A81" s="36" t="s">
        <v>61</v>
      </c>
      <c r="E81" s="37" t="s">
        <v>3786</v>
      </c>
    </row>
    <row r="82" spans="1:18" ht="38.25" x14ac:dyDescent="0.2">
      <c r="A82" t="s">
        <v>63</v>
      </c>
      <c r="E82" s="35" t="s">
        <v>297</v>
      </c>
    </row>
    <row r="83" spans="1:18" x14ac:dyDescent="0.2">
      <c r="A83" s="24" t="s">
        <v>55</v>
      </c>
      <c r="B83" s="29" t="s">
        <v>147</v>
      </c>
      <c r="C83" s="29" t="s">
        <v>310</v>
      </c>
      <c r="D83" s="24" t="s">
        <v>69</v>
      </c>
      <c r="E83" s="30" t="s">
        <v>311</v>
      </c>
      <c r="F83" s="31" t="s">
        <v>71</v>
      </c>
      <c r="G83" s="32">
        <v>4.2</v>
      </c>
      <c r="H83" s="33">
        <v>0</v>
      </c>
      <c r="I83" s="33">
        <f>ROUND(ROUND(H83,2)*ROUND(G83,3),2)</f>
        <v>0</v>
      </c>
      <c r="O83">
        <f>(I83*21)/100</f>
        <v>0</v>
      </c>
      <c r="P83" t="s">
        <v>35</v>
      </c>
    </row>
    <row r="84" spans="1:18" ht="51" x14ac:dyDescent="0.2">
      <c r="A84" s="34" t="s">
        <v>59</v>
      </c>
      <c r="E84" s="35" t="s">
        <v>3359</v>
      </c>
    </row>
    <row r="85" spans="1:18" x14ac:dyDescent="0.2">
      <c r="A85" s="36" t="s">
        <v>61</v>
      </c>
      <c r="E85" s="37" t="s">
        <v>4781</v>
      </c>
    </row>
    <row r="86" spans="1:18" ht="102" x14ac:dyDescent="0.2">
      <c r="A86" t="s">
        <v>63</v>
      </c>
      <c r="E86" s="35" t="s">
        <v>314</v>
      </c>
    </row>
    <row r="87" spans="1:18" x14ac:dyDescent="0.2">
      <c r="A87" s="24" t="s">
        <v>55</v>
      </c>
      <c r="B87" s="29" t="s">
        <v>153</v>
      </c>
      <c r="C87" s="29" t="s">
        <v>788</v>
      </c>
      <c r="D87" s="24" t="s">
        <v>69</v>
      </c>
      <c r="E87" s="30" t="s">
        <v>789</v>
      </c>
      <c r="F87" s="31" t="s">
        <v>71</v>
      </c>
      <c r="G87" s="32">
        <v>0.48299999999999998</v>
      </c>
      <c r="H87" s="33">
        <v>0</v>
      </c>
      <c r="I87" s="33">
        <f>ROUND(ROUND(H87,2)*ROUND(G87,3),2)</f>
        <v>0</v>
      </c>
      <c r="O87">
        <f>(I87*21)/100</f>
        <v>0</v>
      </c>
      <c r="P87" t="s">
        <v>35</v>
      </c>
    </row>
    <row r="88" spans="1:18" ht="51" x14ac:dyDescent="0.2">
      <c r="A88" s="34" t="s">
        <v>59</v>
      </c>
      <c r="E88" s="35" t="s">
        <v>3361</v>
      </c>
    </row>
    <row r="89" spans="1:18" x14ac:dyDescent="0.2">
      <c r="A89" s="36" t="s">
        <v>61</v>
      </c>
      <c r="E89" s="37" t="s">
        <v>4782</v>
      </c>
    </row>
    <row r="90" spans="1:18" ht="357" x14ac:dyDescent="0.2">
      <c r="A90" t="s">
        <v>63</v>
      </c>
      <c r="E90" s="35" t="s">
        <v>792</v>
      </c>
    </row>
    <row r="91" spans="1:18" ht="12.75" customHeight="1" x14ac:dyDescent="0.2">
      <c r="A91" s="12" t="s">
        <v>53</v>
      </c>
      <c r="B91" s="12"/>
      <c r="C91" s="38" t="s">
        <v>45</v>
      </c>
      <c r="D91" s="12"/>
      <c r="E91" s="27" t="s">
        <v>315</v>
      </c>
      <c r="F91" s="12"/>
      <c r="G91" s="12"/>
      <c r="H91" s="12"/>
      <c r="I91" s="39">
        <f>0+Q91</f>
        <v>0</v>
      </c>
      <c r="O91">
        <f>0+R91</f>
        <v>0</v>
      </c>
      <c r="Q91">
        <f>0+I92+I96+I100+I104+I108+I112+I116+I120</f>
        <v>0</v>
      </c>
      <c r="R91">
        <f>0+O92+O96+O100+O104+O108+O112+O116+O120</f>
        <v>0</v>
      </c>
    </row>
    <row r="92" spans="1:18" x14ac:dyDescent="0.2">
      <c r="A92" s="24" t="s">
        <v>55</v>
      </c>
      <c r="B92" s="29" t="s">
        <v>159</v>
      </c>
      <c r="C92" s="29" t="s">
        <v>329</v>
      </c>
      <c r="D92" s="24" t="s">
        <v>69</v>
      </c>
      <c r="E92" s="30" t="s">
        <v>330</v>
      </c>
      <c r="F92" s="31" t="s">
        <v>204</v>
      </c>
      <c r="G92" s="32">
        <v>18.815000000000001</v>
      </c>
      <c r="H92" s="33">
        <v>0</v>
      </c>
      <c r="I92" s="33">
        <f>ROUND(ROUND(H92,2)*ROUND(G92,3),2)</f>
        <v>0</v>
      </c>
      <c r="O92">
        <f>(I92*21)/100</f>
        <v>0</v>
      </c>
      <c r="P92" t="s">
        <v>35</v>
      </c>
    </row>
    <row r="93" spans="1:18" ht="38.25" x14ac:dyDescent="0.2">
      <c r="A93" s="34" t="s">
        <v>59</v>
      </c>
      <c r="E93" s="35" t="s">
        <v>4221</v>
      </c>
    </row>
    <row r="94" spans="1:18" x14ac:dyDescent="0.2">
      <c r="A94" s="36" t="s">
        <v>61</v>
      </c>
      <c r="E94" s="37" t="s">
        <v>4783</v>
      </c>
    </row>
    <row r="95" spans="1:18" ht="51" x14ac:dyDescent="0.2">
      <c r="A95" t="s">
        <v>63</v>
      </c>
      <c r="E95" s="35" t="s">
        <v>327</v>
      </c>
    </row>
    <row r="96" spans="1:18" x14ac:dyDescent="0.2">
      <c r="A96" s="24" t="s">
        <v>55</v>
      </c>
      <c r="B96" s="29" t="s">
        <v>165</v>
      </c>
      <c r="C96" s="29" t="s">
        <v>347</v>
      </c>
      <c r="D96" s="24" t="s">
        <v>69</v>
      </c>
      <c r="E96" s="30" t="s">
        <v>348</v>
      </c>
      <c r="F96" s="31" t="s">
        <v>204</v>
      </c>
      <c r="G96" s="32">
        <v>18.815000000000001</v>
      </c>
      <c r="H96" s="33">
        <v>0</v>
      </c>
      <c r="I96" s="33">
        <f>ROUND(ROUND(H96,2)*ROUND(G96,3),2)</f>
        <v>0</v>
      </c>
      <c r="O96">
        <f>(I96*21)/100</f>
        <v>0</v>
      </c>
      <c r="P96" t="s">
        <v>35</v>
      </c>
    </row>
    <row r="97" spans="1:16" ht="38.25" x14ac:dyDescent="0.2">
      <c r="A97" s="34" t="s">
        <v>59</v>
      </c>
      <c r="E97" s="35" t="s">
        <v>4223</v>
      </c>
    </row>
    <row r="98" spans="1:16" x14ac:dyDescent="0.2">
      <c r="A98" s="36" t="s">
        <v>61</v>
      </c>
      <c r="E98" s="37" t="s">
        <v>4783</v>
      </c>
    </row>
    <row r="99" spans="1:16" ht="51" x14ac:dyDescent="0.2">
      <c r="A99" t="s">
        <v>63</v>
      </c>
      <c r="E99" s="35" t="s">
        <v>327</v>
      </c>
    </row>
    <row r="100" spans="1:16" x14ac:dyDescent="0.2">
      <c r="A100" s="24" t="s">
        <v>55</v>
      </c>
      <c r="B100" s="29" t="s">
        <v>171</v>
      </c>
      <c r="C100" s="29" t="s">
        <v>369</v>
      </c>
      <c r="D100" s="24" t="s">
        <v>69</v>
      </c>
      <c r="E100" s="30" t="s">
        <v>370</v>
      </c>
      <c r="F100" s="31" t="s">
        <v>204</v>
      </c>
      <c r="G100" s="32">
        <v>18.815000000000001</v>
      </c>
      <c r="H100" s="33">
        <v>0</v>
      </c>
      <c r="I100" s="33">
        <f>ROUND(ROUND(H100,2)*ROUND(G100,3),2)</f>
        <v>0</v>
      </c>
      <c r="O100">
        <f>(I100*21)/100</f>
        <v>0</v>
      </c>
      <c r="P100" t="s">
        <v>35</v>
      </c>
    </row>
    <row r="101" spans="1:16" ht="51" x14ac:dyDescent="0.2">
      <c r="A101" s="34" t="s">
        <v>59</v>
      </c>
      <c r="E101" s="35" t="s">
        <v>4024</v>
      </c>
    </row>
    <row r="102" spans="1:16" x14ac:dyDescent="0.2">
      <c r="A102" s="36" t="s">
        <v>61</v>
      </c>
      <c r="E102" s="37" t="s">
        <v>4783</v>
      </c>
    </row>
    <row r="103" spans="1:16" ht="51" x14ac:dyDescent="0.2">
      <c r="A103" t="s">
        <v>63</v>
      </c>
      <c r="E103" s="35" t="s">
        <v>373</v>
      </c>
    </row>
    <row r="104" spans="1:16" x14ac:dyDescent="0.2">
      <c r="A104" s="24" t="s">
        <v>55</v>
      </c>
      <c r="B104" s="29" t="s">
        <v>178</v>
      </c>
      <c r="C104" s="29" t="s">
        <v>375</v>
      </c>
      <c r="D104" s="24" t="s">
        <v>69</v>
      </c>
      <c r="E104" s="30" t="s">
        <v>376</v>
      </c>
      <c r="F104" s="31" t="s">
        <v>204</v>
      </c>
      <c r="G104" s="32">
        <v>37.630000000000003</v>
      </c>
      <c r="H104" s="33">
        <v>0</v>
      </c>
      <c r="I104" s="33">
        <f>ROUND(ROUND(H104,2)*ROUND(G104,3),2)</f>
        <v>0</v>
      </c>
      <c r="O104">
        <f>(I104*21)/100</f>
        <v>0</v>
      </c>
      <c r="P104" t="s">
        <v>35</v>
      </c>
    </row>
    <row r="105" spans="1:16" ht="102" x14ac:dyDescent="0.2">
      <c r="A105" s="34" t="s">
        <v>59</v>
      </c>
      <c r="E105" s="35" t="s">
        <v>4784</v>
      </c>
    </row>
    <row r="106" spans="1:16" ht="38.25" x14ac:dyDescent="0.2">
      <c r="A106" s="36" t="s">
        <v>61</v>
      </c>
      <c r="E106" s="37" t="s">
        <v>4785</v>
      </c>
    </row>
    <row r="107" spans="1:16" ht="51" x14ac:dyDescent="0.2">
      <c r="A107" t="s">
        <v>63</v>
      </c>
      <c r="E107" s="35" t="s">
        <v>373</v>
      </c>
    </row>
    <row r="108" spans="1:16" x14ac:dyDescent="0.2">
      <c r="A108" s="24" t="s">
        <v>55</v>
      </c>
      <c r="B108" s="29" t="s">
        <v>184</v>
      </c>
      <c r="C108" s="29" t="s">
        <v>403</v>
      </c>
      <c r="D108" s="24" t="s">
        <v>69</v>
      </c>
      <c r="E108" s="30" t="s">
        <v>404</v>
      </c>
      <c r="F108" s="31" t="s">
        <v>204</v>
      </c>
      <c r="G108" s="32">
        <v>18.815000000000001</v>
      </c>
      <c r="H108" s="33">
        <v>0</v>
      </c>
      <c r="I108" s="33">
        <f>ROUND(ROUND(H108,2)*ROUND(G108,3),2)</f>
        <v>0</v>
      </c>
      <c r="O108">
        <f>(I108*21)/100</f>
        <v>0</v>
      </c>
      <c r="P108" t="s">
        <v>35</v>
      </c>
    </row>
    <row r="109" spans="1:16" ht="38.25" x14ac:dyDescent="0.2">
      <c r="A109" s="34" t="s">
        <v>59</v>
      </c>
      <c r="E109" s="35" t="s">
        <v>4226</v>
      </c>
    </row>
    <row r="110" spans="1:16" x14ac:dyDescent="0.2">
      <c r="A110" s="36" t="s">
        <v>61</v>
      </c>
      <c r="E110" s="37" t="s">
        <v>4783</v>
      </c>
    </row>
    <row r="111" spans="1:16" ht="140.25" x14ac:dyDescent="0.2">
      <c r="A111" t="s">
        <v>63</v>
      </c>
      <c r="E111" s="35" t="s">
        <v>401</v>
      </c>
    </row>
    <row r="112" spans="1:16" x14ac:dyDescent="0.2">
      <c r="A112" s="24" t="s">
        <v>55</v>
      </c>
      <c r="B112" s="29" t="s">
        <v>190</v>
      </c>
      <c r="C112" s="29" t="s">
        <v>408</v>
      </c>
      <c r="D112" s="24" t="s">
        <v>69</v>
      </c>
      <c r="E112" s="30" t="s">
        <v>409</v>
      </c>
      <c r="F112" s="31" t="s">
        <v>204</v>
      </c>
      <c r="G112" s="32">
        <v>18.815000000000001</v>
      </c>
      <c r="H112" s="33">
        <v>0</v>
      </c>
      <c r="I112" s="33">
        <f>ROUND(ROUND(H112,2)*ROUND(G112,3),2)</f>
        <v>0</v>
      </c>
      <c r="O112">
        <f>(I112*21)/100</f>
        <v>0</v>
      </c>
      <c r="P112" t="s">
        <v>35</v>
      </c>
    </row>
    <row r="113" spans="1:18" ht="38.25" x14ac:dyDescent="0.2">
      <c r="A113" s="34" t="s">
        <v>59</v>
      </c>
      <c r="E113" s="35" t="s">
        <v>4227</v>
      </c>
    </row>
    <row r="114" spans="1:18" x14ac:dyDescent="0.2">
      <c r="A114" s="36" t="s">
        <v>61</v>
      </c>
      <c r="E114" s="37" t="s">
        <v>4783</v>
      </c>
    </row>
    <row r="115" spans="1:18" ht="140.25" x14ac:dyDescent="0.2">
      <c r="A115" t="s">
        <v>63</v>
      </c>
      <c r="E115" s="35" t="s">
        <v>401</v>
      </c>
    </row>
    <row r="116" spans="1:18" x14ac:dyDescent="0.2">
      <c r="A116" s="24" t="s">
        <v>55</v>
      </c>
      <c r="B116" s="29" t="s">
        <v>196</v>
      </c>
      <c r="C116" s="29" t="s">
        <v>413</v>
      </c>
      <c r="D116" s="24" t="s">
        <v>69</v>
      </c>
      <c r="E116" s="30" t="s">
        <v>414</v>
      </c>
      <c r="F116" s="31" t="s">
        <v>204</v>
      </c>
      <c r="G116" s="32">
        <v>18.815000000000001</v>
      </c>
      <c r="H116" s="33">
        <v>0</v>
      </c>
      <c r="I116" s="33">
        <f>ROUND(ROUND(H116,2)*ROUND(G116,3),2)</f>
        <v>0</v>
      </c>
      <c r="O116">
        <f>(I116*21)/100</f>
        <v>0</v>
      </c>
      <c r="P116" t="s">
        <v>35</v>
      </c>
    </row>
    <row r="117" spans="1:18" ht="38.25" x14ac:dyDescent="0.2">
      <c r="A117" s="34" t="s">
        <v>59</v>
      </c>
      <c r="E117" s="35" t="s">
        <v>4228</v>
      </c>
    </row>
    <row r="118" spans="1:18" x14ac:dyDescent="0.2">
      <c r="A118" s="36" t="s">
        <v>61</v>
      </c>
      <c r="E118" s="37" t="s">
        <v>4783</v>
      </c>
    </row>
    <row r="119" spans="1:18" ht="140.25" x14ac:dyDescent="0.2">
      <c r="A119" t="s">
        <v>63</v>
      </c>
      <c r="E119" s="35" t="s">
        <v>401</v>
      </c>
    </row>
    <row r="120" spans="1:18" x14ac:dyDescent="0.2">
      <c r="A120" s="24" t="s">
        <v>55</v>
      </c>
      <c r="B120" s="29" t="s">
        <v>201</v>
      </c>
      <c r="C120" s="29" t="s">
        <v>471</v>
      </c>
      <c r="D120" s="24" t="s">
        <v>69</v>
      </c>
      <c r="E120" s="30" t="s">
        <v>472</v>
      </c>
      <c r="F120" s="31" t="s">
        <v>101</v>
      </c>
      <c r="G120" s="32">
        <v>9</v>
      </c>
      <c r="H120" s="33">
        <v>0</v>
      </c>
      <c r="I120" s="33">
        <f>ROUND(ROUND(H120,2)*ROUND(G120,3),2)</f>
        <v>0</v>
      </c>
      <c r="O120">
        <f>(I120*21)/100</f>
        <v>0</v>
      </c>
      <c r="P120" t="s">
        <v>35</v>
      </c>
    </row>
    <row r="121" spans="1:18" ht="38.25" x14ac:dyDescent="0.2">
      <c r="A121" s="34" t="s">
        <v>59</v>
      </c>
      <c r="E121" s="35" t="s">
        <v>4026</v>
      </c>
    </row>
    <row r="122" spans="1:18" x14ac:dyDescent="0.2">
      <c r="A122" s="36" t="s">
        <v>61</v>
      </c>
      <c r="E122" s="37" t="s">
        <v>3295</v>
      </c>
    </row>
    <row r="123" spans="1:18" ht="38.25" x14ac:dyDescent="0.2">
      <c r="A123" t="s">
        <v>63</v>
      </c>
      <c r="E123" s="35" t="s">
        <v>475</v>
      </c>
    </row>
    <row r="124" spans="1:18" ht="12.75" customHeight="1" x14ac:dyDescent="0.2">
      <c r="A124" s="12" t="s">
        <v>53</v>
      </c>
      <c r="B124" s="12"/>
      <c r="C124" s="38" t="s">
        <v>47</v>
      </c>
      <c r="D124" s="12"/>
      <c r="E124" s="27" t="s">
        <v>793</v>
      </c>
      <c r="F124" s="12"/>
      <c r="G124" s="12"/>
      <c r="H124" s="12"/>
      <c r="I124" s="39">
        <f>0+Q124</f>
        <v>0</v>
      </c>
      <c r="O124">
        <f>0+R124</f>
        <v>0</v>
      </c>
      <c r="Q124">
        <f>0+I125</f>
        <v>0</v>
      </c>
      <c r="R124">
        <f>0+O125</f>
        <v>0</v>
      </c>
    </row>
    <row r="125" spans="1:18" ht="25.5" x14ac:dyDescent="0.2">
      <c r="A125" s="24" t="s">
        <v>55</v>
      </c>
      <c r="B125" s="29" t="s">
        <v>208</v>
      </c>
      <c r="C125" s="29" t="s">
        <v>794</v>
      </c>
      <c r="D125" s="24" t="s">
        <v>69</v>
      </c>
      <c r="E125" s="30" t="s">
        <v>795</v>
      </c>
      <c r="F125" s="31" t="s">
        <v>204</v>
      </c>
      <c r="G125" s="32">
        <v>0.30399999999999999</v>
      </c>
      <c r="H125" s="33">
        <v>0</v>
      </c>
      <c r="I125" s="33">
        <f>ROUND(ROUND(H125,2)*ROUND(G125,3),2)</f>
        <v>0</v>
      </c>
      <c r="O125">
        <f>(I125*21)/100</f>
        <v>0</v>
      </c>
      <c r="P125" t="s">
        <v>35</v>
      </c>
    </row>
    <row r="126" spans="1:18" ht="51" x14ac:dyDescent="0.2">
      <c r="A126" s="34" t="s">
        <v>59</v>
      </c>
      <c r="E126" s="35" t="s">
        <v>3373</v>
      </c>
    </row>
    <row r="127" spans="1:18" x14ac:dyDescent="0.2">
      <c r="A127" s="36" t="s">
        <v>61</v>
      </c>
      <c r="E127" s="37" t="s">
        <v>3374</v>
      </c>
    </row>
    <row r="128" spans="1:18" ht="76.5" x14ac:dyDescent="0.2">
      <c r="A128" t="s">
        <v>63</v>
      </c>
      <c r="E128" s="35" t="s">
        <v>798</v>
      </c>
    </row>
    <row r="129" spans="1:18" ht="12.75" customHeight="1" x14ac:dyDescent="0.2">
      <c r="A129" s="12" t="s">
        <v>53</v>
      </c>
      <c r="B129" s="12"/>
      <c r="C129" s="38" t="s">
        <v>89</v>
      </c>
      <c r="D129" s="12"/>
      <c r="E129" s="27" t="s">
        <v>476</v>
      </c>
      <c r="F129" s="12"/>
      <c r="G129" s="12"/>
      <c r="H129" s="12"/>
      <c r="I129" s="39">
        <f>0+Q129</f>
        <v>0</v>
      </c>
      <c r="O129">
        <f>0+R129</f>
        <v>0</v>
      </c>
      <c r="Q129">
        <f>0+I130+I134</f>
        <v>0</v>
      </c>
      <c r="R129">
        <f>0+O130+O134</f>
        <v>0</v>
      </c>
    </row>
    <row r="130" spans="1:18" ht="25.5" x14ac:dyDescent="0.2">
      <c r="A130" s="24" t="s">
        <v>55</v>
      </c>
      <c r="B130" s="29" t="s">
        <v>214</v>
      </c>
      <c r="C130" s="29" t="s">
        <v>799</v>
      </c>
      <c r="D130" s="24" t="s">
        <v>69</v>
      </c>
      <c r="E130" s="30" t="s">
        <v>800</v>
      </c>
      <c r="F130" s="31" t="s">
        <v>204</v>
      </c>
      <c r="G130" s="32">
        <v>16.975000000000001</v>
      </c>
      <c r="H130" s="33">
        <v>0</v>
      </c>
      <c r="I130" s="33">
        <f>ROUND(ROUND(H130,2)*ROUND(G130,3),2)</f>
        <v>0</v>
      </c>
      <c r="O130">
        <f>(I130*21)/100</f>
        <v>0</v>
      </c>
      <c r="P130" t="s">
        <v>35</v>
      </c>
    </row>
    <row r="131" spans="1:18" ht="76.5" x14ac:dyDescent="0.2">
      <c r="A131" s="34" t="s">
        <v>59</v>
      </c>
      <c r="E131" s="35" t="s">
        <v>3802</v>
      </c>
    </row>
    <row r="132" spans="1:18" ht="38.25" x14ac:dyDescent="0.2">
      <c r="A132" s="36" t="s">
        <v>61</v>
      </c>
      <c r="E132" s="37" t="s">
        <v>3803</v>
      </c>
    </row>
    <row r="133" spans="1:18" ht="191.25" x14ac:dyDescent="0.2">
      <c r="A133" t="s">
        <v>63</v>
      </c>
      <c r="E133" s="35" t="s">
        <v>803</v>
      </c>
    </row>
    <row r="134" spans="1:18" x14ac:dyDescent="0.2">
      <c r="A134" s="24" t="s">
        <v>55</v>
      </c>
      <c r="B134" s="29" t="s">
        <v>220</v>
      </c>
      <c r="C134" s="29" t="s">
        <v>804</v>
      </c>
      <c r="D134" s="24" t="s">
        <v>69</v>
      </c>
      <c r="E134" s="30" t="s">
        <v>3377</v>
      </c>
      <c r="F134" s="31" t="s">
        <v>204</v>
      </c>
      <c r="G134" s="32">
        <v>0.30399999999999999</v>
      </c>
      <c r="H134" s="33">
        <v>0</v>
      </c>
      <c r="I134" s="33">
        <f>ROUND(ROUND(H134,2)*ROUND(G134,3),2)</f>
        <v>0</v>
      </c>
      <c r="O134">
        <f>(I134*21)/100</f>
        <v>0</v>
      </c>
      <c r="P134" t="s">
        <v>35</v>
      </c>
    </row>
    <row r="135" spans="1:18" ht="38.25" x14ac:dyDescent="0.2">
      <c r="A135" s="34" t="s">
        <v>59</v>
      </c>
      <c r="E135" s="35" t="s">
        <v>3378</v>
      </c>
    </row>
    <row r="136" spans="1:18" x14ac:dyDescent="0.2">
      <c r="A136" s="36" t="s">
        <v>61</v>
      </c>
      <c r="E136" s="37" t="s">
        <v>3374</v>
      </c>
    </row>
    <row r="137" spans="1:18" ht="51" x14ac:dyDescent="0.2">
      <c r="A137" t="s">
        <v>63</v>
      </c>
      <c r="E137" s="35" t="s">
        <v>807</v>
      </c>
    </row>
    <row r="138" spans="1:18" ht="12.75" customHeight="1" x14ac:dyDescent="0.2">
      <c r="A138" s="12" t="s">
        <v>53</v>
      </c>
      <c r="B138" s="12"/>
      <c r="C138" s="38" t="s">
        <v>94</v>
      </c>
      <c r="D138" s="12"/>
      <c r="E138" s="27" t="s">
        <v>490</v>
      </c>
      <c r="F138" s="12"/>
      <c r="G138" s="12"/>
      <c r="H138" s="12"/>
      <c r="I138" s="39">
        <f>0+Q138</f>
        <v>0</v>
      </c>
      <c r="O138">
        <f>0+R138</f>
        <v>0</v>
      </c>
      <c r="Q138">
        <f>0+I139+I143+I147</f>
        <v>0</v>
      </c>
      <c r="R138">
        <f>0+O139+O143+O147</f>
        <v>0</v>
      </c>
    </row>
    <row r="139" spans="1:18" x14ac:dyDescent="0.2">
      <c r="A139" s="24" t="s">
        <v>55</v>
      </c>
      <c r="B139" s="29" t="s">
        <v>225</v>
      </c>
      <c r="C139" s="29" t="s">
        <v>808</v>
      </c>
      <c r="D139" s="24" t="s">
        <v>69</v>
      </c>
      <c r="E139" s="30" t="s">
        <v>809</v>
      </c>
      <c r="F139" s="31" t="s">
        <v>101</v>
      </c>
      <c r="G139" s="32">
        <v>6.6</v>
      </c>
      <c r="H139" s="33">
        <v>0</v>
      </c>
      <c r="I139" s="33">
        <f>ROUND(ROUND(H139,2)*ROUND(G139,3),2)</f>
        <v>0</v>
      </c>
      <c r="O139">
        <f>(I139*21)/100</f>
        <v>0</v>
      </c>
      <c r="P139" t="s">
        <v>35</v>
      </c>
    </row>
    <row r="140" spans="1:18" ht="51" x14ac:dyDescent="0.2">
      <c r="A140" s="34" t="s">
        <v>59</v>
      </c>
      <c r="E140" s="35" t="s">
        <v>3441</v>
      </c>
    </row>
    <row r="141" spans="1:18" x14ac:dyDescent="0.2">
      <c r="A141" s="36" t="s">
        <v>61</v>
      </c>
      <c r="E141" s="37" t="s">
        <v>3804</v>
      </c>
    </row>
    <row r="142" spans="1:18" ht="255" x14ac:dyDescent="0.2">
      <c r="A142" t="s">
        <v>63</v>
      </c>
      <c r="E142" s="35" t="s">
        <v>496</v>
      </c>
    </row>
    <row r="143" spans="1:18" x14ac:dyDescent="0.2">
      <c r="A143" s="24" t="s">
        <v>55</v>
      </c>
      <c r="B143" s="29" t="s">
        <v>230</v>
      </c>
      <c r="C143" s="29" t="s">
        <v>812</v>
      </c>
      <c r="D143" s="24" t="s">
        <v>69</v>
      </c>
      <c r="E143" s="30" t="s">
        <v>813</v>
      </c>
      <c r="F143" s="31" t="s">
        <v>486</v>
      </c>
      <c r="G143" s="32">
        <v>1</v>
      </c>
      <c r="H143" s="33">
        <v>0</v>
      </c>
      <c r="I143" s="33">
        <f>ROUND(ROUND(H143,2)*ROUND(G143,3),2)</f>
        <v>0</v>
      </c>
      <c r="O143">
        <f>(I143*21)/100</f>
        <v>0</v>
      </c>
      <c r="P143" t="s">
        <v>35</v>
      </c>
    </row>
    <row r="144" spans="1:18" ht="51" x14ac:dyDescent="0.2">
      <c r="A144" s="34" t="s">
        <v>59</v>
      </c>
      <c r="E144" s="35" t="s">
        <v>3381</v>
      </c>
    </row>
    <row r="145" spans="1:18" x14ac:dyDescent="0.2">
      <c r="A145" s="36" t="s">
        <v>61</v>
      </c>
      <c r="E145" s="37" t="s">
        <v>815</v>
      </c>
    </row>
    <row r="146" spans="1:18" ht="38.25" x14ac:dyDescent="0.2">
      <c r="A146" t="s">
        <v>63</v>
      </c>
      <c r="E146" s="35" t="s">
        <v>816</v>
      </c>
    </row>
    <row r="147" spans="1:18" x14ac:dyDescent="0.2">
      <c r="A147" s="24" t="s">
        <v>55</v>
      </c>
      <c r="B147" s="29" t="s">
        <v>236</v>
      </c>
      <c r="C147" s="29" t="s">
        <v>817</v>
      </c>
      <c r="D147" s="24" t="s">
        <v>69</v>
      </c>
      <c r="E147" s="30" t="s">
        <v>818</v>
      </c>
      <c r="F147" s="31" t="s">
        <v>71</v>
      </c>
      <c r="G147" s="32">
        <v>2.714</v>
      </c>
      <c r="H147" s="33">
        <v>0</v>
      </c>
      <c r="I147" s="33">
        <f>ROUND(ROUND(H147,2)*ROUND(G147,3),2)</f>
        <v>0</v>
      </c>
      <c r="O147">
        <f>(I147*21)/100</f>
        <v>0</v>
      </c>
      <c r="P147" t="s">
        <v>35</v>
      </c>
    </row>
    <row r="148" spans="1:18" ht="102" x14ac:dyDescent="0.2">
      <c r="A148" s="34" t="s">
        <v>59</v>
      </c>
      <c r="E148" s="35" t="s">
        <v>4786</v>
      </c>
    </row>
    <row r="149" spans="1:18" x14ac:dyDescent="0.2">
      <c r="A149" s="36" t="s">
        <v>61</v>
      </c>
      <c r="E149" s="37" t="s">
        <v>3806</v>
      </c>
    </row>
    <row r="150" spans="1:18" ht="369.75" x14ac:dyDescent="0.2">
      <c r="A150" t="s">
        <v>63</v>
      </c>
      <c r="E150" s="35" t="s">
        <v>274</v>
      </c>
    </row>
    <row r="151" spans="1:18" ht="12.75" customHeight="1" x14ac:dyDescent="0.2">
      <c r="A151" s="12" t="s">
        <v>53</v>
      </c>
      <c r="B151" s="12"/>
      <c r="C151" s="38" t="s">
        <v>50</v>
      </c>
      <c r="D151" s="12"/>
      <c r="E151" s="27" t="s">
        <v>542</v>
      </c>
      <c r="F151" s="12"/>
      <c r="G151" s="12"/>
      <c r="H151" s="12"/>
      <c r="I151" s="39">
        <f>0+Q151</f>
        <v>0</v>
      </c>
      <c r="O151">
        <f>0+R151</f>
        <v>0</v>
      </c>
      <c r="Q151">
        <f>0+I152+I156+I160</f>
        <v>0</v>
      </c>
      <c r="R151">
        <f>0+O152+O156+O160</f>
        <v>0</v>
      </c>
    </row>
    <row r="152" spans="1:18" x14ac:dyDescent="0.2">
      <c r="A152" s="24" t="s">
        <v>55</v>
      </c>
      <c r="B152" s="29" t="s">
        <v>243</v>
      </c>
      <c r="C152" s="29" t="s">
        <v>821</v>
      </c>
      <c r="D152" s="24" t="s">
        <v>69</v>
      </c>
      <c r="E152" s="30" t="s">
        <v>822</v>
      </c>
      <c r="F152" s="31" t="s">
        <v>101</v>
      </c>
      <c r="G152" s="32">
        <v>3.8</v>
      </c>
      <c r="H152" s="33">
        <v>0</v>
      </c>
      <c r="I152" s="33">
        <f>ROUND(ROUND(H152,2)*ROUND(G152,3),2)</f>
        <v>0</v>
      </c>
      <c r="O152">
        <f>(I152*21)/100</f>
        <v>0</v>
      </c>
      <c r="P152" t="s">
        <v>35</v>
      </c>
    </row>
    <row r="153" spans="1:18" ht="51" x14ac:dyDescent="0.2">
      <c r="A153" s="34" t="s">
        <v>59</v>
      </c>
      <c r="E153" s="35" t="s">
        <v>3388</v>
      </c>
    </row>
    <row r="154" spans="1:18" x14ac:dyDescent="0.2">
      <c r="A154" s="36" t="s">
        <v>61</v>
      </c>
      <c r="E154" s="37" t="s">
        <v>3389</v>
      </c>
    </row>
    <row r="155" spans="1:18" ht="25.5" x14ac:dyDescent="0.2">
      <c r="A155" t="s">
        <v>63</v>
      </c>
      <c r="E155" s="35" t="s">
        <v>825</v>
      </c>
    </row>
    <row r="156" spans="1:18" x14ac:dyDescent="0.2">
      <c r="A156" s="24" t="s">
        <v>55</v>
      </c>
      <c r="B156" s="29" t="s">
        <v>249</v>
      </c>
      <c r="C156" s="29" t="s">
        <v>826</v>
      </c>
      <c r="D156" s="24" t="s">
        <v>69</v>
      </c>
      <c r="E156" s="30" t="s">
        <v>827</v>
      </c>
      <c r="F156" s="31" t="s">
        <v>71</v>
      </c>
      <c r="G156" s="32">
        <v>1E-3</v>
      </c>
      <c r="H156" s="33">
        <v>0</v>
      </c>
      <c r="I156" s="33">
        <f>ROUND(ROUND(H156,2)*ROUND(G156,3),2)</f>
        <v>0</v>
      </c>
      <c r="O156">
        <f>(I156*21)/100</f>
        <v>0</v>
      </c>
      <c r="P156" t="s">
        <v>35</v>
      </c>
    </row>
    <row r="157" spans="1:18" ht="51" x14ac:dyDescent="0.2">
      <c r="A157" s="34" t="s">
        <v>59</v>
      </c>
      <c r="E157" s="35" t="s">
        <v>3390</v>
      </c>
    </row>
    <row r="158" spans="1:18" x14ac:dyDescent="0.2">
      <c r="A158" s="36" t="s">
        <v>61</v>
      </c>
      <c r="E158" s="37" t="s">
        <v>3448</v>
      </c>
    </row>
    <row r="159" spans="1:18" ht="38.25" x14ac:dyDescent="0.2">
      <c r="A159" t="s">
        <v>63</v>
      </c>
      <c r="E159" s="35" t="s">
        <v>830</v>
      </c>
    </row>
    <row r="160" spans="1:18" x14ac:dyDescent="0.2">
      <c r="A160" s="24" t="s">
        <v>55</v>
      </c>
      <c r="B160" s="29" t="s">
        <v>255</v>
      </c>
      <c r="C160" s="29" t="s">
        <v>831</v>
      </c>
      <c r="D160" s="24" t="s">
        <v>69</v>
      </c>
      <c r="E160" s="30" t="s">
        <v>832</v>
      </c>
      <c r="F160" s="31" t="s">
        <v>71</v>
      </c>
      <c r="G160" s="32">
        <v>2.5000000000000001E-2</v>
      </c>
      <c r="H160" s="33">
        <v>0</v>
      </c>
      <c r="I160" s="33">
        <f>ROUND(ROUND(H160,2)*ROUND(G160,3),2)</f>
        <v>0</v>
      </c>
      <c r="O160">
        <f>(I160*21)/100</f>
        <v>0</v>
      </c>
      <c r="P160" t="s">
        <v>35</v>
      </c>
    </row>
    <row r="161" spans="1:5" ht="63.75" x14ac:dyDescent="0.2">
      <c r="A161" s="34" t="s">
        <v>59</v>
      </c>
      <c r="E161" s="35" t="s">
        <v>3391</v>
      </c>
    </row>
    <row r="162" spans="1:5" x14ac:dyDescent="0.2">
      <c r="A162" s="36" t="s">
        <v>61</v>
      </c>
      <c r="E162" s="37" t="s">
        <v>834</v>
      </c>
    </row>
    <row r="163" spans="1:5" ht="229.5" x14ac:dyDescent="0.2">
      <c r="A163" t="s">
        <v>63</v>
      </c>
      <c r="E163"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0"/>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0+O12+O17+O38</f>
        <v>0</v>
      </c>
      <c r="P2" t="s">
        <v>34</v>
      </c>
    </row>
    <row r="3" spans="1:18" ht="15" customHeight="1" x14ac:dyDescent="0.25">
      <c r="A3" t="s">
        <v>11</v>
      </c>
      <c r="B3" s="17" t="s">
        <v>13</v>
      </c>
      <c r="C3" s="4" t="s">
        <v>14</v>
      </c>
      <c r="D3" s="7"/>
      <c r="E3" s="18" t="s">
        <v>15</v>
      </c>
      <c r="F3" s="8"/>
      <c r="G3" s="15"/>
      <c r="H3" s="14" t="s">
        <v>4787</v>
      </c>
      <c r="I3" s="40">
        <f>0+I12+I17+I38</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4787</v>
      </c>
      <c r="D8" s="2"/>
      <c r="E8" s="21" t="s">
        <v>4788</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18</v>
      </c>
      <c r="H13" s="33">
        <v>0</v>
      </c>
      <c r="I13" s="33">
        <f>ROUND(ROUND(H13,2)*ROUND(G13,3),2)</f>
        <v>0</v>
      </c>
      <c r="O13">
        <f>(I13*21)/100</f>
        <v>0</v>
      </c>
      <c r="P13" t="s">
        <v>35</v>
      </c>
    </row>
    <row r="14" spans="1:18" ht="25.5" x14ac:dyDescent="0.2">
      <c r="A14" s="34" t="s">
        <v>59</v>
      </c>
      <c r="E14" s="35" t="s">
        <v>925</v>
      </c>
    </row>
    <row r="15" spans="1:18" x14ac:dyDescent="0.2">
      <c r="A15" s="36" t="s">
        <v>61</v>
      </c>
      <c r="E15" s="37" t="s">
        <v>529</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f>
        <v>0</v>
      </c>
      <c r="R17">
        <f>0+O18+O22+O26+O30+O34</f>
        <v>0</v>
      </c>
    </row>
    <row r="18" spans="1:18" x14ac:dyDescent="0.2">
      <c r="A18" s="24" t="s">
        <v>55</v>
      </c>
      <c r="B18" s="29" t="s">
        <v>35</v>
      </c>
      <c r="C18" s="29" t="s">
        <v>1087</v>
      </c>
      <c r="D18" s="24" t="s">
        <v>69</v>
      </c>
      <c r="E18" s="30" t="s">
        <v>1088</v>
      </c>
      <c r="F18" s="31" t="s">
        <v>101</v>
      </c>
      <c r="G18" s="32">
        <v>9.35</v>
      </c>
      <c r="H18" s="33">
        <v>0</v>
      </c>
      <c r="I18" s="33">
        <f>ROUND(ROUND(H18,2)*ROUND(G18,3),2)</f>
        <v>0</v>
      </c>
      <c r="O18">
        <f>(I18*21)/100</f>
        <v>0</v>
      </c>
      <c r="P18" t="s">
        <v>35</v>
      </c>
    </row>
    <row r="19" spans="1:18" ht="25.5" x14ac:dyDescent="0.2">
      <c r="A19" s="34" t="s">
        <v>59</v>
      </c>
      <c r="E19" s="35" t="s">
        <v>4277</v>
      </c>
    </row>
    <row r="20" spans="1:18" x14ac:dyDescent="0.2">
      <c r="A20" s="36" t="s">
        <v>61</v>
      </c>
      <c r="E20" s="37" t="s">
        <v>4789</v>
      </c>
    </row>
    <row r="21" spans="1:18" ht="25.5" x14ac:dyDescent="0.2">
      <c r="A21" t="s">
        <v>63</v>
      </c>
      <c r="E21" s="35" t="s">
        <v>133</v>
      </c>
    </row>
    <row r="22" spans="1:18" x14ac:dyDescent="0.2">
      <c r="A22" s="24" t="s">
        <v>55</v>
      </c>
      <c r="B22" s="29" t="s">
        <v>34</v>
      </c>
      <c r="C22" s="29" t="s">
        <v>142</v>
      </c>
      <c r="D22" s="24" t="s">
        <v>69</v>
      </c>
      <c r="E22" s="30" t="s">
        <v>143</v>
      </c>
      <c r="F22" s="31" t="s">
        <v>71</v>
      </c>
      <c r="G22" s="32">
        <v>3.4769999999999999</v>
      </c>
      <c r="H22" s="33">
        <v>0</v>
      </c>
      <c r="I22" s="33">
        <f>ROUND(ROUND(H22,2)*ROUND(G22,3),2)</f>
        <v>0</v>
      </c>
      <c r="O22">
        <f>(I22*21)/100</f>
        <v>0</v>
      </c>
      <c r="P22" t="s">
        <v>35</v>
      </c>
    </row>
    <row r="23" spans="1:18" ht="63.75" x14ac:dyDescent="0.2">
      <c r="A23" s="34" t="s">
        <v>59</v>
      </c>
      <c r="E23" s="35" t="s">
        <v>4790</v>
      </c>
    </row>
    <row r="24" spans="1:18" x14ac:dyDescent="0.2">
      <c r="A24" s="36" t="s">
        <v>61</v>
      </c>
      <c r="E24" s="37" t="s">
        <v>4791</v>
      </c>
    </row>
    <row r="25" spans="1:18" ht="38.25" x14ac:dyDescent="0.2">
      <c r="A25" t="s">
        <v>63</v>
      </c>
      <c r="E25" s="35" t="s">
        <v>146</v>
      </c>
    </row>
    <row r="26" spans="1:18" x14ac:dyDescent="0.2">
      <c r="A26" s="24" t="s">
        <v>55</v>
      </c>
      <c r="B26" s="29" t="s">
        <v>43</v>
      </c>
      <c r="C26" s="29" t="s">
        <v>166</v>
      </c>
      <c r="D26" s="24" t="s">
        <v>69</v>
      </c>
      <c r="E26" s="30" t="s">
        <v>167</v>
      </c>
      <c r="F26" s="31" t="s">
        <v>71</v>
      </c>
      <c r="G26" s="32">
        <v>9</v>
      </c>
      <c r="H26" s="33">
        <v>0</v>
      </c>
      <c r="I26" s="33">
        <f>ROUND(ROUND(H26,2)*ROUND(G26,3),2)</f>
        <v>0</v>
      </c>
      <c r="O26">
        <f>(I26*21)/100</f>
        <v>0</v>
      </c>
      <c r="P26" t="s">
        <v>35</v>
      </c>
    </row>
    <row r="27" spans="1:18" ht="51" x14ac:dyDescent="0.2">
      <c r="A27" s="34" t="s">
        <v>59</v>
      </c>
      <c r="E27" s="35" t="s">
        <v>4792</v>
      </c>
    </row>
    <row r="28" spans="1:18" x14ac:dyDescent="0.2">
      <c r="A28" s="36" t="s">
        <v>61</v>
      </c>
      <c r="E28" s="37" t="s">
        <v>3295</v>
      </c>
    </row>
    <row r="29" spans="1:18" ht="318.75" x14ac:dyDescent="0.2">
      <c r="A29" t="s">
        <v>63</v>
      </c>
      <c r="E29" s="35" t="s">
        <v>170</v>
      </c>
    </row>
    <row r="30" spans="1:18" x14ac:dyDescent="0.2">
      <c r="A30" s="24" t="s">
        <v>55</v>
      </c>
      <c r="B30" s="29" t="s">
        <v>45</v>
      </c>
      <c r="C30" s="29" t="s">
        <v>172</v>
      </c>
      <c r="D30" s="24" t="s">
        <v>69</v>
      </c>
      <c r="E30" s="30" t="s">
        <v>173</v>
      </c>
      <c r="F30" s="31" t="s">
        <v>174</v>
      </c>
      <c r="G30" s="32">
        <v>90</v>
      </c>
      <c r="H30" s="33">
        <v>0</v>
      </c>
      <c r="I30" s="33">
        <f>ROUND(ROUND(H30,2)*ROUND(G30,3),2)</f>
        <v>0</v>
      </c>
      <c r="O30">
        <f>(I30*21)/100</f>
        <v>0</v>
      </c>
      <c r="P30" t="s">
        <v>35</v>
      </c>
    </row>
    <row r="31" spans="1:18" ht="38.25" x14ac:dyDescent="0.2">
      <c r="A31" s="34" t="s">
        <v>59</v>
      </c>
      <c r="E31" s="35" t="s">
        <v>751</v>
      </c>
    </row>
    <row r="32" spans="1:18" x14ac:dyDescent="0.2">
      <c r="A32" s="36" t="s">
        <v>61</v>
      </c>
      <c r="E32" s="37" t="s">
        <v>4793</v>
      </c>
    </row>
    <row r="33" spans="1:18" ht="25.5" x14ac:dyDescent="0.2">
      <c r="A33" t="s">
        <v>63</v>
      </c>
      <c r="E33" s="35" t="s">
        <v>177</v>
      </c>
    </row>
    <row r="34" spans="1:18" x14ac:dyDescent="0.2">
      <c r="A34" s="24" t="s">
        <v>55</v>
      </c>
      <c r="B34" s="29" t="s">
        <v>47</v>
      </c>
      <c r="C34" s="29" t="s">
        <v>202</v>
      </c>
      <c r="D34" s="24" t="s">
        <v>69</v>
      </c>
      <c r="E34" s="30" t="s">
        <v>203</v>
      </c>
      <c r="F34" s="31" t="s">
        <v>204</v>
      </c>
      <c r="G34" s="32">
        <v>22.5</v>
      </c>
      <c r="H34" s="33">
        <v>0</v>
      </c>
      <c r="I34" s="33">
        <f>ROUND(ROUND(H34,2)*ROUND(G34,3),2)</f>
        <v>0</v>
      </c>
      <c r="O34">
        <f>(I34*21)/100</f>
        <v>0</v>
      </c>
      <c r="P34" t="s">
        <v>35</v>
      </c>
    </row>
    <row r="35" spans="1:18" ht="25.5" x14ac:dyDescent="0.2">
      <c r="A35" s="34" t="s">
        <v>59</v>
      </c>
      <c r="E35" s="35" t="s">
        <v>4284</v>
      </c>
    </row>
    <row r="36" spans="1:18" x14ac:dyDescent="0.2">
      <c r="A36" s="36" t="s">
        <v>61</v>
      </c>
      <c r="E36" s="37" t="s">
        <v>4794</v>
      </c>
    </row>
    <row r="37" spans="1:18" ht="25.5" x14ac:dyDescent="0.2">
      <c r="A37" t="s">
        <v>63</v>
      </c>
      <c r="E37" s="35" t="s">
        <v>207</v>
      </c>
    </row>
    <row r="38" spans="1:18" ht="12.75" customHeight="1" x14ac:dyDescent="0.2">
      <c r="A38" s="12" t="s">
        <v>53</v>
      </c>
      <c r="B38" s="12"/>
      <c r="C38" s="38" t="s">
        <v>45</v>
      </c>
      <c r="D38" s="12"/>
      <c r="E38" s="27" t="s">
        <v>315</v>
      </c>
      <c r="F38" s="12"/>
      <c r="G38" s="12"/>
      <c r="H38" s="12"/>
      <c r="I38" s="39">
        <f>0+Q38</f>
        <v>0</v>
      </c>
      <c r="O38">
        <f>0+R38</f>
        <v>0</v>
      </c>
      <c r="Q38">
        <f>0+I39+I43+I47+I51+I55+I59+I63+I67</f>
        <v>0</v>
      </c>
      <c r="R38">
        <f>0+O39+O43+O47+O51+O55+O59+O63+O67</f>
        <v>0</v>
      </c>
    </row>
    <row r="39" spans="1:18" x14ac:dyDescent="0.2">
      <c r="A39" s="24" t="s">
        <v>55</v>
      </c>
      <c r="B39" s="29" t="s">
        <v>89</v>
      </c>
      <c r="C39" s="29" t="s">
        <v>329</v>
      </c>
      <c r="D39" s="24" t="s">
        <v>69</v>
      </c>
      <c r="E39" s="30" t="s">
        <v>330</v>
      </c>
      <c r="F39" s="31" t="s">
        <v>204</v>
      </c>
      <c r="G39" s="32">
        <v>22.5</v>
      </c>
      <c r="H39" s="33">
        <v>0</v>
      </c>
      <c r="I39" s="33">
        <f>ROUND(ROUND(H39,2)*ROUND(G39,3),2)</f>
        <v>0</v>
      </c>
      <c r="O39">
        <f>(I39*21)/100</f>
        <v>0</v>
      </c>
      <c r="P39" t="s">
        <v>35</v>
      </c>
    </row>
    <row r="40" spans="1:18" ht="25.5" x14ac:dyDescent="0.2">
      <c r="A40" s="34" t="s">
        <v>59</v>
      </c>
      <c r="E40" s="35" t="s">
        <v>4286</v>
      </c>
    </row>
    <row r="41" spans="1:18" x14ac:dyDescent="0.2">
      <c r="A41" s="36" t="s">
        <v>61</v>
      </c>
      <c r="E41" s="37" t="s">
        <v>4794</v>
      </c>
    </row>
    <row r="42" spans="1:18" ht="51" x14ac:dyDescent="0.2">
      <c r="A42" t="s">
        <v>63</v>
      </c>
      <c r="E42" s="35" t="s">
        <v>327</v>
      </c>
    </row>
    <row r="43" spans="1:18" x14ac:dyDescent="0.2">
      <c r="A43" s="24" t="s">
        <v>55</v>
      </c>
      <c r="B43" s="29" t="s">
        <v>94</v>
      </c>
      <c r="C43" s="29" t="s">
        <v>347</v>
      </c>
      <c r="D43" s="24" t="s">
        <v>69</v>
      </c>
      <c r="E43" s="30" t="s">
        <v>348</v>
      </c>
      <c r="F43" s="31" t="s">
        <v>204</v>
      </c>
      <c r="G43" s="32">
        <v>22.5</v>
      </c>
      <c r="H43" s="33">
        <v>0</v>
      </c>
      <c r="I43" s="33">
        <f>ROUND(ROUND(H43,2)*ROUND(G43,3),2)</f>
        <v>0</v>
      </c>
      <c r="O43">
        <f>(I43*21)/100</f>
        <v>0</v>
      </c>
      <c r="P43" t="s">
        <v>35</v>
      </c>
    </row>
    <row r="44" spans="1:18" ht="25.5" x14ac:dyDescent="0.2">
      <c r="A44" s="34" t="s">
        <v>59</v>
      </c>
      <c r="E44" s="35" t="s">
        <v>4287</v>
      </c>
    </row>
    <row r="45" spans="1:18" x14ac:dyDescent="0.2">
      <c r="A45" s="36" t="s">
        <v>61</v>
      </c>
      <c r="E45" s="37" t="s">
        <v>4794</v>
      </c>
    </row>
    <row r="46" spans="1:18" ht="51" x14ac:dyDescent="0.2">
      <c r="A46" t="s">
        <v>63</v>
      </c>
      <c r="E46" s="35" t="s">
        <v>327</v>
      </c>
    </row>
    <row r="47" spans="1:18" x14ac:dyDescent="0.2">
      <c r="A47" s="24" t="s">
        <v>55</v>
      </c>
      <c r="B47" s="29" t="s">
        <v>50</v>
      </c>
      <c r="C47" s="29" t="s">
        <v>369</v>
      </c>
      <c r="D47" s="24" t="s">
        <v>69</v>
      </c>
      <c r="E47" s="30" t="s">
        <v>370</v>
      </c>
      <c r="F47" s="31" t="s">
        <v>204</v>
      </c>
      <c r="G47" s="32">
        <v>22.5</v>
      </c>
      <c r="H47" s="33">
        <v>0</v>
      </c>
      <c r="I47" s="33">
        <f>ROUND(ROUND(H47,2)*ROUND(G47,3),2)</f>
        <v>0</v>
      </c>
      <c r="O47">
        <f>(I47*21)/100</f>
        <v>0</v>
      </c>
      <c r="P47" t="s">
        <v>35</v>
      </c>
    </row>
    <row r="48" spans="1:18" ht="38.25" x14ac:dyDescent="0.2">
      <c r="A48" s="34" t="s">
        <v>59</v>
      </c>
      <c r="E48" s="35" t="s">
        <v>4288</v>
      </c>
    </row>
    <row r="49" spans="1:16" x14ac:dyDescent="0.2">
      <c r="A49" s="36" t="s">
        <v>61</v>
      </c>
      <c r="E49" s="37" t="s">
        <v>4794</v>
      </c>
    </row>
    <row r="50" spans="1:16" ht="51" x14ac:dyDescent="0.2">
      <c r="A50" t="s">
        <v>63</v>
      </c>
      <c r="E50" s="35" t="s">
        <v>373</v>
      </c>
    </row>
    <row r="51" spans="1:16" x14ac:dyDescent="0.2">
      <c r="A51" s="24" t="s">
        <v>55</v>
      </c>
      <c r="B51" s="29" t="s">
        <v>52</v>
      </c>
      <c r="C51" s="29" t="s">
        <v>375</v>
      </c>
      <c r="D51" s="24" t="s">
        <v>69</v>
      </c>
      <c r="E51" s="30" t="s">
        <v>376</v>
      </c>
      <c r="F51" s="31" t="s">
        <v>204</v>
      </c>
      <c r="G51" s="32">
        <v>45</v>
      </c>
      <c r="H51" s="33">
        <v>0</v>
      </c>
      <c r="I51" s="33">
        <f>ROUND(ROUND(H51,2)*ROUND(G51,3),2)</f>
        <v>0</v>
      </c>
      <c r="O51">
        <f>(I51*21)/100</f>
        <v>0</v>
      </c>
      <c r="P51" t="s">
        <v>35</v>
      </c>
    </row>
    <row r="52" spans="1:16" ht="89.25" x14ac:dyDescent="0.2">
      <c r="A52" s="34" t="s">
        <v>59</v>
      </c>
      <c r="E52" s="35" t="s">
        <v>4795</v>
      </c>
    </row>
    <row r="53" spans="1:16" ht="38.25" x14ac:dyDescent="0.2">
      <c r="A53" s="36" t="s">
        <v>61</v>
      </c>
      <c r="E53" s="37" t="s">
        <v>4796</v>
      </c>
    </row>
    <row r="54" spans="1:16" ht="51" x14ac:dyDescent="0.2">
      <c r="A54" t="s">
        <v>63</v>
      </c>
      <c r="E54" s="35" t="s">
        <v>373</v>
      </c>
    </row>
    <row r="55" spans="1:16" x14ac:dyDescent="0.2">
      <c r="A55" s="24" t="s">
        <v>55</v>
      </c>
      <c r="B55" s="29" t="s">
        <v>108</v>
      </c>
      <c r="C55" s="29" t="s">
        <v>403</v>
      </c>
      <c r="D55" s="24" t="s">
        <v>69</v>
      </c>
      <c r="E55" s="30" t="s">
        <v>404</v>
      </c>
      <c r="F55" s="31" t="s">
        <v>204</v>
      </c>
      <c r="G55" s="32">
        <v>22.5</v>
      </c>
      <c r="H55" s="33">
        <v>0</v>
      </c>
      <c r="I55" s="33">
        <f>ROUND(ROUND(H55,2)*ROUND(G55,3),2)</f>
        <v>0</v>
      </c>
      <c r="O55">
        <f>(I55*21)/100</f>
        <v>0</v>
      </c>
      <c r="P55" t="s">
        <v>35</v>
      </c>
    </row>
    <row r="56" spans="1:16" ht="25.5" x14ac:dyDescent="0.2">
      <c r="A56" s="34" t="s">
        <v>59</v>
      </c>
      <c r="E56" s="35" t="s">
        <v>4291</v>
      </c>
    </row>
    <row r="57" spans="1:16" x14ac:dyDescent="0.2">
      <c r="A57" s="36" t="s">
        <v>61</v>
      </c>
      <c r="E57" s="37" t="s">
        <v>4794</v>
      </c>
    </row>
    <row r="58" spans="1:16" ht="140.25" x14ac:dyDescent="0.2">
      <c r="A58" t="s">
        <v>63</v>
      </c>
      <c r="E58" s="35" t="s">
        <v>401</v>
      </c>
    </row>
    <row r="59" spans="1:16" x14ac:dyDescent="0.2">
      <c r="A59" s="24" t="s">
        <v>55</v>
      </c>
      <c r="B59" s="29" t="s">
        <v>113</v>
      </c>
      <c r="C59" s="29" t="s">
        <v>408</v>
      </c>
      <c r="D59" s="24" t="s">
        <v>69</v>
      </c>
      <c r="E59" s="30" t="s">
        <v>409</v>
      </c>
      <c r="F59" s="31" t="s">
        <v>204</v>
      </c>
      <c r="G59" s="32">
        <v>22.5</v>
      </c>
      <c r="H59" s="33">
        <v>0</v>
      </c>
      <c r="I59" s="33">
        <f>ROUND(ROUND(H59,2)*ROUND(G59,3),2)</f>
        <v>0</v>
      </c>
      <c r="O59">
        <f>(I59*21)/100</f>
        <v>0</v>
      </c>
      <c r="P59" t="s">
        <v>35</v>
      </c>
    </row>
    <row r="60" spans="1:16" ht="25.5" x14ac:dyDescent="0.2">
      <c r="A60" s="34" t="s">
        <v>59</v>
      </c>
      <c r="E60" s="35" t="s">
        <v>4292</v>
      </c>
    </row>
    <row r="61" spans="1:16" x14ac:dyDescent="0.2">
      <c r="A61" s="36" t="s">
        <v>61</v>
      </c>
      <c r="E61" s="37" t="s">
        <v>4794</v>
      </c>
    </row>
    <row r="62" spans="1:16" ht="140.25" x14ac:dyDescent="0.2">
      <c r="A62" t="s">
        <v>63</v>
      </c>
      <c r="E62" s="35" t="s">
        <v>401</v>
      </c>
    </row>
    <row r="63" spans="1:16" x14ac:dyDescent="0.2">
      <c r="A63" s="24" t="s">
        <v>55</v>
      </c>
      <c r="B63" s="29" t="s">
        <v>118</v>
      </c>
      <c r="C63" s="29" t="s">
        <v>413</v>
      </c>
      <c r="D63" s="24" t="s">
        <v>69</v>
      </c>
      <c r="E63" s="30" t="s">
        <v>414</v>
      </c>
      <c r="F63" s="31" t="s">
        <v>204</v>
      </c>
      <c r="G63" s="32">
        <v>22.5</v>
      </c>
      <c r="H63" s="33">
        <v>0</v>
      </c>
      <c r="I63" s="33">
        <f>ROUND(ROUND(H63,2)*ROUND(G63,3),2)</f>
        <v>0</v>
      </c>
      <c r="O63">
        <f>(I63*21)/100</f>
        <v>0</v>
      </c>
      <c r="P63" t="s">
        <v>35</v>
      </c>
    </row>
    <row r="64" spans="1:16" ht="25.5" x14ac:dyDescent="0.2">
      <c r="A64" s="34" t="s">
        <v>59</v>
      </c>
      <c r="E64" s="35" t="s">
        <v>4293</v>
      </c>
    </row>
    <row r="65" spans="1:16" x14ac:dyDescent="0.2">
      <c r="A65" s="36" t="s">
        <v>61</v>
      </c>
      <c r="E65" s="37" t="s">
        <v>4794</v>
      </c>
    </row>
    <row r="66" spans="1:16" ht="140.25" x14ac:dyDescent="0.2">
      <c r="A66" t="s">
        <v>63</v>
      </c>
      <c r="E66" s="35" t="s">
        <v>401</v>
      </c>
    </row>
    <row r="67" spans="1:16" x14ac:dyDescent="0.2">
      <c r="A67" s="24" t="s">
        <v>55</v>
      </c>
      <c r="B67" s="29" t="s">
        <v>124</v>
      </c>
      <c r="C67" s="29" t="s">
        <v>471</v>
      </c>
      <c r="D67" s="24" t="s">
        <v>69</v>
      </c>
      <c r="E67" s="30" t="s">
        <v>472</v>
      </c>
      <c r="F67" s="31" t="s">
        <v>101</v>
      </c>
      <c r="G67" s="32">
        <v>9.35</v>
      </c>
      <c r="H67" s="33">
        <v>0</v>
      </c>
      <c r="I67" s="33">
        <f>ROUND(ROUND(H67,2)*ROUND(G67,3),2)</f>
        <v>0</v>
      </c>
      <c r="O67">
        <f>(I67*21)/100</f>
        <v>0</v>
      </c>
      <c r="P67" t="s">
        <v>35</v>
      </c>
    </row>
    <row r="68" spans="1:16" ht="25.5" x14ac:dyDescent="0.2">
      <c r="A68" s="34" t="s">
        <v>59</v>
      </c>
      <c r="E68" s="35" t="s">
        <v>4294</v>
      </c>
    </row>
    <row r="69" spans="1:16" x14ac:dyDescent="0.2">
      <c r="A69" s="36" t="s">
        <v>61</v>
      </c>
      <c r="E69" s="37" t="s">
        <v>4789</v>
      </c>
    </row>
    <row r="70" spans="1:16" ht="38.25" x14ac:dyDescent="0.2">
      <c r="A70" t="s">
        <v>63</v>
      </c>
      <c r="E70" s="35" t="s">
        <v>475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1"/>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0+O12+O21+O66+O95+O128+O133+O142+O155</f>
        <v>0</v>
      </c>
      <c r="P2" t="s">
        <v>34</v>
      </c>
    </row>
    <row r="3" spans="1:18" ht="15" customHeight="1" x14ac:dyDescent="0.25">
      <c r="A3" t="s">
        <v>11</v>
      </c>
      <c r="B3" s="17" t="s">
        <v>13</v>
      </c>
      <c r="C3" s="4" t="s">
        <v>14</v>
      </c>
      <c r="D3" s="7"/>
      <c r="E3" s="18" t="s">
        <v>15</v>
      </c>
      <c r="F3" s="8"/>
      <c r="G3" s="15"/>
      <c r="H3" s="14" t="s">
        <v>4797</v>
      </c>
      <c r="I3" s="40">
        <f>0+I12+I21+I66+I95+I128+I133+I142+I155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4797</v>
      </c>
      <c r="D8" s="2"/>
      <c r="E8" s="21" t="s">
        <v>4798</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44.244</v>
      </c>
      <c r="H13" s="33">
        <v>0</v>
      </c>
      <c r="I13" s="33">
        <f>ROUND(ROUND(H13,2)*ROUND(G13,3),2)</f>
        <v>0</v>
      </c>
      <c r="O13">
        <f>(I13*21)/100</f>
        <v>0</v>
      </c>
      <c r="P13" t="s">
        <v>35</v>
      </c>
    </row>
    <row r="14" spans="1:18" ht="25.5" x14ac:dyDescent="0.2">
      <c r="A14" s="34" t="s">
        <v>59</v>
      </c>
      <c r="E14" s="35" t="s">
        <v>1553</v>
      </c>
    </row>
    <row r="15" spans="1:18" x14ac:dyDescent="0.2">
      <c r="A15" s="36" t="s">
        <v>61</v>
      </c>
      <c r="E15" s="37" t="s">
        <v>4799</v>
      </c>
    </row>
    <row r="16" spans="1:18" ht="25.5" x14ac:dyDescent="0.2">
      <c r="A16" t="s">
        <v>63</v>
      </c>
      <c r="E16" s="35" t="s">
        <v>64</v>
      </c>
    </row>
    <row r="17" spans="1:18" x14ac:dyDescent="0.2">
      <c r="A17" s="24" t="s">
        <v>55</v>
      </c>
      <c r="B17" s="29" t="s">
        <v>35</v>
      </c>
      <c r="C17" s="29" t="s">
        <v>56</v>
      </c>
      <c r="D17" s="24" t="s">
        <v>125</v>
      </c>
      <c r="E17" s="30" t="s">
        <v>57</v>
      </c>
      <c r="F17" s="31" t="s">
        <v>58</v>
      </c>
      <c r="G17" s="32">
        <v>3.9430000000000001</v>
      </c>
      <c r="H17" s="33">
        <v>0</v>
      </c>
      <c r="I17" s="33">
        <f>ROUND(ROUND(H17,2)*ROUND(G17,3),2)</f>
        <v>0</v>
      </c>
      <c r="O17">
        <f>(I17*21)/100</f>
        <v>0</v>
      </c>
      <c r="P17" t="s">
        <v>35</v>
      </c>
    </row>
    <row r="18" spans="1:18" ht="25.5" x14ac:dyDescent="0.2">
      <c r="A18" s="34" t="s">
        <v>59</v>
      </c>
      <c r="E18" s="35" t="s">
        <v>4800</v>
      </c>
    </row>
    <row r="19" spans="1:18" x14ac:dyDescent="0.2">
      <c r="A19" s="36" t="s">
        <v>61</v>
      </c>
      <c r="E19" s="37" t="s">
        <v>4801</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f>
        <v>0</v>
      </c>
      <c r="R21">
        <f>0+O22+O26+O30+O34+O38+O42+O46+O50+O54+O58+O62</f>
        <v>0</v>
      </c>
    </row>
    <row r="22" spans="1:18" x14ac:dyDescent="0.2">
      <c r="A22" s="24" t="s">
        <v>55</v>
      </c>
      <c r="B22" s="29" t="s">
        <v>34</v>
      </c>
      <c r="C22" s="29" t="s">
        <v>1087</v>
      </c>
      <c r="D22" s="24" t="s">
        <v>69</v>
      </c>
      <c r="E22" s="30" t="s">
        <v>1088</v>
      </c>
      <c r="F22" s="31" t="s">
        <v>101</v>
      </c>
      <c r="G22" s="32">
        <v>8</v>
      </c>
      <c r="H22" s="33">
        <v>0</v>
      </c>
      <c r="I22" s="33">
        <f>ROUND(ROUND(H22,2)*ROUND(G22,3),2)</f>
        <v>0</v>
      </c>
      <c r="O22">
        <f>(I22*21)/100</f>
        <v>0</v>
      </c>
      <c r="P22" t="s">
        <v>35</v>
      </c>
    </row>
    <row r="23" spans="1:18" ht="38.25" x14ac:dyDescent="0.2">
      <c r="A23" s="34" t="s">
        <v>59</v>
      </c>
      <c r="E23" s="35" t="s">
        <v>3465</v>
      </c>
    </row>
    <row r="24" spans="1:18" x14ac:dyDescent="0.2">
      <c r="A24" s="36" t="s">
        <v>61</v>
      </c>
      <c r="E24" s="37" t="s">
        <v>2746</v>
      </c>
    </row>
    <row r="25" spans="1:18" ht="25.5" x14ac:dyDescent="0.2">
      <c r="A25" t="s">
        <v>63</v>
      </c>
      <c r="E25" s="35" t="s">
        <v>133</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25.5" x14ac:dyDescent="0.2">
      <c r="A27" s="34" t="s">
        <v>59</v>
      </c>
      <c r="E27" s="35" t="s">
        <v>746</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4.617</v>
      </c>
      <c r="H30" s="33">
        <v>0</v>
      </c>
      <c r="I30" s="33">
        <f>ROUND(ROUND(H30,2)*ROUND(G30,3),2)</f>
        <v>0</v>
      </c>
      <c r="O30">
        <f>(I30*21)/100</f>
        <v>0</v>
      </c>
      <c r="P30" t="s">
        <v>35</v>
      </c>
    </row>
    <row r="31" spans="1:18" ht="153" x14ac:dyDescent="0.2">
      <c r="A31" s="34" t="s">
        <v>59</v>
      </c>
      <c r="E31" s="35" t="s">
        <v>4802</v>
      </c>
    </row>
    <row r="32" spans="1:18" ht="38.25" x14ac:dyDescent="0.2">
      <c r="A32" s="36" t="s">
        <v>61</v>
      </c>
      <c r="E32" s="37" t="s">
        <v>4803</v>
      </c>
    </row>
    <row r="33" spans="1:16" ht="38.25" x14ac:dyDescent="0.2">
      <c r="A33" t="s">
        <v>63</v>
      </c>
      <c r="E33" s="35" t="s">
        <v>146</v>
      </c>
    </row>
    <row r="34" spans="1:16" x14ac:dyDescent="0.2">
      <c r="A34" s="24" t="s">
        <v>55</v>
      </c>
      <c r="B34" s="29" t="s">
        <v>47</v>
      </c>
      <c r="C34" s="29" t="s">
        <v>166</v>
      </c>
      <c r="D34" s="24" t="s">
        <v>69</v>
      </c>
      <c r="E34" s="30" t="s">
        <v>167</v>
      </c>
      <c r="F34" s="31" t="s">
        <v>71</v>
      </c>
      <c r="G34" s="32">
        <v>22.122</v>
      </c>
      <c r="H34" s="33">
        <v>0</v>
      </c>
      <c r="I34" s="33">
        <f>ROUND(ROUND(H34,2)*ROUND(G34,3),2)</f>
        <v>0</v>
      </c>
      <c r="O34">
        <f>(I34*21)/100</f>
        <v>0</v>
      </c>
      <c r="P34" t="s">
        <v>35</v>
      </c>
    </row>
    <row r="35" spans="1:16" ht="63.75" x14ac:dyDescent="0.2">
      <c r="A35" s="34" t="s">
        <v>59</v>
      </c>
      <c r="E35" s="35" t="s">
        <v>4804</v>
      </c>
    </row>
    <row r="36" spans="1:16" x14ac:dyDescent="0.2">
      <c r="A36" s="36" t="s">
        <v>61</v>
      </c>
      <c r="E36" s="37" t="s">
        <v>4805</v>
      </c>
    </row>
    <row r="37" spans="1:16" ht="318.75" x14ac:dyDescent="0.2">
      <c r="A37" t="s">
        <v>63</v>
      </c>
      <c r="E37" s="35" t="s">
        <v>170</v>
      </c>
    </row>
    <row r="38" spans="1:16" x14ac:dyDescent="0.2">
      <c r="A38" s="24" t="s">
        <v>55</v>
      </c>
      <c r="B38" s="29" t="s">
        <v>89</v>
      </c>
      <c r="C38" s="29" t="s">
        <v>172</v>
      </c>
      <c r="D38" s="24" t="s">
        <v>69</v>
      </c>
      <c r="E38" s="30" t="s">
        <v>173</v>
      </c>
      <c r="F38" s="31" t="s">
        <v>174</v>
      </c>
      <c r="G38" s="32">
        <v>221.22</v>
      </c>
      <c r="H38" s="33">
        <v>0</v>
      </c>
      <c r="I38" s="33">
        <f>ROUND(ROUND(H38,2)*ROUND(G38,3),2)</f>
        <v>0</v>
      </c>
      <c r="O38">
        <f>(I38*21)/100</f>
        <v>0</v>
      </c>
      <c r="P38" t="s">
        <v>35</v>
      </c>
    </row>
    <row r="39" spans="1:16" ht="38.25" x14ac:dyDescent="0.2">
      <c r="A39" s="34" t="s">
        <v>59</v>
      </c>
      <c r="E39" s="35" t="s">
        <v>751</v>
      </c>
    </row>
    <row r="40" spans="1:16" x14ac:dyDescent="0.2">
      <c r="A40" s="36" t="s">
        <v>61</v>
      </c>
      <c r="E40" s="37" t="s">
        <v>4806</v>
      </c>
    </row>
    <row r="41" spans="1:16" ht="25.5" x14ac:dyDescent="0.2">
      <c r="A41" t="s">
        <v>63</v>
      </c>
      <c r="E41" s="35" t="s">
        <v>177</v>
      </c>
    </row>
    <row r="42" spans="1:16" x14ac:dyDescent="0.2">
      <c r="A42" s="24" t="s">
        <v>55</v>
      </c>
      <c r="B42" s="29" t="s">
        <v>94</v>
      </c>
      <c r="C42" s="29" t="s">
        <v>753</v>
      </c>
      <c r="D42" s="24" t="s">
        <v>69</v>
      </c>
      <c r="E42" s="30" t="s">
        <v>754</v>
      </c>
      <c r="F42" s="31" t="s">
        <v>71</v>
      </c>
      <c r="G42" s="32">
        <v>5.335</v>
      </c>
      <c r="H42" s="33">
        <v>0</v>
      </c>
      <c r="I42" s="33">
        <f>ROUND(ROUND(H42,2)*ROUND(G42,3),2)</f>
        <v>0</v>
      </c>
      <c r="O42">
        <f>(I42*21)/100</f>
        <v>0</v>
      </c>
      <c r="P42" t="s">
        <v>35</v>
      </c>
    </row>
    <row r="43" spans="1:16" ht="51" x14ac:dyDescent="0.2">
      <c r="A43" s="34" t="s">
        <v>59</v>
      </c>
      <c r="E43" s="35" t="s">
        <v>3472</v>
      </c>
    </row>
    <row r="44" spans="1:16" x14ac:dyDescent="0.2">
      <c r="A44" s="36" t="s">
        <v>61</v>
      </c>
      <c r="E44" s="37" t="s">
        <v>4807</v>
      </c>
    </row>
    <row r="45" spans="1:16" ht="293.25" x14ac:dyDescent="0.2">
      <c r="A45" t="s">
        <v>63</v>
      </c>
      <c r="E45" s="35" t="s">
        <v>757</v>
      </c>
    </row>
    <row r="46" spans="1:16" x14ac:dyDescent="0.2">
      <c r="A46" s="24" t="s">
        <v>55</v>
      </c>
      <c r="B46" s="29" t="s">
        <v>50</v>
      </c>
      <c r="C46" s="29" t="s">
        <v>202</v>
      </c>
      <c r="D46" s="24" t="s">
        <v>69</v>
      </c>
      <c r="E46" s="30" t="s">
        <v>203</v>
      </c>
      <c r="F46" s="31" t="s">
        <v>204</v>
      </c>
      <c r="G46" s="32">
        <v>33.131999999999998</v>
      </c>
      <c r="H46" s="33">
        <v>0</v>
      </c>
      <c r="I46" s="33">
        <f>ROUND(ROUND(H46,2)*ROUND(G46,3),2)</f>
        <v>0</v>
      </c>
      <c r="O46">
        <f>(I46*21)/100</f>
        <v>0</v>
      </c>
      <c r="P46" t="s">
        <v>35</v>
      </c>
    </row>
    <row r="47" spans="1:16" ht="76.5" x14ac:dyDescent="0.2">
      <c r="A47" s="34" t="s">
        <v>59</v>
      </c>
      <c r="E47" s="35" t="s">
        <v>4808</v>
      </c>
    </row>
    <row r="48" spans="1:16" ht="38.25" x14ac:dyDescent="0.2">
      <c r="A48" s="36" t="s">
        <v>61</v>
      </c>
      <c r="E48" s="37" t="s">
        <v>4809</v>
      </c>
    </row>
    <row r="49" spans="1:16" ht="25.5" x14ac:dyDescent="0.2">
      <c r="A49" t="s">
        <v>63</v>
      </c>
      <c r="E49" s="35" t="s">
        <v>207</v>
      </c>
    </row>
    <row r="50" spans="1:16" x14ac:dyDescent="0.2">
      <c r="A50" s="24" t="s">
        <v>55</v>
      </c>
      <c r="B50" s="29" t="s">
        <v>52</v>
      </c>
      <c r="C50" s="29" t="s">
        <v>209</v>
      </c>
      <c r="D50" s="24" t="s">
        <v>69</v>
      </c>
      <c r="E50" s="30" t="s">
        <v>210</v>
      </c>
      <c r="F50" s="31" t="s">
        <v>204</v>
      </c>
      <c r="G50" s="32">
        <v>26</v>
      </c>
      <c r="H50" s="33">
        <v>0</v>
      </c>
      <c r="I50" s="33">
        <f>ROUND(ROUND(H50,2)*ROUND(G50,3),2)</f>
        <v>0</v>
      </c>
      <c r="O50">
        <f>(I50*21)/100</f>
        <v>0</v>
      </c>
      <c r="P50" t="s">
        <v>35</v>
      </c>
    </row>
    <row r="51" spans="1:16" ht="38.25" x14ac:dyDescent="0.2">
      <c r="A51" s="34" t="s">
        <v>59</v>
      </c>
      <c r="E51" s="35" t="s">
        <v>3476</v>
      </c>
    </row>
    <row r="52" spans="1:16" x14ac:dyDescent="0.2">
      <c r="A52" s="36" t="s">
        <v>61</v>
      </c>
      <c r="E52" s="37" t="s">
        <v>719</v>
      </c>
    </row>
    <row r="53" spans="1:16" x14ac:dyDescent="0.2">
      <c r="A53" t="s">
        <v>63</v>
      </c>
      <c r="E53" s="35" t="s">
        <v>213</v>
      </c>
    </row>
    <row r="54" spans="1:16" x14ac:dyDescent="0.2">
      <c r="A54" s="24" t="s">
        <v>55</v>
      </c>
      <c r="B54" s="29" t="s">
        <v>108</v>
      </c>
      <c r="C54" s="29" t="s">
        <v>762</v>
      </c>
      <c r="D54" s="24" t="s">
        <v>69</v>
      </c>
      <c r="E54" s="30" t="s">
        <v>763</v>
      </c>
      <c r="F54" s="31" t="s">
        <v>204</v>
      </c>
      <c r="G54" s="32">
        <v>26</v>
      </c>
      <c r="H54" s="33">
        <v>0</v>
      </c>
      <c r="I54" s="33">
        <f>ROUND(ROUND(H54,2)*ROUND(G54,3),2)</f>
        <v>0</v>
      </c>
      <c r="O54">
        <f>(I54*21)/100</f>
        <v>0</v>
      </c>
      <c r="P54" t="s">
        <v>35</v>
      </c>
    </row>
    <row r="55" spans="1:16" ht="38.25" x14ac:dyDescent="0.2">
      <c r="A55" s="34" t="s">
        <v>59</v>
      </c>
      <c r="E55" s="35" t="s">
        <v>3478</v>
      </c>
    </row>
    <row r="56" spans="1:16" x14ac:dyDescent="0.2">
      <c r="A56" s="36" t="s">
        <v>61</v>
      </c>
      <c r="E56" s="37" t="s">
        <v>719</v>
      </c>
    </row>
    <row r="57" spans="1:16" ht="38.25" x14ac:dyDescent="0.2">
      <c r="A57" t="s">
        <v>63</v>
      </c>
      <c r="E57" s="35" t="s">
        <v>765</v>
      </c>
    </row>
    <row r="58" spans="1:16" x14ac:dyDescent="0.2">
      <c r="A58" s="24" t="s">
        <v>55</v>
      </c>
      <c r="B58" s="29" t="s">
        <v>113</v>
      </c>
      <c r="C58" s="29" t="s">
        <v>221</v>
      </c>
      <c r="D58" s="24" t="s">
        <v>69</v>
      </c>
      <c r="E58" s="30" t="s">
        <v>222</v>
      </c>
      <c r="F58" s="31" t="s">
        <v>204</v>
      </c>
      <c r="G58" s="32">
        <v>26</v>
      </c>
      <c r="H58" s="33">
        <v>0</v>
      </c>
      <c r="I58" s="33">
        <f>ROUND(ROUND(H58,2)*ROUND(G58,3),2)</f>
        <v>0</v>
      </c>
      <c r="O58">
        <f>(I58*21)/100</f>
        <v>0</v>
      </c>
      <c r="P58" t="s">
        <v>35</v>
      </c>
    </row>
    <row r="59" spans="1:16" ht="38.25" x14ac:dyDescent="0.2">
      <c r="A59" s="34" t="s">
        <v>59</v>
      </c>
      <c r="E59" s="35" t="s">
        <v>3479</v>
      </c>
    </row>
    <row r="60" spans="1:16" x14ac:dyDescent="0.2">
      <c r="A60" s="36" t="s">
        <v>61</v>
      </c>
      <c r="E60" s="37" t="s">
        <v>719</v>
      </c>
    </row>
    <row r="61" spans="1:16" ht="25.5" x14ac:dyDescent="0.2">
      <c r="A61" t="s">
        <v>63</v>
      </c>
      <c r="E61" s="35" t="s">
        <v>224</v>
      </c>
    </row>
    <row r="62" spans="1:16" x14ac:dyDescent="0.2">
      <c r="A62" s="24" t="s">
        <v>55</v>
      </c>
      <c r="B62" s="29" t="s">
        <v>118</v>
      </c>
      <c r="C62" s="29" t="s">
        <v>226</v>
      </c>
      <c r="D62" s="24" t="s">
        <v>69</v>
      </c>
      <c r="E62" s="30" t="s">
        <v>227</v>
      </c>
      <c r="F62" s="31" t="s">
        <v>204</v>
      </c>
      <c r="G62" s="32">
        <v>26</v>
      </c>
      <c r="H62" s="33">
        <v>0</v>
      </c>
      <c r="I62" s="33">
        <f>ROUND(ROUND(H62,2)*ROUND(G62,3),2)</f>
        <v>0</v>
      </c>
      <c r="O62">
        <f>(I62*21)/100</f>
        <v>0</v>
      </c>
      <c r="P62" t="s">
        <v>35</v>
      </c>
    </row>
    <row r="63" spans="1:16" ht="38.25" x14ac:dyDescent="0.2">
      <c r="A63" s="34" t="s">
        <v>59</v>
      </c>
      <c r="E63" s="35" t="s">
        <v>3480</v>
      </c>
    </row>
    <row r="64" spans="1:16" x14ac:dyDescent="0.2">
      <c r="A64" s="36" t="s">
        <v>61</v>
      </c>
      <c r="E64" s="37" t="s">
        <v>719</v>
      </c>
    </row>
    <row r="65" spans="1:18" ht="38.25" x14ac:dyDescent="0.2">
      <c r="A65" t="s">
        <v>63</v>
      </c>
      <c r="E65" s="35" t="s">
        <v>229</v>
      </c>
    </row>
    <row r="66" spans="1:18" ht="12.75" customHeight="1" x14ac:dyDescent="0.2">
      <c r="A66" s="12" t="s">
        <v>53</v>
      </c>
      <c r="B66" s="12"/>
      <c r="C66" s="38" t="s">
        <v>43</v>
      </c>
      <c r="D66" s="12"/>
      <c r="E66" s="27" t="s">
        <v>281</v>
      </c>
      <c r="F66" s="12"/>
      <c r="G66" s="12"/>
      <c r="H66" s="12"/>
      <c r="I66" s="39">
        <f>0+Q66</f>
        <v>0</v>
      </c>
      <c r="O66">
        <f>0+R66</f>
        <v>0</v>
      </c>
      <c r="Q66">
        <f>0+I67+I71+I75+I79+I83+I87+I91</f>
        <v>0</v>
      </c>
      <c r="R66">
        <f>0+O67+O71+O75+O79+O83+O87+O91</f>
        <v>0</v>
      </c>
    </row>
    <row r="67" spans="1:18" x14ac:dyDescent="0.2">
      <c r="A67" s="24" t="s">
        <v>55</v>
      </c>
      <c r="B67" s="29" t="s">
        <v>124</v>
      </c>
      <c r="C67" s="29" t="s">
        <v>768</v>
      </c>
      <c r="D67" s="24" t="s">
        <v>69</v>
      </c>
      <c r="E67" s="30" t="s">
        <v>769</v>
      </c>
      <c r="F67" s="31" t="s">
        <v>71</v>
      </c>
      <c r="G67" s="32">
        <v>3.5999999999999997E-2</v>
      </c>
      <c r="H67" s="33">
        <v>0</v>
      </c>
      <c r="I67" s="33">
        <f>ROUND(ROUND(H67,2)*ROUND(G67,3),2)</f>
        <v>0</v>
      </c>
      <c r="O67">
        <f>(I67*21)/100</f>
        <v>0</v>
      </c>
      <c r="P67" t="s">
        <v>35</v>
      </c>
    </row>
    <row r="68" spans="1:18" ht="51" x14ac:dyDescent="0.2">
      <c r="A68" s="34" t="s">
        <v>59</v>
      </c>
      <c r="E68" s="35" t="s">
        <v>3481</v>
      </c>
    </row>
    <row r="69" spans="1:18" x14ac:dyDescent="0.2">
      <c r="A69" s="36" t="s">
        <v>61</v>
      </c>
      <c r="E69" s="37" t="s">
        <v>771</v>
      </c>
    </row>
    <row r="70" spans="1:18" ht="229.5" x14ac:dyDescent="0.2">
      <c r="A70" t="s">
        <v>63</v>
      </c>
      <c r="E70" s="35" t="s">
        <v>772</v>
      </c>
    </row>
    <row r="71" spans="1:18" x14ac:dyDescent="0.2">
      <c r="A71" s="24" t="s">
        <v>55</v>
      </c>
      <c r="B71" s="29" t="s">
        <v>128</v>
      </c>
      <c r="C71" s="29" t="s">
        <v>288</v>
      </c>
      <c r="D71" s="24" t="s">
        <v>69</v>
      </c>
      <c r="E71" s="30" t="s">
        <v>289</v>
      </c>
      <c r="F71" s="31" t="s">
        <v>71</v>
      </c>
      <c r="G71" s="32">
        <v>1.2809999999999999</v>
      </c>
      <c r="H71" s="33">
        <v>0</v>
      </c>
      <c r="I71" s="33">
        <f>ROUND(ROUND(H71,2)*ROUND(G71,3),2)</f>
        <v>0</v>
      </c>
      <c r="O71">
        <f>(I71*21)/100</f>
        <v>0</v>
      </c>
      <c r="P71" t="s">
        <v>35</v>
      </c>
    </row>
    <row r="72" spans="1:18" ht="51" x14ac:dyDescent="0.2">
      <c r="A72" s="34" t="s">
        <v>59</v>
      </c>
      <c r="E72" s="35" t="s">
        <v>3482</v>
      </c>
    </row>
    <row r="73" spans="1:18" x14ac:dyDescent="0.2">
      <c r="A73" s="36" t="s">
        <v>61</v>
      </c>
      <c r="E73" s="37" t="s">
        <v>4810</v>
      </c>
    </row>
    <row r="74" spans="1:18" ht="369.75" x14ac:dyDescent="0.2">
      <c r="A74" t="s">
        <v>63</v>
      </c>
      <c r="E74" s="35" t="s">
        <v>274</v>
      </c>
    </row>
    <row r="75" spans="1:18" x14ac:dyDescent="0.2">
      <c r="A75" s="24" t="s">
        <v>55</v>
      </c>
      <c r="B75" s="29" t="s">
        <v>134</v>
      </c>
      <c r="C75" s="29" t="s">
        <v>775</v>
      </c>
      <c r="D75" s="24" t="s">
        <v>69</v>
      </c>
      <c r="E75" s="30" t="s">
        <v>776</v>
      </c>
      <c r="F75" s="31" t="s">
        <v>71</v>
      </c>
      <c r="G75" s="32">
        <v>0.76600000000000001</v>
      </c>
      <c r="H75" s="33">
        <v>0</v>
      </c>
      <c r="I75" s="33">
        <f>ROUND(ROUND(H75,2)*ROUND(G75,3),2)</f>
        <v>0</v>
      </c>
      <c r="O75">
        <f>(I75*21)/100</f>
        <v>0</v>
      </c>
      <c r="P75" t="s">
        <v>35</v>
      </c>
    </row>
    <row r="76" spans="1:18" ht="76.5" x14ac:dyDescent="0.2">
      <c r="A76" s="34" t="s">
        <v>59</v>
      </c>
      <c r="E76" s="35" t="s">
        <v>4811</v>
      </c>
    </row>
    <row r="77" spans="1:18" x14ac:dyDescent="0.2">
      <c r="A77" s="36" t="s">
        <v>61</v>
      </c>
      <c r="E77" s="37" t="s">
        <v>778</v>
      </c>
    </row>
    <row r="78" spans="1:18" ht="369.75" x14ac:dyDescent="0.2">
      <c r="A78" t="s">
        <v>63</v>
      </c>
      <c r="E78" s="35" t="s">
        <v>274</v>
      </c>
    </row>
    <row r="79" spans="1:18" x14ac:dyDescent="0.2">
      <c r="A79" s="24" t="s">
        <v>55</v>
      </c>
      <c r="B79" s="29" t="s">
        <v>141</v>
      </c>
      <c r="C79" s="29" t="s">
        <v>779</v>
      </c>
      <c r="D79" s="24" t="s">
        <v>69</v>
      </c>
      <c r="E79" s="30" t="s">
        <v>780</v>
      </c>
      <c r="F79" s="31" t="s">
        <v>58</v>
      </c>
      <c r="G79" s="32">
        <v>0.12</v>
      </c>
      <c r="H79" s="33">
        <v>0</v>
      </c>
      <c r="I79" s="33">
        <f>ROUND(ROUND(H79,2)*ROUND(G79,3),2)</f>
        <v>0</v>
      </c>
      <c r="O79">
        <f>(I79*21)/100</f>
        <v>0</v>
      </c>
      <c r="P79" t="s">
        <v>35</v>
      </c>
    </row>
    <row r="80" spans="1:18" ht="51" x14ac:dyDescent="0.2">
      <c r="A80" s="34" t="s">
        <v>59</v>
      </c>
      <c r="E80" s="35" t="s">
        <v>3486</v>
      </c>
    </row>
    <row r="81" spans="1:18" x14ac:dyDescent="0.2">
      <c r="A81" s="36" t="s">
        <v>61</v>
      </c>
      <c r="E81" s="37" t="s">
        <v>782</v>
      </c>
    </row>
    <row r="82" spans="1:18" ht="191.25" x14ac:dyDescent="0.2">
      <c r="A82" t="s">
        <v>63</v>
      </c>
      <c r="E82" s="35" t="s">
        <v>783</v>
      </c>
    </row>
    <row r="83" spans="1:18" x14ac:dyDescent="0.2">
      <c r="A83" s="24" t="s">
        <v>55</v>
      </c>
      <c r="B83" s="29" t="s">
        <v>147</v>
      </c>
      <c r="C83" s="29" t="s">
        <v>293</v>
      </c>
      <c r="D83" s="24" t="s">
        <v>69</v>
      </c>
      <c r="E83" s="30" t="s">
        <v>294</v>
      </c>
      <c r="F83" s="31" t="s">
        <v>71</v>
      </c>
      <c r="G83" s="32">
        <v>1.498</v>
      </c>
      <c r="H83" s="33">
        <v>0</v>
      </c>
      <c r="I83" s="33">
        <f>ROUND(ROUND(H83,2)*ROUND(G83,3),2)</f>
        <v>0</v>
      </c>
      <c r="O83">
        <f>(I83*21)/100</f>
        <v>0</v>
      </c>
      <c r="P83" t="s">
        <v>35</v>
      </c>
    </row>
    <row r="84" spans="1:18" ht="51" x14ac:dyDescent="0.2">
      <c r="A84" s="34" t="s">
        <v>59</v>
      </c>
      <c r="E84" s="35" t="s">
        <v>3488</v>
      </c>
    </row>
    <row r="85" spans="1:18" x14ac:dyDescent="0.2">
      <c r="A85" s="36" t="s">
        <v>61</v>
      </c>
      <c r="E85" s="37" t="s">
        <v>785</v>
      </c>
    </row>
    <row r="86" spans="1:18" ht="38.25" x14ac:dyDescent="0.2">
      <c r="A86" t="s">
        <v>63</v>
      </c>
      <c r="E86" s="35" t="s">
        <v>297</v>
      </c>
    </row>
    <row r="87" spans="1:18" x14ac:dyDescent="0.2">
      <c r="A87" s="24" t="s">
        <v>55</v>
      </c>
      <c r="B87" s="29" t="s">
        <v>153</v>
      </c>
      <c r="C87" s="29" t="s">
        <v>310</v>
      </c>
      <c r="D87" s="24" t="s">
        <v>69</v>
      </c>
      <c r="E87" s="30" t="s">
        <v>311</v>
      </c>
      <c r="F87" s="31" t="s">
        <v>71</v>
      </c>
      <c r="G87" s="32">
        <v>2.1349999999999998</v>
      </c>
      <c r="H87" s="33">
        <v>0</v>
      </c>
      <c r="I87" s="33">
        <f>ROUND(ROUND(H87,2)*ROUND(G87,3),2)</f>
        <v>0</v>
      </c>
      <c r="O87">
        <f>(I87*21)/100</f>
        <v>0</v>
      </c>
      <c r="P87" t="s">
        <v>35</v>
      </c>
    </row>
    <row r="88" spans="1:18" ht="51" x14ac:dyDescent="0.2">
      <c r="A88" s="34" t="s">
        <v>59</v>
      </c>
      <c r="E88" s="35" t="s">
        <v>3489</v>
      </c>
    </row>
    <row r="89" spans="1:18" x14ac:dyDescent="0.2">
      <c r="A89" s="36" t="s">
        <v>61</v>
      </c>
      <c r="E89" s="37" t="s">
        <v>4812</v>
      </c>
    </row>
    <row r="90" spans="1:18" ht="102" x14ac:dyDescent="0.2">
      <c r="A90" t="s">
        <v>63</v>
      </c>
      <c r="E90" s="35" t="s">
        <v>314</v>
      </c>
    </row>
    <row r="91" spans="1:18" x14ac:dyDescent="0.2">
      <c r="A91" s="24" t="s">
        <v>55</v>
      </c>
      <c r="B91" s="29" t="s">
        <v>159</v>
      </c>
      <c r="C91" s="29" t="s">
        <v>788</v>
      </c>
      <c r="D91" s="24" t="s">
        <v>69</v>
      </c>
      <c r="E91" s="30" t="s">
        <v>789</v>
      </c>
      <c r="F91" s="31" t="s">
        <v>71</v>
      </c>
      <c r="G91" s="32">
        <v>0.36599999999999999</v>
      </c>
      <c r="H91" s="33">
        <v>0</v>
      </c>
      <c r="I91" s="33">
        <f>ROUND(ROUND(H91,2)*ROUND(G91,3),2)</f>
        <v>0</v>
      </c>
      <c r="O91">
        <f>(I91*21)/100</f>
        <v>0</v>
      </c>
      <c r="P91" t="s">
        <v>35</v>
      </c>
    </row>
    <row r="92" spans="1:18" ht="51" x14ac:dyDescent="0.2">
      <c r="A92" s="34" t="s">
        <v>59</v>
      </c>
      <c r="E92" s="35" t="s">
        <v>3491</v>
      </c>
    </row>
    <row r="93" spans="1:18" x14ac:dyDescent="0.2">
      <c r="A93" s="36" t="s">
        <v>61</v>
      </c>
      <c r="E93" s="37" t="s">
        <v>4813</v>
      </c>
    </row>
    <row r="94" spans="1:18" ht="357" x14ac:dyDescent="0.2">
      <c r="A94" t="s">
        <v>63</v>
      </c>
      <c r="E94" s="35" t="s">
        <v>792</v>
      </c>
    </row>
    <row r="95" spans="1:18" ht="12.75" customHeight="1" x14ac:dyDescent="0.2">
      <c r="A95" s="12" t="s">
        <v>53</v>
      </c>
      <c r="B95" s="12"/>
      <c r="C95" s="38" t="s">
        <v>45</v>
      </c>
      <c r="D95" s="12"/>
      <c r="E95" s="27" t="s">
        <v>315</v>
      </c>
      <c r="F95" s="12"/>
      <c r="G95" s="12"/>
      <c r="H95" s="12"/>
      <c r="I95" s="39">
        <f>0+Q95</f>
        <v>0</v>
      </c>
      <c r="O95">
        <f>0+R95</f>
        <v>0</v>
      </c>
      <c r="Q95">
        <f>0+I96+I100+I104+I108+I112+I116+I120+I124</f>
        <v>0</v>
      </c>
      <c r="R95">
        <f>0+O96+O100+O104+O108+O112+O116+O120+O124</f>
        <v>0</v>
      </c>
    </row>
    <row r="96" spans="1:18" x14ac:dyDescent="0.2">
      <c r="A96" s="24" t="s">
        <v>55</v>
      </c>
      <c r="B96" s="29" t="s">
        <v>165</v>
      </c>
      <c r="C96" s="29" t="s">
        <v>329</v>
      </c>
      <c r="D96" s="24" t="s">
        <v>69</v>
      </c>
      <c r="E96" s="30" t="s">
        <v>330</v>
      </c>
      <c r="F96" s="31" t="s">
        <v>204</v>
      </c>
      <c r="G96" s="32">
        <v>22.04</v>
      </c>
      <c r="H96" s="33">
        <v>0</v>
      </c>
      <c r="I96" s="33">
        <f>ROUND(ROUND(H96,2)*ROUND(G96,3),2)</f>
        <v>0</v>
      </c>
      <c r="O96">
        <f>(I96*21)/100</f>
        <v>0</v>
      </c>
      <c r="P96" t="s">
        <v>35</v>
      </c>
    </row>
    <row r="97" spans="1:16" ht="38.25" x14ac:dyDescent="0.2">
      <c r="A97" s="34" t="s">
        <v>59</v>
      </c>
      <c r="E97" s="35" t="s">
        <v>4814</v>
      </c>
    </row>
    <row r="98" spans="1:16" x14ac:dyDescent="0.2">
      <c r="A98" s="36" t="s">
        <v>61</v>
      </c>
      <c r="E98" s="37" t="s">
        <v>4815</v>
      </c>
    </row>
    <row r="99" spans="1:16" ht="51" x14ac:dyDescent="0.2">
      <c r="A99" t="s">
        <v>63</v>
      </c>
      <c r="E99" s="35" t="s">
        <v>327</v>
      </c>
    </row>
    <row r="100" spans="1:16" x14ac:dyDescent="0.2">
      <c r="A100" s="24" t="s">
        <v>55</v>
      </c>
      <c r="B100" s="29" t="s">
        <v>171</v>
      </c>
      <c r="C100" s="29" t="s">
        <v>347</v>
      </c>
      <c r="D100" s="24" t="s">
        <v>69</v>
      </c>
      <c r="E100" s="30" t="s">
        <v>348</v>
      </c>
      <c r="F100" s="31" t="s">
        <v>204</v>
      </c>
      <c r="G100" s="32">
        <v>22.04</v>
      </c>
      <c r="H100" s="33">
        <v>0</v>
      </c>
      <c r="I100" s="33">
        <f>ROUND(ROUND(H100,2)*ROUND(G100,3),2)</f>
        <v>0</v>
      </c>
      <c r="O100">
        <f>(I100*21)/100</f>
        <v>0</v>
      </c>
      <c r="P100" t="s">
        <v>35</v>
      </c>
    </row>
    <row r="101" spans="1:16" ht="38.25" x14ac:dyDescent="0.2">
      <c r="A101" s="34" t="s">
        <v>59</v>
      </c>
      <c r="E101" s="35" t="s">
        <v>4816</v>
      </c>
    </row>
    <row r="102" spans="1:16" x14ac:dyDescent="0.2">
      <c r="A102" s="36" t="s">
        <v>61</v>
      </c>
      <c r="E102" s="37" t="s">
        <v>4815</v>
      </c>
    </row>
    <row r="103" spans="1:16" ht="51" x14ac:dyDescent="0.2">
      <c r="A103" t="s">
        <v>63</v>
      </c>
      <c r="E103" s="35" t="s">
        <v>327</v>
      </c>
    </row>
    <row r="104" spans="1:16" x14ac:dyDescent="0.2">
      <c r="A104" s="24" t="s">
        <v>55</v>
      </c>
      <c r="B104" s="29" t="s">
        <v>178</v>
      </c>
      <c r="C104" s="29" t="s">
        <v>369</v>
      </c>
      <c r="D104" s="24" t="s">
        <v>69</v>
      </c>
      <c r="E104" s="30" t="s">
        <v>370</v>
      </c>
      <c r="F104" s="31" t="s">
        <v>204</v>
      </c>
      <c r="G104" s="32">
        <v>22.04</v>
      </c>
      <c r="H104" s="33">
        <v>0</v>
      </c>
      <c r="I104" s="33">
        <f>ROUND(ROUND(H104,2)*ROUND(G104,3),2)</f>
        <v>0</v>
      </c>
      <c r="O104">
        <f>(I104*21)/100</f>
        <v>0</v>
      </c>
      <c r="P104" t="s">
        <v>35</v>
      </c>
    </row>
    <row r="105" spans="1:16" ht="51" x14ac:dyDescent="0.2">
      <c r="A105" s="34" t="s">
        <v>59</v>
      </c>
      <c r="E105" s="35" t="s">
        <v>3497</v>
      </c>
    </row>
    <row r="106" spans="1:16" x14ac:dyDescent="0.2">
      <c r="A106" s="36" t="s">
        <v>61</v>
      </c>
      <c r="E106" s="37" t="s">
        <v>4815</v>
      </c>
    </row>
    <row r="107" spans="1:16" ht="51" x14ac:dyDescent="0.2">
      <c r="A107" t="s">
        <v>63</v>
      </c>
      <c r="E107" s="35" t="s">
        <v>373</v>
      </c>
    </row>
    <row r="108" spans="1:16" x14ac:dyDescent="0.2">
      <c r="A108" s="24" t="s">
        <v>55</v>
      </c>
      <c r="B108" s="29" t="s">
        <v>184</v>
      </c>
      <c r="C108" s="29" t="s">
        <v>375</v>
      </c>
      <c r="D108" s="24" t="s">
        <v>69</v>
      </c>
      <c r="E108" s="30" t="s">
        <v>376</v>
      </c>
      <c r="F108" s="31" t="s">
        <v>204</v>
      </c>
      <c r="G108" s="32">
        <v>44.08</v>
      </c>
      <c r="H108" s="33">
        <v>0</v>
      </c>
      <c r="I108" s="33">
        <f>ROUND(ROUND(H108,2)*ROUND(G108,3),2)</f>
        <v>0</v>
      </c>
      <c r="O108">
        <f>(I108*21)/100</f>
        <v>0</v>
      </c>
      <c r="P108" t="s">
        <v>35</v>
      </c>
    </row>
    <row r="109" spans="1:16" ht="102" x14ac:dyDescent="0.2">
      <c r="A109" s="34" t="s">
        <v>59</v>
      </c>
      <c r="E109" s="35" t="s">
        <v>4817</v>
      </c>
    </row>
    <row r="110" spans="1:16" ht="38.25" x14ac:dyDescent="0.2">
      <c r="A110" s="36" t="s">
        <v>61</v>
      </c>
      <c r="E110" s="37" t="s">
        <v>4818</v>
      </c>
    </row>
    <row r="111" spans="1:16" ht="51" x14ac:dyDescent="0.2">
      <c r="A111" t="s">
        <v>63</v>
      </c>
      <c r="E111" s="35" t="s">
        <v>373</v>
      </c>
    </row>
    <row r="112" spans="1:16" x14ac:dyDescent="0.2">
      <c r="A112" s="24" t="s">
        <v>55</v>
      </c>
      <c r="B112" s="29" t="s">
        <v>190</v>
      </c>
      <c r="C112" s="29" t="s">
        <v>403</v>
      </c>
      <c r="D112" s="24" t="s">
        <v>69</v>
      </c>
      <c r="E112" s="30" t="s">
        <v>404</v>
      </c>
      <c r="F112" s="31" t="s">
        <v>204</v>
      </c>
      <c r="G112" s="32">
        <v>22.04</v>
      </c>
      <c r="H112" s="33">
        <v>0</v>
      </c>
      <c r="I112" s="33">
        <f>ROUND(ROUND(H112,2)*ROUND(G112,3),2)</f>
        <v>0</v>
      </c>
      <c r="O112">
        <f>(I112*21)/100</f>
        <v>0</v>
      </c>
      <c r="P112" t="s">
        <v>35</v>
      </c>
    </row>
    <row r="113" spans="1:18" ht="38.25" x14ac:dyDescent="0.2">
      <c r="A113" s="34" t="s">
        <v>59</v>
      </c>
      <c r="E113" s="35" t="s">
        <v>4819</v>
      </c>
    </row>
    <row r="114" spans="1:18" x14ac:dyDescent="0.2">
      <c r="A114" s="36" t="s">
        <v>61</v>
      </c>
      <c r="E114" s="37" t="s">
        <v>4815</v>
      </c>
    </row>
    <row r="115" spans="1:18" ht="140.25" x14ac:dyDescent="0.2">
      <c r="A115" t="s">
        <v>63</v>
      </c>
      <c r="E115" s="35" t="s">
        <v>401</v>
      </c>
    </row>
    <row r="116" spans="1:18" x14ac:dyDescent="0.2">
      <c r="A116" s="24" t="s">
        <v>55</v>
      </c>
      <c r="B116" s="29" t="s">
        <v>196</v>
      </c>
      <c r="C116" s="29" t="s">
        <v>408</v>
      </c>
      <c r="D116" s="24" t="s">
        <v>69</v>
      </c>
      <c r="E116" s="30" t="s">
        <v>409</v>
      </c>
      <c r="F116" s="31" t="s">
        <v>204</v>
      </c>
      <c r="G116" s="32">
        <v>22.04</v>
      </c>
      <c r="H116" s="33">
        <v>0</v>
      </c>
      <c r="I116" s="33">
        <f>ROUND(ROUND(H116,2)*ROUND(G116,3),2)</f>
        <v>0</v>
      </c>
      <c r="O116">
        <f>(I116*21)/100</f>
        <v>0</v>
      </c>
      <c r="P116" t="s">
        <v>35</v>
      </c>
    </row>
    <row r="117" spans="1:18" ht="38.25" x14ac:dyDescent="0.2">
      <c r="A117" s="34" t="s">
        <v>59</v>
      </c>
      <c r="E117" s="35" t="s">
        <v>4820</v>
      </c>
    </row>
    <row r="118" spans="1:18" x14ac:dyDescent="0.2">
      <c r="A118" s="36" t="s">
        <v>61</v>
      </c>
      <c r="E118" s="37" t="s">
        <v>4815</v>
      </c>
    </row>
    <row r="119" spans="1:18" ht="140.25" x14ac:dyDescent="0.2">
      <c r="A119" t="s">
        <v>63</v>
      </c>
      <c r="E119" s="35" t="s">
        <v>401</v>
      </c>
    </row>
    <row r="120" spans="1:18" x14ac:dyDescent="0.2">
      <c r="A120" s="24" t="s">
        <v>55</v>
      </c>
      <c r="B120" s="29" t="s">
        <v>201</v>
      </c>
      <c r="C120" s="29" t="s">
        <v>413</v>
      </c>
      <c r="D120" s="24" t="s">
        <v>69</v>
      </c>
      <c r="E120" s="30" t="s">
        <v>414</v>
      </c>
      <c r="F120" s="31" t="s">
        <v>204</v>
      </c>
      <c r="G120" s="32">
        <v>22.04</v>
      </c>
      <c r="H120" s="33">
        <v>0</v>
      </c>
      <c r="I120" s="33">
        <f>ROUND(ROUND(H120,2)*ROUND(G120,3),2)</f>
        <v>0</v>
      </c>
      <c r="O120">
        <f>(I120*21)/100</f>
        <v>0</v>
      </c>
      <c r="P120" t="s">
        <v>35</v>
      </c>
    </row>
    <row r="121" spans="1:18" ht="38.25" x14ac:dyDescent="0.2">
      <c r="A121" s="34" t="s">
        <v>59</v>
      </c>
      <c r="E121" s="35" t="s">
        <v>4821</v>
      </c>
    </row>
    <row r="122" spans="1:18" x14ac:dyDescent="0.2">
      <c r="A122" s="36" t="s">
        <v>61</v>
      </c>
      <c r="E122" s="37" t="s">
        <v>4815</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8</v>
      </c>
      <c r="H124" s="33">
        <v>0</v>
      </c>
      <c r="I124" s="33">
        <f>ROUND(ROUND(H124,2)*ROUND(G124,3),2)</f>
        <v>0</v>
      </c>
      <c r="O124">
        <f>(I124*21)/100</f>
        <v>0</v>
      </c>
      <c r="P124" t="s">
        <v>35</v>
      </c>
    </row>
    <row r="125" spans="1:18" ht="38.25" x14ac:dyDescent="0.2">
      <c r="A125" s="34" t="s">
        <v>59</v>
      </c>
      <c r="E125" s="35" t="s">
        <v>3500</v>
      </c>
    </row>
    <row r="126" spans="1:18" x14ac:dyDescent="0.2">
      <c r="A126" s="36" t="s">
        <v>61</v>
      </c>
      <c r="E126" s="37" t="s">
        <v>2746</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0.152</v>
      </c>
      <c r="H129" s="33">
        <v>0</v>
      </c>
      <c r="I129" s="33">
        <f>ROUND(ROUND(H129,2)*ROUND(G129,3),2)</f>
        <v>0</v>
      </c>
      <c r="O129">
        <f>(I129*21)/100</f>
        <v>0</v>
      </c>
      <c r="P129" t="s">
        <v>35</v>
      </c>
    </row>
    <row r="130" spans="1:18" ht="51" x14ac:dyDescent="0.2">
      <c r="A130" s="34" t="s">
        <v>59</v>
      </c>
      <c r="E130" s="35" t="s">
        <v>3501</v>
      </c>
    </row>
    <row r="131" spans="1:18" x14ac:dyDescent="0.2">
      <c r="A131" s="36" t="s">
        <v>61</v>
      </c>
      <c r="E131" s="37" t="s">
        <v>797</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6.4809999999999999</v>
      </c>
      <c r="H134" s="33">
        <v>0</v>
      </c>
      <c r="I134" s="33">
        <f>ROUND(ROUND(H134,2)*ROUND(G134,3),2)</f>
        <v>0</v>
      </c>
      <c r="O134">
        <f>(I134*21)/100</f>
        <v>0</v>
      </c>
      <c r="P134" t="s">
        <v>35</v>
      </c>
    </row>
    <row r="135" spans="1:18" ht="76.5" x14ac:dyDescent="0.2">
      <c r="A135" s="34" t="s">
        <v>59</v>
      </c>
      <c r="E135" s="35" t="s">
        <v>4822</v>
      </c>
    </row>
    <row r="136" spans="1:18" ht="38.25" x14ac:dyDescent="0.2">
      <c r="A136" s="36" t="s">
        <v>61</v>
      </c>
      <c r="E136" s="37" t="s">
        <v>802</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0.152</v>
      </c>
      <c r="H138" s="33">
        <v>0</v>
      </c>
      <c r="I138" s="33">
        <f>ROUND(ROUND(H138,2)*ROUND(G138,3),2)</f>
        <v>0</v>
      </c>
      <c r="O138">
        <f>(I138*21)/100</f>
        <v>0</v>
      </c>
      <c r="P138" t="s">
        <v>35</v>
      </c>
    </row>
    <row r="139" spans="1:18" ht="38.25" x14ac:dyDescent="0.2">
      <c r="A139" s="34" t="s">
        <v>59</v>
      </c>
      <c r="E139" s="35" t="s">
        <v>3505</v>
      </c>
    </row>
    <row r="140" spans="1:18" x14ac:dyDescent="0.2">
      <c r="A140" s="36" t="s">
        <v>61</v>
      </c>
      <c r="E140" s="37" t="s">
        <v>797</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808</v>
      </c>
      <c r="D143" s="24" t="s">
        <v>69</v>
      </c>
      <c r="E143" s="30" t="s">
        <v>809</v>
      </c>
      <c r="F143" s="31" t="s">
        <v>101</v>
      </c>
      <c r="G143" s="32">
        <v>2.2000000000000002</v>
      </c>
      <c r="H143" s="33">
        <v>0</v>
      </c>
      <c r="I143" s="33">
        <f>ROUND(ROUND(H143,2)*ROUND(G143,3),2)</f>
        <v>0</v>
      </c>
      <c r="O143">
        <f>(I143*21)/100</f>
        <v>0</v>
      </c>
      <c r="P143" t="s">
        <v>35</v>
      </c>
    </row>
    <row r="144" spans="1:18" ht="51" x14ac:dyDescent="0.2">
      <c r="A144" s="34" t="s">
        <v>59</v>
      </c>
      <c r="E144" s="35" t="s">
        <v>3506</v>
      </c>
    </row>
    <row r="145" spans="1:18" x14ac:dyDescent="0.2">
      <c r="A145" s="36" t="s">
        <v>61</v>
      </c>
      <c r="E145" s="37" t="s">
        <v>811</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3508</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1.0760000000000001</v>
      </c>
      <c r="H151" s="33">
        <v>0</v>
      </c>
      <c r="I151" s="33">
        <f>ROUND(ROUND(H151,2)*ROUND(G151,3),2)</f>
        <v>0</v>
      </c>
      <c r="O151">
        <f>(I151*21)/100</f>
        <v>0</v>
      </c>
      <c r="P151" t="s">
        <v>35</v>
      </c>
    </row>
    <row r="152" spans="1:18" ht="102" x14ac:dyDescent="0.2">
      <c r="A152" s="34" t="s">
        <v>59</v>
      </c>
      <c r="E152" s="35" t="s">
        <v>4823</v>
      </c>
    </row>
    <row r="153" spans="1:18" x14ac:dyDescent="0.2">
      <c r="A153" s="36" t="s">
        <v>61</v>
      </c>
      <c r="E153" s="37" t="s">
        <v>820</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0+I156+I160+I164+I168+I172+I176+I180+I184+I188</f>
        <v>0</v>
      </c>
      <c r="R155">
        <f>0+O156+O160+O164+O168+O172+O176+O180+O184+O188</f>
        <v>0</v>
      </c>
    </row>
    <row r="156" spans="1:18" x14ac:dyDescent="0.2">
      <c r="A156" s="24" t="s">
        <v>55</v>
      </c>
      <c r="B156" s="29" t="s">
        <v>249</v>
      </c>
      <c r="C156" s="29" t="s">
        <v>821</v>
      </c>
      <c r="D156" s="24" t="s">
        <v>69</v>
      </c>
      <c r="E156" s="30" t="s">
        <v>822</v>
      </c>
      <c r="F156" s="31" t="s">
        <v>101</v>
      </c>
      <c r="G156" s="32">
        <v>1.9</v>
      </c>
      <c r="H156" s="33">
        <v>0</v>
      </c>
      <c r="I156" s="33">
        <f>ROUND(ROUND(H156,2)*ROUND(G156,3),2)</f>
        <v>0</v>
      </c>
      <c r="O156">
        <f>(I156*21)/100</f>
        <v>0</v>
      </c>
      <c r="P156" t="s">
        <v>35</v>
      </c>
    </row>
    <row r="157" spans="1:18" ht="38.25" x14ac:dyDescent="0.2">
      <c r="A157" s="34" t="s">
        <v>59</v>
      </c>
      <c r="E157" s="35" t="s">
        <v>3513</v>
      </c>
    </row>
    <row r="158" spans="1:18" x14ac:dyDescent="0.2">
      <c r="A158" s="36" t="s">
        <v>61</v>
      </c>
      <c r="E158" s="37" t="s">
        <v>824</v>
      </c>
    </row>
    <row r="159" spans="1:18" ht="25.5" x14ac:dyDescent="0.2">
      <c r="A159" t="s">
        <v>63</v>
      </c>
      <c r="E159" s="35" t="s">
        <v>825</v>
      </c>
    </row>
    <row r="160" spans="1:18" x14ac:dyDescent="0.2">
      <c r="A160" s="24" t="s">
        <v>55</v>
      </c>
      <c r="B160" s="29" t="s">
        <v>255</v>
      </c>
      <c r="C160" s="29" t="s">
        <v>826</v>
      </c>
      <c r="D160" s="24" t="s">
        <v>69</v>
      </c>
      <c r="E160" s="30" t="s">
        <v>827</v>
      </c>
      <c r="F160" s="31" t="s">
        <v>71</v>
      </c>
      <c r="G160" s="32">
        <v>1E-3</v>
      </c>
      <c r="H160" s="33">
        <v>0</v>
      </c>
      <c r="I160" s="33">
        <f>ROUND(ROUND(H160,2)*ROUND(G160,3),2)</f>
        <v>0</v>
      </c>
      <c r="O160">
        <f>(I160*21)/100</f>
        <v>0</v>
      </c>
      <c r="P160" t="s">
        <v>35</v>
      </c>
    </row>
    <row r="161" spans="1:16" ht="51" x14ac:dyDescent="0.2">
      <c r="A161" s="34" t="s">
        <v>59</v>
      </c>
      <c r="E161" s="35" t="s">
        <v>3515</v>
      </c>
    </row>
    <row r="162" spans="1:16" x14ac:dyDescent="0.2">
      <c r="A162" s="36" t="s">
        <v>61</v>
      </c>
      <c r="E162" s="37" t="s">
        <v>3516</v>
      </c>
    </row>
    <row r="163" spans="1:16" ht="38.25" x14ac:dyDescent="0.2">
      <c r="A163" t="s">
        <v>63</v>
      </c>
      <c r="E163" s="35" t="s">
        <v>830</v>
      </c>
    </row>
    <row r="164" spans="1:16" x14ac:dyDescent="0.2">
      <c r="A164" s="24" t="s">
        <v>55</v>
      </c>
      <c r="B164" s="29" t="s">
        <v>262</v>
      </c>
      <c r="C164" s="29" t="s">
        <v>831</v>
      </c>
      <c r="D164" s="24" t="s">
        <v>69</v>
      </c>
      <c r="E164" s="30" t="s">
        <v>832</v>
      </c>
      <c r="F164" s="31" t="s">
        <v>71</v>
      </c>
      <c r="G164" s="32">
        <v>2.5000000000000001E-2</v>
      </c>
      <c r="H164" s="33">
        <v>0</v>
      </c>
      <c r="I164" s="33">
        <f>ROUND(ROUND(H164,2)*ROUND(G164,3),2)</f>
        <v>0</v>
      </c>
      <c r="O164">
        <f>(I164*21)/100</f>
        <v>0</v>
      </c>
      <c r="P164" t="s">
        <v>35</v>
      </c>
    </row>
    <row r="165" spans="1:16" ht="63.75" x14ac:dyDescent="0.2">
      <c r="A165" s="34" t="s">
        <v>59</v>
      </c>
      <c r="E165" s="35" t="s">
        <v>3517</v>
      </c>
    </row>
    <row r="166" spans="1:16" x14ac:dyDescent="0.2">
      <c r="A166" s="36" t="s">
        <v>61</v>
      </c>
      <c r="E166" s="37" t="s">
        <v>834</v>
      </c>
    </row>
    <row r="167" spans="1:16" ht="229.5" x14ac:dyDescent="0.2">
      <c r="A167" t="s">
        <v>63</v>
      </c>
      <c r="E167" s="35" t="s">
        <v>835</v>
      </c>
    </row>
    <row r="168" spans="1:16" x14ac:dyDescent="0.2">
      <c r="A168" s="24" t="s">
        <v>55</v>
      </c>
      <c r="B168" s="29" t="s">
        <v>269</v>
      </c>
      <c r="C168" s="29" t="s">
        <v>668</v>
      </c>
      <c r="D168" s="24" t="s">
        <v>69</v>
      </c>
      <c r="E168" s="30" t="s">
        <v>669</v>
      </c>
      <c r="F168" s="31" t="s">
        <v>71</v>
      </c>
      <c r="G168" s="32">
        <v>1.22</v>
      </c>
      <c r="H168" s="33">
        <v>0</v>
      </c>
      <c r="I168" s="33">
        <f>ROUND(ROUND(H168,2)*ROUND(G168,3),2)</f>
        <v>0</v>
      </c>
      <c r="O168">
        <f>(I168*21)/100</f>
        <v>0</v>
      </c>
      <c r="P168" t="s">
        <v>35</v>
      </c>
    </row>
    <row r="169" spans="1:16" ht="127.5" x14ac:dyDescent="0.2">
      <c r="A169" s="34" t="s">
        <v>59</v>
      </c>
      <c r="E169" s="35" t="s">
        <v>4824</v>
      </c>
    </row>
    <row r="170" spans="1:16" ht="38.25" x14ac:dyDescent="0.2">
      <c r="A170" s="36" t="s">
        <v>61</v>
      </c>
      <c r="E170" s="37" t="s">
        <v>4825</v>
      </c>
    </row>
    <row r="171" spans="1:16" ht="114.75" x14ac:dyDescent="0.2">
      <c r="A171" t="s">
        <v>63</v>
      </c>
      <c r="E171" s="35" t="s">
        <v>661</v>
      </c>
    </row>
    <row r="172" spans="1:16" x14ac:dyDescent="0.2">
      <c r="A172" s="24" t="s">
        <v>55</v>
      </c>
      <c r="B172" s="29" t="s">
        <v>275</v>
      </c>
      <c r="C172" s="29" t="s">
        <v>673</v>
      </c>
      <c r="D172" s="24" t="s">
        <v>69</v>
      </c>
      <c r="E172" s="30" t="s">
        <v>674</v>
      </c>
      <c r="F172" s="31" t="s">
        <v>77</v>
      </c>
      <c r="G172" s="32">
        <v>28.06</v>
      </c>
      <c r="H172" s="33">
        <v>0</v>
      </c>
      <c r="I172" s="33">
        <f>ROUND(ROUND(H172,2)*ROUND(G172,3),2)</f>
        <v>0</v>
      </c>
      <c r="O172">
        <f>(I172*21)/100</f>
        <v>0</v>
      </c>
      <c r="P172" t="s">
        <v>35</v>
      </c>
    </row>
    <row r="173" spans="1:16" ht="89.25" x14ac:dyDescent="0.2">
      <c r="A173" s="34" t="s">
        <v>59</v>
      </c>
      <c r="E173" s="35" t="s">
        <v>4826</v>
      </c>
    </row>
    <row r="174" spans="1:16" ht="38.25" x14ac:dyDescent="0.2">
      <c r="A174" s="36" t="s">
        <v>61</v>
      </c>
      <c r="E174" s="37" t="s">
        <v>4827</v>
      </c>
    </row>
    <row r="175" spans="1:16" ht="25.5" x14ac:dyDescent="0.2">
      <c r="A175" t="s">
        <v>63</v>
      </c>
      <c r="E175" s="35" t="s">
        <v>80</v>
      </c>
    </row>
    <row r="176" spans="1:16" x14ac:dyDescent="0.2">
      <c r="A176" s="24" t="s">
        <v>55</v>
      </c>
      <c r="B176" s="29" t="s">
        <v>282</v>
      </c>
      <c r="C176" s="29" t="s">
        <v>840</v>
      </c>
      <c r="D176" s="24" t="s">
        <v>69</v>
      </c>
      <c r="E176" s="30" t="s">
        <v>841</v>
      </c>
      <c r="F176" s="31" t="s">
        <v>71</v>
      </c>
      <c r="G176" s="32">
        <v>0.25</v>
      </c>
      <c r="H176" s="33">
        <v>0</v>
      </c>
      <c r="I176" s="33">
        <f>ROUND(ROUND(H176,2)*ROUND(G176,3),2)</f>
        <v>0</v>
      </c>
      <c r="O176">
        <f>(I176*21)/100</f>
        <v>0</v>
      </c>
      <c r="P176" t="s">
        <v>35</v>
      </c>
    </row>
    <row r="177" spans="1:16" ht="63.75" x14ac:dyDescent="0.2">
      <c r="A177" s="34" t="s">
        <v>59</v>
      </c>
      <c r="E177" s="35" t="s">
        <v>4828</v>
      </c>
    </row>
    <row r="178" spans="1:16" x14ac:dyDescent="0.2">
      <c r="A178" s="36" t="s">
        <v>61</v>
      </c>
      <c r="E178" s="37" t="s">
        <v>3680</v>
      </c>
    </row>
    <row r="179" spans="1:16" ht="114.75" x14ac:dyDescent="0.2">
      <c r="A179" t="s">
        <v>63</v>
      </c>
      <c r="E179" s="35" t="s">
        <v>661</v>
      </c>
    </row>
    <row r="180" spans="1:16" x14ac:dyDescent="0.2">
      <c r="A180" s="24" t="s">
        <v>55</v>
      </c>
      <c r="B180" s="29" t="s">
        <v>287</v>
      </c>
      <c r="C180" s="29" t="s">
        <v>844</v>
      </c>
      <c r="D180" s="24" t="s">
        <v>69</v>
      </c>
      <c r="E180" s="30" t="s">
        <v>845</v>
      </c>
      <c r="F180" s="31" t="s">
        <v>77</v>
      </c>
      <c r="G180" s="32">
        <v>21.61</v>
      </c>
      <c r="H180" s="33">
        <v>0</v>
      </c>
      <c r="I180" s="33">
        <f>ROUND(ROUND(H180,2)*ROUND(G180,3),2)</f>
        <v>0</v>
      </c>
      <c r="O180">
        <f>(I180*21)/100</f>
        <v>0</v>
      </c>
      <c r="P180" t="s">
        <v>35</v>
      </c>
    </row>
    <row r="181" spans="1:16" ht="89.25" x14ac:dyDescent="0.2">
      <c r="A181" s="34" t="s">
        <v>59</v>
      </c>
      <c r="E181" s="35" t="s">
        <v>4829</v>
      </c>
    </row>
    <row r="182" spans="1:16" ht="38.25" x14ac:dyDescent="0.2">
      <c r="A182" s="36" t="s">
        <v>61</v>
      </c>
      <c r="E182" s="37" t="s">
        <v>4830</v>
      </c>
    </row>
    <row r="183" spans="1:16" ht="25.5" x14ac:dyDescent="0.2">
      <c r="A183" t="s">
        <v>63</v>
      </c>
      <c r="E183" s="35" t="s">
        <v>80</v>
      </c>
    </row>
    <row r="184" spans="1:16" x14ac:dyDescent="0.2">
      <c r="A184" s="24" t="s">
        <v>55</v>
      </c>
      <c r="B184" s="29" t="s">
        <v>292</v>
      </c>
      <c r="C184" s="29" t="s">
        <v>678</v>
      </c>
      <c r="D184" s="24" t="s">
        <v>69</v>
      </c>
      <c r="E184" s="30" t="s">
        <v>679</v>
      </c>
      <c r="F184" s="31" t="s">
        <v>58</v>
      </c>
      <c r="G184" s="32">
        <v>0.05</v>
      </c>
      <c r="H184" s="33">
        <v>0</v>
      </c>
      <c r="I184" s="33">
        <f>ROUND(ROUND(H184,2)*ROUND(G184,3),2)</f>
        <v>0</v>
      </c>
      <c r="O184">
        <f>(I184*21)/100</f>
        <v>0</v>
      </c>
      <c r="P184" t="s">
        <v>35</v>
      </c>
    </row>
    <row r="185" spans="1:16" ht="51" x14ac:dyDescent="0.2">
      <c r="A185" s="34" t="s">
        <v>59</v>
      </c>
      <c r="E185" s="35" t="s">
        <v>4831</v>
      </c>
    </row>
    <row r="186" spans="1:16" x14ac:dyDescent="0.2">
      <c r="A186" s="36" t="s">
        <v>61</v>
      </c>
      <c r="E186" s="37" t="s">
        <v>4832</v>
      </c>
    </row>
    <row r="187" spans="1:16" ht="114.75" x14ac:dyDescent="0.2">
      <c r="A187" t="s">
        <v>63</v>
      </c>
      <c r="E187" s="35" t="s">
        <v>682</v>
      </c>
    </row>
    <row r="188" spans="1:16" x14ac:dyDescent="0.2">
      <c r="A188" s="24" t="s">
        <v>55</v>
      </c>
      <c r="B188" s="29" t="s">
        <v>298</v>
      </c>
      <c r="C188" s="29" t="s">
        <v>848</v>
      </c>
      <c r="D188" s="24" t="s">
        <v>69</v>
      </c>
      <c r="E188" s="30" t="s">
        <v>849</v>
      </c>
      <c r="F188" s="31" t="s">
        <v>101</v>
      </c>
      <c r="G188" s="32">
        <v>1.6</v>
      </c>
      <c r="H188" s="33">
        <v>0</v>
      </c>
      <c r="I188" s="33">
        <f>ROUND(ROUND(H188,2)*ROUND(G188,3),2)</f>
        <v>0</v>
      </c>
      <c r="O188">
        <f>(I188*21)/100</f>
        <v>0</v>
      </c>
      <c r="P188" t="s">
        <v>35</v>
      </c>
    </row>
    <row r="189" spans="1:16" ht="51" x14ac:dyDescent="0.2">
      <c r="A189" s="34" t="s">
        <v>59</v>
      </c>
      <c r="E189" s="35" t="s">
        <v>4833</v>
      </c>
    </row>
    <row r="190" spans="1:16" x14ac:dyDescent="0.2">
      <c r="A190" s="36" t="s">
        <v>61</v>
      </c>
      <c r="E190" s="37" t="s">
        <v>4834</v>
      </c>
    </row>
    <row r="191" spans="1:16" ht="127.5" x14ac:dyDescent="0.2">
      <c r="A191" t="s">
        <v>63</v>
      </c>
      <c r="E191"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1"/>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0+O12+O21+O70+O99+O132+O137+O146+O159</f>
        <v>0</v>
      </c>
      <c r="P2" t="s">
        <v>34</v>
      </c>
    </row>
    <row r="3" spans="1:18" ht="15" customHeight="1" x14ac:dyDescent="0.25">
      <c r="A3" t="s">
        <v>11</v>
      </c>
      <c r="B3" s="17" t="s">
        <v>13</v>
      </c>
      <c r="C3" s="4" t="s">
        <v>14</v>
      </c>
      <c r="D3" s="7"/>
      <c r="E3" s="18" t="s">
        <v>15</v>
      </c>
      <c r="F3" s="8"/>
      <c r="G3" s="15"/>
      <c r="H3" s="14" t="s">
        <v>4835</v>
      </c>
      <c r="I3" s="40">
        <f>0+I12+I21+I70+I99+I132+I137+I146+I159</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4835</v>
      </c>
      <c r="D8" s="2"/>
      <c r="E8" s="21" t="s">
        <v>4836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f>
        <v>0</v>
      </c>
      <c r="R12">
        <f>0+O13+O17</f>
        <v>0</v>
      </c>
    </row>
    <row r="13" spans="1:18" x14ac:dyDescent="0.2">
      <c r="A13" s="24" t="s">
        <v>55</v>
      </c>
      <c r="B13" s="29" t="s">
        <v>18</v>
      </c>
      <c r="C13" s="29" t="s">
        <v>56</v>
      </c>
      <c r="D13" s="24" t="s">
        <v>120</v>
      </c>
      <c r="E13" s="30" t="s">
        <v>57</v>
      </c>
      <c r="F13" s="31" t="s">
        <v>58</v>
      </c>
      <c r="G13" s="32">
        <v>35.08</v>
      </c>
      <c r="H13" s="33">
        <v>0</v>
      </c>
      <c r="I13" s="33">
        <f>ROUND(ROUND(H13,2)*ROUND(G13,3),2)</f>
        <v>0</v>
      </c>
      <c r="O13">
        <f>(I13*21)/100</f>
        <v>0</v>
      </c>
      <c r="P13" t="s">
        <v>35</v>
      </c>
    </row>
    <row r="14" spans="1:18" ht="25.5" x14ac:dyDescent="0.2">
      <c r="A14" s="34" t="s">
        <v>59</v>
      </c>
      <c r="E14" s="35" t="s">
        <v>3459</v>
      </c>
    </row>
    <row r="15" spans="1:18" x14ac:dyDescent="0.2">
      <c r="A15" s="36" t="s">
        <v>61</v>
      </c>
      <c r="E15" s="37" t="s">
        <v>4837</v>
      </c>
    </row>
    <row r="16" spans="1:18" ht="25.5" x14ac:dyDescent="0.2">
      <c r="A16" t="s">
        <v>63</v>
      </c>
      <c r="E16" s="35" t="s">
        <v>64</v>
      </c>
    </row>
    <row r="17" spans="1:18" x14ac:dyDescent="0.2">
      <c r="A17" s="24" t="s">
        <v>55</v>
      </c>
      <c r="B17" s="29" t="s">
        <v>35</v>
      </c>
      <c r="C17" s="29" t="s">
        <v>56</v>
      </c>
      <c r="D17" s="24" t="s">
        <v>125</v>
      </c>
      <c r="E17" s="30" t="s">
        <v>57</v>
      </c>
      <c r="F17" s="31" t="s">
        <v>58</v>
      </c>
      <c r="G17" s="32">
        <v>1.56</v>
      </c>
      <c r="H17" s="33">
        <v>0</v>
      </c>
      <c r="I17" s="33">
        <f>ROUND(ROUND(H17,2)*ROUND(G17,3),2)</f>
        <v>0</v>
      </c>
      <c r="O17">
        <f>(I17*21)/100</f>
        <v>0</v>
      </c>
      <c r="P17" t="s">
        <v>35</v>
      </c>
    </row>
    <row r="18" spans="1:18" ht="25.5" x14ac:dyDescent="0.2">
      <c r="A18" s="34" t="s">
        <v>59</v>
      </c>
      <c r="E18" s="35" t="s">
        <v>4838</v>
      </c>
    </row>
    <row r="19" spans="1:18" x14ac:dyDescent="0.2">
      <c r="A19" s="36" t="s">
        <v>61</v>
      </c>
      <c r="E19" s="37" t="s">
        <v>4839</v>
      </c>
    </row>
    <row r="20" spans="1:18" ht="25.5" x14ac:dyDescent="0.2">
      <c r="A20" t="s">
        <v>63</v>
      </c>
      <c r="E20" s="35" t="s">
        <v>64</v>
      </c>
    </row>
    <row r="21" spans="1:18" ht="12.75" customHeight="1" x14ac:dyDescent="0.2">
      <c r="A21" s="12" t="s">
        <v>53</v>
      </c>
      <c r="B21" s="12"/>
      <c r="C21" s="38" t="s">
        <v>18</v>
      </c>
      <c r="D21" s="12"/>
      <c r="E21" s="27" t="s">
        <v>67</v>
      </c>
      <c r="F21" s="12"/>
      <c r="G21" s="12"/>
      <c r="H21" s="12"/>
      <c r="I21" s="39">
        <f>0+Q21</f>
        <v>0</v>
      </c>
      <c r="O21">
        <f>0+R21</f>
        <v>0</v>
      </c>
      <c r="Q21">
        <f>0+I22+I26+I30+I34+I38+I42+I46+I50+I54+I58+I62+I66</f>
        <v>0</v>
      </c>
      <c r="R21">
        <f>0+O22+O26+O30+O34+O38+O42+O46+O50+O54+O58+O62+O66</f>
        <v>0</v>
      </c>
    </row>
    <row r="22" spans="1:18" x14ac:dyDescent="0.2">
      <c r="A22" s="24" t="s">
        <v>55</v>
      </c>
      <c r="B22" s="29" t="s">
        <v>34</v>
      </c>
      <c r="C22" s="29" t="s">
        <v>119</v>
      </c>
      <c r="D22" s="24" t="s">
        <v>69</v>
      </c>
      <c r="E22" s="30" t="s">
        <v>121</v>
      </c>
      <c r="F22" s="31" t="s">
        <v>71</v>
      </c>
      <c r="G22" s="32">
        <v>1.7470000000000001</v>
      </c>
      <c r="H22" s="33">
        <v>0</v>
      </c>
      <c r="I22" s="33">
        <f>ROUND(ROUND(H22,2)*ROUND(G22,3),2)</f>
        <v>0</v>
      </c>
      <c r="O22">
        <f>(I22*21)/100</f>
        <v>0</v>
      </c>
      <c r="P22" t="s">
        <v>35</v>
      </c>
    </row>
    <row r="23" spans="1:18" ht="63.75" x14ac:dyDescent="0.2">
      <c r="A23" s="34" t="s">
        <v>59</v>
      </c>
      <c r="E23" s="35" t="s">
        <v>4840</v>
      </c>
    </row>
    <row r="24" spans="1:18" x14ac:dyDescent="0.2">
      <c r="A24" s="36" t="s">
        <v>61</v>
      </c>
      <c r="E24" s="37" t="s">
        <v>4841</v>
      </c>
    </row>
    <row r="25" spans="1:18" ht="63.75" x14ac:dyDescent="0.2">
      <c r="A25" t="s">
        <v>63</v>
      </c>
      <c r="E25" s="35" t="s">
        <v>74</v>
      </c>
    </row>
    <row r="26" spans="1:18" x14ac:dyDescent="0.2">
      <c r="A26" s="24" t="s">
        <v>55</v>
      </c>
      <c r="B26" s="29" t="s">
        <v>43</v>
      </c>
      <c r="C26" s="29" t="s">
        <v>1087</v>
      </c>
      <c r="D26" s="24" t="s">
        <v>69</v>
      </c>
      <c r="E26" s="30" t="s">
        <v>1088</v>
      </c>
      <c r="F26" s="31" t="s">
        <v>101</v>
      </c>
      <c r="G26" s="32">
        <v>18.824999999999999</v>
      </c>
      <c r="H26" s="33">
        <v>0</v>
      </c>
      <c r="I26" s="33">
        <f>ROUND(ROUND(H26,2)*ROUND(G26,3),2)</f>
        <v>0</v>
      </c>
      <c r="O26">
        <f>(I26*21)/100</f>
        <v>0</v>
      </c>
      <c r="P26" t="s">
        <v>35</v>
      </c>
    </row>
    <row r="27" spans="1:18" ht="38.25" x14ac:dyDescent="0.2">
      <c r="A27" s="34" t="s">
        <v>59</v>
      </c>
      <c r="E27" s="35" t="s">
        <v>3465</v>
      </c>
    </row>
    <row r="28" spans="1:18" x14ac:dyDescent="0.2">
      <c r="A28" s="36" t="s">
        <v>61</v>
      </c>
      <c r="E28" s="37" t="s">
        <v>4842</v>
      </c>
    </row>
    <row r="29" spans="1:18" ht="25.5" x14ac:dyDescent="0.2">
      <c r="A29" t="s">
        <v>63</v>
      </c>
      <c r="E29" s="35" t="s">
        <v>133</v>
      </c>
    </row>
    <row r="30" spans="1:18" x14ac:dyDescent="0.2">
      <c r="A30" s="24" t="s">
        <v>55</v>
      </c>
      <c r="B30" s="29" t="s">
        <v>45</v>
      </c>
      <c r="C30" s="29" t="s">
        <v>135</v>
      </c>
      <c r="D30" s="24" t="s">
        <v>69</v>
      </c>
      <c r="E30" s="30" t="s">
        <v>136</v>
      </c>
      <c r="F30" s="31" t="s">
        <v>137</v>
      </c>
      <c r="G30" s="32">
        <v>140</v>
      </c>
      <c r="H30" s="33">
        <v>0</v>
      </c>
      <c r="I30" s="33">
        <f>ROUND(ROUND(H30,2)*ROUND(G30,3),2)</f>
        <v>0</v>
      </c>
      <c r="O30">
        <f>(I30*21)/100</f>
        <v>0</v>
      </c>
      <c r="P30" t="s">
        <v>35</v>
      </c>
    </row>
    <row r="31" spans="1:18" ht="25.5" x14ac:dyDescent="0.2">
      <c r="A31" s="34" t="s">
        <v>59</v>
      </c>
      <c r="E31" s="35" t="s">
        <v>746</v>
      </c>
    </row>
    <row r="32" spans="1:18" x14ac:dyDescent="0.2">
      <c r="A32" s="36" t="s">
        <v>61</v>
      </c>
      <c r="E32" s="37" t="s">
        <v>139</v>
      </c>
    </row>
    <row r="33" spans="1:16" ht="38.25" x14ac:dyDescent="0.2">
      <c r="A33" t="s">
        <v>63</v>
      </c>
      <c r="E33" s="35" t="s">
        <v>140</v>
      </c>
    </row>
    <row r="34" spans="1:16" x14ac:dyDescent="0.2">
      <c r="A34" s="24" t="s">
        <v>55</v>
      </c>
      <c r="B34" s="29" t="s">
        <v>47</v>
      </c>
      <c r="C34" s="29" t="s">
        <v>142</v>
      </c>
      <c r="D34" s="24" t="s">
        <v>69</v>
      </c>
      <c r="E34" s="30" t="s">
        <v>143</v>
      </c>
      <c r="F34" s="31" t="s">
        <v>71</v>
      </c>
      <c r="G34" s="32">
        <v>2.85</v>
      </c>
      <c r="H34" s="33">
        <v>0</v>
      </c>
      <c r="I34" s="33">
        <f>ROUND(ROUND(H34,2)*ROUND(G34,3),2)</f>
        <v>0</v>
      </c>
      <c r="O34">
        <f>(I34*21)/100</f>
        <v>0</v>
      </c>
      <c r="P34" t="s">
        <v>35</v>
      </c>
    </row>
    <row r="35" spans="1:16" ht="153" x14ac:dyDescent="0.2">
      <c r="A35" s="34" t="s">
        <v>59</v>
      </c>
      <c r="E35" s="35" t="s">
        <v>4843</v>
      </c>
    </row>
    <row r="36" spans="1:16" ht="38.25" x14ac:dyDescent="0.2">
      <c r="A36" s="36" t="s">
        <v>61</v>
      </c>
      <c r="E36" s="37" t="s">
        <v>4844</v>
      </c>
    </row>
    <row r="37" spans="1:16" ht="38.25" x14ac:dyDescent="0.2">
      <c r="A37" t="s">
        <v>63</v>
      </c>
      <c r="E37" s="35" t="s">
        <v>146</v>
      </c>
    </row>
    <row r="38" spans="1:16" x14ac:dyDescent="0.2">
      <c r="A38" s="24" t="s">
        <v>55</v>
      </c>
      <c r="B38" s="29" t="s">
        <v>89</v>
      </c>
      <c r="C38" s="29" t="s">
        <v>166</v>
      </c>
      <c r="D38" s="24" t="s">
        <v>69</v>
      </c>
      <c r="E38" s="30" t="s">
        <v>167</v>
      </c>
      <c r="F38" s="31" t="s">
        <v>71</v>
      </c>
      <c r="G38" s="32">
        <v>17.54</v>
      </c>
      <c r="H38" s="33">
        <v>0</v>
      </c>
      <c r="I38" s="33">
        <f>ROUND(ROUND(H38,2)*ROUND(G38,3),2)</f>
        <v>0</v>
      </c>
      <c r="O38">
        <f>(I38*21)/100</f>
        <v>0</v>
      </c>
      <c r="P38" t="s">
        <v>35</v>
      </c>
    </row>
    <row r="39" spans="1:16" ht="63.75" x14ac:dyDescent="0.2">
      <c r="A39" s="34" t="s">
        <v>59</v>
      </c>
      <c r="E39" s="35" t="s">
        <v>4845</v>
      </c>
    </row>
    <row r="40" spans="1:16" x14ac:dyDescent="0.2">
      <c r="A40" s="36" t="s">
        <v>61</v>
      </c>
      <c r="E40" s="37" t="s">
        <v>4846</v>
      </c>
    </row>
    <row r="41" spans="1:16" ht="318.75" x14ac:dyDescent="0.2">
      <c r="A41" t="s">
        <v>63</v>
      </c>
      <c r="E41" s="35" t="s">
        <v>170</v>
      </c>
    </row>
    <row r="42" spans="1:16" x14ac:dyDescent="0.2">
      <c r="A42" s="24" t="s">
        <v>55</v>
      </c>
      <c r="B42" s="29" t="s">
        <v>94</v>
      </c>
      <c r="C42" s="29" t="s">
        <v>172</v>
      </c>
      <c r="D42" s="24" t="s">
        <v>69</v>
      </c>
      <c r="E42" s="30" t="s">
        <v>173</v>
      </c>
      <c r="F42" s="31" t="s">
        <v>174</v>
      </c>
      <c r="G42" s="32">
        <v>175.4</v>
      </c>
      <c r="H42" s="33">
        <v>0</v>
      </c>
      <c r="I42" s="33">
        <f>ROUND(ROUND(H42,2)*ROUND(G42,3),2)</f>
        <v>0</v>
      </c>
      <c r="O42">
        <f>(I42*21)/100</f>
        <v>0</v>
      </c>
      <c r="P42" t="s">
        <v>35</v>
      </c>
    </row>
    <row r="43" spans="1:16" ht="51" x14ac:dyDescent="0.2">
      <c r="A43" s="34" t="s">
        <v>59</v>
      </c>
      <c r="E43" s="35" t="s">
        <v>4847</v>
      </c>
    </row>
    <row r="44" spans="1:16" x14ac:dyDescent="0.2">
      <c r="A44" s="36" t="s">
        <v>61</v>
      </c>
      <c r="E44" s="37" t="s">
        <v>4848</v>
      </c>
    </row>
    <row r="45" spans="1:16" ht="25.5" x14ac:dyDescent="0.2">
      <c r="A45" t="s">
        <v>63</v>
      </c>
      <c r="E45" s="35" t="s">
        <v>177</v>
      </c>
    </row>
    <row r="46" spans="1:16" x14ac:dyDescent="0.2">
      <c r="A46" s="24" t="s">
        <v>55</v>
      </c>
      <c r="B46" s="29" t="s">
        <v>50</v>
      </c>
      <c r="C46" s="29" t="s">
        <v>753</v>
      </c>
      <c r="D46" s="24" t="s">
        <v>69</v>
      </c>
      <c r="E46" s="30" t="s">
        <v>754</v>
      </c>
      <c r="F46" s="31" t="s">
        <v>71</v>
      </c>
      <c r="G46" s="32">
        <v>4.83</v>
      </c>
      <c r="H46" s="33">
        <v>0</v>
      </c>
      <c r="I46" s="33">
        <f>ROUND(ROUND(H46,2)*ROUND(G46,3),2)</f>
        <v>0</v>
      </c>
      <c r="O46">
        <f>(I46*21)/100</f>
        <v>0</v>
      </c>
      <c r="P46" t="s">
        <v>35</v>
      </c>
    </row>
    <row r="47" spans="1:16" ht="51" x14ac:dyDescent="0.2">
      <c r="A47" s="34" t="s">
        <v>59</v>
      </c>
      <c r="E47" s="35" t="s">
        <v>3472</v>
      </c>
    </row>
    <row r="48" spans="1:16" x14ac:dyDescent="0.2">
      <c r="A48" s="36" t="s">
        <v>61</v>
      </c>
      <c r="E48" s="37" t="s">
        <v>4849</v>
      </c>
    </row>
    <row r="49" spans="1:16" ht="293.25" x14ac:dyDescent="0.2">
      <c r="A49" t="s">
        <v>63</v>
      </c>
      <c r="E49" s="35" t="s">
        <v>757</v>
      </c>
    </row>
    <row r="50" spans="1:16" x14ac:dyDescent="0.2">
      <c r="A50" s="24" t="s">
        <v>55</v>
      </c>
      <c r="B50" s="29" t="s">
        <v>52</v>
      </c>
      <c r="C50" s="29" t="s">
        <v>202</v>
      </c>
      <c r="D50" s="24" t="s">
        <v>69</v>
      </c>
      <c r="E50" s="30" t="s">
        <v>203</v>
      </c>
      <c r="F50" s="31" t="s">
        <v>204</v>
      </c>
      <c r="G50" s="32">
        <v>31.341999999999999</v>
      </c>
      <c r="H50" s="33">
        <v>0</v>
      </c>
      <c r="I50" s="33">
        <f>ROUND(ROUND(H50,2)*ROUND(G50,3),2)</f>
        <v>0</v>
      </c>
      <c r="O50">
        <f>(I50*21)/100</f>
        <v>0</v>
      </c>
      <c r="P50" t="s">
        <v>35</v>
      </c>
    </row>
    <row r="51" spans="1:16" ht="76.5" x14ac:dyDescent="0.2">
      <c r="A51" s="34" t="s">
        <v>59</v>
      </c>
      <c r="E51" s="35" t="s">
        <v>4850</v>
      </c>
    </row>
    <row r="52" spans="1:16" ht="38.25" x14ac:dyDescent="0.2">
      <c r="A52" s="36" t="s">
        <v>61</v>
      </c>
      <c r="E52" s="37" t="s">
        <v>4851</v>
      </c>
    </row>
    <row r="53" spans="1:16" ht="25.5" x14ac:dyDescent="0.2">
      <c r="A53" t="s">
        <v>63</v>
      </c>
      <c r="E53" s="35" t="s">
        <v>207</v>
      </c>
    </row>
    <row r="54" spans="1:16" x14ac:dyDescent="0.2">
      <c r="A54" s="24" t="s">
        <v>55</v>
      </c>
      <c r="B54" s="29" t="s">
        <v>108</v>
      </c>
      <c r="C54" s="29" t="s">
        <v>209</v>
      </c>
      <c r="D54" s="24" t="s">
        <v>69</v>
      </c>
      <c r="E54" s="30" t="s">
        <v>210</v>
      </c>
      <c r="F54" s="31" t="s">
        <v>204</v>
      </c>
      <c r="G54" s="32">
        <v>9.84</v>
      </c>
      <c r="H54" s="33">
        <v>0</v>
      </c>
      <c r="I54" s="33">
        <f>ROUND(ROUND(H54,2)*ROUND(G54,3),2)</f>
        <v>0</v>
      </c>
      <c r="O54">
        <f>(I54*21)/100</f>
        <v>0</v>
      </c>
      <c r="P54" t="s">
        <v>35</v>
      </c>
    </row>
    <row r="55" spans="1:16" ht="38.25" x14ac:dyDescent="0.2">
      <c r="A55" s="34" t="s">
        <v>59</v>
      </c>
      <c r="E55" s="35" t="s">
        <v>3476</v>
      </c>
    </row>
    <row r="56" spans="1:16" x14ac:dyDescent="0.2">
      <c r="A56" s="36" t="s">
        <v>61</v>
      </c>
      <c r="E56" s="37" t="s">
        <v>4852</v>
      </c>
    </row>
    <row r="57" spans="1:16" x14ac:dyDescent="0.2">
      <c r="A57" t="s">
        <v>63</v>
      </c>
      <c r="E57" s="35" t="s">
        <v>213</v>
      </c>
    </row>
    <row r="58" spans="1:16" x14ac:dyDescent="0.2">
      <c r="A58" s="24" t="s">
        <v>55</v>
      </c>
      <c r="B58" s="29" t="s">
        <v>113</v>
      </c>
      <c r="C58" s="29" t="s">
        <v>762</v>
      </c>
      <c r="D58" s="24" t="s">
        <v>69</v>
      </c>
      <c r="E58" s="30" t="s">
        <v>763</v>
      </c>
      <c r="F58" s="31" t="s">
        <v>204</v>
      </c>
      <c r="G58" s="32">
        <v>9.84</v>
      </c>
      <c r="H58" s="33">
        <v>0</v>
      </c>
      <c r="I58" s="33">
        <f>ROUND(ROUND(H58,2)*ROUND(G58,3),2)</f>
        <v>0</v>
      </c>
      <c r="O58">
        <f>(I58*21)/100</f>
        <v>0</v>
      </c>
      <c r="P58" t="s">
        <v>35</v>
      </c>
    </row>
    <row r="59" spans="1:16" ht="38.25" x14ac:dyDescent="0.2">
      <c r="A59" s="34" t="s">
        <v>59</v>
      </c>
      <c r="E59" s="35" t="s">
        <v>3478</v>
      </c>
    </row>
    <row r="60" spans="1:16" x14ac:dyDescent="0.2">
      <c r="A60" s="36" t="s">
        <v>61</v>
      </c>
      <c r="E60" s="37" t="s">
        <v>4852</v>
      </c>
    </row>
    <row r="61" spans="1:16" ht="38.25" x14ac:dyDescent="0.2">
      <c r="A61" t="s">
        <v>63</v>
      </c>
      <c r="E61" s="35" t="s">
        <v>765</v>
      </c>
    </row>
    <row r="62" spans="1:16" x14ac:dyDescent="0.2">
      <c r="A62" s="24" t="s">
        <v>55</v>
      </c>
      <c r="B62" s="29" t="s">
        <v>118</v>
      </c>
      <c r="C62" s="29" t="s">
        <v>221</v>
      </c>
      <c r="D62" s="24" t="s">
        <v>69</v>
      </c>
      <c r="E62" s="30" t="s">
        <v>222</v>
      </c>
      <c r="F62" s="31" t="s">
        <v>204</v>
      </c>
      <c r="G62" s="32">
        <v>9.84</v>
      </c>
      <c r="H62" s="33">
        <v>0</v>
      </c>
      <c r="I62" s="33">
        <f>ROUND(ROUND(H62,2)*ROUND(G62,3),2)</f>
        <v>0</v>
      </c>
      <c r="O62">
        <f>(I62*21)/100</f>
        <v>0</v>
      </c>
      <c r="P62" t="s">
        <v>35</v>
      </c>
    </row>
    <row r="63" spans="1:16" ht="38.25" x14ac:dyDescent="0.2">
      <c r="A63" s="34" t="s">
        <v>59</v>
      </c>
      <c r="E63" s="35" t="s">
        <v>3479</v>
      </c>
    </row>
    <row r="64" spans="1:16" x14ac:dyDescent="0.2">
      <c r="A64" s="36" t="s">
        <v>61</v>
      </c>
      <c r="E64" s="37" t="s">
        <v>4852</v>
      </c>
    </row>
    <row r="65" spans="1:18" ht="25.5" x14ac:dyDescent="0.2">
      <c r="A65" t="s">
        <v>63</v>
      </c>
      <c r="E65" s="35" t="s">
        <v>224</v>
      </c>
    </row>
    <row r="66" spans="1:18" x14ac:dyDescent="0.2">
      <c r="A66" s="24" t="s">
        <v>55</v>
      </c>
      <c r="B66" s="29" t="s">
        <v>124</v>
      </c>
      <c r="C66" s="29" t="s">
        <v>226</v>
      </c>
      <c r="D66" s="24" t="s">
        <v>69</v>
      </c>
      <c r="E66" s="30" t="s">
        <v>227</v>
      </c>
      <c r="F66" s="31" t="s">
        <v>204</v>
      </c>
      <c r="G66" s="32">
        <v>9.84</v>
      </c>
      <c r="H66" s="33">
        <v>0</v>
      </c>
      <c r="I66" s="33">
        <f>ROUND(ROUND(H66,2)*ROUND(G66,3),2)</f>
        <v>0</v>
      </c>
      <c r="O66">
        <f>(I66*21)/100</f>
        <v>0</v>
      </c>
      <c r="P66" t="s">
        <v>35</v>
      </c>
    </row>
    <row r="67" spans="1:18" ht="38.25" x14ac:dyDescent="0.2">
      <c r="A67" s="34" t="s">
        <v>59</v>
      </c>
      <c r="E67" s="35" t="s">
        <v>3480</v>
      </c>
    </row>
    <row r="68" spans="1:18" x14ac:dyDescent="0.2">
      <c r="A68" s="36" t="s">
        <v>61</v>
      </c>
      <c r="E68" s="37" t="s">
        <v>4852</v>
      </c>
    </row>
    <row r="69" spans="1:18" ht="38.25" x14ac:dyDescent="0.2">
      <c r="A69" t="s">
        <v>63</v>
      </c>
      <c r="E69" s="35" t="s">
        <v>229</v>
      </c>
    </row>
    <row r="70" spans="1:18" ht="12.75" customHeight="1" x14ac:dyDescent="0.2">
      <c r="A70" s="12" t="s">
        <v>53</v>
      </c>
      <c r="B70" s="12"/>
      <c r="C70" s="38" t="s">
        <v>43</v>
      </c>
      <c r="D70" s="12"/>
      <c r="E70" s="27" t="s">
        <v>281</v>
      </c>
      <c r="F70" s="12"/>
      <c r="G70" s="12"/>
      <c r="H70" s="12"/>
      <c r="I70" s="39">
        <f>0+Q70</f>
        <v>0</v>
      </c>
      <c r="O70">
        <f>0+R70</f>
        <v>0</v>
      </c>
      <c r="Q70">
        <f>0+I71+I75+I79+I83+I87+I91+I95</f>
        <v>0</v>
      </c>
      <c r="R70">
        <f>0+O71+O75+O79+O83+O87+O91+O95</f>
        <v>0</v>
      </c>
    </row>
    <row r="71" spans="1:18" x14ac:dyDescent="0.2">
      <c r="A71" s="24" t="s">
        <v>55</v>
      </c>
      <c r="B71" s="29" t="s">
        <v>128</v>
      </c>
      <c r="C71" s="29" t="s">
        <v>768</v>
      </c>
      <c r="D71" s="24" t="s">
        <v>69</v>
      </c>
      <c r="E71" s="30" t="s">
        <v>769</v>
      </c>
      <c r="F71" s="31" t="s">
        <v>71</v>
      </c>
      <c r="G71" s="32">
        <v>3.5999999999999997E-2</v>
      </c>
      <c r="H71" s="33">
        <v>0</v>
      </c>
      <c r="I71" s="33">
        <f>ROUND(ROUND(H71,2)*ROUND(G71,3),2)</f>
        <v>0</v>
      </c>
      <c r="O71">
        <f>(I71*21)/100</f>
        <v>0</v>
      </c>
      <c r="P71" t="s">
        <v>35</v>
      </c>
    </row>
    <row r="72" spans="1:18" ht="51" x14ac:dyDescent="0.2">
      <c r="A72" s="34" t="s">
        <v>59</v>
      </c>
      <c r="E72" s="35" t="s">
        <v>3481</v>
      </c>
    </row>
    <row r="73" spans="1:18" x14ac:dyDescent="0.2">
      <c r="A73" s="36" t="s">
        <v>61</v>
      </c>
      <c r="E73" s="37" t="s">
        <v>771</v>
      </c>
    </row>
    <row r="74" spans="1:18" ht="229.5" x14ac:dyDescent="0.2">
      <c r="A74" t="s">
        <v>63</v>
      </c>
      <c r="E74" s="35" t="s">
        <v>772</v>
      </c>
    </row>
    <row r="75" spans="1:18" x14ac:dyDescent="0.2">
      <c r="A75" s="24" t="s">
        <v>55</v>
      </c>
      <c r="B75" s="29" t="s">
        <v>134</v>
      </c>
      <c r="C75" s="29" t="s">
        <v>288</v>
      </c>
      <c r="D75" s="24" t="s">
        <v>69</v>
      </c>
      <c r="E75" s="30" t="s">
        <v>289</v>
      </c>
      <c r="F75" s="31" t="s">
        <v>71</v>
      </c>
      <c r="G75" s="32">
        <v>1.127</v>
      </c>
      <c r="H75" s="33">
        <v>0</v>
      </c>
      <c r="I75" s="33">
        <f>ROUND(ROUND(H75,2)*ROUND(G75,3),2)</f>
        <v>0</v>
      </c>
      <c r="O75">
        <f>(I75*21)/100</f>
        <v>0</v>
      </c>
      <c r="P75" t="s">
        <v>35</v>
      </c>
    </row>
    <row r="76" spans="1:18" ht="51" x14ac:dyDescent="0.2">
      <c r="A76" s="34" t="s">
        <v>59</v>
      </c>
      <c r="E76" s="35" t="s">
        <v>3482</v>
      </c>
    </row>
    <row r="77" spans="1:18" x14ac:dyDescent="0.2">
      <c r="A77" s="36" t="s">
        <v>61</v>
      </c>
      <c r="E77" s="37" t="s">
        <v>4853</v>
      </c>
    </row>
    <row r="78" spans="1:18" ht="369.75" x14ac:dyDescent="0.2">
      <c r="A78" t="s">
        <v>63</v>
      </c>
      <c r="E78" s="35" t="s">
        <v>274</v>
      </c>
    </row>
    <row r="79" spans="1:18" x14ac:dyDescent="0.2">
      <c r="A79" s="24" t="s">
        <v>55</v>
      </c>
      <c r="B79" s="29" t="s">
        <v>141</v>
      </c>
      <c r="C79" s="29" t="s">
        <v>775</v>
      </c>
      <c r="D79" s="24" t="s">
        <v>69</v>
      </c>
      <c r="E79" s="30" t="s">
        <v>776</v>
      </c>
      <c r="F79" s="31" t="s">
        <v>71</v>
      </c>
      <c r="G79" s="32">
        <v>0.76600000000000001</v>
      </c>
      <c r="H79" s="33">
        <v>0</v>
      </c>
      <c r="I79" s="33">
        <f>ROUND(ROUND(H79,2)*ROUND(G79,3),2)</f>
        <v>0</v>
      </c>
      <c r="O79">
        <f>(I79*21)/100</f>
        <v>0</v>
      </c>
      <c r="P79" t="s">
        <v>35</v>
      </c>
    </row>
    <row r="80" spans="1:18" ht="76.5" x14ac:dyDescent="0.2">
      <c r="A80" s="34" t="s">
        <v>59</v>
      </c>
      <c r="E80" s="35" t="s">
        <v>4811</v>
      </c>
    </row>
    <row r="81" spans="1:16" x14ac:dyDescent="0.2">
      <c r="A81" s="36" t="s">
        <v>61</v>
      </c>
      <c r="E81" s="37" t="s">
        <v>778</v>
      </c>
    </row>
    <row r="82" spans="1:16" ht="369.75" x14ac:dyDescent="0.2">
      <c r="A82" t="s">
        <v>63</v>
      </c>
      <c r="E82" s="35" t="s">
        <v>274</v>
      </c>
    </row>
    <row r="83" spans="1:16" x14ac:dyDescent="0.2">
      <c r="A83" s="24" t="s">
        <v>55</v>
      </c>
      <c r="B83" s="29" t="s">
        <v>147</v>
      </c>
      <c r="C83" s="29" t="s">
        <v>779</v>
      </c>
      <c r="D83" s="24" t="s">
        <v>69</v>
      </c>
      <c r="E83" s="30" t="s">
        <v>780</v>
      </c>
      <c r="F83" s="31" t="s">
        <v>58</v>
      </c>
      <c r="G83" s="32">
        <v>0.12</v>
      </c>
      <c r="H83" s="33">
        <v>0</v>
      </c>
      <c r="I83" s="33">
        <f>ROUND(ROUND(H83,2)*ROUND(G83,3),2)</f>
        <v>0</v>
      </c>
      <c r="O83">
        <f>(I83*21)/100</f>
        <v>0</v>
      </c>
      <c r="P83" t="s">
        <v>35</v>
      </c>
    </row>
    <row r="84" spans="1:16" ht="51" x14ac:dyDescent="0.2">
      <c r="A84" s="34" t="s">
        <v>59</v>
      </c>
      <c r="E84" s="35" t="s">
        <v>3486</v>
      </c>
    </row>
    <row r="85" spans="1:16" x14ac:dyDescent="0.2">
      <c r="A85" s="36" t="s">
        <v>61</v>
      </c>
      <c r="E85" s="37" t="s">
        <v>782</v>
      </c>
    </row>
    <row r="86" spans="1:16" ht="191.25" x14ac:dyDescent="0.2">
      <c r="A86" t="s">
        <v>63</v>
      </c>
      <c r="E86" s="35" t="s">
        <v>783</v>
      </c>
    </row>
    <row r="87" spans="1:16" x14ac:dyDescent="0.2">
      <c r="A87" s="24" t="s">
        <v>55</v>
      </c>
      <c r="B87" s="29" t="s">
        <v>153</v>
      </c>
      <c r="C87" s="29" t="s">
        <v>293</v>
      </c>
      <c r="D87" s="24" t="s">
        <v>69</v>
      </c>
      <c r="E87" s="30" t="s">
        <v>294</v>
      </c>
      <c r="F87" s="31" t="s">
        <v>71</v>
      </c>
      <c r="G87" s="32">
        <v>1.498</v>
      </c>
      <c r="H87" s="33">
        <v>0</v>
      </c>
      <c r="I87" s="33">
        <f>ROUND(ROUND(H87,2)*ROUND(G87,3),2)</f>
        <v>0</v>
      </c>
      <c r="O87">
        <f>(I87*21)/100</f>
        <v>0</v>
      </c>
      <c r="P87" t="s">
        <v>35</v>
      </c>
    </row>
    <row r="88" spans="1:16" ht="51" x14ac:dyDescent="0.2">
      <c r="A88" s="34" t="s">
        <v>59</v>
      </c>
      <c r="E88" s="35" t="s">
        <v>3488</v>
      </c>
    </row>
    <row r="89" spans="1:16" x14ac:dyDescent="0.2">
      <c r="A89" s="36" t="s">
        <v>61</v>
      </c>
      <c r="E89" s="37" t="s">
        <v>785</v>
      </c>
    </row>
    <row r="90" spans="1:16" ht="38.25" x14ac:dyDescent="0.2">
      <c r="A90" t="s">
        <v>63</v>
      </c>
      <c r="E90" s="35" t="s">
        <v>297</v>
      </c>
    </row>
    <row r="91" spans="1:16" x14ac:dyDescent="0.2">
      <c r="A91" s="24" t="s">
        <v>55</v>
      </c>
      <c r="B91" s="29" t="s">
        <v>159</v>
      </c>
      <c r="C91" s="29" t="s">
        <v>310</v>
      </c>
      <c r="D91" s="24" t="s">
        <v>69</v>
      </c>
      <c r="E91" s="30" t="s">
        <v>311</v>
      </c>
      <c r="F91" s="31" t="s">
        <v>71</v>
      </c>
      <c r="G91" s="32">
        <v>1.8779999999999999</v>
      </c>
      <c r="H91" s="33">
        <v>0</v>
      </c>
      <c r="I91" s="33">
        <f>ROUND(ROUND(H91,2)*ROUND(G91,3),2)</f>
        <v>0</v>
      </c>
      <c r="O91">
        <f>(I91*21)/100</f>
        <v>0</v>
      </c>
      <c r="P91" t="s">
        <v>35</v>
      </c>
    </row>
    <row r="92" spans="1:16" ht="51" x14ac:dyDescent="0.2">
      <c r="A92" s="34" t="s">
        <v>59</v>
      </c>
      <c r="E92" s="35" t="s">
        <v>3489</v>
      </c>
    </row>
    <row r="93" spans="1:16" x14ac:dyDescent="0.2">
      <c r="A93" s="36" t="s">
        <v>61</v>
      </c>
      <c r="E93" s="37" t="s">
        <v>4854</v>
      </c>
    </row>
    <row r="94" spans="1:16" ht="102" x14ac:dyDescent="0.2">
      <c r="A94" t="s">
        <v>63</v>
      </c>
      <c r="E94" s="35" t="s">
        <v>314</v>
      </c>
    </row>
    <row r="95" spans="1:16" x14ac:dyDescent="0.2">
      <c r="A95" s="24" t="s">
        <v>55</v>
      </c>
      <c r="B95" s="29" t="s">
        <v>165</v>
      </c>
      <c r="C95" s="29" t="s">
        <v>788</v>
      </c>
      <c r="D95" s="24" t="s">
        <v>69</v>
      </c>
      <c r="E95" s="30" t="s">
        <v>789</v>
      </c>
      <c r="F95" s="31" t="s">
        <v>71</v>
      </c>
      <c r="G95" s="32">
        <v>0.33</v>
      </c>
      <c r="H95" s="33">
        <v>0</v>
      </c>
      <c r="I95" s="33">
        <f>ROUND(ROUND(H95,2)*ROUND(G95,3),2)</f>
        <v>0</v>
      </c>
      <c r="O95">
        <f>(I95*21)/100</f>
        <v>0</v>
      </c>
      <c r="P95" t="s">
        <v>35</v>
      </c>
    </row>
    <row r="96" spans="1:16" ht="51" x14ac:dyDescent="0.2">
      <c r="A96" s="34" t="s">
        <v>59</v>
      </c>
      <c r="E96" s="35" t="s">
        <v>3491</v>
      </c>
    </row>
    <row r="97" spans="1:18" x14ac:dyDescent="0.2">
      <c r="A97" s="36" t="s">
        <v>61</v>
      </c>
      <c r="E97" s="37" t="s">
        <v>4855</v>
      </c>
    </row>
    <row r="98" spans="1:18" ht="357" x14ac:dyDescent="0.2">
      <c r="A98" t="s">
        <v>63</v>
      </c>
      <c r="E98" s="35" t="s">
        <v>792</v>
      </c>
    </row>
    <row r="99" spans="1:18" ht="12.75" customHeight="1" x14ac:dyDescent="0.2">
      <c r="A99" s="12" t="s">
        <v>53</v>
      </c>
      <c r="B99" s="12"/>
      <c r="C99" s="38" t="s">
        <v>45</v>
      </c>
      <c r="D99" s="12"/>
      <c r="E99" s="27" t="s">
        <v>315</v>
      </c>
      <c r="F99" s="12"/>
      <c r="G99" s="12"/>
      <c r="H99" s="12"/>
      <c r="I99" s="39">
        <f>0+Q99</f>
        <v>0</v>
      </c>
      <c r="O99">
        <f>0+R99</f>
        <v>0</v>
      </c>
      <c r="Q99">
        <f>0+I100+I104+I108+I112+I116+I120+I124+I128</f>
        <v>0</v>
      </c>
      <c r="R99">
        <f>0+O100+O104+O108+O112+O116+O120+O124+O128</f>
        <v>0</v>
      </c>
    </row>
    <row r="100" spans="1:18" x14ac:dyDescent="0.2">
      <c r="A100" s="24" t="s">
        <v>55</v>
      </c>
      <c r="B100" s="29" t="s">
        <v>171</v>
      </c>
      <c r="C100" s="29" t="s">
        <v>329</v>
      </c>
      <c r="D100" s="24" t="s">
        <v>69</v>
      </c>
      <c r="E100" s="30" t="s">
        <v>330</v>
      </c>
      <c r="F100" s="31" t="s">
        <v>204</v>
      </c>
      <c r="G100" s="32">
        <v>20.25</v>
      </c>
      <c r="H100" s="33">
        <v>0</v>
      </c>
      <c r="I100" s="33">
        <f>ROUND(ROUND(H100,2)*ROUND(G100,3),2)</f>
        <v>0</v>
      </c>
      <c r="O100">
        <f>(I100*21)/100</f>
        <v>0</v>
      </c>
      <c r="P100" t="s">
        <v>35</v>
      </c>
    </row>
    <row r="101" spans="1:18" ht="38.25" x14ac:dyDescent="0.2">
      <c r="A101" s="34" t="s">
        <v>59</v>
      </c>
      <c r="E101" s="35" t="s">
        <v>4814</v>
      </c>
    </row>
    <row r="102" spans="1:18" x14ac:dyDescent="0.2">
      <c r="A102" s="36" t="s">
        <v>61</v>
      </c>
      <c r="E102" s="37" t="s">
        <v>4856</v>
      </c>
    </row>
    <row r="103" spans="1:18" ht="51" x14ac:dyDescent="0.2">
      <c r="A103" t="s">
        <v>63</v>
      </c>
      <c r="E103" s="35" t="s">
        <v>327</v>
      </c>
    </row>
    <row r="104" spans="1:18" x14ac:dyDescent="0.2">
      <c r="A104" s="24" t="s">
        <v>55</v>
      </c>
      <c r="B104" s="29" t="s">
        <v>178</v>
      </c>
      <c r="C104" s="29" t="s">
        <v>347</v>
      </c>
      <c r="D104" s="24" t="s">
        <v>69</v>
      </c>
      <c r="E104" s="30" t="s">
        <v>348</v>
      </c>
      <c r="F104" s="31" t="s">
        <v>204</v>
      </c>
      <c r="G104" s="32">
        <v>20.25</v>
      </c>
      <c r="H104" s="33">
        <v>0</v>
      </c>
      <c r="I104" s="33">
        <f>ROUND(ROUND(H104,2)*ROUND(G104,3),2)</f>
        <v>0</v>
      </c>
      <c r="O104">
        <f>(I104*21)/100</f>
        <v>0</v>
      </c>
      <c r="P104" t="s">
        <v>35</v>
      </c>
    </row>
    <row r="105" spans="1:18" ht="38.25" x14ac:dyDescent="0.2">
      <c r="A105" s="34" t="s">
        <v>59</v>
      </c>
      <c r="E105" s="35" t="s">
        <v>4816</v>
      </c>
    </row>
    <row r="106" spans="1:18" x14ac:dyDescent="0.2">
      <c r="A106" s="36" t="s">
        <v>61</v>
      </c>
      <c r="E106" s="37" t="s">
        <v>4856</v>
      </c>
    </row>
    <row r="107" spans="1:18" ht="51" x14ac:dyDescent="0.2">
      <c r="A107" t="s">
        <v>63</v>
      </c>
      <c r="E107" s="35" t="s">
        <v>327</v>
      </c>
    </row>
    <row r="108" spans="1:18" x14ac:dyDescent="0.2">
      <c r="A108" s="24" t="s">
        <v>55</v>
      </c>
      <c r="B108" s="29" t="s">
        <v>184</v>
      </c>
      <c r="C108" s="29" t="s">
        <v>369</v>
      </c>
      <c r="D108" s="24" t="s">
        <v>69</v>
      </c>
      <c r="E108" s="30" t="s">
        <v>370</v>
      </c>
      <c r="F108" s="31" t="s">
        <v>204</v>
      </c>
      <c r="G108" s="32">
        <v>20.25</v>
      </c>
      <c r="H108" s="33">
        <v>0</v>
      </c>
      <c r="I108" s="33">
        <f>ROUND(ROUND(H108,2)*ROUND(G108,3),2)</f>
        <v>0</v>
      </c>
      <c r="O108">
        <f>(I108*21)/100</f>
        <v>0</v>
      </c>
      <c r="P108" t="s">
        <v>35</v>
      </c>
    </row>
    <row r="109" spans="1:18" ht="51" x14ac:dyDescent="0.2">
      <c r="A109" s="34" t="s">
        <v>59</v>
      </c>
      <c r="E109" s="35" t="s">
        <v>3497</v>
      </c>
    </row>
    <row r="110" spans="1:18" x14ac:dyDescent="0.2">
      <c r="A110" s="36" t="s">
        <v>61</v>
      </c>
      <c r="E110" s="37" t="s">
        <v>4856</v>
      </c>
    </row>
    <row r="111" spans="1:18" ht="51" x14ac:dyDescent="0.2">
      <c r="A111" t="s">
        <v>63</v>
      </c>
      <c r="E111" s="35" t="s">
        <v>373</v>
      </c>
    </row>
    <row r="112" spans="1:18" x14ac:dyDescent="0.2">
      <c r="A112" s="24" t="s">
        <v>55</v>
      </c>
      <c r="B112" s="29" t="s">
        <v>190</v>
      </c>
      <c r="C112" s="29" t="s">
        <v>375</v>
      </c>
      <c r="D112" s="24" t="s">
        <v>69</v>
      </c>
      <c r="E112" s="30" t="s">
        <v>376</v>
      </c>
      <c r="F112" s="31" t="s">
        <v>204</v>
      </c>
      <c r="G112" s="32">
        <v>40.5</v>
      </c>
      <c r="H112" s="33">
        <v>0</v>
      </c>
      <c r="I112" s="33">
        <f>ROUND(ROUND(H112,2)*ROUND(G112,3),2)</f>
        <v>0</v>
      </c>
      <c r="O112">
        <f>(I112*21)/100</f>
        <v>0</v>
      </c>
      <c r="P112" t="s">
        <v>35</v>
      </c>
    </row>
    <row r="113" spans="1:16" ht="102" x14ac:dyDescent="0.2">
      <c r="A113" s="34" t="s">
        <v>59</v>
      </c>
      <c r="E113" s="35" t="s">
        <v>4857</v>
      </c>
    </row>
    <row r="114" spans="1:16" ht="38.25" x14ac:dyDescent="0.2">
      <c r="A114" s="36" t="s">
        <v>61</v>
      </c>
      <c r="E114" s="37" t="s">
        <v>4858</v>
      </c>
    </row>
    <row r="115" spans="1:16" ht="51" x14ac:dyDescent="0.2">
      <c r="A115" t="s">
        <v>63</v>
      </c>
      <c r="E115" s="35" t="s">
        <v>373</v>
      </c>
    </row>
    <row r="116" spans="1:16" x14ac:dyDescent="0.2">
      <c r="A116" s="24" t="s">
        <v>55</v>
      </c>
      <c r="B116" s="29" t="s">
        <v>196</v>
      </c>
      <c r="C116" s="29" t="s">
        <v>403</v>
      </c>
      <c r="D116" s="24" t="s">
        <v>69</v>
      </c>
      <c r="E116" s="30" t="s">
        <v>404</v>
      </c>
      <c r="F116" s="31" t="s">
        <v>204</v>
      </c>
      <c r="G116" s="32">
        <v>20.25</v>
      </c>
      <c r="H116" s="33">
        <v>0</v>
      </c>
      <c r="I116" s="33">
        <f>ROUND(ROUND(H116,2)*ROUND(G116,3),2)</f>
        <v>0</v>
      </c>
      <c r="O116">
        <f>(I116*21)/100</f>
        <v>0</v>
      </c>
      <c r="P116" t="s">
        <v>35</v>
      </c>
    </row>
    <row r="117" spans="1:16" ht="38.25" x14ac:dyDescent="0.2">
      <c r="A117" s="34" t="s">
        <v>59</v>
      </c>
      <c r="E117" s="35" t="s">
        <v>4819</v>
      </c>
    </row>
    <row r="118" spans="1:16" x14ac:dyDescent="0.2">
      <c r="A118" s="36" t="s">
        <v>61</v>
      </c>
      <c r="E118" s="37" t="s">
        <v>4856</v>
      </c>
    </row>
    <row r="119" spans="1:16" ht="140.25" x14ac:dyDescent="0.2">
      <c r="A119" t="s">
        <v>63</v>
      </c>
      <c r="E119" s="35" t="s">
        <v>401</v>
      </c>
    </row>
    <row r="120" spans="1:16" x14ac:dyDescent="0.2">
      <c r="A120" s="24" t="s">
        <v>55</v>
      </c>
      <c r="B120" s="29" t="s">
        <v>201</v>
      </c>
      <c r="C120" s="29" t="s">
        <v>408</v>
      </c>
      <c r="D120" s="24" t="s">
        <v>69</v>
      </c>
      <c r="E120" s="30" t="s">
        <v>409</v>
      </c>
      <c r="F120" s="31" t="s">
        <v>204</v>
      </c>
      <c r="G120" s="32">
        <v>20.25</v>
      </c>
      <c r="H120" s="33">
        <v>0</v>
      </c>
      <c r="I120" s="33">
        <f>ROUND(ROUND(H120,2)*ROUND(G120,3),2)</f>
        <v>0</v>
      </c>
      <c r="O120">
        <f>(I120*21)/100</f>
        <v>0</v>
      </c>
      <c r="P120" t="s">
        <v>35</v>
      </c>
    </row>
    <row r="121" spans="1:16" ht="38.25" x14ac:dyDescent="0.2">
      <c r="A121" s="34" t="s">
        <v>59</v>
      </c>
      <c r="E121" s="35" t="s">
        <v>4820</v>
      </c>
    </row>
    <row r="122" spans="1:16" x14ac:dyDescent="0.2">
      <c r="A122" s="36" t="s">
        <v>61</v>
      </c>
      <c r="E122" s="37" t="s">
        <v>4856</v>
      </c>
    </row>
    <row r="123" spans="1:16" ht="140.25" x14ac:dyDescent="0.2">
      <c r="A123" t="s">
        <v>63</v>
      </c>
      <c r="E123" s="35" t="s">
        <v>401</v>
      </c>
    </row>
    <row r="124" spans="1:16" x14ac:dyDescent="0.2">
      <c r="A124" s="24" t="s">
        <v>55</v>
      </c>
      <c r="B124" s="29" t="s">
        <v>208</v>
      </c>
      <c r="C124" s="29" t="s">
        <v>413</v>
      </c>
      <c r="D124" s="24" t="s">
        <v>69</v>
      </c>
      <c r="E124" s="30" t="s">
        <v>414</v>
      </c>
      <c r="F124" s="31" t="s">
        <v>204</v>
      </c>
      <c r="G124" s="32">
        <v>20.25</v>
      </c>
      <c r="H124" s="33">
        <v>0</v>
      </c>
      <c r="I124" s="33">
        <f>ROUND(ROUND(H124,2)*ROUND(G124,3),2)</f>
        <v>0</v>
      </c>
      <c r="O124">
        <f>(I124*21)/100</f>
        <v>0</v>
      </c>
      <c r="P124" t="s">
        <v>35</v>
      </c>
    </row>
    <row r="125" spans="1:16" ht="38.25" x14ac:dyDescent="0.2">
      <c r="A125" s="34" t="s">
        <v>59</v>
      </c>
      <c r="E125" s="35" t="s">
        <v>4821</v>
      </c>
    </row>
    <row r="126" spans="1:16" x14ac:dyDescent="0.2">
      <c r="A126" s="36" t="s">
        <v>61</v>
      </c>
      <c r="E126" s="37" t="s">
        <v>4856</v>
      </c>
    </row>
    <row r="127" spans="1:16" ht="140.25" x14ac:dyDescent="0.2">
      <c r="A127" t="s">
        <v>63</v>
      </c>
      <c r="E127" s="35" t="s">
        <v>401</v>
      </c>
    </row>
    <row r="128" spans="1:16" x14ac:dyDescent="0.2">
      <c r="A128" s="24" t="s">
        <v>55</v>
      </c>
      <c r="B128" s="29" t="s">
        <v>214</v>
      </c>
      <c r="C128" s="29" t="s">
        <v>471</v>
      </c>
      <c r="D128" s="24" t="s">
        <v>69</v>
      </c>
      <c r="E128" s="30" t="s">
        <v>472</v>
      </c>
      <c r="F128" s="31" t="s">
        <v>101</v>
      </c>
      <c r="G128" s="32">
        <v>18.824999999999999</v>
      </c>
      <c r="H128" s="33">
        <v>0</v>
      </c>
      <c r="I128" s="33">
        <f>ROUND(ROUND(H128,2)*ROUND(G128,3),2)</f>
        <v>0</v>
      </c>
      <c r="O128">
        <f>(I128*21)/100</f>
        <v>0</v>
      </c>
      <c r="P128" t="s">
        <v>35</v>
      </c>
    </row>
    <row r="129" spans="1:18" ht="38.25" x14ac:dyDescent="0.2">
      <c r="A129" s="34" t="s">
        <v>59</v>
      </c>
      <c r="E129" s="35" t="s">
        <v>3500</v>
      </c>
    </row>
    <row r="130" spans="1:18" x14ac:dyDescent="0.2">
      <c r="A130" s="36" t="s">
        <v>61</v>
      </c>
      <c r="E130" s="37" t="s">
        <v>4842</v>
      </c>
    </row>
    <row r="131" spans="1:18" ht="38.25" x14ac:dyDescent="0.2">
      <c r="A131" t="s">
        <v>63</v>
      </c>
      <c r="E131" s="35" t="s">
        <v>475</v>
      </c>
    </row>
    <row r="132" spans="1:18" ht="12.75" customHeight="1" x14ac:dyDescent="0.2">
      <c r="A132" s="12" t="s">
        <v>53</v>
      </c>
      <c r="B132" s="12"/>
      <c r="C132" s="38" t="s">
        <v>47</v>
      </c>
      <c r="D132" s="12"/>
      <c r="E132" s="27" t="s">
        <v>793</v>
      </c>
      <c r="F132" s="12"/>
      <c r="G132" s="12"/>
      <c r="H132" s="12"/>
      <c r="I132" s="39">
        <f>0+Q132</f>
        <v>0</v>
      </c>
      <c r="O132">
        <f>0+R132</f>
        <v>0</v>
      </c>
      <c r="Q132">
        <f>0+I133</f>
        <v>0</v>
      </c>
      <c r="R132">
        <f>0+O133</f>
        <v>0</v>
      </c>
    </row>
    <row r="133" spans="1:18" ht="25.5" x14ac:dyDescent="0.2">
      <c r="A133" s="24" t="s">
        <v>55</v>
      </c>
      <c r="B133" s="29" t="s">
        <v>220</v>
      </c>
      <c r="C133" s="29" t="s">
        <v>794</v>
      </c>
      <c r="D133" s="24" t="s">
        <v>69</v>
      </c>
      <c r="E133" s="30" t="s">
        <v>795</v>
      </c>
      <c r="F133" s="31" t="s">
        <v>204</v>
      </c>
      <c r="G133" s="32">
        <v>0.152</v>
      </c>
      <c r="H133" s="33">
        <v>0</v>
      </c>
      <c r="I133" s="33">
        <f>ROUND(ROUND(H133,2)*ROUND(G133,3),2)</f>
        <v>0</v>
      </c>
      <c r="O133">
        <f>(I133*21)/100</f>
        <v>0</v>
      </c>
      <c r="P133" t="s">
        <v>35</v>
      </c>
    </row>
    <row r="134" spans="1:18" ht="51" x14ac:dyDescent="0.2">
      <c r="A134" s="34" t="s">
        <v>59</v>
      </c>
      <c r="E134" s="35" t="s">
        <v>3501</v>
      </c>
    </row>
    <row r="135" spans="1:18" x14ac:dyDescent="0.2">
      <c r="A135" s="36" t="s">
        <v>61</v>
      </c>
      <c r="E135" s="37" t="s">
        <v>797</v>
      </c>
    </row>
    <row r="136" spans="1:18" ht="76.5" x14ac:dyDescent="0.2">
      <c r="A136" t="s">
        <v>63</v>
      </c>
      <c r="E136" s="35" t="s">
        <v>798</v>
      </c>
    </row>
    <row r="137" spans="1:18" ht="12.75" customHeight="1" x14ac:dyDescent="0.2">
      <c r="A137" s="12" t="s">
        <v>53</v>
      </c>
      <c r="B137" s="12"/>
      <c r="C137" s="38" t="s">
        <v>89</v>
      </c>
      <c r="D137" s="12"/>
      <c r="E137" s="27" t="s">
        <v>476</v>
      </c>
      <c r="F137" s="12"/>
      <c r="G137" s="12"/>
      <c r="H137" s="12"/>
      <c r="I137" s="39">
        <f>0+Q137</f>
        <v>0</v>
      </c>
      <c r="O137">
        <f>0+R137</f>
        <v>0</v>
      </c>
      <c r="Q137">
        <f>0+I138+I142</f>
        <v>0</v>
      </c>
      <c r="R137">
        <f>0+O138+O142</f>
        <v>0</v>
      </c>
    </row>
    <row r="138" spans="1:18" ht="25.5" x14ac:dyDescent="0.2">
      <c r="A138" s="24" t="s">
        <v>55</v>
      </c>
      <c r="B138" s="29" t="s">
        <v>225</v>
      </c>
      <c r="C138" s="29" t="s">
        <v>799</v>
      </c>
      <c r="D138" s="24" t="s">
        <v>69</v>
      </c>
      <c r="E138" s="30" t="s">
        <v>800</v>
      </c>
      <c r="F138" s="31" t="s">
        <v>204</v>
      </c>
      <c r="G138" s="32">
        <v>6.4809999999999999</v>
      </c>
      <c r="H138" s="33">
        <v>0</v>
      </c>
      <c r="I138" s="33">
        <f>ROUND(ROUND(H138,2)*ROUND(G138,3),2)</f>
        <v>0</v>
      </c>
      <c r="O138">
        <f>(I138*21)/100</f>
        <v>0</v>
      </c>
      <c r="P138" t="s">
        <v>35</v>
      </c>
    </row>
    <row r="139" spans="1:18" ht="76.5" x14ac:dyDescent="0.2">
      <c r="A139" s="34" t="s">
        <v>59</v>
      </c>
      <c r="E139" s="35" t="s">
        <v>4822</v>
      </c>
    </row>
    <row r="140" spans="1:18" ht="38.25" x14ac:dyDescent="0.2">
      <c r="A140" s="36" t="s">
        <v>61</v>
      </c>
      <c r="E140" s="37" t="s">
        <v>802</v>
      </c>
    </row>
    <row r="141" spans="1:18" ht="191.25" x14ac:dyDescent="0.2">
      <c r="A141" t="s">
        <v>63</v>
      </c>
      <c r="E141" s="35" t="s">
        <v>803</v>
      </c>
    </row>
    <row r="142" spans="1:18" x14ac:dyDescent="0.2">
      <c r="A142" s="24" t="s">
        <v>55</v>
      </c>
      <c r="B142" s="29" t="s">
        <v>230</v>
      </c>
      <c r="C142" s="29" t="s">
        <v>804</v>
      </c>
      <c r="D142" s="24" t="s">
        <v>69</v>
      </c>
      <c r="E142" s="30" t="s">
        <v>3377</v>
      </c>
      <c r="F142" s="31" t="s">
        <v>204</v>
      </c>
      <c r="G142" s="32">
        <v>0.152</v>
      </c>
      <c r="H142" s="33">
        <v>0</v>
      </c>
      <c r="I142" s="33">
        <f>ROUND(ROUND(H142,2)*ROUND(G142,3),2)</f>
        <v>0</v>
      </c>
      <c r="O142">
        <f>(I142*21)/100</f>
        <v>0</v>
      </c>
      <c r="P142" t="s">
        <v>35</v>
      </c>
    </row>
    <row r="143" spans="1:18" ht="38.25" x14ac:dyDescent="0.2">
      <c r="A143" s="34" t="s">
        <v>59</v>
      </c>
      <c r="E143" s="35" t="s">
        <v>3505</v>
      </c>
    </row>
    <row r="144" spans="1:18" x14ac:dyDescent="0.2">
      <c r="A144" s="36" t="s">
        <v>61</v>
      </c>
      <c r="E144" s="37" t="s">
        <v>797</v>
      </c>
    </row>
    <row r="145" spans="1:18" ht="51" x14ac:dyDescent="0.2">
      <c r="A145" t="s">
        <v>63</v>
      </c>
      <c r="E145" s="35" t="s">
        <v>807</v>
      </c>
    </row>
    <row r="146" spans="1:18" ht="12.75" customHeight="1" x14ac:dyDescent="0.2">
      <c r="A146" s="12" t="s">
        <v>53</v>
      </c>
      <c r="B146" s="12"/>
      <c r="C146" s="38" t="s">
        <v>94</v>
      </c>
      <c r="D146" s="12"/>
      <c r="E146" s="27" t="s">
        <v>490</v>
      </c>
      <c r="F146" s="12"/>
      <c r="G146" s="12"/>
      <c r="H146" s="12"/>
      <c r="I146" s="39">
        <f>0+Q146</f>
        <v>0</v>
      </c>
      <c r="O146">
        <f>0+R146</f>
        <v>0</v>
      </c>
      <c r="Q146">
        <f>0+I147+I151+I155</f>
        <v>0</v>
      </c>
      <c r="R146">
        <f>0+O147+O151+O155</f>
        <v>0</v>
      </c>
    </row>
    <row r="147" spans="1:18" x14ac:dyDescent="0.2">
      <c r="A147" s="24" t="s">
        <v>55</v>
      </c>
      <c r="B147" s="29" t="s">
        <v>236</v>
      </c>
      <c r="C147" s="29" t="s">
        <v>808</v>
      </c>
      <c r="D147" s="24" t="s">
        <v>69</v>
      </c>
      <c r="E147" s="30" t="s">
        <v>809</v>
      </c>
      <c r="F147" s="31" t="s">
        <v>101</v>
      </c>
      <c r="G147" s="32">
        <v>2.2000000000000002</v>
      </c>
      <c r="H147" s="33">
        <v>0</v>
      </c>
      <c r="I147" s="33">
        <f>ROUND(ROUND(H147,2)*ROUND(G147,3),2)</f>
        <v>0</v>
      </c>
      <c r="O147">
        <f>(I147*21)/100</f>
        <v>0</v>
      </c>
      <c r="P147" t="s">
        <v>35</v>
      </c>
    </row>
    <row r="148" spans="1:18" ht="51" x14ac:dyDescent="0.2">
      <c r="A148" s="34" t="s">
        <v>59</v>
      </c>
      <c r="E148" s="35" t="s">
        <v>3506</v>
      </c>
    </row>
    <row r="149" spans="1:18" x14ac:dyDescent="0.2">
      <c r="A149" s="36" t="s">
        <v>61</v>
      </c>
      <c r="E149" s="37" t="s">
        <v>811</v>
      </c>
    </row>
    <row r="150" spans="1:18" ht="255" x14ac:dyDescent="0.2">
      <c r="A150" t="s">
        <v>63</v>
      </c>
      <c r="E150" s="35" t="s">
        <v>496</v>
      </c>
    </row>
    <row r="151" spans="1:18" x14ac:dyDescent="0.2">
      <c r="A151" s="24" t="s">
        <v>55</v>
      </c>
      <c r="B151" s="29" t="s">
        <v>243</v>
      </c>
      <c r="C151" s="29" t="s">
        <v>812</v>
      </c>
      <c r="D151" s="24" t="s">
        <v>69</v>
      </c>
      <c r="E151" s="30" t="s">
        <v>813</v>
      </c>
      <c r="F151" s="31" t="s">
        <v>486</v>
      </c>
      <c r="G151" s="32">
        <v>1</v>
      </c>
      <c r="H151" s="33">
        <v>0</v>
      </c>
      <c r="I151" s="33">
        <f>ROUND(ROUND(H151,2)*ROUND(G151,3),2)</f>
        <v>0</v>
      </c>
      <c r="O151">
        <f>(I151*21)/100</f>
        <v>0</v>
      </c>
      <c r="P151" t="s">
        <v>35</v>
      </c>
    </row>
    <row r="152" spans="1:18" ht="51" x14ac:dyDescent="0.2">
      <c r="A152" s="34" t="s">
        <v>59</v>
      </c>
      <c r="E152" s="35" t="s">
        <v>3508</v>
      </c>
    </row>
    <row r="153" spans="1:18" x14ac:dyDescent="0.2">
      <c r="A153" s="36" t="s">
        <v>61</v>
      </c>
      <c r="E153" s="37" t="s">
        <v>815</v>
      </c>
    </row>
    <row r="154" spans="1:18" ht="38.25" x14ac:dyDescent="0.2">
      <c r="A154" t="s">
        <v>63</v>
      </c>
      <c r="E154" s="35" t="s">
        <v>816</v>
      </c>
    </row>
    <row r="155" spans="1:18" x14ac:dyDescent="0.2">
      <c r="A155" s="24" t="s">
        <v>55</v>
      </c>
      <c r="B155" s="29" t="s">
        <v>249</v>
      </c>
      <c r="C155" s="29" t="s">
        <v>817</v>
      </c>
      <c r="D155" s="24" t="s">
        <v>69</v>
      </c>
      <c r="E155" s="30" t="s">
        <v>818</v>
      </c>
      <c r="F155" s="31" t="s">
        <v>71</v>
      </c>
      <c r="G155" s="32">
        <v>1.0760000000000001</v>
      </c>
      <c r="H155" s="33">
        <v>0</v>
      </c>
      <c r="I155" s="33">
        <f>ROUND(ROUND(H155,2)*ROUND(G155,3),2)</f>
        <v>0</v>
      </c>
      <c r="O155">
        <f>(I155*21)/100</f>
        <v>0</v>
      </c>
      <c r="P155" t="s">
        <v>35</v>
      </c>
    </row>
    <row r="156" spans="1:18" ht="102" x14ac:dyDescent="0.2">
      <c r="A156" s="34" t="s">
        <v>59</v>
      </c>
      <c r="E156" s="35" t="s">
        <v>4823</v>
      </c>
    </row>
    <row r="157" spans="1:18" x14ac:dyDescent="0.2">
      <c r="A157" s="36" t="s">
        <v>61</v>
      </c>
      <c r="E157" s="37" t="s">
        <v>820</v>
      </c>
    </row>
    <row r="158" spans="1:18" ht="369.75" x14ac:dyDescent="0.2">
      <c r="A158" t="s">
        <v>63</v>
      </c>
      <c r="E158" s="35" t="s">
        <v>274</v>
      </c>
    </row>
    <row r="159" spans="1:18" ht="12.75" customHeight="1" x14ac:dyDescent="0.2">
      <c r="A159" s="12" t="s">
        <v>53</v>
      </c>
      <c r="B159" s="12"/>
      <c r="C159" s="38" t="s">
        <v>50</v>
      </c>
      <c r="D159" s="12"/>
      <c r="E159" s="27" t="s">
        <v>542</v>
      </c>
      <c r="F159" s="12"/>
      <c r="G159" s="12"/>
      <c r="H159" s="12"/>
      <c r="I159" s="39">
        <f>0+Q159</f>
        <v>0</v>
      </c>
      <c r="O159">
        <f>0+R159</f>
        <v>0</v>
      </c>
      <c r="Q159">
        <f>0+I160+I164+I168+I172+I176+I180+I184+I188</f>
        <v>0</v>
      </c>
      <c r="R159">
        <f>0+O160+O164+O168+O172+O176+O180+O184+O188</f>
        <v>0</v>
      </c>
    </row>
    <row r="160" spans="1:18" x14ac:dyDescent="0.2">
      <c r="A160" s="24" t="s">
        <v>55</v>
      </c>
      <c r="B160" s="29" t="s">
        <v>255</v>
      </c>
      <c r="C160" s="29" t="s">
        <v>646</v>
      </c>
      <c r="D160" s="24" t="s">
        <v>69</v>
      </c>
      <c r="E160" s="30" t="s">
        <v>647</v>
      </c>
      <c r="F160" s="31" t="s">
        <v>101</v>
      </c>
      <c r="G160" s="32">
        <v>16.425000000000001</v>
      </c>
      <c r="H160" s="33">
        <v>0</v>
      </c>
      <c r="I160" s="33">
        <f>ROUND(ROUND(H160,2)*ROUND(G160,3),2)</f>
        <v>0</v>
      </c>
      <c r="O160">
        <f>(I160*21)/100</f>
        <v>0</v>
      </c>
      <c r="P160" t="s">
        <v>35</v>
      </c>
    </row>
    <row r="161" spans="1:16" ht="38.25" x14ac:dyDescent="0.2">
      <c r="A161" s="34" t="s">
        <v>59</v>
      </c>
      <c r="E161" s="35" t="s">
        <v>3511</v>
      </c>
    </row>
    <row r="162" spans="1:16" x14ac:dyDescent="0.2">
      <c r="A162" s="36" t="s">
        <v>61</v>
      </c>
      <c r="E162" s="37" t="s">
        <v>4859</v>
      </c>
    </row>
    <row r="163" spans="1:16" ht="25.5" x14ac:dyDescent="0.2">
      <c r="A163" t="s">
        <v>63</v>
      </c>
      <c r="E163" s="35" t="s">
        <v>644</v>
      </c>
    </row>
    <row r="164" spans="1:16" x14ac:dyDescent="0.2">
      <c r="A164" s="24" t="s">
        <v>55</v>
      </c>
      <c r="B164" s="29" t="s">
        <v>262</v>
      </c>
      <c r="C164" s="29" t="s">
        <v>821</v>
      </c>
      <c r="D164" s="24" t="s">
        <v>69</v>
      </c>
      <c r="E164" s="30" t="s">
        <v>822</v>
      </c>
      <c r="F164" s="31" t="s">
        <v>101</v>
      </c>
      <c r="G164" s="32">
        <v>1.9</v>
      </c>
      <c r="H164" s="33">
        <v>0</v>
      </c>
      <c r="I164" s="33">
        <f>ROUND(ROUND(H164,2)*ROUND(G164,3),2)</f>
        <v>0</v>
      </c>
      <c r="O164">
        <f>(I164*21)/100</f>
        <v>0</v>
      </c>
      <c r="P164" t="s">
        <v>35</v>
      </c>
    </row>
    <row r="165" spans="1:16" ht="38.25" x14ac:dyDescent="0.2">
      <c r="A165" s="34" t="s">
        <v>59</v>
      </c>
      <c r="E165" s="35" t="s">
        <v>3513</v>
      </c>
    </row>
    <row r="166" spans="1:16" x14ac:dyDescent="0.2">
      <c r="A166" s="36" t="s">
        <v>61</v>
      </c>
      <c r="E166" s="37" t="s">
        <v>824</v>
      </c>
    </row>
    <row r="167" spans="1:16" ht="25.5" x14ac:dyDescent="0.2">
      <c r="A167" t="s">
        <v>63</v>
      </c>
      <c r="E167" s="35" t="s">
        <v>825</v>
      </c>
    </row>
    <row r="168" spans="1:16" x14ac:dyDescent="0.2">
      <c r="A168" s="24" t="s">
        <v>55</v>
      </c>
      <c r="B168" s="29" t="s">
        <v>269</v>
      </c>
      <c r="C168" s="29" t="s">
        <v>826</v>
      </c>
      <c r="D168" s="24" t="s">
        <v>69</v>
      </c>
      <c r="E168" s="30" t="s">
        <v>827</v>
      </c>
      <c r="F168" s="31" t="s">
        <v>71</v>
      </c>
      <c r="G168" s="32">
        <v>1E-3</v>
      </c>
      <c r="H168" s="33">
        <v>0</v>
      </c>
      <c r="I168" s="33">
        <f>ROUND(ROUND(H168,2)*ROUND(G168,3),2)</f>
        <v>0</v>
      </c>
      <c r="O168">
        <f>(I168*21)/100</f>
        <v>0</v>
      </c>
      <c r="P168" t="s">
        <v>35</v>
      </c>
    </row>
    <row r="169" spans="1:16" ht="51" x14ac:dyDescent="0.2">
      <c r="A169" s="34" t="s">
        <v>59</v>
      </c>
      <c r="E169" s="35" t="s">
        <v>3515</v>
      </c>
    </row>
    <row r="170" spans="1:16" x14ac:dyDescent="0.2">
      <c r="A170" s="36" t="s">
        <v>61</v>
      </c>
      <c r="E170" s="37" t="s">
        <v>3516</v>
      </c>
    </row>
    <row r="171" spans="1:16" ht="38.25" x14ac:dyDescent="0.2">
      <c r="A171" t="s">
        <v>63</v>
      </c>
      <c r="E171" s="35" t="s">
        <v>830</v>
      </c>
    </row>
    <row r="172" spans="1:16" x14ac:dyDescent="0.2">
      <c r="A172" s="24" t="s">
        <v>55</v>
      </c>
      <c r="B172" s="29" t="s">
        <v>275</v>
      </c>
      <c r="C172" s="29" t="s">
        <v>831</v>
      </c>
      <c r="D172" s="24" t="s">
        <v>69</v>
      </c>
      <c r="E172" s="30" t="s">
        <v>832</v>
      </c>
      <c r="F172" s="31" t="s">
        <v>71</v>
      </c>
      <c r="G172" s="32">
        <v>2.5000000000000001E-2</v>
      </c>
      <c r="H172" s="33">
        <v>0</v>
      </c>
      <c r="I172" s="33">
        <f>ROUND(ROUND(H172,2)*ROUND(G172,3),2)</f>
        <v>0</v>
      </c>
      <c r="O172">
        <f>(I172*21)/100</f>
        <v>0</v>
      </c>
      <c r="P172" t="s">
        <v>35</v>
      </c>
    </row>
    <row r="173" spans="1:16" ht="63.75" x14ac:dyDescent="0.2">
      <c r="A173" s="34" t="s">
        <v>59</v>
      </c>
      <c r="E173" s="35" t="s">
        <v>3517</v>
      </c>
    </row>
    <row r="174" spans="1:16" x14ac:dyDescent="0.2">
      <c r="A174" s="36" t="s">
        <v>61</v>
      </c>
      <c r="E174" s="37" t="s">
        <v>834</v>
      </c>
    </row>
    <row r="175" spans="1:16" ht="229.5" x14ac:dyDescent="0.2">
      <c r="A175" t="s">
        <v>63</v>
      </c>
      <c r="E175" s="35" t="s">
        <v>835</v>
      </c>
    </row>
    <row r="176" spans="1:16" x14ac:dyDescent="0.2">
      <c r="A176" s="24" t="s">
        <v>55</v>
      </c>
      <c r="B176" s="29" t="s">
        <v>282</v>
      </c>
      <c r="C176" s="29" t="s">
        <v>668</v>
      </c>
      <c r="D176" s="24" t="s">
        <v>69</v>
      </c>
      <c r="E176" s="30" t="s">
        <v>669</v>
      </c>
      <c r="F176" s="31" t="s">
        <v>71</v>
      </c>
      <c r="G176" s="32">
        <v>0.4</v>
      </c>
      <c r="H176" s="33">
        <v>0</v>
      </c>
      <c r="I176" s="33">
        <f>ROUND(ROUND(H176,2)*ROUND(G176,3),2)</f>
        <v>0</v>
      </c>
      <c r="O176">
        <f>(I176*21)/100</f>
        <v>0</v>
      </c>
      <c r="P176" t="s">
        <v>35</v>
      </c>
    </row>
    <row r="177" spans="1:16" ht="63.75" x14ac:dyDescent="0.2">
      <c r="A177" s="34" t="s">
        <v>59</v>
      </c>
      <c r="E177" s="35" t="s">
        <v>4860</v>
      </c>
    </row>
    <row r="178" spans="1:16" x14ac:dyDescent="0.2">
      <c r="A178" s="36" t="s">
        <v>61</v>
      </c>
      <c r="E178" s="37" t="s">
        <v>4861</v>
      </c>
    </row>
    <row r="179" spans="1:16" ht="114.75" x14ac:dyDescent="0.2">
      <c r="A179" t="s">
        <v>63</v>
      </c>
      <c r="E179" s="35" t="s">
        <v>661</v>
      </c>
    </row>
    <row r="180" spans="1:16" x14ac:dyDescent="0.2">
      <c r="A180" s="24" t="s">
        <v>55</v>
      </c>
      <c r="B180" s="29" t="s">
        <v>287</v>
      </c>
      <c r="C180" s="29" t="s">
        <v>673</v>
      </c>
      <c r="D180" s="24" t="s">
        <v>69</v>
      </c>
      <c r="E180" s="30" t="s">
        <v>674</v>
      </c>
      <c r="F180" s="31" t="s">
        <v>77</v>
      </c>
      <c r="G180" s="32">
        <v>9.1999999999999993</v>
      </c>
      <c r="H180" s="33">
        <v>0</v>
      </c>
      <c r="I180" s="33">
        <f>ROUND(ROUND(H180,2)*ROUND(G180,3),2)</f>
        <v>0</v>
      </c>
      <c r="O180">
        <f>(I180*21)/100</f>
        <v>0</v>
      </c>
      <c r="P180" t="s">
        <v>35</v>
      </c>
    </row>
    <row r="181" spans="1:16" ht="38.25" x14ac:dyDescent="0.2">
      <c r="A181" s="34" t="s">
        <v>59</v>
      </c>
      <c r="E181" s="35" t="s">
        <v>1545</v>
      </c>
    </row>
    <row r="182" spans="1:16" x14ac:dyDescent="0.2">
      <c r="A182" s="36" t="s">
        <v>61</v>
      </c>
      <c r="E182" s="37" t="s">
        <v>4862</v>
      </c>
    </row>
    <row r="183" spans="1:16" ht="25.5" x14ac:dyDescent="0.2">
      <c r="A183" t="s">
        <v>63</v>
      </c>
      <c r="E183" s="35" t="s">
        <v>80</v>
      </c>
    </row>
    <row r="184" spans="1:16" x14ac:dyDescent="0.2">
      <c r="A184" s="24" t="s">
        <v>55</v>
      </c>
      <c r="B184" s="29" t="s">
        <v>292</v>
      </c>
      <c r="C184" s="29" t="s">
        <v>844</v>
      </c>
      <c r="D184" s="24" t="s">
        <v>69</v>
      </c>
      <c r="E184" s="30" t="s">
        <v>845</v>
      </c>
      <c r="F184" s="31" t="s">
        <v>77</v>
      </c>
      <c r="G184" s="32">
        <v>19.2</v>
      </c>
      <c r="H184" s="33">
        <v>0</v>
      </c>
      <c r="I184" s="33">
        <f>ROUND(ROUND(H184,2)*ROUND(G184,3),2)</f>
        <v>0</v>
      </c>
      <c r="O184">
        <f>(I184*21)/100</f>
        <v>0</v>
      </c>
      <c r="P184" t="s">
        <v>35</v>
      </c>
    </row>
    <row r="185" spans="1:16" ht="38.25" x14ac:dyDescent="0.2">
      <c r="A185" s="34" t="s">
        <v>59</v>
      </c>
      <c r="E185" s="35" t="s">
        <v>3521</v>
      </c>
    </row>
    <row r="186" spans="1:16" x14ac:dyDescent="0.2">
      <c r="A186" s="36" t="s">
        <v>61</v>
      </c>
      <c r="E186" s="37" t="s">
        <v>4863</v>
      </c>
    </row>
    <row r="187" spans="1:16" ht="25.5" x14ac:dyDescent="0.2">
      <c r="A187" t="s">
        <v>63</v>
      </c>
      <c r="E187" s="35" t="s">
        <v>80</v>
      </c>
    </row>
    <row r="188" spans="1:16" x14ac:dyDescent="0.2">
      <c r="A188" s="24" t="s">
        <v>55</v>
      </c>
      <c r="B188" s="29" t="s">
        <v>298</v>
      </c>
      <c r="C188" s="29" t="s">
        <v>848</v>
      </c>
      <c r="D188" s="24" t="s">
        <v>69</v>
      </c>
      <c r="E188" s="30" t="s">
        <v>849</v>
      </c>
      <c r="F188" s="31" t="s">
        <v>101</v>
      </c>
      <c r="G188" s="32">
        <v>2</v>
      </c>
      <c r="H188" s="33">
        <v>0</v>
      </c>
      <c r="I188" s="33">
        <f>ROUND(ROUND(H188,2)*ROUND(G188,3),2)</f>
        <v>0</v>
      </c>
      <c r="O188">
        <f>(I188*21)/100</f>
        <v>0</v>
      </c>
      <c r="P188" t="s">
        <v>35</v>
      </c>
    </row>
    <row r="189" spans="1:16" ht="51" x14ac:dyDescent="0.2">
      <c r="A189" s="34" t="s">
        <v>59</v>
      </c>
      <c r="E189" s="35" t="s">
        <v>4864</v>
      </c>
    </row>
    <row r="190" spans="1:16" x14ac:dyDescent="0.2">
      <c r="A190" s="36" t="s">
        <v>61</v>
      </c>
      <c r="E190" s="37" t="s">
        <v>488</v>
      </c>
    </row>
    <row r="191" spans="1:16" ht="127.5" x14ac:dyDescent="0.2">
      <c r="A191" t="s">
        <v>63</v>
      </c>
      <c r="E191" s="35" t="s">
        <v>852</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0+O12+O17+O66+O95+O128+O133+O142+O155</f>
        <v>0</v>
      </c>
      <c r="P2" t="s">
        <v>34</v>
      </c>
    </row>
    <row r="3" spans="1:18" ht="15" customHeight="1" x14ac:dyDescent="0.25">
      <c r="A3" t="s">
        <v>11</v>
      </c>
      <c r="B3" s="17" t="s">
        <v>13</v>
      </c>
      <c r="C3" s="4" t="s">
        <v>14</v>
      </c>
      <c r="D3" s="7"/>
      <c r="E3" s="18" t="s">
        <v>15</v>
      </c>
      <c r="F3" s="8"/>
      <c r="G3" s="15"/>
      <c r="H3" s="14" t="s">
        <v>4865</v>
      </c>
      <c r="I3" s="40">
        <f>0+I12+I17+I66+I95+I128+I133+I142+I155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4865</v>
      </c>
      <c r="D8" s="2"/>
      <c r="E8" s="21" t="s">
        <v>4866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125.64400000000001</v>
      </c>
      <c r="H13" s="33">
        <v>0</v>
      </c>
      <c r="I13" s="33">
        <f>ROUND(ROUND(H13,2)*ROUND(G13,3),2)</f>
        <v>0</v>
      </c>
      <c r="O13">
        <f>(I13*21)/100</f>
        <v>0</v>
      </c>
      <c r="P13" t="s">
        <v>35</v>
      </c>
    </row>
    <row r="14" spans="1:18" ht="25.5" x14ac:dyDescent="0.2">
      <c r="A14" s="34" t="s">
        <v>59</v>
      </c>
      <c r="E14" s="35" t="s">
        <v>1553</v>
      </c>
    </row>
    <row r="15" spans="1:18" x14ac:dyDescent="0.2">
      <c r="A15" s="36" t="s">
        <v>61</v>
      </c>
      <c r="E15" s="37" t="s">
        <v>4867</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0+I18+I22+I26+I30+I34+I38+I42+I46+I50+I54+I58+I62</f>
        <v>0</v>
      </c>
      <c r="R17">
        <f>0+O18+O22+O26+O30+O34+O38+O42+O46+O50+O54+O58+O62</f>
        <v>0</v>
      </c>
    </row>
    <row r="18" spans="1:18" x14ac:dyDescent="0.2">
      <c r="A18" s="24" t="s">
        <v>55</v>
      </c>
      <c r="B18" s="29" t="s">
        <v>35</v>
      </c>
      <c r="C18" s="29" t="s">
        <v>119</v>
      </c>
      <c r="D18" s="24" t="s">
        <v>69</v>
      </c>
      <c r="E18" s="30" t="s">
        <v>121</v>
      </c>
      <c r="F18" s="31" t="s">
        <v>71</v>
      </c>
      <c r="G18" s="32">
        <v>3.8519999999999999</v>
      </c>
      <c r="H18" s="33">
        <v>0</v>
      </c>
      <c r="I18" s="33">
        <f>ROUND(ROUND(H18,2)*ROUND(G18,3),2)</f>
        <v>0</v>
      </c>
      <c r="O18">
        <f>(I18*21)/100</f>
        <v>0</v>
      </c>
      <c r="P18" t="s">
        <v>35</v>
      </c>
    </row>
    <row r="19" spans="1:18" ht="63.75" x14ac:dyDescent="0.2">
      <c r="A19" s="34" t="s">
        <v>59</v>
      </c>
      <c r="E19" s="35" t="s">
        <v>4868</v>
      </c>
    </row>
    <row r="20" spans="1:18" x14ac:dyDescent="0.2">
      <c r="A20" s="36" t="s">
        <v>61</v>
      </c>
      <c r="E20" s="37" t="s">
        <v>4869</v>
      </c>
    </row>
    <row r="21" spans="1:18" ht="63.75" x14ac:dyDescent="0.2">
      <c r="A21" t="s">
        <v>63</v>
      </c>
      <c r="E21" s="35" t="s">
        <v>74</v>
      </c>
    </row>
    <row r="22" spans="1:18" x14ac:dyDescent="0.2">
      <c r="A22" s="24" t="s">
        <v>55</v>
      </c>
      <c r="B22" s="29" t="s">
        <v>34</v>
      </c>
      <c r="C22" s="29" t="s">
        <v>1087</v>
      </c>
      <c r="D22" s="24" t="s">
        <v>69</v>
      </c>
      <c r="E22" s="30" t="s">
        <v>1088</v>
      </c>
      <c r="F22" s="31" t="s">
        <v>101</v>
      </c>
      <c r="G22" s="32">
        <v>22.36</v>
      </c>
      <c r="H22" s="33">
        <v>0</v>
      </c>
      <c r="I22" s="33">
        <f>ROUND(ROUND(H22,2)*ROUND(G22,3),2)</f>
        <v>0</v>
      </c>
      <c r="O22">
        <f>(I22*21)/100</f>
        <v>0</v>
      </c>
      <c r="P22" t="s">
        <v>35</v>
      </c>
    </row>
    <row r="23" spans="1:18" ht="38.25" x14ac:dyDescent="0.2">
      <c r="A23" s="34" t="s">
        <v>59</v>
      </c>
      <c r="E23" s="35" t="s">
        <v>4006</v>
      </c>
    </row>
    <row r="24" spans="1:18" x14ac:dyDescent="0.2">
      <c r="A24" s="36" t="s">
        <v>61</v>
      </c>
      <c r="E24" s="37" t="s">
        <v>4870</v>
      </c>
    </row>
    <row r="25" spans="1:18" ht="25.5" x14ac:dyDescent="0.2">
      <c r="A25" t="s">
        <v>63</v>
      </c>
      <c r="E25" s="35" t="s">
        <v>133</v>
      </c>
    </row>
    <row r="26" spans="1:18" x14ac:dyDescent="0.2">
      <c r="A26" s="24" t="s">
        <v>55</v>
      </c>
      <c r="B26" s="29" t="s">
        <v>43</v>
      </c>
      <c r="C26" s="29" t="s">
        <v>135</v>
      </c>
      <c r="D26" s="24" t="s">
        <v>69</v>
      </c>
      <c r="E26" s="30" t="s">
        <v>136</v>
      </c>
      <c r="F26" s="31" t="s">
        <v>137</v>
      </c>
      <c r="G26" s="32">
        <v>140</v>
      </c>
      <c r="H26" s="33">
        <v>0</v>
      </c>
      <c r="I26" s="33">
        <f>ROUND(ROUND(H26,2)*ROUND(G26,3),2)</f>
        <v>0</v>
      </c>
      <c r="O26">
        <f>(I26*21)/100</f>
        <v>0</v>
      </c>
      <c r="P26" t="s">
        <v>35</v>
      </c>
    </row>
    <row r="27" spans="1:18" ht="25.5" x14ac:dyDescent="0.2">
      <c r="A27" s="34" t="s">
        <v>59</v>
      </c>
      <c r="E27" s="35" t="s">
        <v>746</v>
      </c>
    </row>
    <row r="28" spans="1:18" x14ac:dyDescent="0.2">
      <c r="A28" s="36" t="s">
        <v>61</v>
      </c>
      <c r="E28" s="37" t="s">
        <v>139</v>
      </c>
    </row>
    <row r="29" spans="1:18" ht="38.25" x14ac:dyDescent="0.2">
      <c r="A29" t="s">
        <v>63</v>
      </c>
      <c r="E29" s="35" t="s">
        <v>140</v>
      </c>
    </row>
    <row r="30" spans="1:18" x14ac:dyDescent="0.2">
      <c r="A30" s="24" t="s">
        <v>55</v>
      </c>
      <c r="B30" s="29" t="s">
        <v>45</v>
      </c>
      <c r="C30" s="29" t="s">
        <v>142</v>
      </c>
      <c r="D30" s="24" t="s">
        <v>69</v>
      </c>
      <c r="E30" s="30" t="s">
        <v>143</v>
      </c>
      <c r="F30" s="31" t="s">
        <v>71</v>
      </c>
      <c r="G30" s="32">
        <v>5.4749999999999996</v>
      </c>
      <c r="H30" s="33">
        <v>0</v>
      </c>
      <c r="I30" s="33">
        <f>ROUND(ROUND(H30,2)*ROUND(G30,3),2)</f>
        <v>0</v>
      </c>
      <c r="O30">
        <f>(I30*21)/100</f>
        <v>0</v>
      </c>
      <c r="P30" t="s">
        <v>35</v>
      </c>
    </row>
    <row r="31" spans="1:18" ht="153" x14ac:dyDescent="0.2">
      <c r="A31" s="34" t="s">
        <v>59</v>
      </c>
      <c r="E31" s="35" t="s">
        <v>4871</v>
      </c>
    </row>
    <row r="32" spans="1:18" ht="38.25" x14ac:dyDescent="0.2">
      <c r="A32" s="36" t="s">
        <v>61</v>
      </c>
      <c r="E32" s="37" t="s">
        <v>4872</v>
      </c>
    </row>
    <row r="33" spans="1:16" ht="38.25" x14ac:dyDescent="0.2">
      <c r="A33" t="s">
        <v>63</v>
      </c>
      <c r="E33" s="35" t="s">
        <v>146</v>
      </c>
    </row>
    <row r="34" spans="1:16" x14ac:dyDescent="0.2">
      <c r="A34" s="24" t="s">
        <v>55</v>
      </c>
      <c r="B34" s="29" t="s">
        <v>47</v>
      </c>
      <c r="C34" s="29" t="s">
        <v>166</v>
      </c>
      <c r="D34" s="24" t="s">
        <v>69</v>
      </c>
      <c r="E34" s="30" t="s">
        <v>167</v>
      </c>
      <c r="F34" s="31" t="s">
        <v>71</v>
      </c>
      <c r="G34" s="32">
        <v>62.822000000000003</v>
      </c>
      <c r="H34" s="33">
        <v>0</v>
      </c>
      <c r="I34" s="33">
        <f>ROUND(ROUND(H34,2)*ROUND(G34,3),2)</f>
        <v>0</v>
      </c>
      <c r="O34">
        <f>(I34*21)/100</f>
        <v>0</v>
      </c>
      <c r="P34" t="s">
        <v>35</v>
      </c>
    </row>
    <row r="35" spans="1:16" ht="63.75" x14ac:dyDescent="0.2">
      <c r="A35" s="34" t="s">
        <v>59</v>
      </c>
      <c r="E35" s="35" t="s">
        <v>4873</v>
      </c>
    </row>
    <row r="36" spans="1:16" x14ac:dyDescent="0.2">
      <c r="A36" s="36" t="s">
        <v>61</v>
      </c>
      <c r="E36" s="37" t="s">
        <v>4874</v>
      </c>
    </row>
    <row r="37" spans="1:16" ht="318.75" x14ac:dyDescent="0.2">
      <c r="A37" t="s">
        <v>63</v>
      </c>
      <c r="E37" s="35" t="s">
        <v>170</v>
      </c>
    </row>
    <row r="38" spans="1:16" x14ac:dyDescent="0.2">
      <c r="A38" s="24" t="s">
        <v>55</v>
      </c>
      <c r="B38" s="29" t="s">
        <v>89</v>
      </c>
      <c r="C38" s="29" t="s">
        <v>172</v>
      </c>
      <c r="D38" s="24" t="s">
        <v>69</v>
      </c>
      <c r="E38" s="30" t="s">
        <v>173</v>
      </c>
      <c r="F38" s="31" t="s">
        <v>174</v>
      </c>
      <c r="G38" s="32">
        <v>628.22</v>
      </c>
      <c r="H38" s="33">
        <v>0</v>
      </c>
      <c r="I38" s="33">
        <f>ROUND(ROUND(H38,2)*ROUND(G38,3),2)</f>
        <v>0</v>
      </c>
      <c r="O38">
        <f>(I38*21)/100</f>
        <v>0</v>
      </c>
      <c r="P38" t="s">
        <v>35</v>
      </c>
    </row>
    <row r="39" spans="1:16" ht="38.25" x14ac:dyDescent="0.2">
      <c r="A39" s="34" t="s">
        <v>59</v>
      </c>
      <c r="E39" s="35" t="s">
        <v>751</v>
      </c>
    </row>
    <row r="40" spans="1:16" x14ac:dyDescent="0.2">
      <c r="A40" s="36" t="s">
        <v>61</v>
      </c>
      <c r="E40" s="37" t="s">
        <v>4875</v>
      </c>
    </row>
    <row r="41" spans="1:16" ht="25.5" x14ac:dyDescent="0.2">
      <c r="A41" t="s">
        <v>63</v>
      </c>
      <c r="E41" s="35" t="s">
        <v>177</v>
      </c>
    </row>
    <row r="42" spans="1:16" x14ac:dyDescent="0.2">
      <c r="A42" s="24" t="s">
        <v>55</v>
      </c>
      <c r="B42" s="29" t="s">
        <v>94</v>
      </c>
      <c r="C42" s="29" t="s">
        <v>753</v>
      </c>
      <c r="D42" s="24" t="s">
        <v>69</v>
      </c>
      <c r="E42" s="30" t="s">
        <v>754</v>
      </c>
      <c r="F42" s="31" t="s">
        <v>71</v>
      </c>
      <c r="G42" s="32">
        <v>23.3</v>
      </c>
      <c r="H42" s="33">
        <v>0</v>
      </c>
      <c r="I42" s="33">
        <f>ROUND(ROUND(H42,2)*ROUND(G42,3),2)</f>
        <v>0</v>
      </c>
      <c r="O42">
        <f>(I42*21)/100</f>
        <v>0</v>
      </c>
      <c r="P42" t="s">
        <v>35</v>
      </c>
    </row>
    <row r="43" spans="1:16" ht="51" x14ac:dyDescent="0.2">
      <c r="A43" s="34" t="s">
        <v>59</v>
      </c>
      <c r="E43" s="35" t="s">
        <v>3339</v>
      </c>
    </row>
    <row r="44" spans="1:16" x14ac:dyDescent="0.2">
      <c r="A44" s="36" t="s">
        <v>61</v>
      </c>
      <c r="E44" s="37" t="s">
        <v>4876</v>
      </c>
    </row>
    <row r="45" spans="1:16" ht="293.25" x14ac:dyDescent="0.2">
      <c r="A45" t="s">
        <v>63</v>
      </c>
      <c r="E45" s="35" t="s">
        <v>757</v>
      </c>
    </row>
    <row r="46" spans="1:16" x14ac:dyDescent="0.2">
      <c r="A46" s="24" t="s">
        <v>55</v>
      </c>
      <c r="B46" s="29" t="s">
        <v>50</v>
      </c>
      <c r="C46" s="29" t="s">
        <v>202</v>
      </c>
      <c r="D46" s="24" t="s">
        <v>69</v>
      </c>
      <c r="E46" s="30" t="s">
        <v>203</v>
      </c>
      <c r="F46" s="31" t="s">
        <v>204</v>
      </c>
      <c r="G46" s="32">
        <v>84.26</v>
      </c>
      <c r="H46" s="33">
        <v>0</v>
      </c>
      <c r="I46" s="33">
        <f>ROUND(ROUND(H46,2)*ROUND(G46,3),2)</f>
        <v>0</v>
      </c>
      <c r="O46">
        <f>(I46*21)/100</f>
        <v>0</v>
      </c>
      <c r="P46" t="s">
        <v>35</v>
      </c>
    </row>
    <row r="47" spans="1:16" ht="76.5" x14ac:dyDescent="0.2">
      <c r="A47" s="34" t="s">
        <v>59</v>
      </c>
      <c r="E47" s="35" t="s">
        <v>4877</v>
      </c>
    </row>
    <row r="48" spans="1:16" ht="38.25" x14ac:dyDescent="0.2">
      <c r="A48" s="36" t="s">
        <v>61</v>
      </c>
      <c r="E48" s="37" t="s">
        <v>4878</v>
      </c>
    </row>
    <row r="49" spans="1:16" ht="25.5" x14ac:dyDescent="0.2">
      <c r="A49" t="s">
        <v>63</v>
      </c>
      <c r="E49" s="35" t="s">
        <v>207</v>
      </c>
    </row>
    <row r="50" spans="1:16" x14ac:dyDescent="0.2">
      <c r="A50" s="24" t="s">
        <v>55</v>
      </c>
      <c r="B50" s="29" t="s">
        <v>52</v>
      </c>
      <c r="C50" s="29" t="s">
        <v>209</v>
      </c>
      <c r="D50" s="24" t="s">
        <v>69</v>
      </c>
      <c r="E50" s="30" t="s">
        <v>210</v>
      </c>
      <c r="F50" s="31" t="s">
        <v>204</v>
      </c>
      <c r="G50" s="32">
        <v>5</v>
      </c>
      <c r="H50" s="33">
        <v>0</v>
      </c>
      <c r="I50" s="33">
        <f>ROUND(ROUND(H50,2)*ROUND(G50,3),2)</f>
        <v>0</v>
      </c>
      <c r="O50">
        <f>(I50*21)/100</f>
        <v>0</v>
      </c>
      <c r="P50" t="s">
        <v>35</v>
      </c>
    </row>
    <row r="51" spans="1:16" ht="38.25" x14ac:dyDescent="0.2">
      <c r="A51" s="34" t="s">
        <v>59</v>
      </c>
      <c r="E51" s="35" t="s">
        <v>3343</v>
      </c>
    </row>
    <row r="52" spans="1:16" x14ac:dyDescent="0.2">
      <c r="A52" s="36" t="s">
        <v>61</v>
      </c>
      <c r="E52" s="37" t="s">
        <v>1550</v>
      </c>
    </row>
    <row r="53" spans="1:16" x14ac:dyDescent="0.2">
      <c r="A53" t="s">
        <v>63</v>
      </c>
      <c r="E53" s="35" t="s">
        <v>213</v>
      </c>
    </row>
    <row r="54" spans="1:16" x14ac:dyDescent="0.2">
      <c r="A54" s="24" t="s">
        <v>55</v>
      </c>
      <c r="B54" s="29" t="s">
        <v>108</v>
      </c>
      <c r="C54" s="29" t="s">
        <v>762</v>
      </c>
      <c r="D54" s="24" t="s">
        <v>69</v>
      </c>
      <c r="E54" s="30" t="s">
        <v>763</v>
      </c>
      <c r="F54" s="31" t="s">
        <v>204</v>
      </c>
      <c r="G54" s="32">
        <v>5</v>
      </c>
      <c r="H54" s="33">
        <v>0</v>
      </c>
      <c r="I54" s="33">
        <f>ROUND(ROUND(H54,2)*ROUND(G54,3),2)</f>
        <v>0</v>
      </c>
      <c r="O54">
        <f>(I54*21)/100</f>
        <v>0</v>
      </c>
      <c r="P54" t="s">
        <v>35</v>
      </c>
    </row>
    <row r="55" spans="1:16" ht="38.25" x14ac:dyDescent="0.2">
      <c r="A55" s="34" t="s">
        <v>59</v>
      </c>
      <c r="E55" s="35" t="s">
        <v>3345</v>
      </c>
    </row>
    <row r="56" spans="1:16" x14ac:dyDescent="0.2">
      <c r="A56" s="36" t="s">
        <v>61</v>
      </c>
      <c r="E56" s="37" t="s">
        <v>1550</v>
      </c>
    </row>
    <row r="57" spans="1:16" ht="38.25" x14ac:dyDescent="0.2">
      <c r="A57" t="s">
        <v>63</v>
      </c>
      <c r="E57" s="35" t="s">
        <v>765</v>
      </c>
    </row>
    <row r="58" spans="1:16" x14ac:dyDescent="0.2">
      <c r="A58" s="24" t="s">
        <v>55</v>
      </c>
      <c r="B58" s="29" t="s">
        <v>113</v>
      </c>
      <c r="C58" s="29" t="s">
        <v>221</v>
      </c>
      <c r="D58" s="24" t="s">
        <v>69</v>
      </c>
      <c r="E58" s="30" t="s">
        <v>222</v>
      </c>
      <c r="F58" s="31" t="s">
        <v>204</v>
      </c>
      <c r="G58" s="32">
        <v>5</v>
      </c>
      <c r="H58" s="33">
        <v>0</v>
      </c>
      <c r="I58" s="33">
        <f>ROUND(ROUND(H58,2)*ROUND(G58,3),2)</f>
        <v>0</v>
      </c>
      <c r="O58">
        <f>(I58*21)/100</f>
        <v>0</v>
      </c>
      <c r="P58" t="s">
        <v>35</v>
      </c>
    </row>
    <row r="59" spans="1:16" ht="38.25" x14ac:dyDescent="0.2">
      <c r="A59" s="34" t="s">
        <v>59</v>
      </c>
      <c r="E59" s="35" t="s">
        <v>3346</v>
      </c>
    </row>
    <row r="60" spans="1:16" x14ac:dyDescent="0.2">
      <c r="A60" s="36" t="s">
        <v>61</v>
      </c>
      <c r="E60" s="37" t="s">
        <v>1550</v>
      </c>
    </row>
    <row r="61" spans="1:16" ht="25.5" x14ac:dyDescent="0.2">
      <c r="A61" t="s">
        <v>63</v>
      </c>
      <c r="E61" s="35" t="s">
        <v>224</v>
      </c>
    </row>
    <row r="62" spans="1:16" x14ac:dyDescent="0.2">
      <c r="A62" s="24" t="s">
        <v>55</v>
      </c>
      <c r="B62" s="29" t="s">
        <v>118</v>
      </c>
      <c r="C62" s="29" t="s">
        <v>226</v>
      </c>
      <c r="D62" s="24" t="s">
        <v>69</v>
      </c>
      <c r="E62" s="30" t="s">
        <v>227</v>
      </c>
      <c r="F62" s="31" t="s">
        <v>204</v>
      </c>
      <c r="G62" s="32">
        <v>5</v>
      </c>
      <c r="H62" s="33">
        <v>0</v>
      </c>
      <c r="I62" s="33">
        <f>ROUND(ROUND(H62,2)*ROUND(G62,3),2)</f>
        <v>0</v>
      </c>
      <c r="O62">
        <f>(I62*21)/100</f>
        <v>0</v>
      </c>
      <c r="P62" t="s">
        <v>35</v>
      </c>
    </row>
    <row r="63" spans="1:16" ht="38.25" x14ac:dyDescent="0.2">
      <c r="A63" s="34" t="s">
        <v>59</v>
      </c>
      <c r="E63" s="35" t="s">
        <v>3347</v>
      </c>
    </row>
    <row r="64" spans="1:16" x14ac:dyDescent="0.2">
      <c r="A64" s="36" t="s">
        <v>61</v>
      </c>
      <c r="E64" s="37" t="s">
        <v>1550</v>
      </c>
    </row>
    <row r="65" spans="1:18" ht="38.25" x14ac:dyDescent="0.2">
      <c r="A65" t="s">
        <v>63</v>
      </c>
      <c r="E65" s="35" t="s">
        <v>229</v>
      </c>
    </row>
    <row r="66" spans="1:18" ht="12.75" customHeight="1" x14ac:dyDescent="0.2">
      <c r="A66" s="12" t="s">
        <v>53</v>
      </c>
      <c r="B66" s="12"/>
      <c r="C66" s="38" t="s">
        <v>43</v>
      </c>
      <c r="D66" s="12"/>
      <c r="E66" s="27" t="s">
        <v>281</v>
      </c>
      <c r="F66" s="12"/>
      <c r="G66" s="12"/>
      <c r="H66" s="12"/>
      <c r="I66" s="39">
        <f>0+Q66</f>
        <v>0</v>
      </c>
      <c r="O66">
        <f>0+R66</f>
        <v>0</v>
      </c>
      <c r="Q66">
        <f>0+I67+I71+I75+I79+I83+I87+I91</f>
        <v>0</v>
      </c>
      <c r="R66">
        <f>0+O67+O71+O75+O79+O83+O87+O91</f>
        <v>0</v>
      </c>
    </row>
    <row r="67" spans="1:18" x14ac:dyDescent="0.2">
      <c r="A67" s="24" t="s">
        <v>55</v>
      </c>
      <c r="B67" s="29" t="s">
        <v>124</v>
      </c>
      <c r="C67" s="29" t="s">
        <v>768</v>
      </c>
      <c r="D67" s="24" t="s">
        <v>69</v>
      </c>
      <c r="E67" s="30" t="s">
        <v>769</v>
      </c>
      <c r="F67" s="31" t="s">
        <v>71</v>
      </c>
      <c r="G67" s="32">
        <v>0.18</v>
      </c>
      <c r="H67" s="33">
        <v>0</v>
      </c>
      <c r="I67" s="33">
        <f>ROUND(ROUND(H67,2)*ROUND(G67,3),2)</f>
        <v>0</v>
      </c>
      <c r="O67">
        <f>(I67*21)/100</f>
        <v>0</v>
      </c>
      <c r="P67" t="s">
        <v>35</v>
      </c>
    </row>
    <row r="68" spans="1:18" ht="51" x14ac:dyDescent="0.2">
      <c r="A68" s="34" t="s">
        <v>59</v>
      </c>
      <c r="E68" s="35" t="s">
        <v>4135</v>
      </c>
    </row>
    <row r="69" spans="1:18" x14ac:dyDescent="0.2">
      <c r="A69" s="36" t="s">
        <v>61</v>
      </c>
      <c r="E69" s="37" t="s">
        <v>4136</v>
      </c>
    </row>
    <row r="70" spans="1:18" ht="229.5" x14ac:dyDescent="0.2">
      <c r="A70" t="s">
        <v>63</v>
      </c>
      <c r="E70" s="35" t="s">
        <v>772</v>
      </c>
    </row>
    <row r="71" spans="1:18" x14ac:dyDescent="0.2">
      <c r="A71" s="24" t="s">
        <v>55</v>
      </c>
      <c r="B71" s="29" t="s">
        <v>128</v>
      </c>
      <c r="C71" s="29" t="s">
        <v>288</v>
      </c>
      <c r="D71" s="24" t="s">
        <v>69</v>
      </c>
      <c r="E71" s="30" t="s">
        <v>289</v>
      </c>
      <c r="F71" s="31" t="s">
        <v>71</v>
      </c>
      <c r="G71" s="32">
        <v>4.5389999999999997</v>
      </c>
      <c r="H71" s="33">
        <v>0</v>
      </c>
      <c r="I71" s="33">
        <f>ROUND(ROUND(H71,2)*ROUND(G71,3),2)</f>
        <v>0</v>
      </c>
      <c r="O71">
        <f>(I71*21)/100</f>
        <v>0</v>
      </c>
      <c r="P71" t="s">
        <v>35</v>
      </c>
    </row>
    <row r="72" spans="1:18" ht="51" x14ac:dyDescent="0.2">
      <c r="A72" s="34" t="s">
        <v>59</v>
      </c>
      <c r="E72" s="35" t="s">
        <v>3351</v>
      </c>
    </row>
    <row r="73" spans="1:18" x14ac:dyDescent="0.2">
      <c r="A73" s="36" t="s">
        <v>61</v>
      </c>
      <c r="E73" s="37" t="s">
        <v>4879</v>
      </c>
    </row>
    <row r="74" spans="1:18" ht="369.75" x14ac:dyDescent="0.2">
      <c r="A74" t="s">
        <v>63</v>
      </c>
      <c r="E74" s="35" t="s">
        <v>274</v>
      </c>
    </row>
    <row r="75" spans="1:18" x14ac:dyDescent="0.2">
      <c r="A75" s="24" t="s">
        <v>55</v>
      </c>
      <c r="B75" s="29" t="s">
        <v>134</v>
      </c>
      <c r="C75" s="29" t="s">
        <v>775</v>
      </c>
      <c r="D75" s="24" t="s">
        <v>69</v>
      </c>
      <c r="E75" s="30" t="s">
        <v>776</v>
      </c>
      <c r="F75" s="31" t="s">
        <v>71</v>
      </c>
      <c r="G75" s="32">
        <v>3.6539999999999999</v>
      </c>
      <c r="H75" s="33">
        <v>0</v>
      </c>
      <c r="I75" s="33">
        <f>ROUND(ROUND(H75,2)*ROUND(G75,3),2)</f>
        <v>0</v>
      </c>
      <c r="O75">
        <f>(I75*21)/100</f>
        <v>0</v>
      </c>
      <c r="P75" t="s">
        <v>35</v>
      </c>
    </row>
    <row r="76" spans="1:18" ht="76.5" x14ac:dyDescent="0.2">
      <c r="A76" s="34" t="s">
        <v>59</v>
      </c>
      <c r="E76" s="35" t="s">
        <v>4880</v>
      </c>
    </row>
    <row r="77" spans="1:18" x14ac:dyDescent="0.2">
      <c r="A77" s="36" t="s">
        <v>61</v>
      </c>
      <c r="E77" s="37" t="s">
        <v>4881</v>
      </c>
    </row>
    <row r="78" spans="1:18" ht="369.75" x14ac:dyDescent="0.2">
      <c r="A78" t="s">
        <v>63</v>
      </c>
      <c r="E78" s="35" t="s">
        <v>274</v>
      </c>
    </row>
    <row r="79" spans="1:18" x14ac:dyDescent="0.2">
      <c r="A79" s="24" t="s">
        <v>55</v>
      </c>
      <c r="B79" s="29" t="s">
        <v>141</v>
      </c>
      <c r="C79" s="29" t="s">
        <v>779</v>
      </c>
      <c r="D79" s="24" t="s">
        <v>69</v>
      </c>
      <c r="E79" s="30" t="s">
        <v>780</v>
      </c>
      <c r="F79" s="31" t="s">
        <v>58</v>
      </c>
      <c r="G79" s="32">
        <v>0.57399999999999995</v>
      </c>
      <c r="H79" s="33">
        <v>0</v>
      </c>
      <c r="I79" s="33">
        <f>ROUND(ROUND(H79,2)*ROUND(G79,3),2)</f>
        <v>0</v>
      </c>
      <c r="O79">
        <f>(I79*21)/100</f>
        <v>0</v>
      </c>
      <c r="P79" t="s">
        <v>35</v>
      </c>
    </row>
    <row r="80" spans="1:18" ht="51" x14ac:dyDescent="0.2">
      <c r="A80" s="34" t="s">
        <v>59</v>
      </c>
      <c r="E80" s="35" t="s">
        <v>3355</v>
      </c>
    </row>
    <row r="81" spans="1:18" x14ac:dyDescent="0.2">
      <c r="A81" s="36" t="s">
        <v>61</v>
      </c>
      <c r="E81" s="37" t="s">
        <v>4882</v>
      </c>
    </row>
    <row r="82" spans="1:18" ht="191.25" x14ac:dyDescent="0.2">
      <c r="A82" t="s">
        <v>63</v>
      </c>
      <c r="E82" s="35" t="s">
        <v>783</v>
      </c>
    </row>
    <row r="83" spans="1:18" x14ac:dyDescent="0.2">
      <c r="A83" s="24" t="s">
        <v>55</v>
      </c>
      <c r="B83" s="29" t="s">
        <v>147</v>
      </c>
      <c r="C83" s="29" t="s">
        <v>293</v>
      </c>
      <c r="D83" s="24" t="s">
        <v>69</v>
      </c>
      <c r="E83" s="30" t="s">
        <v>294</v>
      </c>
      <c r="F83" s="31" t="s">
        <v>71</v>
      </c>
      <c r="G83" s="32">
        <v>6.8019999999999996</v>
      </c>
      <c r="H83" s="33">
        <v>0</v>
      </c>
      <c r="I83" s="33">
        <f>ROUND(ROUND(H83,2)*ROUND(G83,3),2)</f>
        <v>0</v>
      </c>
      <c r="O83">
        <f>(I83*21)/100</f>
        <v>0</v>
      </c>
      <c r="P83" t="s">
        <v>35</v>
      </c>
    </row>
    <row r="84" spans="1:18" ht="51" x14ac:dyDescent="0.2">
      <c r="A84" s="34" t="s">
        <v>59</v>
      </c>
      <c r="E84" s="35" t="s">
        <v>3357</v>
      </c>
    </row>
    <row r="85" spans="1:18" x14ac:dyDescent="0.2">
      <c r="A85" s="36" t="s">
        <v>61</v>
      </c>
      <c r="E85" s="37" t="s">
        <v>4883</v>
      </c>
    </row>
    <row r="86" spans="1:18" ht="38.25" x14ac:dyDescent="0.2">
      <c r="A86" t="s">
        <v>63</v>
      </c>
      <c r="E86" s="35" t="s">
        <v>297</v>
      </c>
    </row>
    <row r="87" spans="1:18" x14ac:dyDescent="0.2">
      <c r="A87" s="24" t="s">
        <v>55</v>
      </c>
      <c r="B87" s="29" t="s">
        <v>153</v>
      </c>
      <c r="C87" s="29" t="s">
        <v>310</v>
      </c>
      <c r="D87" s="24" t="s">
        <v>69</v>
      </c>
      <c r="E87" s="30" t="s">
        <v>311</v>
      </c>
      <c r="F87" s="31" t="s">
        <v>71</v>
      </c>
      <c r="G87" s="32">
        <v>7.5650000000000004</v>
      </c>
      <c r="H87" s="33">
        <v>0</v>
      </c>
      <c r="I87" s="33">
        <f>ROUND(ROUND(H87,2)*ROUND(G87,3),2)</f>
        <v>0</v>
      </c>
      <c r="O87">
        <f>(I87*21)/100</f>
        <v>0</v>
      </c>
      <c r="P87" t="s">
        <v>35</v>
      </c>
    </row>
    <row r="88" spans="1:18" ht="51" x14ac:dyDescent="0.2">
      <c r="A88" s="34" t="s">
        <v>59</v>
      </c>
      <c r="E88" s="35" t="s">
        <v>3359</v>
      </c>
    </row>
    <row r="89" spans="1:18" x14ac:dyDescent="0.2">
      <c r="A89" s="36" t="s">
        <v>61</v>
      </c>
      <c r="E89" s="37" t="s">
        <v>4884</v>
      </c>
    </row>
    <row r="90" spans="1:18" ht="102" x14ac:dyDescent="0.2">
      <c r="A90" t="s">
        <v>63</v>
      </c>
      <c r="E90" s="35" t="s">
        <v>314</v>
      </c>
    </row>
    <row r="91" spans="1:18" x14ac:dyDescent="0.2">
      <c r="A91" s="24" t="s">
        <v>55</v>
      </c>
      <c r="B91" s="29" t="s">
        <v>159</v>
      </c>
      <c r="C91" s="29" t="s">
        <v>788</v>
      </c>
      <c r="D91" s="24" t="s">
        <v>69</v>
      </c>
      <c r="E91" s="30" t="s">
        <v>789</v>
      </c>
      <c r="F91" s="31" t="s">
        <v>71</v>
      </c>
      <c r="G91" s="32">
        <v>0.93799999999999994</v>
      </c>
      <c r="H91" s="33">
        <v>0</v>
      </c>
      <c r="I91" s="33">
        <f>ROUND(ROUND(H91,2)*ROUND(G91,3),2)</f>
        <v>0</v>
      </c>
      <c r="O91">
        <f>(I91*21)/100</f>
        <v>0</v>
      </c>
      <c r="P91" t="s">
        <v>35</v>
      </c>
    </row>
    <row r="92" spans="1:18" ht="51" x14ac:dyDescent="0.2">
      <c r="A92" s="34" t="s">
        <v>59</v>
      </c>
      <c r="E92" s="35" t="s">
        <v>3361</v>
      </c>
    </row>
    <row r="93" spans="1:18" x14ac:dyDescent="0.2">
      <c r="A93" s="36" t="s">
        <v>61</v>
      </c>
      <c r="E93" s="37" t="s">
        <v>4885</v>
      </c>
    </row>
    <row r="94" spans="1:18" ht="357" x14ac:dyDescent="0.2">
      <c r="A94" t="s">
        <v>63</v>
      </c>
      <c r="E94" s="35" t="s">
        <v>792</v>
      </c>
    </row>
    <row r="95" spans="1:18" ht="12.75" customHeight="1" x14ac:dyDescent="0.2">
      <c r="A95" s="12" t="s">
        <v>53</v>
      </c>
      <c r="B95" s="12"/>
      <c r="C95" s="38" t="s">
        <v>45</v>
      </c>
      <c r="D95" s="12"/>
      <c r="E95" s="27" t="s">
        <v>315</v>
      </c>
      <c r="F95" s="12"/>
      <c r="G95" s="12"/>
      <c r="H95" s="12"/>
      <c r="I95" s="39">
        <f>0+Q95</f>
        <v>0</v>
      </c>
      <c r="O95">
        <f>0+R95</f>
        <v>0</v>
      </c>
      <c r="Q95">
        <f>0+I96+I100+I104+I108+I112+I116+I120+I124</f>
        <v>0</v>
      </c>
      <c r="R95">
        <f>0+O96+O100+O104+O108+O112+O116+O120+O124</f>
        <v>0</v>
      </c>
    </row>
    <row r="96" spans="1:18" x14ac:dyDescent="0.2">
      <c r="A96" s="24" t="s">
        <v>55</v>
      </c>
      <c r="B96" s="29" t="s">
        <v>165</v>
      </c>
      <c r="C96" s="29" t="s">
        <v>329</v>
      </c>
      <c r="D96" s="24" t="s">
        <v>69</v>
      </c>
      <c r="E96" s="30" t="s">
        <v>330</v>
      </c>
      <c r="F96" s="31" t="s">
        <v>204</v>
      </c>
      <c r="G96" s="32">
        <v>41.82</v>
      </c>
      <c r="H96" s="33">
        <v>0</v>
      </c>
      <c r="I96" s="33">
        <f>ROUND(ROUND(H96,2)*ROUND(G96,3),2)</f>
        <v>0</v>
      </c>
      <c r="O96">
        <f>(I96*21)/100</f>
        <v>0</v>
      </c>
      <c r="P96" t="s">
        <v>35</v>
      </c>
    </row>
    <row r="97" spans="1:16" ht="38.25" x14ac:dyDescent="0.2">
      <c r="A97" s="34" t="s">
        <v>59</v>
      </c>
      <c r="E97" s="35" t="s">
        <v>4221</v>
      </c>
    </row>
    <row r="98" spans="1:16" x14ac:dyDescent="0.2">
      <c r="A98" s="36" t="s">
        <v>61</v>
      </c>
      <c r="E98" s="37" t="s">
        <v>4886</v>
      </c>
    </row>
    <row r="99" spans="1:16" ht="51" x14ac:dyDescent="0.2">
      <c r="A99" t="s">
        <v>63</v>
      </c>
      <c r="E99" s="35" t="s">
        <v>327</v>
      </c>
    </row>
    <row r="100" spans="1:16" x14ac:dyDescent="0.2">
      <c r="A100" s="24" t="s">
        <v>55</v>
      </c>
      <c r="B100" s="29" t="s">
        <v>171</v>
      </c>
      <c r="C100" s="29" t="s">
        <v>347</v>
      </c>
      <c r="D100" s="24" t="s">
        <v>69</v>
      </c>
      <c r="E100" s="30" t="s">
        <v>348</v>
      </c>
      <c r="F100" s="31" t="s">
        <v>204</v>
      </c>
      <c r="G100" s="32">
        <v>41.82</v>
      </c>
      <c r="H100" s="33">
        <v>0</v>
      </c>
      <c r="I100" s="33">
        <f>ROUND(ROUND(H100,2)*ROUND(G100,3),2)</f>
        <v>0</v>
      </c>
      <c r="O100">
        <f>(I100*21)/100</f>
        <v>0</v>
      </c>
      <c r="P100" t="s">
        <v>35</v>
      </c>
    </row>
    <row r="101" spans="1:16" ht="38.25" x14ac:dyDescent="0.2">
      <c r="A101" s="34" t="s">
        <v>59</v>
      </c>
      <c r="E101" s="35" t="s">
        <v>4223</v>
      </c>
    </row>
    <row r="102" spans="1:16" x14ac:dyDescent="0.2">
      <c r="A102" s="36" t="s">
        <v>61</v>
      </c>
      <c r="E102" s="37" t="s">
        <v>4886</v>
      </c>
    </row>
    <row r="103" spans="1:16" ht="51" x14ac:dyDescent="0.2">
      <c r="A103" t="s">
        <v>63</v>
      </c>
      <c r="E103" s="35" t="s">
        <v>327</v>
      </c>
    </row>
    <row r="104" spans="1:16" x14ac:dyDescent="0.2">
      <c r="A104" s="24" t="s">
        <v>55</v>
      </c>
      <c r="B104" s="29" t="s">
        <v>178</v>
      </c>
      <c r="C104" s="29" t="s">
        <v>369</v>
      </c>
      <c r="D104" s="24" t="s">
        <v>69</v>
      </c>
      <c r="E104" s="30" t="s">
        <v>370</v>
      </c>
      <c r="F104" s="31" t="s">
        <v>204</v>
      </c>
      <c r="G104" s="32">
        <v>41.82</v>
      </c>
      <c r="H104" s="33">
        <v>0</v>
      </c>
      <c r="I104" s="33">
        <f>ROUND(ROUND(H104,2)*ROUND(G104,3),2)</f>
        <v>0</v>
      </c>
      <c r="O104">
        <f>(I104*21)/100</f>
        <v>0</v>
      </c>
      <c r="P104" t="s">
        <v>35</v>
      </c>
    </row>
    <row r="105" spans="1:16" ht="51" x14ac:dyDescent="0.2">
      <c r="A105" s="34" t="s">
        <v>59</v>
      </c>
      <c r="E105" s="35" t="s">
        <v>4024</v>
      </c>
    </row>
    <row r="106" spans="1:16" x14ac:dyDescent="0.2">
      <c r="A106" s="36" t="s">
        <v>61</v>
      </c>
      <c r="E106" s="37" t="s">
        <v>4886</v>
      </c>
    </row>
    <row r="107" spans="1:16" ht="51" x14ac:dyDescent="0.2">
      <c r="A107" t="s">
        <v>63</v>
      </c>
      <c r="E107" s="35" t="s">
        <v>373</v>
      </c>
    </row>
    <row r="108" spans="1:16" x14ac:dyDescent="0.2">
      <c r="A108" s="24" t="s">
        <v>55</v>
      </c>
      <c r="B108" s="29" t="s">
        <v>184</v>
      </c>
      <c r="C108" s="29" t="s">
        <v>375</v>
      </c>
      <c r="D108" s="24" t="s">
        <v>69</v>
      </c>
      <c r="E108" s="30" t="s">
        <v>376</v>
      </c>
      <c r="F108" s="31" t="s">
        <v>204</v>
      </c>
      <c r="G108" s="32">
        <v>83.64</v>
      </c>
      <c r="H108" s="33">
        <v>0</v>
      </c>
      <c r="I108" s="33">
        <f>ROUND(ROUND(H108,2)*ROUND(G108,3),2)</f>
        <v>0</v>
      </c>
      <c r="O108">
        <f>(I108*21)/100</f>
        <v>0</v>
      </c>
      <c r="P108" t="s">
        <v>35</v>
      </c>
    </row>
    <row r="109" spans="1:16" ht="102" x14ac:dyDescent="0.2">
      <c r="A109" s="34" t="s">
        <v>59</v>
      </c>
      <c r="E109" s="35" t="s">
        <v>4887</v>
      </c>
    </row>
    <row r="110" spans="1:16" ht="38.25" x14ac:dyDescent="0.2">
      <c r="A110" s="36" t="s">
        <v>61</v>
      </c>
      <c r="E110" s="37" t="s">
        <v>4888</v>
      </c>
    </row>
    <row r="111" spans="1:16" ht="51" x14ac:dyDescent="0.2">
      <c r="A111" t="s">
        <v>63</v>
      </c>
      <c r="E111" s="35" t="s">
        <v>373</v>
      </c>
    </row>
    <row r="112" spans="1:16" x14ac:dyDescent="0.2">
      <c r="A112" s="24" t="s">
        <v>55</v>
      </c>
      <c r="B112" s="29" t="s">
        <v>190</v>
      </c>
      <c r="C112" s="29" t="s">
        <v>403</v>
      </c>
      <c r="D112" s="24" t="s">
        <v>69</v>
      </c>
      <c r="E112" s="30" t="s">
        <v>404</v>
      </c>
      <c r="F112" s="31" t="s">
        <v>204</v>
      </c>
      <c r="G112" s="32">
        <v>41.82</v>
      </c>
      <c r="H112" s="33">
        <v>0</v>
      </c>
      <c r="I112" s="33">
        <f>ROUND(ROUND(H112,2)*ROUND(G112,3),2)</f>
        <v>0</v>
      </c>
      <c r="O112">
        <f>(I112*21)/100</f>
        <v>0</v>
      </c>
      <c r="P112" t="s">
        <v>35</v>
      </c>
    </row>
    <row r="113" spans="1:18" ht="38.25" x14ac:dyDescent="0.2">
      <c r="A113" s="34" t="s">
        <v>59</v>
      </c>
      <c r="E113" s="35" t="s">
        <v>4226</v>
      </c>
    </row>
    <row r="114" spans="1:18" x14ac:dyDescent="0.2">
      <c r="A114" s="36" t="s">
        <v>61</v>
      </c>
      <c r="E114" s="37" t="s">
        <v>4886</v>
      </c>
    </row>
    <row r="115" spans="1:18" ht="140.25" x14ac:dyDescent="0.2">
      <c r="A115" t="s">
        <v>63</v>
      </c>
      <c r="E115" s="35" t="s">
        <v>401</v>
      </c>
    </row>
    <row r="116" spans="1:18" x14ac:dyDescent="0.2">
      <c r="A116" s="24" t="s">
        <v>55</v>
      </c>
      <c r="B116" s="29" t="s">
        <v>196</v>
      </c>
      <c r="C116" s="29" t="s">
        <v>408</v>
      </c>
      <c r="D116" s="24" t="s">
        <v>69</v>
      </c>
      <c r="E116" s="30" t="s">
        <v>409</v>
      </c>
      <c r="F116" s="31" t="s">
        <v>204</v>
      </c>
      <c r="G116" s="32">
        <v>41.82</v>
      </c>
      <c r="H116" s="33">
        <v>0</v>
      </c>
      <c r="I116" s="33">
        <f>ROUND(ROUND(H116,2)*ROUND(G116,3),2)</f>
        <v>0</v>
      </c>
      <c r="O116">
        <f>(I116*21)/100</f>
        <v>0</v>
      </c>
      <c r="P116" t="s">
        <v>35</v>
      </c>
    </row>
    <row r="117" spans="1:18" ht="38.25" x14ac:dyDescent="0.2">
      <c r="A117" s="34" t="s">
        <v>59</v>
      </c>
      <c r="E117" s="35" t="s">
        <v>4227</v>
      </c>
    </row>
    <row r="118" spans="1:18" x14ac:dyDescent="0.2">
      <c r="A118" s="36" t="s">
        <v>61</v>
      </c>
      <c r="E118" s="37" t="s">
        <v>4886</v>
      </c>
    </row>
    <row r="119" spans="1:18" ht="140.25" x14ac:dyDescent="0.2">
      <c r="A119" t="s">
        <v>63</v>
      </c>
      <c r="E119" s="35" t="s">
        <v>401</v>
      </c>
    </row>
    <row r="120" spans="1:18" x14ac:dyDescent="0.2">
      <c r="A120" s="24" t="s">
        <v>55</v>
      </c>
      <c r="B120" s="29" t="s">
        <v>201</v>
      </c>
      <c r="C120" s="29" t="s">
        <v>413</v>
      </c>
      <c r="D120" s="24" t="s">
        <v>69</v>
      </c>
      <c r="E120" s="30" t="s">
        <v>414</v>
      </c>
      <c r="F120" s="31" t="s">
        <v>204</v>
      </c>
      <c r="G120" s="32">
        <v>41.82</v>
      </c>
      <c r="H120" s="33">
        <v>0</v>
      </c>
      <c r="I120" s="33">
        <f>ROUND(ROUND(H120,2)*ROUND(G120,3),2)</f>
        <v>0</v>
      </c>
      <c r="O120">
        <f>(I120*21)/100</f>
        <v>0</v>
      </c>
      <c r="P120" t="s">
        <v>35</v>
      </c>
    </row>
    <row r="121" spans="1:18" ht="38.25" x14ac:dyDescent="0.2">
      <c r="A121" s="34" t="s">
        <v>59</v>
      </c>
      <c r="E121" s="35" t="s">
        <v>4228</v>
      </c>
    </row>
    <row r="122" spans="1:18" x14ac:dyDescent="0.2">
      <c r="A122" s="36" t="s">
        <v>61</v>
      </c>
      <c r="E122" s="37" t="s">
        <v>4886</v>
      </c>
    </row>
    <row r="123" spans="1:18" ht="140.25" x14ac:dyDescent="0.2">
      <c r="A123" t="s">
        <v>63</v>
      </c>
      <c r="E123" s="35" t="s">
        <v>401</v>
      </c>
    </row>
    <row r="124" spans="1:18" x14ac:dyDescent="0.2">
      <c r="A124" s="24" t="s">
        <v>55</v>
      </c>
      <c r="B124" s="29" t="s">
        <v>208</v>
      </c>
      <c r="C124" s="29" t="s">
        <v>471</v>
      </c>
      <c r="D124" s="24" t="s">
        <v>69</v>
      </c>
      <c r="E124" s="30" t="s">
        <v>472</v>
      </c>
      <c r="F124" s="31" t="s">
        <v>101</v>
      </c>
      <c r="G124" s="32">
        <v>22.36</v>
      </c>
      <c r="H124" s="33">
        <v>0</v>
      </c>
      <c r="I124" s="33">
        <f>ROUND(ROUND(H124,2)*ROUND(G124,3),2)</f>
        <v>0</v>
      </c>
      <c r="O124">
        <f>(I124*21)/100</f>
        <v>0</v>
      </c>
      <c r="P124" t="s">
        <v>35</v>
      </c>
    </row>
    <row r="125" spans="1:18" ht="38.25" x14ac:dyDescent="0.2">
      <c r="A125" s="34" t="s">
        <v>59</v>
      </c>
      <c r="E125" s="35" t="s">
        <v>4026</v>
      </c>
    </row>
    <row r="126" spans="1:18" x14ac:dyDescent="0.2">
      <c r="A126" s="36" t="s">
        <v>61</v>
      </c>
      <c r="E126" s="37" t="s">
        <v>4870</v>
      </c>
    </row>
    <row r="127" spans="1:18" ht="38.25" x14ac:dyDescent="0.2">
      <c r="A127" t="s">
        <v>63</v>
      </c>
      <c r="E127" s="35" t="s">
        <v>475</v>
      </c>
    </row>
    <row r="128" spans="1:18" ht="12.75" customHeight="1" x14ac:dyDescent="0.2">
      <c r="A128" s="12" t="s">
        <v>53</v>
      </c>
      <c r="B128" s="12"/>
      <c r="C128" s="38" t="s">
        <v>47</v>
      </c>
      <c r="D128" s="12"/>
      <c r="E128" s="27" t="s">
        <v>793</v>
      </c>
      <c r="F128" s="12"/>
      <c r="G128" s="12"/>
      <c r="H128" s="12"/>
      <c r="I128" s="39">
        <f>0+Q128</f>
        <v>0</v>
      </c>
      <c r="O128">
        <f>0+R128</f>
        <v>0</v>
      </c>
      <c r="Q128">
        <f>0+I129</f>
        <v>0</v>
      </c>
      <c r="R128">
        <f>0+O129</f>
        <v>0</v>
      </c>
    </row>
    <row r="129" spans="1:18" ht="25.5" x14ac:dyDescent="0.2">
      <c r="A129" s="24" t="s">
        <v>55</v>
      </c>
      <c r="B129" s="29" t="s">
        <v>214</v>
      </c>
      <c r="C129" s="29" t="s">
        <v>794</v>
      </c>
      <c r="D129" s="24" t="s">
        <v>69</v>
      </c>
      <c r="E129" s="30" t="s">
        <v>795</v>
      </c>
      <c r="F129" s="31" t="s">
        <v>204</v>
      </c>
      <c r="G129" s="32">
        <v>0.30399999999999999</v>
      </c>
      <c r="H129" s="33">
        <v>0</v>
      </c>
      <c r="I129" s="33">
        <f>ROUND(ROUND(H129,2)*ROUND(G129,3),2)</f>
        <v>0</v>
      </c>
      <c r="O129">
        <f>(I129*21)/100</f>
        <v>0</v>
      </c>
      <c r="P129" t="s">
        <v>35</v>
      </c>
    </row>
    <row r="130" spans="1:18" ht="51" x14ac:dyDescent="0.2">
      <c r="A130" s="34" t="s">
        <v>59</v>
      </c>
      <c r="E130" s="35" t="s">
        <v>3373</v>
      </c>
    </row>
    <row r="131" spans="1:18" x14ac:dyDescent="0.2">
      <c r="A131" s="36" t="s">
        <v>61</v>
      </c>
      <c r="E131" s="37" t="s">
        <v>3374</v>
      </c>
    </row>
    <row r="132" spans="1:18" ht="76.5" x14ac:dyDescent="0.2">
      <c r="A132" t="s">
        <v>63</v>
      </c>
      <c r="E132" s="35" t="s">
        <v>798</v>
      </c>
    </row>
    <row r="133" spans="1:18" ht="12.75" customHeight="1" x14ac:dyDescent="0.2">
      <c r="A133" s="12" t="s">
        <v>53</v>
      </c>
      <c r="B133" s="12"/>
      <c r="C133" s="38" t="s">
        <v>89</v>
      </c>
      <c r="D133" s="12"/>
      <c r="E133" s="27" t="s">
        <v>476</v>
      </c>
      <c r="F133" s="12"/>
      <c r="G133" s="12"/>
      <c r="H133" s="12"/>
      <c r="I133" s="39">
        <f>0+Q133</f>
        <v>0</v>
      </c>
      <c r="O133">
        <f>0+R133</f>
        <v>0</v>
      </c>
      <c r="Q133">
        <f>0+I134+I138</f>
        <v>0</v>
      </c>
      <c r="R133">
        <f>0+O134+O138</f>
        <v>0</v>
      </c>
    </row>
    <row r="134" spans="1:18" ht="25.5" x14ac:dyDescent="0.2">
      <c r="A134" s="24" t="s">
        <v>55</v>
      </c>
      <c r="B134" s="29" t="s">
        <v>220</v>
      </c>
      <c r="C134" s="29" t="s">
        <v>799</v>
      </c>
      <c r="D134" s="24" t="s">
        <v>69</v>
      </c>
      <c r="E134" s="30" t="s">
        <v>800</v>
      </c>
      <c r="F134" s="31" t="s">
        <v>204</v>
      </c>
      <c r="G134" s="32">
        <v>28.067</v>
      </c>
      <c r="H134" s="33">
        <v>0</v>
      </c>
      <c r="I134" s="33">
        <f>ROUND(ROUND(H134,2)*ROUND(G134,3),2)</f>
        <v>0</v>
      </c>
      <c r="O134">
        <f>(I134*21)/100</f>
        <v>0</v>
      </c>
      <c r="P134" t="s">
        <v>35</v>
      </c>
    </row>
    <row r="135" spans="1:18" ht="76.5" x14ac:dyDescent="0.2">
      <c r="A135" s="34" t="s">
        <v>59</v>
      </c>
      <c r="E135" s="35" t="s">
        <v>4889</v>
      </c>
    </row>
    <row r="136" spans="1:18" ht="38.25" x14ac:dyDescent="0.2">
      <c r="A136" s="36" t="s">
        <v>61</v>
      </c>
      <c r="E136" s="37" t="s">
        <v>4890</v>
      </c>
    </row>
    <row r="137" spans="1:18" ht="191.25" x14ac:dyDescent="0.2">
      <c r="A137" t="s">
        <v>63</v>
      </c>
      <c r="E137" s="35" t="s">
        <v>803</v>
      </c>
    </row>
    <row r="138" spans="1:18" x14ac:dyDescent="0.2">
      <c r="A138" s="24" t="s">
        <v>55</v>
      </c>
      <c r="B138" s="29" t="s">
        <v>225</v>
      </c>
      <c r="C138" s="29" t="s">
        <v>804</v>
      </c>
      <c r="D138" s="24" t="s">
        <v>69</v>
      </c>
      <c r="E138" s="30" t="s">
        <v>805</v>
      </c>
      <c r="F138" s="31" t="s">
        <v>204</v>
      </c>
      <c r="G138" s="32">
        <v>0.30399999999999999</v>
      </c>
      <c r="H138" s="33">
        <v>0</v>
      </c>
      <c r="I138" s="33">
        <f>ROUND(ROUND(H138,2)*ROUND(G138,3),2)</f>
        <v>0</v>
      </c>
      <c r="O138">
        <f>(I138*21)/100</f>
        <v>0</v>
      </c>
      <c r="P138" t="s">
        <v>35</v>
      </c>
    </row>
    <row r="139" spans="1:18" ht="38.25" x14ac:dyDescent="0.2">
      <c r="A139" s="34" t="s">
        <v>59</v>
      </c>
      <c r="E139" s="35" t="s">
        <v>3378</v>
      </c>
    </row>
    <row r="140" spans="1:18" x14ac:dyDescent="0.2">
      <c r="A140" s="36" t="s">
        <v>61</v>
      </c>
      <c r="E140" s="37" t="s">
        <v>3374</v>
      </c>
    </row>
    <row r="141" spans="1:18" ht="51" x14ac:dyDescent="0.2">
      <c r="A141" t="s">
        <v>63</v>
      </c>
      <c r="E141" s="35" t="s">
        <v>807</v>
      </c>
    </row>
    <row r="142" spans="1:18" ht="12.75" customHeight="1" x14ac:dyDescent="0.2">
      <c r="A142" s="12" t="s">
        <v>53</v>
      </c>
      <c r="B142" s="12"/>
      <c r="C142" s="38" t="s">
        <v>94</v>
      </c>
      <c r="D142" s="12"/>
      <c r="E142" s="27" t="s">
        <v>490</v>
      </c>
      <c r="F142" s="12"/>
      <c r="G142" s="12"/>
      <c r="H142" s="12"/>
      <c r="I142" s="39">
        <f>0+Q142</f>
        <v>0</v>
      </c>
      <c r="O142">
        <f>0+R142</f>
        <v>0</v>
      </c>
      <c r="Q142">
        <f>0+I143+I147+I151</f>
        <v>0</v>
      </c>
      <c r="R142">
        <f>0+O143+O147+O151</f>
        <v>0</v>
      </c>
    </row>
    <row r="143" spans="1:18" x14ac:dyDescent="0.2">
      <c r="A143" s="24" t="s">
        <v>55</v>
      </c>
      <c r="B143" s="29" t="s">
        <v>230</v>
      </c>
      <c r="C143" s="29" t="s">
        <v>808</v>
      </c>
      <c r="D143" s="24" t="s">
        <v>69</v>
      </c>
      <c r="E143" s="30" t="s">
        <v>809</v>
      </c>
      <c r="F143" s="31" t="s">
        <v>101</v>
      </c>
      <c r="G143" s="32">
        <v>10.5</v>
      </c>
      <c r="H143" s="33">
        <v>0</v>
      </c>
      <c r="I143" s="33">
        <f>ROUND(ROUND(H143,2)*ROUND(G143,3),2)</f>
        <v>0</v>
      </c>
      <c r="O143">
        <f>(I143*21)/100</f>
        <v>0</v>
      </c>
      <c r="P143" t="s">
        <v>35</v>
      </c>
    </row>
    <row r="144" spans="1:18" ht="51" x14ac:dyDescent="0.2">
      <c r="A144" s="34" t="s">
        <v>59</v>
      </c>
      <c r="E144" s="35" t="s">
        <v>4147</v>
      </c>
    </row>
    <row r="145" spans="1:18" x14ac:dyDescent="0.2">
      <c r="A145" s="36" t="s">
        <v>61</v>
      </c>
      <c r="E145" s="37" t="s">
        <v>4891</v>
      </c>
    </row>
    <row r="146" spans="1:18" ht="255" x14ac:dyDescent="0.2">
      <c r="A146" t="s">
        <v>63</v>
      </c>
      <c r="E146" s="35" t="s">
        <v>496</v>
      </c>
    </row>
    <row r="147" spans="1:18" x14ac:dyDescent="0.2">
      <c r="A147" s="24" t="s">
        <v>55</v>
      </c>
      <c r="B147" s="29" t="s">
        <v>236</v>
      </c>
      <c r="C147" s="29" t="s">
        <v>812</v>
      </c>
      <c r="D147" s="24" t="s">
        <v>69</v>
      </c>
      <c r="E147" s="30" t="s">
        <v>813</v>
      </c>
      <c r="F147" s="31" t="s">
        <v>486</v>
      </c>
      <c r="G147" s="32">
        <v>1</v>
      </c>
      <c r="H147" s="33">
        <v>0</v>
      </c>
      <c r="I147" s="33">
        <f>ROUND(ROUND(H147,2)*ROUND(G147,3),2)</f>
        <v>0</v>
      </c>
      <c r="O147">
        <f>(I147*21)/100</f>
        <v>0</v>
      </c>
      <c r="P147" t="s">
        <v>35</v>
      </c>
    </row>
    <row r="148" spans="1:18" ht="51" x14ac:dyDescent="0.2">
      <c r="A148" s="34" t="s">
        <v>59</v>
      </c>
      <c r="E148" s="35" t="s">
        <v>3381</v>
      </c>
    </row>
    <row r="149" spans="1:18" x14ac:dyDescent="0.2">
      <c r="A149" s="36" t="s">
        <v>61</v>
      </c>
      <c r="E149" s="37" t="s">
        <v>815</v>
      </c>
    </row>
    <row r="150" spans="1:18" ht="38.25" x14ac:dyDescent="0.2">
      <c r="A150" t="s">
        <v>63</v>
      </c>
      <c r="E150" s="35" t="s">
        <v>816</v>
      </c>
    </row>
    <row r="151" spans="1:18" x14ac:dyDescent="0.2">
      <c r="A151" s="24" t="s">
        <v>55</v>
      </c>
      <c r="B151" s="29" t="s">
        <v>243</v>
      </c>
      <c r="C151" s="29" t="s">
        <v>817</v>
      </c>
      <c r="D151" s="24" t="s">
        <v>69</v>
      </c>
      <c r="E151" s="30" t="s">
        <v>818</v>
      </c>
      <c r="F151" s="31" t="s">
        <v>71</v>
      </c>
      <c r="G151" s="32">
        <v>4.54</v>
      </c>
      <c r="H151" s="33">
        <v>0</v>
      </c>
      <c r="I151" s="33">
        <f>ROUND(ROUND(H151,2)*ROUND(G151,3),2)</f>
        <v>0</v>
      </c>
      <c r="O151">
        <f>(I151*21)/100</f>
        <v>0</v>
      </c>
      <c r="P151" t="s">
        <v>35</v>
      </c>
    </row>
    <row r="152" spans="1:18" ht="102" x14ac:dyDescent="0.2">
      <c r="A152" s="34" t="s">
        <v>59</v>
      </c>
      <c r="E152" s="35" t="s">
        <v>4892</v>
      </c>
    </row>
    <row r="153" spans="1:18" x14ac:dyDescent="0.2">
      <c r="A153" s="36" t="s">
        <v>61</v>
      </c>
      <c r="E153" s="37" t="s">
        <v>4893</v>
      </c>
    </row>
    <row r="154" spans="1:18" ht="369.75" x14ac:dyDescent="0.2">
      <c r="A154" t="s">
        <v>63</v>
      </c>
      <c r="E154" s="35" t="s">
        <v>274</v>
      </c>
    </row>
    <row r="155" spans="1:18" ht="12.75" customHeight="1" x14ac:dyDescent="0.2">
      <c r="A155" s="12" t="s">
        <v>53</v>
      </c>
      <c r="B155" s="12"/>
      <c r="C155" s="38" t="s">
        <v>50</v>
      </c>
      <c r="D155" s="12"/>
      <c r="E155" s="27" t="s">
        <v>542</v>
      </c>
      <c r="F155" s="12"/>
      <c r="G155" s="12"/>
      <c r="H155" s="12"/>
      <c r="I155" s="39">
        <f>0+Q155</f>
        <v>0</v>
      </c>
      <c r="O155">
        <f>0+R155</f>
        <v>0</v>
      </c>
      <c r="Q155">
        <f>0+I156+I160+I164+I168</f>
        <v>0</v>
      </c>
      <c r="R155">
        <f>0+O156+O160+O164+O168</f>
        <v>0</v>
      </c>
    </row>
    <row r="156" spans="1:18" x14ac:dyDescent="0.2">
      <c r="A156" s="24" t="s">
        <v>55</v>
      </c>
      <c r="B156" s="29" t="s">
        <v>249</v>
      </c>
      <c r="C156" s="29" t="s">
        <v>646</v>
      </c>
      <c r="D156" s="24" t="s">
        <v>69</v>
      </c>
      <c r="E156" s="30" t="s">
        <v>647</v>
      </c>
      <c r="F156" s="31" t="s">
        <v>101</v>
      </c>
      <c r="G156" s="32">
        <v>14.9</v>
      </c>
      <c r="H156" s="33">
        <v>0</v>
      </c>
      <c r="I156" s="33">
        <f>ROUND(ROUND(H156,2)*ROUND(G156,3),2)</f>
        <v>0</v>
      </c>
      <c r="O156">
        <f>(I156*21)/100</f>
        <v>0</v>
      </c>
      <c r="P156" t="s">
        <v>35</v>
      </c>
    </row>
    <row r="157" spans="1:18" ht="38.25" x14ac:dyDescent="0.2">
      <c r="A157" s="34" t="s">
        <v>59</v>
      </c>
      <c r="E157" s="35" t="s">
        <v>3386</v>
      </c>
    </row>
    <row r="158" spans="1:18" x14ac:dyDescent="0.2">
      <c r="A158" s="36" t="s">
        <v>61</v>
      </c>
      <c r="E158" s="37" t="s">
        <v>4894</v>
      </c>
    </row>
    <row r="159" spans="1:18" ht="25.5" x14ac:dyDescent="0.2">
      <c r="A159" t="s">
        <v>63</v>
      </c>
      <c r="E159" s="35" t="s">
        <v>644</v>
      </c>
    </row>
    <row r="160" spans="1:18" x14ac:dyDescent="0.2">
      <c r="A160" s="24" t="s">
        <v>55</v>
      </c>
      <c r="B160" s="29" t="s">
        <v>255</v>
      </c>
      <c r="C160" s="29" t="s">
        <v>821</v>
      </c>
      <c r="D160" s="24" t="s">
        <v>69</v>
      </c>
      <c r="E160" s="30" t="s">
        <v>822</v>
      </c>
      <c r="F160" s="31" t="s">
        <v>101</v>
      </c>
      <c r="G160" s="32">
        <v>3.8</v>
      </c>
      <c r="H160" s="33">
        <v>0</v>
      </c>
      <c r="I160" s="33">
        <f>ROUND(ROUND(H160,2)*ROUND(G160,3),2)</f>
        <v>0</v>
      </c>
      <c r="O160">
        <f>(I160*21)/100</f>
        <v>0</v>
      </c>
      <c r="P160" t="s">
        <v>35</v>
      </c>
    </row>
    <row r="161" spans="1:16" ht="51" x14ac:dyDescent="0.2">
      <c r="A161" s="34" t="s">
        <v>59</v>
      </c>
      <c r="E161" s="35" t="s">
        <v>3388</v>
      </c>
    </row>
    <row r="162" spans="1:16" x14ac:dyDescent="0.2">
      <c r="A162" s="36" t="s">
        <v>61</v>
      </c>
      <c r="E162" s="37" t="s">
        <v>3389</v>
      </c>
    </row>
    <row r="163" spans="1:16" ht="25.5" x14ac:dyDescent="0.2">
      <c r="A163" t="s">
        <v>63</v>
      </c>
      <c r="E163" s="35" t="s">
        <v>825</v>
      </c>
    </row>
    <row r="164" spans="1:16" x14ac:dyDescent="0.2">
      <c r="A164" s="24" t="s">
        <v>55</v>
      </c>
      <c r="B164" s="29" t="s">
        <v>262</v>
      </c>
      <c r="C164" s="29" t="s">
        <v>826</v>
      </c>
      <c r="D164" s="24" t="s">
        <v>69</v>
      </c>
      <c r="E164" s="30" t="s">
        <v>827</v>
      </c>
      <c r="F164" s="31" t="s">
        <v>71</v>
      </c>
      <c r="G164" s="32">
        <v>2E-3</v>
      </c>
      <c r="H164" s="33">
        <v>0</v>
      </c>
      <c r="I164" s="33">
        <f>ROUND(ROUND(H164,2)*ROUND(G164,3),2)</f>
        <v>0</v>
      </c>
      <c r="O164">
        <f>(I164*21)/100</f>
        <v>0</v>
      </c>
      <c r="P164" t="s">
        <v>35</v>
      </c>
    </row>
    <row r="165" spans="1:16" ht="51" x14ac:dyDescent="0.2">
      <c r="A165" s="34" t="s">
        <v>59</v>
      </c>
      <c r="E165" s="35" t="s">
        <v>3390</v>
      </c>
    </row>
    <row r="166" spans="1:16" x14ac:dyDescent="0.2">
      <c r="A166" s="36" t="s">
        <v>61</v>
      </c>
      <c r="E166" s="37" t="s">
        <v>4152</v>
      </c>
    </row>
    <row r="167" spans="1:16" ht="38.25" x14ac:dyDescent="0.2">
      <c r="A167" t="s">
        <v>63</v>
      </c>
      <c r="E167" s="35" t="s">
        <v>830</v>
      </c>
    </row>
    <row r="168" spans="1:16" x14ac:dyDescent="0.2">
      <c r="A168" s="24" t="s">
        <v>55</v>
      </c>
      <c r="B168" s="29" t="s">
        <v>269</v>
      </c>
      <c r="C168" s="29" t="s">
        <v>831</v>
      </c>
      <c r="D168" s="24" t="s">
        <v>69</v>
      </c>
      <c r="E168" s="30" t="s">
        <v>832</v>
      </c>
      <c r="F168" s="31" t="s">
        <v>71</v>
      </c>
      <c r="G168" s="32">
        <v>2.5000000000000001E-2</v>
      </c>
      <c r="H168" s="33">
        <v>0</v>
      </c>
      <c r="I168" s="33">
        <f>ROUND(ROUND(H168,2)*ROUND(G168,3),2)</f>
        <v>0</v>
      </c>
      <c r="O168">
        <f>(I168*21)/100</f>
        <v>0</v>
      </c>
      <c r="P168" t="s">
        <v>35</v>
      </c>
    </row>
    <row r="169" spans="1:16" ht="63.75" x14ac:dyDescent="0.2">
      <c r="A169" s="34" t="s">
        <v>59</v>
      </c>
      <c r="E169" s="35" t="s">
        <v>3391</v>
      </c>
    </row>
    <row r="170" spans="1:16" x14ac:dyDescent="0.2">
      <c r="A170" s="36" t="s">
        <v>61</v>
      </c>
      <c r="E170" s="37" t="s">
        <v>834</v>
      </c>
    </row>
    <row r="171" spans="1:16" ht="229.5" x14ac:dyDescent="0.2">
      <c r="A171" t="s">
        <v>63</v>
      </c>
      <c r="E171"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0+O12+O17+O62+O91+O124+O129+O138+O151</f>
        <v>0</v>
      </c>
      <c r="P2" t="s">
        <v>34</v>
      </c>
    </row>
    <row r="3" spans="1:18" ht="15" customHeight="1" x14ac:dyDescent="0.25">
      <c r="A3" t="s">
        <v>11</v>
      </c>
      <c r="B3" s="17" t="s">
        <v>13</v>
      </c>
      <c r="C3" s="4" t="s">
        <v>14</v>
      </c>
      <c r="D3" s="7"/>
      <c r="E3" s="18" t="s">
        <v>15</v>
      </c>
      <c r="F3" s="8"/>
      <c r="G3" s="15"/>
      <c r="H3" s="14" t="s">
        <v>4895</v>
      </c>
      <c r="I3" s="40">
        <f>0+I12+I17+I62+I91+I124+I129+I138+I151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4895</v>
      </c>
      <c r="D8" s="2"/>
      <c r="E8" s="21" t="s">
        <v>4896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98.7</v>
      </c>
      <c r="H13" s="33">
        <v>0</v>
      </c>
      <c r="I13" s="33">
        <f>ROUND(ROUND(H13,2)*ROUND(G13,3),2)</f>
        <v>0</v>
      </c>
      <c r="O13">
        <f>(I13*21)/100</f>
        <v>0</v>
      </c>
      <c r="P13" t="s">
        <v>35</v>
      </c>
    </row>
    <row r="14" spans="1:18" ht="25.5" x14ac:dyDescent="0.2">
      <c r="A14" s="34" t="s">
        <v>59</v>
      </c>
      <c r="E14" s="35" t="s">
        <v>742</v>
      </c>
    </row>
    <row r="15" spans="1:18" x14ac:dyDescent="0.2">
      <c r="A15" s="36" t="s">
        <v>61</v>
      </c>
      <c r="E15" s="37" t="s">
        <v>4897</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f>
        <v>0</v>
      </c>
      <c r="R17">
        <f>0+O18+O22+O26+O30+O34+O38+O42+O46+O50+O54+O58</f>
        <v>0</v>
      </c>
    </row>
    <row r="18" spans="1:18" x14ac:dyDescent="0.2">
      <c r="A18" s="24" t="s">
        <v>55</v>
      </c>
      <c r="B18" s="29" t="s">
        <v>35</v>
      </c>
      <c r="C18" s="29" t="s">
        <v>1087</v>
      </c>
      <c r="D18" s="24" t="s">
        <v>69</v>
      </c>
      <c r="E18" s="30" t="s">
        <v>1088</v>
      </c>
      <c r="F18" s="31" t="s">
        <v>101</v>
      </c>
      <c r="G18" s="32">
        <v>5.15</v>
      </c>
      <c r="H18" s="33">
        <v>0</v>
      </c>
      <c r="I18" s="33">
        <f>ROUND(ROUND(H18,2)*ROUND(G18,3),2)</f>
        <v>0</v>
      </c>
      <c r="O18">
        <f>(I18*21)/100</f>
        <v>0</v>
      </c>
      <c r="P18" t="s">
        <v>35</v>
      </c>
    </row>
    <row r="19" spans="1:18" ht="38.25" x14ac:dyDescent="0.2">
      <c r="A19" s="34" t="s">
        <v>59</v>
      </c>
      <c r="E19" s="35" t="s">
        <v>4006</v>
      </c>
    </row>
    <row r="20" spans="1:18" x14ac:dyDescent="0.2">
      <c r="A20" s="36" t="s">
        <v>61</v>
      </c>
      <c r="E20" s="37" t="s">
        <v>3863</v>
      </c>
    </row>
    <row r="21" spans="1:18" ht="25.5" x14ac:dyDescent="0.2">
      <c r="A21" t="s">
        <v>63</v>
      </c>
      <c r="E21" s="35" t="s">
        <v>133</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3.7469999999999999</v>
      </c>
      <c r="H26" s="33">
        <v>0</v>
      </c>
      <c r="I26" s="33">
        <f>ROUND(ROUND(H26,2)*ROUND(G26,3),2)</f>
        <v>0</v>
      </c>
      <c r="O26">
        <f>(I26*21)/100</f>
        <v>0</v>
      </c>
      <c r="P26" t="s">
        <v>35</v>
      </c>
    </row>
    <row r="27" spans="1:18" ht="153" x14ac:dyDescent="0.2">
      <c r="A27" s="34" t="s">
        <v>59</v>
      </c>
      <c r="E27" s="35" t="s">
        <v>4898</v>
      </c>
    </row>
    <row r="28" spans="1:18" ht="38.25" x14ac:dyDescent="0.2">
      <c r="A28" s="36" t="s">
        <v>61</v>
      </c>
      <c r="E28" s="37" t="s">
        <v>4899</v>
      </c>
    </row>
    <row r="29" spans="1:18" ht="38.25" x14ac:dyDescent="0.2">
      <c r="A29" t="s">
        <v>63</v>
      </c>
      <c r="E29" s="35" t="s">
        <v>146</v>
      </c>
    </row>
    <row r="30" spans="1:18" x14ac:dyDescent="0.2">
      <c r="A30" s="24" t="s">
        <v>55</v>
      </c>
      <c r="B30" s="29" t="s">
        <v>45</v>
      </c>
      <c r="C30" s="29" t="s">
        <v>166</v>
      </c>
      <c r="D30" s="24" t="s">
        <v>69</v>
      </c>
      <c r="E30" s="30" t="s">
        <v>167</v>
      </c>
      <c r="F30" s="31" t="s">
        <v>71</v>
      </c>
      <c r="G30" s="32">
        <v>49.35</v>
      </c>
      <c r="H30" s="33">
        <v>0</v>
      </c>
      <c r="I30" s="33">
        <f>ROUND(ROUND(H30,2)*ROUND(G30,3),2)</f>
        <v>0</v>
      </c>
      <c r="O30">
        <f>(I30*21)/100</f>
        <v>0</v>
      </c>
      <c r="P30" t="s">
        <v>35</v>
      </c>
    </row>
    <row r="31" spans="1:18" ht="63.75" x14ac:dyDescent="0.2">
      <c r="A31" s="34" t="s">
        <v>59</v>
      </c>
      <c r="E31" s="35" t="s">
        <v>4900</v>
      </c>
    </row>
    <row r="32" spans="1:18" x14ac:dyDescent="0.2">
      <c r="A32" s="36" t="s">
        <v>61</v>
      </c>
      <c r="E32" s="37" t="s">
        <v>4901</v>
      </c>
    </row>
    <row r="33" spans="1:16" ht="318.75" x14ac:dyDescent="0.2">
      <c r="A33" t="s">
        <v>63</v>
      </c>
      <c r="E33" s="35" t="s">
        <v>170</v>
      </c>
    </row>
    <row r="34" spans="1:16" x14ac:dyDescent="0.2">
      <c r="A34" s="24" t="s">
        <v>55</v>
      </c>
      <c r="B34" s="29" t="s">
        <v>47</v>
      </c>
      <c r="C34" s="29" t="s">
        <v>172</v>
      </c>
      <c r="D34" s="24" t="s">
        <v>69</v>
      </c>
      <c r="E34" s="30" t="s">
        <v>173</v>
      </c>
      <c r="F34" s="31" t="s">
        <v>174</v>
      </c>
      <c r="G34" s="32">
        <v>493.5</v>
      </c>
      <c r="H34" s="33">
        <v>0</v>
      </c>
      <c r="I34" s="33">
        <f>ROUND(ROUND(H34,2)*ROUND(G34,3),2)</f>
        <v>0</v>
      </c>
      <c r="O34">
        <f>(I34*21)/100</f>
        <v>0</v>
      </c>
      <c r="P34" t="s">
        <v>35</v>
      </c>
    </row>
    <row r="35" spans="1:16" ht="38.25" x14ac:dyDescent="0.2">
      <c r="A35" s="34" t="s">
        <v>59</v>
      </c>
      <c r="E35" s="35" t="s">
        <v>751</v>
      </c>
    </row>
    <row r="36" spans="1:16" x14ac:dyDescent="0.2">
      <c r="A36" s="36" t="s">
        <v>61</v>
      </c>
      <c r="E36" s="37" t="s">
        <v>4902</v>
      </c>
    </row>
    <row r="37" spans="1:16" ht="25.5" x14ac:dyDescent="0.2">
      <c r="A37" t="s">
        <v>63</v>
      </c>
      <c r="E37" s="35" t="s">
        <v>177</v>
      </c>
    </row>
    <row r="38" spans="1:16" x14ac:dyDescent="0.2">
      <c r="A38" s="24" t="s">
        <v>55</v>
      </c>
      <c r="B38" s="29" t="s">
        <v>89</v>
      </c>
      <c r="C38" s="29" t="s">
        <v>753</v>
      </c>
      <c r="D38" s="24" t="s">
        <v>69</v>
      </c>
      <c r="E38" s="30" t="s">
        <v>754</v>
      </c>
      <c r="F38" s="31" t="s">
        <v>71</v>
      </c>
      <c r="G38" s="32">
        <v>18.010000000000002</v>
      </c>
      <c r="H38" s="33">
        <v>0</v>
      </c>
      <c r="I38" s="33">
        <f>ROUND(ROUND(H38,2)*ROUND(G38,3),2)</f>
        <v>0</v>
      </c>
      <c r="O38">
        <f>(I38*21)/100</f>
        <v>0</v>
      </c>
      <c r="P38" t="s">
        <v>35</v>
      </c>
    </row>
    <row r="39" spans="1:16" ht="51" x14ac:dyDescent="0.2">
      <c r="A39" s="34" t="s">
        <v>59</v>
      </c>
      <c r="E39" s="35" t="s">
        <v>3339</v>
      </c>
    </row>
    <row r="40" spans="1:16" x14ac:dyDescent="0.2">
      <c r="A40" s="36" t="s">
        <v>61</v>
      </c>
      <c r="E40" s="37" t="s">
        <v>4903</v>
      </c>
    </row>
    <row r="41" spans="1:16" ht="293.25" x14ac:dyDescent="0.2">
      <c r="A41" t="s">
        <v>63</v>
      </c>
      <c r="E41" s="35" t="s">
        <v>757</v>
      </c>
    </row>
    <row r="42" spans="1:16" x14ac:dyDescent="0.2">
      <c r="A42" s="24" t="s">
        <v>55</v>
      </c>
      <c r="B42" s="29" t="s">
        <v>94</v>
      </c>
      <c r="C42" s="29" t="s">
        <v>202</v>
      </c>
      <c r="D42" s="24" t="s">
        <v>69</v>
      </c>
      <c r="E42" s="30" t="s">
        <v>203</v>
      </c>
      <c r="F42" s="31" t="s">
        <v>204</v>
      </c>
      <c r="G42" s="32">
        <v>78.048000000000002</v>
      </c>
      <c r="H42" s="33">
        <v>0</v>
      </c>
      <c r="I42" s="33">
        <f>ROUND(ROUND(H42,2)*ROUND(G42,3),2)</f>
        <v>0</v>
      </c>
      <c r="O42">
        <f>(I42*21)/100</f>
        <v>0</v>
      </c>
      <c r="P42" t="s">
        <v>35</v>
      </c>
    </row>
    <row r="43" spans="1:16" ht="76.5" x14ac:dyDescent="0.2">
      <c r="A43" s="34" t="s">
        <v>59</v>
      </c>
      <c r="E43" s="35" t="s">
        <v>4904</v>
      </c>
    </row>
    <row r="44" spans="1:16" ht="38.25" x14ac:dyDescent="0.2">
      <c r="A44" s="36" t="s">
        <v>61</v>
      </c>
      <c r="E44" s="37" t="s">
        <v>4905</v>
      </c>
    </row>
    <row r="45" spans="1:16" ht="25.5" x14ac:dyDescent="0.2">
      <c r="A45" t="s">
        <v>63</v>
      </c>
      <c r="E45" s="35" t="s">
        <v>207</v>
      </c>
    </row>
    <row r="46" spans="1:16" x14ac:dyDescent="0.2">
      <c r="A46" s="24" t="s">
        <v>55</v>
      </c>
      <c r="B46" s="29" t="s">
        <v>50</v>
      </c>
      <c r="C46" s="29" t="s">
        <v>209</v>
      </c>
      <c r="D46" s="24" t="s">
        <v>69</v>
      </c>
      <c r="E46" s="30" t="s">
        <v>210</v>
      </c>
      <c r="F46" s="31" t="s">
        <v>204</v>
      </c>
      <c r="G46" s="32">
        <v>5.5</v>
      </c>
      <c r="H46" s="33">
        <v>0</v>
      </c>
      <c r="I46" s="33">
        <f>ROUND(ROUND(H46,2)*ROUND(G46,3),2)</f>
        <v>0</v>
      </c>
      <c r="O46">
        <f>(I46*21)/100</f>
        <v>0</v>
      </c>
      <c r="P46" t="s">
        <v>35</v>
      </c>
    </row>
    <row r="47" spans="1:16" ht="38.25" x14ac:dyDescent="0.2">
      <c r="A47" s="34" t="s">
        <v>59</v>
      </c>
      <c r="E47" s="35" t="s">
        <v>3343</v>
      </c>
    </row>
    <row r="48" spans="1:16" x14ac:dyDescent="0.2">
      <c r="A48" s="36" t="s">
        <v>61</v>
      </c>
      <c r="E48" s="37" t="s">
        <v>2953</v>
      </c>
    </row>
    <row r="49" spans="1:18" x14ac:dyDescent="0.2">
      <c r="A49" t="s">
        <v>63</v>
      </c>
      <c r="E49" s="35" t="s">
        <v>213</v>
      </c>
    </row>
    <row r="50" spans="1:18" x14ac:dyDescent="0.2">
      <c r="A50" s="24" t="s">
        <v>55</v>
      </c>
      <c r="B50" s="29" t="s">
        <v>52</v>
      </c>
      <c r="C50" s="29" t="s">
        <v>762</v>
      </c>
      <c r="D50" s="24" t="s">
        <v>69</v>
      </c>
      <c r="E50" s="30" t="s">
        <v>763</v>
      </c>
      <c r="F50" s="31" t="s">
        <v>204</v>
      </c>
      <c r="G50" s="32">
        <v>5.5</v>
      </c>
      <c r="H50" s="33">
        <v>0</v>
      </c>
      <c r="I50" s="33">
        <f>ROUND(ROUND(H50,2)*ROUND(G50,3),2)</f>
        <v>0</v>
      </c>
      <c r="O50">
        <f>(I50*21)/100</f>
        <v>0</v>
      </c>
      <c r="P50" t="s">
        <v>35</v>
      </c>
    </row>
    <row r="51" spans="1:18" ht="38.25" x14ac:dyDescent="0.2">
      <c r="A51" s="34" t="s">
        <v>59</v>
      </c>
      <c r="E51" s="35" t="s">
        <v>3345</v>
      </c>
    </row>
    <row r="52" spans="1:18" x14ac:dyDescent="0.2">
      <c r="A52" s="36" t="s">
        <v>61</v>
      </c>
      <c r="E52" s="37" t="s">
        <v>2953</v>
      </c>
    </row>
    <row r="53" spans="1:18" ht="38.25" x14ac:dyDescent="0.2">
      <c r="A53" t="s">
        <v>63</v>
      </c>
      <c r="E53" s="35" t="s">
        <v>765</v>
      </c>
    </row>
    <row r="54" spans="1:18" x14ac:dyDescent="0.2">
      <c r="A54" s="24" t="s">
        <v>55</v>
      </c>
      <c r="B54" s="29" t="s">
        <v>108</v>
      </c>
      <c r="C54" s="29" t="s">
        <v>221</v>
      </c>
      <c r="D54" s="24" t="s">
        <v>69</v>
      </c>
      <c r="E54" s="30" t="s">
        <v>222</v>
      </c>
      <c r="F54" s="31" t="s">
        <v>204</v>
      </c>
      <c r="G54" s="32">
        <v>5.5</v>
      </c>
      <c r="H54" s="33">
        <v>0</v>
      </c>
      <c r="I54" s="33">
        <f>ROUND(ROUND(H54,2)*ROUND(G54,3),2)</f>
        <v>0</v>
      </c>
      <c r="O54">
        <f>(I54*21)/100</f>
        <v>0</v>
      </c>
      <c r="P54" t="s">
        <v>35</v>
      </c>
    </row>
    <row r="55" spans="1:18" ht="38.25" x14ac:dyDescent="0.2">
      <c r="A55" s="34" t="s">
        <v>59</v>
      </c>
      <c r="E55" s="35" t="s">
        <v>3346</v>
      </c>
    </row>
    <row r="56" spans="1:18" x14ac:dyDescent="0.2">
      <c r="A56" s="36" t="s">
        <v>61</v>
      </c>
      <c r="E56" s="37" t="s">
        <v>2953</v>
      </c>
    </row>
    <row r="57" spans="1:18" ht="25.5" x14ac:dyDescent="0.2">
      <c r="A57" t="s">
        <v>63</v>
      </c>
      <c r="E57" s="35" t="s">
        <v>224</v>
      </c>
    </row>
    <row r="58" spans="1:18" x14ac:dyDescent="0.2">
      <c r="A58" s="24" t="s">
        <v>55</v>
      </c>
      <c r="B58" s="29" t="s">
        <v>113</v>
      </c>
      <c r="C58" s="29" t="s">
        <v>226</v>
      </c>
      <c r="D58" s="24" t="s">
        <v>69</v>
      </c>
      <c r="E58" s="30" t="s">
        <v>227</v>
      </c>
      <c r="F58" s="31" t="s">
        <v>204</v>
      </c>
      <c r="G58" s="32">
        <v>5.5</v>
      </c>
      <c r="H58" s="33">
        <v>0</v>
      </c>
      <c r="I58" s="33">
        <f>ROUND(ROUND(H58,2)*ROUND(G58,3),2)</f>
        <v>0</v>
      </c>
      <c r="O58">
        <f>(I58*21)/100</f>
        <v>0</v>
      </c>
      <c r="P58" t="s">
        <v>35</v>
      </c>
    </row>
    <row r="59" spans="1:18" ht="38.25" x14ac:dyDescent="0.2">
      <c r="A59" s="34" t="s">
        <v>59</v>
      </c>
      <c r="E59" s="35" t="s">
        <v>3347</v>
      </c>
    </row>
    <row r="60" spans="1:18" x14ac:dyDescent="0.2">
      <c r="A60" s="36" t="s">
        <v>61</v>
      </c>
      <c r="E60" s="37" t="s">
        <v>2953</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f>
        <v>0</v>
      </c>
      <c r="R62">
        <f>0+O63+O67+O71+O75+O79+O83+O87</f>
        <v>0</v>
      </c>
    </row>
    <row r="63" spans="1:18" x14ac:dyDescent="0.2">
      <c r="A63" s="24" t="s">
        <v>55</v>
      </c>
      <c r="B63" s="29" t="s">
        <v>118</v>
      </c>
      <c r="C63" s="29" t="s">
        <v>768</v>
      </c>
      <c r="D63" s="24" t="s">
        <v>69</v>
      </c>
      <c r="E63" s="30" t="s">
        <v>769</v>
      </c>
      <c r="F63" s="31" t="s">
        <v>71</v>
      </c>
      <c r="G63" s="32">
        <v>0.108</v>
      </c>
      <c r="H63" s="33">
        <v>0</v>
      </c>
      <c r="I63" s="33">
        <f>ROUND(ROUND(H63,2)*ROUND(G63,3),2)</f>
        <v>0</v>
      </c>
      <c r="O63">
        <f>(I63*21)/100</f>
        <v>0</v>
      </c>
      <c r="P63" t="s">
        <v>35</v>
      </c>
    </row>
    <row r="64" spans="1:18" ht="51" x14ac:dyDescent="0.2">
      <c r="A64" s="34" t="s">
        <v>59</v>
      </c>
      <c r="E64" s="35" t="s">
        <v>3422</v>
      </c>
    </row>
    <row r="65" spans="1:16" x14ac:dyDescent="0.2">
      <c r="A65" s="36" t="s">
        <v>61</v>
      </c>
      <c r="E65" s="37" t="s">
        <v>3423</v>
      </c>
    </row>
    <row r="66" spans="1:16" ht="229.5" x14ac:dyDescent="0.2">
      <c r="A66" t="s">
        <v>63</v>
      </c>
      <c r="E66" s="35" t="s">
        <v>772</v>
      </c>
    </row>
    <row r="67" spans="1:16" x14ac:dyDescent="0.2">
      <c r="A67" s="24" t="s">
        <v>55</v>
      </c>
      <c r="B67" s="29" t="s">
        <v>124</v>
      </c>
      <c r="C67" s="29" t="s">
        <v>288</v>
      </c>
      <c r="D67" s="24" t="s">
        <v>69</v>
      </c>
      <c r="E67" s="30" t="s">
        <v>289</v>
      </c>
      <c r="F67" s="31" t="s">
        <v>71</v>
      </c>
      <c r="G67" s="32">
        <v>3.2090000000000001</v>
      </c>
      <c r="H67" s="33">
        <v>0</v>
      </c>
      <c r="I67" s="33">
        <f>ROUND(ROUND(H67,2)*ROUND(G67,3),2)</f>
        <v>0</v>
      </c>
      <c r="O67">
        <f>(I67*21)/100</f>
        <v>0</v>
      </c>
      <c r="P67" t="s">
        <v>35</v>
      </c>
    </row>
    <row r="68" spans="1:16" ht="51" x14ac:dyDescent="0.2">
      <c r="A68" s="34" t="s">
        <v>59</v>
      </c>
      <c r="E68" s="35" t="s">
        <v>3351</v>
      </c>
    </row>
    <row r="69" spans="1:16" x14ac:dyDescent="0.2">
      <c r="A69" s="36" t="s">
        <v>61</v>
      </c>
      <c r="E69" s="37" t="s">
        <v>4906</v>
      </c>
    </row>
    <row r="70" spans="1:16" ht="369.75" x14ac:dyDescent="0.2">
      <c r="A70" t="s">
        <v>63</v>
      </c>
      <c r="E70" s="35" t="s">
        <v>274</v>
      </c>
    </row>
    <row r="71" spans="1:16" x14ac:dyDescent="0.2">
      <c r="A71" s="24" t="s">
        <v>55</v>
      </c>
      <c r="B71" s="29" t="s">
        <v>128</v>
      </c>
      <c r="C71" s="29" t="s">
        <v>775</v>
      </c>
      <c r="D71" s="24" t="s">
        <v>69</v>
      </c>
      <c r="E71" s="30" t="s">
        <v>776</v>
      </c>
      <c r="F71" s="31" t="s">
        <v>71</v>
      </c>
      <c r="G71" s="32">
        <v>2.1920000000000002</v>
      </c>
      <c r="H71" s="33">
        <v>0</v>
      </c>
      <c r="I71" s="33">
        <f>ROUND(ROUND(H71,2)*ROUND(G71,3),2)</f>
        <v>0</v>
      </c>
      <c r="O71">
        <f>(I71*21)/100</f>
        <v>0</v>
      </c>
      <c r="P71" t="s">
        <v>35</v>
      </c>
    </row>
    <row r="72" spans="1:16" ht="76.5" x14ac:dyDescent="0.2">
      <c r="A72" s="34" t="s">
        <v>59</v>
      </c>
      <c r="E72" s="35" t="s">
        <v>4907</v>
      </c>
    </row>
    <row r="73" spans="1:16" x14ac:dyDescent="0.2">
      <c r="A73" s="36" t="s">
        <v>61</v>
      </c>
      <c r="E73" s="37" t="s">
        <v>4908</v>
      </c>
    </row>
    <row r="74" spans="1:16" ht="369.75" x14ac:dyDescent="0.2">
      <c r="A74" t="s">
        <v>63</v>
      </c>
      <c r="E74" s="35" t="s">
        <v>274</v>
      </c>
    </row>
    <row r="75" spans="1:16" x14ac:dyDescent="0.2">
      <c r="A75" s="24" t="s">
        <v>55</v>
      </c>
      <c r="B75" s="29" t="s">
        <v>134</v>
      </c>
      <c r="C75" s="29" t="s">
        <v>779</v>
      </c>
      <c r="D75" s="24" t="s">
        <v>69</v>
      </c>
      <c r="E75" s="30" t="s">
        <v>780</v>
      </c>
      <c r="F75" s="31" t="s">
        <v>58</v>
      </c>
      <c r="G75" s="32">
        <v>0.34399999999999997</v>
      </c>
      <c r="H75" s="33">
        <v>0</v>
      </c>
      <c r="I75" s="33">
        <f>ROUND(ROUND(H75,2)*ROUND(G75,3),2)</f>
        <v>0</v>
      </c>
      <c r="O75">
        <f>(I75*21)/100</f>
        <v>0</v>
      </c>
      <c r="P75" t="s">
        <v>35</v>
      </c>
    </row>
    <row r="76" spans="1:16" ht="51" x14ac:dyDescent="0.2">
      <c r="A76" s="34" t="s">
        <v>59</v>
      </c>
      <c r="E76" s="35" t="s">
        <v>3355</v>
      </c>
    </row>
    <row r="77" spans="1:16" x14ac:dyDescent="0.2">
      <c r="A77" s="36" t="s">
        <v>61</v>
      </c>
      <c r="E77" s="37" t="s">
        <v>4909</v>
      </c>
    </row>
    <row r="78" spans="1:16" ht="191.25" x14ac:dyDescent="0.2">
      <c r="A78" t="s">
        <v>63</v>
      </c>
      <c r="E78" s="35" t="s">
        <v>783</v>
      </c>
    </row>
    <row r="79" spans="1:16" x14ac:dyDescent="0.2">
      <c r="A79" s="24" t="s">
        <v>55</v>
      </c>
      <c r="B79" s="29" t="s">
        <v>141</v>
      </c>
      <c r="C79" s="29" t="s">
        <v>293</v>
      </c>
      <c r="D79" s="24" t="s">
        <v>69</v>
      </c>
      <c r="E79" s="30" t="s">
        <v>294</v>
      </c>
      <c r="F79" s="31" t="s">
        <v>71</v>
      </c>
      <c r="G79" s="32">
        <v>4.181</v>
      </c>
      <c r="H79" s="33">
        <v>0</v>
      </c>
      <c r="I79" s="33">
        <f>ROUND(ROUND(H79,2)*ROUND(G79,3),2)</f>
        <v>0</v>
      </c>
      <c r="O79">
        <f>(I79*21)/100</f>
        <v>0</v>
      </c>
      <c r="P79" t="s">
        <v>35</v>
      </c>
    </row>
    <row r="80" spans="1:16" ht="51" x14ac:dyDescent="0.2">
      <c r="A80" s="34" t="s">
        <v>59</v>
      </c>
      <c r="E80" s="35" t="s">
        <v>3357</v>
      </c>
    </row>
    <row r="81" spans="1:18" x14ac:dyDescent="0.2">
      <c r="A81" s="36" t="s">
        <v>61</v>
      </c>
      <c r="E81" s="37" t="s">
        <v>4910</v>
      </c>
    </row>
    <row r="82" spans="1:18" ht="38.25" x14ac:dyDescent="0.2">
      <c r="A82" t="s">
        <v>63</v>
      </c>
      <c r="E82" s="35" t="s">
        <v>297</v>
      </c>
    </row>
    <row r="83" spans="1:18" x14ac:dyDescent="0.2">
      <c r="A83" s="24" t="s">
        <v>55</v>
      </c>
      <c r="B83" s="29" t="s">
        <v>147</v>
      </c>
      <c r="C83" s="29" t="s">
        <v>310</v>
      </c>
      <c r="D83" s="24" t="s">
        <v>69</v>
      </c>
      <c r="E83" s="30" t="s">
        <v>311</v>
      </c>
      <c r="F83" s="31" t="s">
        <v>71</v>
      </c>
      <c r="G83" s="32">
        <v>5.3479999999999999</v>
      </c>
      <c r="H83" s="33">
        <v>0</v>
      </c>
      <c r="I83" s="33">
        <f>ROUND(ROUND(H83,2)*ROUND(G83,3),2)</f>
        <v>0</v>
      </c>
      <c r="O83">
        <f>(I83*21)/100</f>
        <v>0</v>
      </c>
      <c r="P83" t="s">
        <v>35</v>
      </c>
    </row>
    <row r="84" spans="1:18" ht="51" x14ac:dyDescent="0.2">
      <c r="A84" s="34" t="s">
        <v>59</v>
      </c>
      <c r="E84" s="35" t="s">
        <v>3359</v>
      </c>
    </row>
    <row r="85" spans="1:18" x14ac:dyDescent="0.2">
      <c r="A85" s="36" t="s">
        <v>61</v>
      </c>
      <c r="E85" s="37" t="s">
        <v>4911</v>
      </c>
    </row>
    <row r="86" spans="1:18" ht="102" x14ac:dyDescent="0.2">
      <c r="A86" t="s">
        <v>63</v>
      </c>
      <c r="E86" s="35" t="s">
        <v>314</v>
      </c>
    </row>
    <row r="87" spans="1:18" x14ac:dyDescent="0.2">
      <c r="A87" s="24" t="s">
        <v>55</v>
      </c>
      <c r="B87" s="29" t="s">
        <v>153</v>
      </c>
      <c r="C87" s="29" t="s">
        <v>788</v>
      </c>
      <c r="D87" s="24" t="s">
        <v>69</v>
      </c>
      <c r="E87" s="30" t="s">
        <v>789</v>
      </c>
      <c r="F87" s="31" t="s">
        <v>71</v>
      </c>
      <c r="G87" s="32">
        <v>0.627</v>
      </c>
      <c r="H87" s="33">
        <v>0</v>
      </c>
      <c r="I87" s="33">
        <f>ROUND(ROUND(H87,2)*ROUND(G87,3),2)</f>
        <v>0</v>
      </c>
      <c r="O87">
        <f>(I87*21)/100</f>
        <v>0</v>
      </c>
      <c r="P87" t="s">
        <v>35</v>
      </c>
    </row>
    <row r="88" spans="1:18" ht="51" x14ac:dyDescent="0.2">
      <c r="A88" s="34" t="s">
        <v>59</v>
      </c>
      <c r="E88" s="35" t="s">
        <v>3361</v>
      </c>
    </row>
    <row r="89" spans="1:18" x14ac:dyDescent="0.2">
      <c r="A89" s="36" t="s">
        <v>61</v>
      </c>
      <c r="E89" s="37" t="s">
        <v>4912</v>
      </c>
    </row>
    <row r="90" spans="1:18" ht="357" x14ac:dyDescent="0.2">
      <c r="A90" t="s">
        <v>63</v>
      </c>
      <c r="E90" s="35" t="s">
        <v>792</v>
      </c>
    </row>
    <row r="91" spans="1:18" ht="12.75" customHeight="1" x14ac:dyDescent="0.2">
      <c r="A91" s="12" t="s">
        <v>53</v>
      </c>
      <c r="B91" s="12"/>
      <c r="C91" s="38" t="s">
        <v>45</v>
      </c>
      <c r="D91" s="12"/>
      <c r="E91" s="27" t="s">
        <v>315</v>
      </c>
      <c r="F91" s="12"/>
      <c r="G91" s="12"/>
      <c r="H91" s="12"/>
      <c r="I91" s="39">
        <f>0+Q91</f>
        <v>0</v>
      </c>
      <c r="O91">
        <f>0+R91</f>
        <v>0</v>
      </c>
      <c r="Q91">
        <f>0+I92+I96+I100+I104+I108+I112+I116+I120</f>
        <v>0</v>
      </c>
      <c r="R91">
        <f>0+O92+O96+O100+O104+O108+O112+O116+O120</f>
        <v>0</v>
      </c>
    </row>
    <row r="92" spans="1:18" x14ac:dyDescent="0.2">
      <c r="A92" s="24" t="s">
        <v>55</v>
      </c>
      <c r="B92" s="29" t="s">
        <v>159</v>
      </c>
      <c r="C92" s="29" t="s">
        <v>329</v>
      </c>
      <c r="D92" s="24" t="s">
        <v>69</v>
      </c>
      <c r="E92" s="30" t="s">
        <v>330</v>
      </c>
      <c r="F92" s="31" t="s">
        <v>204</v>
      </c>
      <c r="G92" s="32">
        <v>49.35</v>
      </c>
      <c r="H92" s="33">
        <v>0</v>
      </c>
      <c r="I92" s="33">
        <f>ROUND(ROUND(H92,2)*ROUND(G92,3),2)</f>
        <v>0</v>
      </c>
      <c r="O92">
        <f>(I92*21)/100</f>
        <v>0</v>
      </c>
      <c r="P92" t="s">
        <v>35</v>
      </c>
    </row>
    <row r="93" spans="1:18" ht="38.25" x14ac:dyDescent="0.2">
      <c r="A93" s="34" t="s">
        <v>59</v>
      </c>
      <c r="E93" s="35" t="s">
        <v>4221</v>
      </c>
    </row>
    <row r="94" spans="1:18" x14ac:dyDescent="0.2">
      <c r="A94" s="36" t="s">
        <v>61</v>
      </c>
      <c r="E94" s="37" t="s">
        <v>4901</v>
      </c>
    </row>
    <row r="95" spans="1:18" ht="51" x14ac:dyDescent="0.2">
      <c r="A95" t="s">
        <v>63</v>
      </c>
      <c r="E95" s="35" t="s">
        <v>327</v>
      </c>
    </row>
    <row r="96" spans="1:18" x14ac:dyDescent="0.2">
      <c r="A96" s="24" t="s">
        <v>55</v>
      </c>
      <c r="B96" s="29" t="s">
        <v>165</v>
      </c>
      <c r="C96" s="29" t="s">
        <v>347</v>
      </c>
      <c r="D96" s="24" t="s">
        <v>69</v>
      </c>
      <c r="E96" s="30" t="s">
        <v>348</v>
      </c>
      <c r="F96" s="31" t="s">
        <v>204</v>
      </c>
      <c r="G96" s="32">
        <v>49.35</v>
      </c>
      <c r="H96" s="33">
        <v>0</v>
      </c>
      <c r="I96" s="33">
        <f>ROUND(ROUND(H96,2)*ROUND(G96,3),2)</f>
        <v>0</v>
      </c>
      <c r="O96">
        <f>(I96*21)/100</f>
        <v>0</v>
      </c>
      <c r="P96" t="s">
        <v>35</v>
      </c>
    </row>
    <row r="97" spans="1:16" ht="38.25" x14ac:dyDescent="0.2">
      <c r="A97" s="34" t="s">
        <v>59</v>
      </c>
      <c r="E97" s="35" t="s">
        <v>4223</v>
      </c>
    </row>
    <row r="98" spans="1:16" x14ac:dyDescent="0.2">
      <c r="A98" s="36" t="s">
        <v>61</v>
      </c>
      <c r="E98" s="37" t="s">
        <v>4901</v>
      </c>
    </row>
    <row r="99" spans="1:16" ht="51" x14ac:dyDescent="0.2">
      <c r="A99" t="s">
        <v>63</v>
      </c>
      <c r="E99" s="35" t="s">
        <v>327</v>
      </c>
    </row>
    <row r="100" spans="1:16" x14ac:dyDescent="0.2">
      <c r="A100" s="24" t="s">
        <v>55</v>
      </c>
      <c r="B100" s="29" t="s">
        <v>171</v>
      </c>
      <c r="C100" s="29" t="s">
        <v>369</v>
      </c>
      <c r="D100" s="24" t="s">
        <v>69</v>
      </c>
      <c r="E100" s="30" t="s">
        <v>370</v>
      </c>
      <c r="F100" s="31" t="s">
        <v>204</v>
      </c>
      <c r="G100" s="32">
        <v>49.35</v>
      </c>
      <c r="H100" s="33">
        <v>0</v>
      </c>
      <c r="I100" s="33">
        <f>ROUND(ROUND(H100,2)*ROUND(G100,3),2)</f>
        <v>0</v>
      </c>
      <c r="O100">
        <f>(I100*21)/100</f>
        <v>0</v>
      </c>
      <c r="P100" t="s">
        <v>35</v>
      </c>
    </row>
    <row r="101" spans="1:16" ht="51" x14ac:dyDescent="0.2">
      <c r="A101" s="34" t="s">
        <v>59</v>
      </c>
      <c r="E101" s="35" t="s">
        <v>4024</v>
      </c>
    </row>
    <row r="102" spans="1:16" x14ac:dyDescent="0.2">
      <c r="A102" s="36" t="s">
        <v>61</v>
      </c>
      <c r="E102" s="37" t="s">
        <v>4901</v>
      </c>
    </row>
    <row r="103" spans="1:16" ht="51" x14ac:dyDescent="0.2">
      <c r="A103" t="s">
        <v>63</v>
      </c>
      <c r="E103" s="35" t="s">
        <v>373</v>
      </c>
    </row>
    <row r="104" spans="1:16" x14ac:dyDescent="0.2">
      <c r="A104" s="24" t="s">
        <v>55</v>
      </c>
      <c r="B104" s="29" t="s">
        <v>178</v>
      </c>
      <c r="C104" s="29" t="s">
        <v>375</v>
      </c>
      <c r="D104" s="24" t="s">
        <v>69</v>
      </c>
      <c r="E104" s="30" t="s">
        <v>376</v>
      </c>
      <c r="F104" s="31" t="s">
        <v>204</v>
      </c>
      <c r="G104" s="32">
        <v>98.7</v>
      </c>
      <c r="H104" s="33">
        <v>0</v>
      </c>
      <c r="I104" s="33">
        <f>ROUND(ROUND(H104,2)*ROUND(G104,3),2)</f>
        <v>0</v>
      </c>
      <c r="O104">
        <f>(I104*21)/100</f>
        <v>0</v>
      </c>
      <c r="P104" t="s">
        <v>35</v>
      </c>
    </row>
    <row r="105" spans="1:16" ht="102" x14ac:dyDescent="0.2">
      <c r="A105" s="34" t="s">
        <v>59</v>
      </c>
      <c r="E105" s="35" t="s">
        <v>4913</v>
      </c>
    </row>
    <row r="106" spans="1:16" ht="38.25" x14ac:dyDescent="0.2">
      <c r="A106" s="36" t="s">
        <v>61</v>
      </c>
      <c r="E106" s="37" t="s">
        <v>4914</v>
      </c>
    </row>
    <row r="107" spans="1:16" ht="51" x14ac:dyDescent="0.2">
      <c r="A107" t="s">
        <v>63</v>
      </c>
      <c r="E107" s="35" t="s">
        <v>373</v>
      </c>
    </row>
    <row r="108" spans="1:16" x14ac:dyDescent="0.2">
      <c r="A108" s="24" t="s">
        <v>55</v>
      </c>
      <c r="B108" s="29" t="s">
        <v>184</v>
      </c>
      <c r="C108" s="29" t="s">
        <v>403</v>
      </c>
      <c r="D108" s="24" t="s">
        <v>69</v>
      </c>
      <c r="E108" s="30" t="s">
        <v>404</v>
      </c>
      <c r="F108" s="31" t="s">
        <v>204</v>
      </c>
      <c r="G108" s="32">
        <v>49.35</v>
      </c>
      <c r="H108" s="33">
        <v>0</v>
      </c>
      <c r="I108" s="33">
        <f>ROUND(ROUND(H108,2)*ROUND(G108,3),2)</f>
        <v>0</v>
      </c>
      <c r="O108">
        <f>(I108*21)/100</f>
        <v>0</v>
      </c>
      <c r="P108" t="s">
        <v>35</v>
      </c>
    </row>
    <row r="109" spans="1:16" ht="38.25" x14ac:dyDescent="0.2">
      <c r="A109" s="34" t="s">
        <v>59</v>
      </c>
      <c r="E109" s="35" t="s">
        <v>4226</v>
      </c>
    </row>
    <row r="110" spans="1:16" x14ac:dyDescent="0.2">
      <c r="A110" s="36" t="s">
        <v>61</v>
      </c>
      <c r="E110" s="37" t="s">
        <v>4901</v>
      </c>
    </row>
    <row r="111" spans="1:16" ht="140.25" x14ac:dyDescent="0.2">
      <c r="A111" t="s">
        <v>63</v>
      </c>
      <c r="E111" s="35" t="s">
        <v>401</v>
      </c>
    </row>
    <row r="112" spans="1:16" x14ac:dyDescent="0.2">
      <c r="A112" s="24" t="s">
        <v>55</v>
      </c>
      <c r="B112" s="29" t="s">
        <v>190</v>
      </c>
      <c r="C112" s="29" t="s">
        <v>408</v>
      </c>
      <c r="D112" s="24" t="s">
        <v>69</v>
      </c>
      <c r="E112" s="30" t="s">
        <v>409</v>
      </c>
      <c r="F112" s="31" t="s">
        <v>204</v>
      </c>
      <c r="G112" s="32">
        <v>49.35</v>
      </c>
      <c r="H112" s="33">
        <v>0</v>
      </c>
      <c r="I112" s="33">
        <f>ROUND(ROUND(H112,2)*ROUND(G112,3),2)</f>
        <v>0</v>
      </c>
      <c r="O112">
        <f>(I112*21)/100</f>
        <v>0</v>
      </c>
      <c r="P112" t="s">
        <v>35</v>
      </c>
    </row>
    <row r="113" spans="1:18" ht="38.25" x14ac:dyDescent="0.2">
      <c r="A113" s="34" t="s">
        <v>59</v>
      </c>
      <c r="E113" s="35" t="s">
        <v>4227</v>
      </c>
    </row>
    <row r="114" spans="1:18" x14ac:dyDescent="0.2">
      <c r="A114" s="36" t="s">
        <v>61</v>
      </c>
      <c r="E114" s="37" t="s">
        <v>4901</v>
      </c>
    </row>
    <row r="115" spans="1:18" ht="140.25" x14ac:dyDescent="0.2">
      <c r="A115" t="s">
        <v>63</v>
      </c>
      <c r="E115" s="35" t="s">
        <v>401</v>
      </c>
    </row>
    <row r="116" spans="1:18" x14ac:dyDescent="0.2">
      <c r="A116" s="24" t="s">
        <v>55</v>
      </c>
      <c r="B116" s="29" t="s">
        <v>196</v>
      </c>
      <c r="C116" s="29" t="s">
        <v>413</v>
      </c>
      <c r="D116" s="24" t="s">
        <v>69</v>
      </c>
      <c r="E116" s="30" t="s">
        <v>414</v>
      </c>
      <c r="F116" s="31" t="s">
        <v>204</v>
      </c>
      <c r="G116" s="32">
        <v>49.35</v>
      </c>
      <c r="H116" s="33">
        <v>0</v>
      </c>
      <c r="I116" s="33">
        <f>ROUND(ROUND(H116,2)*ROUND(G116,3),2)</f>
        <v>0</v>
      </c>
      <c r="O116">
        <f>(I116*21)/100</f>
        <v>0</v>
      </c>
      <c r="P116" t="s">
        <v>35</v>
      </c>
    </row>
    <row r="117" spans="1:18" ht="38.25" x14ac:dyDescent="0.2">
      <c r="A117" s="34" t="s">
        <v>59</v>
      </c>
      <c r="E117" s="35" t="s">
        <v>4228</v>
      </c>
    </row>
    <row r="118" spans="1:18" x14ac:dyDescent="0.2">
      <c r="A118" s="36" t="s">
        <v>61</v>
      </c>
      <c r="E118" s="37" t="s">
        <v>4901</v>
      </c>
    </row>
    <row r="119" spans="1:18" ht="140.25" x14ac:dyDescent="0.2">
      <c r="A119" t="s">
        <v>63</v>
      </c>
      <c r="E119" s="35" t="s">
        <v>401</v>
      </c>
    </row>
    <row r="120" spans="1:18" x14ac:dyDescent="0.2">
      <c r="A120" s="24" t="s">
        <v>55</v>
      </c>
      <c r="B120" s="29" t="s">
        <v>201</v>
      </c>
      <c r="C120" s="29" t="s">
        <v>471</v>
      </c>
      <c r="D120" s="24" t="s">
        <v>69</v>
      </c>
      <c r="E120" s="30" t="s">
        <v>472</v>
      </c>
      <c r="F120" s="31" t="s">
        <v>101</v>
      </c>
      <c r="G120" s="32">
        <v>5.15</v>
      </c>
      <c r="H120" s="33">
        <v>0</v>
      </c>
      <c r="I120" s="33">
        <f>ROUND(ROUND(H120,2)*ROUND(G120,3),2)</f>
        <v>0</v>
      </c>
      <c r="O120">
        <f>(I120*21)/100</f>
        <v>0</v>
      </c>
      <c r="P120" t="s">
        <v>35</v>
      </c>
    </row>
    <row r="121" spans="1:18" ht="38.25" x14ac:dyDescent="0.2">
      <c r="A121" s="34" t="s">
        <v>59</v>
      </c>
      <c r="E121" s="35" t="s">
        <v>4026</v>
      </c>
    </row>
    <row r="122" spans="1:18" x14ac:dyDescent="0.2">
      <c r="A122" s="36" t="s">
        <v>61</v>
      </c>
      <c r="E122" s="37" t="s">
        <v>3863</v>
      </c>
    </row>
    <row r="123" spans="1:18" ht="38.25" x14ac:dyDescent="0.2">
      <c r="A123" t="s">
        <v>63</v>
      </c>
      <c r="E123" s="35" t="s">
        <v>475</v>
      </c>
    </row>
    <row r="124" spans="1:18" ht="12.75" customHeight="1" x14ac:dyDescent="0.2">
      <c r="A124" s="12" t="s">
        <v>53</v>
      </c>
      <c r="B124" s="12"/>
      <c r="C124" s="38" t="s">
        <v>47</v>
      </c>
      <c r="D124" s="12"/>
      <c r="E124" s="27" t="s">
        <v>793</v>
      </c>
      <c r="F124" s="12"/>
      <c r="G124" s="12"/>
      <c r="H124" s="12"/>
      <c r="I124" s="39">
        <f>0+Q124</f>
        <v>0</v>
      </c>
      <c r="O124">
        <f>0+R124</f>
        <v>0</v>
      </c>
      <c r="Q124">
        <f>0+I125</f>
        <v>0</v>
      </c>
      <c r="R124">
        <f>0+O125</f>
        <v>0</v>
      </c>
    </row>
    <row r="125" spans="1:18" ht="25.5" x14ac:dyDescent="0.2">
      <c r="A125" s="24" t="s">
        <v>55</v>
      </c>
      <c r="B125" s="29" t="s">
        <v>208</v>
      </c>
      <c r="C125" s="29" t="s">
        <v>794</v>
      </c>
      <c r="D125" s="24" t="s">
        <v>69</v>
      </c>
      <c r="E125" s="30" t="s">
        <v>795</v>
      </c>
      <c r="F125" s="31" t="s">
        <v>204</v>
      </c>
      <c r="G125" s="32">
        <v>0.30399999999999999</v>
      </c>
      <c r="H125" s="33">
        <v>0</v>
      </c>
      <c r="I125" s="33">
        <f>ROUND(ROUND(H125,2)*ROUND(G125,3),2)</f>
        <v>0</v>
      </c>
      <c r="O125">
        <f>(I125*21)/100</f>
        <v>0</v>
      </c>
      <c r="P125" t="s">
        <v>35</v>
      </c>
    </row>
    <row r="126" spans="1:18" ht="51" x14ac:dyDescent="0.2">
      <c r="A126" s="34" t="s">
        <v>59</v>
      </c>
      <c r="E126" s="35" t="s">
        <v>3373</v>
      </c>
    </row>
    <row r="127" spans="1:18" x14ac:dyDescent="0.2">
      <c r="A127" s="36" t="s">
        <v>61</v>
      </c>
      <c r="E127" s="37" t="s">
        <v>3374</v>
      </c>
    </row>
    <row r="128" spans="1:18" ht="76.5" x14ac:dyDescent="0.2">
      <c r="A128" t="s">
        <v>63</v>
      </c>
      <c r="E128" s="35" t="s">
        <v>798</v>
      </c>
    </row>
    <row r="129" spans="1:18" ht="12.75" customHeight="1" x14ac:dyDescent="0.2">
      <c r="A129" s="12" t="s">
        <v>53</v>
      </c>
      <c r="B129" s="12"/>
      <c r="C129" s="38" t="s">
        <v>89</v>
      </c>
      <c r="D129" s="12"/>
      <c r="E129" s="27" t="s">
        <v>476</v>
      </c>
      <c r="F129" s="12"/>
      <c r="G129" s="12"/>
      <c r="H129" s="12"/>
      <c r="I129" s="39">
        <f>0+Q129</f>
        <v>0</v>
      </c>
      <c r="O129">
        <f>0+R129</f>
        <v>0</v>
      </c>
      <c r="Q129">
        <f>0+I130+I134</f>
        <v>0</v>
      </c>
      <c r="R129">
        <f>0+O130+O134</f>
        <v>0</v>
      </c>
    </row>
    <row r="130" spans="1:18" ht="25.5" x14ac:dyDescent="0.2">
      <c r="A130" s="24" t="s">
        <v>55</v>
      </c>
      <c r="B130" s="29" t="s">
        <v>214</v>
      </c>
      <c r="C130" s="29" t="s">
        <v>799</v>
      </c>
      <c r="D130" s="24" t="s">
        <v>69</v>
      </c>
      <c r="E130" s="30" t="s">
        <v>800</v>
      </c>
      <c r="F130" s="31" t="s">
        <v>204</v>
      </c>
      <c r="G130" s="32">
        <v>16.122</v>
      </c>
      <c r="H130" s="33">
        <v>0</v>
      </c>
      <c r="I130" s="33">
        <f>ROUND(ROUND(H130,2)*ROUND(G130,3),2)</f>
        <v>0</v>
      </c>
      <c r="O130">
        <f>(I130*21)/100</f>
        <v>0</v>
      </c>
      <c r="P130" t="s">
        <v>35</v>
      </c>
    </row>
    <row r="131" spans="1:18" ht="76.5" x14ac:dyDescent="0.2">
      <c r="A131" s="34" t="s">
        <v>59</v>
      </c>
      <c r="E131" s="35" t="s">
        <v>4915</v>
      </c>
    </row>
    <row r="132" spans="1:18" ht="38.25" x14ac:dyDescent="0.2">
      <c r="A132" s="36" t="s">
        <v>61</v>
      </c>
      <c r="E132" s="37" t="s">
        <v>4916</v>
      </c>
    </row>
    <row r="133" spans="1:18" ht="191.25" x14ac:dyDescent="0.2">
      <c r="A133" t="s">
        <v>63</v>
      </c>
      <c r="E133" s="35" t="s">
        <v>803</v>
      </c>
    </row>
    <row r="134" spans="1:18" x14ac:dyDescent="0.2">
      <c r="A134" s="24" t="s">
        <v>55</v>
      </c>
      <c r="B134" s="29" t="s">
        <v>220</v>
      </c>
      <c r="C134" s="29" t="s">
        <v>804</v>
      </c>
      <c r="D134" s="24" t="s">
        <v>69</v>
      </c>
      <c r="E134" s="30" t="s">
        <v>805</v>
      </c>
      <c r="F134" s="31" t="s">
        <v>204</v>
      </c>
      <c r="G134" s="32">
        <v>0.30399999999999999</v>
      </c>
      <c r="H134" s="33">
        <v>0</v>
      </c>
      <c r="I134" s="33">
        <f>ROUND(ROUND(H134,2)*ROUND(G134,3),2)</f>
        <v>0</v>
      </c>
      <c r="O134">
        <f>(I134*21)/100</f>
        <v>0</v>
      </c>
      <c r="P134" t="s">
        <v>35</v>
      </c>
    </row>
    <row r="135" spans="1:18" ht="38.25" x14ac:dyDescent="0.2">
      <c r="A135" s="34" t="s">
        <v>59</v>
      </c>
      <c r="E135" s="35" t="s">
        <v>3378</v>
      </c>
    </row>
    <row r="136" spans="1:18" x14ac:dyDescent="0.2">
      <c r="A136" s="36" t="s">
        <v>61</v>
      </c>
      <c r="E136" s="37" t="s">
        <v>3374</v>
      </c>
    </row>
    <row r="137" spans="1:18" ht="51" x14ac:dyDescent="0.2">
      <c r="A137" t="s">
        <v>63</v>
      </c>
      <c r="E137" s="35" t="s">
        <v>807</v>
      </c>
    </row>
    <row r="138" spans="1:18" ht="12.75" customHeight="1" x14ac:dyDescent="0.2">
      <c r="A138" s="12" t="s">
        <v>53</v>
      </c>
      <c r="B138" s="12"/>
      <c r="C138" s="38" t="s">
        <v>94</v>
      </c>
      <c r="D138" s="12"/>
      <c r="E138" s="27" t="s">
        <v>490</v>
      </c>
      <c r="F138" s="12"/>
      <c r="G138" s="12"/>
      <c r="H138" s="12"/>
      <c r="I138" s="39">
        <f>0+Q138</f>
        <v>0</v>
      </c>
      <c r="O138">
        <f>0+R138</f>
        <v>0</v>
      </c>
      <c r="Q138">
        <f>0+I139+I143+I147</f>
        <v>0</v>
      </c>
      <c r="R138">
        <f>0+O139+O143+O147</f>
        <v>0</v>
      </c>
    </row>
    <row r="139" spans="1:18" x14ac:dyDescent="0.2">
      <c r="A139" s="24" t="s">
        <v>55</v>
      </c>
      <c r="B139" s="29" t="s">
        <v>225</v>
      </c>
      <c r="C139" s="29" t="s">
        <v>808</v>
      </c>
      <c r="D139" s="24" t="s">
        <v>69</v>
      </c>
      <c r="E139" s="30" t="s">
        <v>809</v>
      </c>
      <c r="F139" s="31" t="s">
        <v>101</v>
      </c>
      <c r="G139" s="32">
        <v>6.3</v>
      </c>
      <c r="H139" s="33">
        <v>0</v>
      </c>
      <c r="I139" s="33">
        <f>ROUND(ROUND(H139,2)*ROUND(G139,3),2)</f>
        <v>0</v>
      </c>
      <c r="O139">
        <f>(I139*21)/100</f>
        <v>0</v>
      </c>
      <c r="P139" t="s">
        <v>35</v>
      </c>
    </row>
    <row r="140" spans="1:18" ht="51" x14ac:dyDescent="0.2">
      <c r="A140" s="34" t="s">
        <v>59</v>
      </c>
      <c r="E140" s="35" t="s">
        <v>3441</v>
      </c>
    </row>
    <row r="141" spans="1:18" x14ac:dyDescent="0.2">
      <c r="A141" s="36" t="s">
        <v>61</v>
      </c>
      <c r="E141" s="37" t="s">
        <v>4917</v>
      </c>
    </row>
    <row r="142" spans="1:18" ht="255" x14ac:dyDescent="0.2">
      <c r="A142" t="s">
        <v>63</v>
      </c>
      <c r="E142" s="35" t="s">
        <v>496</v>
      </c>
    </row>
    <row r="143" spans="1:18" x14ac:dyDescent="0.2">
      <c r="A143" s="24" t="s">
        <v>55</v>
      </c>
      <c r="B143" s="29" t="s">
        <v>230</v>
      </c>
      <c r="C143" s="29" t="s">
        <v>812</v>
      </c>
      <c r="D143" s="24" t="s">
        <v>69</v>
      </c>
      <c r="E143" s="30" t="s">
        <v>813</v>
      </c>
      <c r="F143" s="31" t="s">
        <v>486</v>
      </c>
      <c r="G143" s="32">
        <v>1</v>
      </c>
      <c r="H143" s="33">
        <v>0</v>
      </c>
      <c r="I143" s="33">
        <f>ROUND(ROUND(H143,2)*ROUND(G143,3),2)</f>
        <v>0</v>
      </c>
      <c r="O143">
        <f>(I143*21)/100</f>
        <v>0</v>
      </c>
      <c r="P143" t="s">
        <v>35</v>
      </c>
    </row>
    <row r="144" spans="1:18" ht="51" x14ac:dyDescent="0.2">
      <c r="A144" s="34" t="s">
        <v>59</v>
      </c>
      <c r="E144" s="35" t="s">
        <v>3381</v>
      </c>
    </row>
    <row r="145" spans="1:18" x14ac:dyDescent="0.2">
      <c r="A145" s="36" t="s">
        <v>61</v>
      </c>
      <c r="E145" s="37" t="s">
        <v>815</v>
      </c>
    </row>
    <row r="146" spans="1:18" ht="38.25" x14ac:dyDescent="0.2">
      <c r="A146" t="s">
        <v>63</v>
      </c>
      <c r="E146" s="35" t="s">
        <v>816</v>
      </c>
    </row>
    <row r="147" spans="1:18" x14ac:dyDescent="0.2">
      <c r="A147" s="24" t="s">
        <v>55</v>
      </c>
      <c r="B147" s="29" t="s">
        <v>236</v>
      </c>
      <c r="C147" s="29" t="s">
        <v>817</v>
      </c>
      <c r="D147" s="24" t="s">
        <v>69</v>
      </c>
      <c r="E147" s="30" t="s">
        <v>818</v>
      </c>
      <c r="F147" s="31" t="s">
        <v>71</v>
      </c>
      <c r="G147" s="32">
        <v>2.5739999999999998</v>
      </c>
      <c r="H147" s="33">
        <v>0</v>
      </c>
      <c r="I147" s="33">
        <f>ROUND(ROUND(H147,2)*ROUND(G147,3),2)</f>
        <v>0</v>
      </c>
      <c r="O147">
        <f>(I147*21)/100</f>
        <v>0</v>
      </c>
      <c r="P147" t="s">
        <v>35</v>
      </c>
    </row>
    <row r="148" spans="1:18" ht="102" x14ac:dyDescent="0.2">
      <c r="A148" s="34" t="s">
        <v>59</v>
      </c>
      <c r="E148" s="35" t="s">
        <v>4918</v>
      </c>
    </row>
    <row r="149" spans="1:18" x14ac:dyDescent="0.2">
      <c r="A149" s="36" t="s">
        <v>61</v>
      </c>
      <c r="E149" s="37" t="s">
        <v>4919</v>
      </c>
    </row>
    <row r="150" spans="1:18" ht="369.75" x14ac:dyDescent="0.2">
      <c r="A150" t="s">
        <v>63</v>
      </c>
      <c r="E150" s="35" t="s">
        <v>274</v>
      </c>
    </row>
    <row r="151" spans="1:18" ht="12.75" customHeight="1" x14ac:dyDescent="0.2">
      <c r="A151" s="12" t="s">
        <v>53</v>
      </c>
      <c r="B151" s="12"/>
      <c r="C151" s="38" t="s">
        <v>50</v>
      </c>
      <c r="D151" s="12"/>
      <c r="E151" s="27" t="s">
        <v>542</v>
      </c>
      <c r="F151" s="12"/>
      <c r="G151" s="12"/>
      <c r="H151" s="12"/>
      <c r="I151" s="39">
        <f>0+Q151</f>
        <v>0</v>
      </c>
      <c r="O151">
        <f>0+R151</f>
        <v>0</v>
      </c>
      <c r="Q151">
        <f>0+I152+I156+I160</f>
        <v>0</v>
      </c>
      <c r="R151">
        <f>0+O152+O156+O160</f>
        <v>0</v>
      </c>
    </row>
    <row r="152" spans="1:18" x14ac:dyDescent="0.2">
      <c r="A152" s="24" t="s">
        <v>55</v>
      </c>
      <c r="B152" s="29" t="s">
        <v>243</v>
      </c>
      <c r="C152" s="29" t="s">
        <v>821</v>
      </c>
      <c r="D152" s="24" t="s">
        <v>69</v>
      </c>
      <c r="E152" s="30" t="s">
        <v>822</v>
      </c>
      <c r="F152" s="31" t="s">
        <v>101</v>
      </c>
      <c r="G152" s="32">
        <v>3.8</v>
      </c>
      <c r="H152" s="33">
        <v>0</v>
      </c>
      <c r="I152" s="33">
        <f>ROUND(ROUND(H152,2)*ROUND(G152,3),2)</f>
        <v>0</v>
      </c>
      <c r="O152">
        <f>(I152*21)/100</f>
        <v>0</v>
      </c>
      <c r="P152" t="s">
        <v>35</v>
      </c>
    </row>
    <row r="153" spans="1:18" ht="51" x14ac:dyDescent="0.2">
      <c r="A153" s="34" t="s">
        <v>59</v>
      </c>
      <c r="E153" s="35" t="s">
        <v>3388</v>
      </c>
    </row>
    <row r="154" spans="1:18" x14ac:dyDescent="0.2">
      <c r="A154" s="36" t="s">
        <v>61</v>
      </c>
      <c r="E154" s="37" t="s">
        <v>3389</v>
      </c>
    </row>
    <row r="155" spans="1:18" ht="25.5" x14ac:dyDescent="0.2">
      <c r="A155" t="s">
        <v>63</v>
      </c>
      <c r="E155" s="35" t="s">
        <v>825</v>
      </c>
    </row>
    <row r="156" spans="1:18" x14ac:dyDescent="0.2">
      <c r="A156" s="24" t="s">
        <v>55</v>
      </c>
      <c r="B156" s="29" t="s">
        <v>249</v>
      </c>
      <c r="C156" s="29" t="s">
        <v>826</v>
      </c>
      <c r="D156" s="24" t="s">
        <v>69</v>
      </c>
      <c r="E156" s="30" t="s">
        <v>827</v>
      </c>
      <c r="F156" s="31" t="s">
        <v>71</v>
      </c>
      <c r="G156" s="32">
        <v>1E-3</v>
      </c>
      <c r="H156" s="33">
        <v>0</v>
      </c>
      <c r="I156" s="33">
        <f>ROUND(ROUND(H156,2)*ROUND(G156,3),2)</f>
        <v>0</v>
      </c>
      <c r="O156">
        <f>(I156*21)/100</f>
        <v>0</v>
      </c>
      <c r="P156" t="s">
        <v>35</v>
      </c>
    </row>
    <row r="157" spans="1:18" ht="51" x14ac:dyDescent="0.2">
      <c r="A157" s="34" t="s">
        <v>59</v>
      </c>
      <c r="E157" s="35" t="s">
        <v>3390</v>
      </c>
    </row>
    <row r="158" spans="1:18" x14ac:dyDescent="0.2">
      <c r="A158" s="36" t="s">
        <v>61</v>
      </c>
      <c r="E158" s="37" t="s">
        <v>3448</v>
      </c>
    </row>
    <row r="159" spans="1:18" ht="38.25" x14ac:dyDescent="0.2">
      <c r="A159" t="s">
        <v>63</v>
      </c>
      <c r="E159" s="35" t="s">
        <v>830</v>
      </c>
    </row>
    <row r="160" spans="1:18" x14ac:dyDescent="0.2">
      <c r="A160" s="24" t="s">
        <v>55</v>
      </c>
      <c r="B160" s="29" t="s">
        <v>255</v>
      </c>
      <c r="C160" s="29" t="s">
        <v>831</v>
      </c>
      <c r="D160" s="24" t="s">
        <v>69</v>
      </c>
      <c r="E160" s="30" t="s">
        <v>832</v>
      </c>
      <c r="F160" s="31" t="s">
        <v>71</v>
      </c>
      <c r="G160" s="32">
        <v>2.5000000000000001E-2</v>
      </c>
      <c r="H160" s="33">
        <v>0</v>
      </c>
      <c r="I160" s="33">
        <f>ROUND(ROUND(H160,2)*ROUND(G160,3),2)</f>
        <v>0</v>
      </c>
      <c r="O160">
        <f>(I160*21)/100</f>
        <v>0</v>
      </c>
      <c r="P160" t="s">
        <v>35</v>
      </c>
    </row>
    <row r="161" spans="1:5" ht="63.75" x14ac:dyDescent="0.2">
      <c r="A161" s="34" t="s">
        <v>59</v>
      </c>
      <c r="E161" s="35" t="s">
        <v>3391</v>
      </c>
    </row>
    <row r="162" spans="1:5" x14ac:dyDescent="0.2">
      <c r="A162" s="36" t="s">
        <v>61</v>
      </c>
      <c r="E162" s="37" t="s">
        <v>834</v>
      </c>
    </row>
    <row r="163" spans="1:5" ht="229.5" x14ac:dyDescent="0.2">
      <c r="A163" t="s">
        <v>63</v>
      </c>
      <c r="E163"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75"/>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0+O12+O17+O38+O71</f>
        <v>0</v>
      </c>
      <c r="P2" t="s">
        <v>34</v>
      </c>
    </row>
    <row r="3" spans="1:18" ht="15" customHeight="1" x14ac:dyDescent="0.25">
      <c r="A3" t="s">
        <v>11</v>
      </c>
      <c r="B3" s="17" t="s">
        <v>13</v>
      </c>
      <c r="C3" s="4" t="s">
        <v>14</v>
      </c>
      <c r="D3" s="7"/>
      <c r="E3" s="18" t="s">
        <v>15</v>
      </c>
      <c r="F3" s="8"/>
      <c r="G3" s="15"/>
      <c r="H3" s="14" t="s">
        <v>4920</v>
      </c>
      <c r="I3" s="40">
        <f>0+I12+I17+I38+I71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4920</v>
      </c>
      <c r="D8" s="2"/>
      <c r="E8" s="21" t="s">
        <v>4921</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13.1</v>
      </c>
      <c r="H13" s="33">
        <v>0</v>
      </c>
      <c r="I13" s="33">
        <f>ROUND(ROUND(H13,2)*ROUND(G13,3),2)</f>
        <v>0</v>
      </c>
      <c r="O13">
        <f>(I13*21)/100</f>
        <v>0</v>
      </c>
      <c r="P13" t="s">
        <v>35</v>
      </c>
    </row>
    <row r="14" spans="1:18" ht="25.5" x14ac:dyDescent="0.2">
      <c r="A14" s="34" t="s">
        <v>59</v>
      </c>
      <c r="E14" s="35" t="s">
        <v>925</v>
      </c>
    </row>
    <row r="15" spans="1:18" x14ac:dyDescent="0.2">
      <c r="A15" s="36" t="s">
        <v>61</v>
      </c>
      <c r="E15" s="37" t="s">
        <v>4922</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f>
        <v>0</v>
      </c>
      <c r="R17">
        <f>0+O18+O22+O26+O30+O34</f>
        <v>0</v>
      </c>
    </row>
    <row r="18" spans="1:18" x14ac:dyDescent="0.2">
      <c r="A18" s="24" t="s">
        <v>55</v>
      </c>
      <c r="B18" s="29" t="s">
        <v>35</v>
      </c>
      <c r="C18" s="29" t="s">
        <v>119</v>
      </c>
      <c r="D18" s="24" t="s">
        <v>69</v>
      </c>
      <c r="E18" s="30" t="s">
        <v>121</v>
      </c>
      <c r="F18" s="31" t="s">
        <v>71</v>
      </c>
      <c r="G18" s="32">
        <v>0.96799999999999997</v>
      </c>
      <c r="H18" s="33">
        <v>0</v>
      </c>
      <c r="I18" s="33">
        <f>ROUND(ROUND(H18,2)*ROUND(G18,3),2)</f>
        <v>0</v>
      </c>
      <c r="O18">
        <f>(I18*21)/100</f>
        <v>0</v>
      </c>
      <c r="P18" t="s">
        <v>35</v>
      </c>
    </row>
    <row r="19" spans="1:18" ht="51" x14ac:dyDescent="0.2">
      <c r="A19" s="34" t="s">
        <v>59</v>
      </c>
      <c r="E19" s="35" t="s">
        <v>4923</v>
      </c>
    </row>
    <row r="20" spans="1:18" x14ac:dyDescent="0.2">
      <c r="A20" s="36" t="s">
        <v>61</v>
      </c>
      <c r="E20" s="37" t="s">
        <v>4924</v>
      </c>
    </row>
    <row r="21" spans="1:18" ht="63.75" x14ac:dyDescent="0.2">
      <c r="A21" t="s">
        <v>63</v>
      </c>
      <c r="E21" s="35" t="s">
        <v>74</v>
      </c>
    </row>
    <row r="22" spans="1:18" x14ac:dyDescent="0.2">
      <c r="A22" s="24" t="s">
        <v>55</v>
      </c>
      <c r="B22" s="29" t="s">
        <v>34</v>
      </c>
      <c r="C22" s="29" t="s">
        <v>1087</v>
      </c>
      <c r="D22" s="24" t="s">
        <v>69</v>
      </c>
      <c r="E22" s="30" t="s">
        <v>1088</v>
      </c>
      <c r="F22" s="31" t="s">
        <v>101</v>
      </c>
      <c r="G22" s="32">
        <v>9.24</v>
      </c>
      <c r="H22" s="33">
        <v>0</v>
      </c>
      <c r="I22" s="33">
        <f>ROUND(ROUND(H22,2)*ROUND(G22,3),2)</f>
        <v>0</v>
      </c>
      <c r="O22">
        <f>(I22*21)/100</f>
        <v>0</v>
      </c>
      <c r="P22" t="s">
        <v>35</v>
      </c>
    </row>
    <row r="23" spans="1:18" ht="25.5" x14ac:dyDescent="0.2">
      <c r="A23" s="34" t="s">
        <v>59</v>
      </c>
      <c r="E23" s="35" t="s">
        <v>4277</v>
      </c>
    </row>
    <row r="24" spans="1:18" x14ac:dyDescent="0.2">
      <c r="A24" s="36" t="s">
        <v>61</v>
      </c>
      <c r="E24" s="37" t="s">
        <v>4925</v>
      </c>
    </row>
    <row r="25" spans="1:18" ht="25.5" x14ac:dyDescent="0.2">
      <c r="A25" t="s">
        <v>63</v>
      </c>
      <c r="E25" s="35" t="s">
        <v>133</v>
      </c>
    </row>
    <row r="26" spans="1:18" x14ac:dyDescent="0.2">
      <c r="A26" s="24" t="s">
        <v>55</v>
      </c>
      <c r="B26" s="29" t="s">
        <v>43</v>
      </c>
      <c r="C26" s="29" t="s">
        <v>166</v>
      </c>
      <c r="D26" s="24" t="s">
        <v>69</v>
      </c>
      <c r="E26" s="30" t="s">
        <v>167</v>
      </c>
      <c r="F26" s="31" t="s">
        <v>71</v>
      </c>
      <c r="G26" s="32">
        <v>6.55</v>
      </c>
      <c r="H26" s="33">
        <v>0</v>
      </c>
      <c r="I26" s="33">
        <f>ROUND(ROUND(H26,2)*ROUND(G26,3),2)</f>
        <v>0</v>
      </c>
      <c r="O26">
        <f>(I26*21)/100</f>
        <v>0</v>
      </c>
      <c r="P26" t="s">
        <v>35</v>
      </c>
    </row>
    <row r="27" spans="1:18" ht="51" x14ac:dyDescent="0.2">
      <c r="A27" s="34" t="s">
        <v>59</v>
      </c>
      <c r="E27" s="35" t="s">
        <v>4926</v>
      </c>
    </row>
    <row r="28" spans="1:18" x14ac:dyDescent="0.2">
      <c r="A28" s="36" t="s">
        <v>61</v>
      </c>
      <c r="E28" s="37" t="s">
        <v>865</v>
      </c>
    </row>
    <row r="29" spans="1:18" ht="318.75" x14ac:dyDescent="0.2">
      <c r="A29" t="s">
        <v>63</v>
      </c>
      <c r="E29" s="35" t="s">
        <v>170</v>
      </c>
    </row>
    <row r="30" spans="1:18" x14ac:dyDescent="0.2">
      <c r="A30" s="24" t="s">
        <v>55</v>
      </c>
      <c r="B30" s="29" t="s">
        <v>45</v>
      </c>
      <c r="C30" s="29" t="s">
        <v>172</v>
      </c>
      <c r="D30" s="24" t="s">
        <v>69</v>
      </c>
      <c r="E30" s="30" t="s">
        <v>173</v>
      </c>
      <c r="F30" s="31" t="s">
        <v>174</v>
      </c>
      <c r="G30" s="32">
        <v>65.5</v>
      </c>
      <c r="H30" s="33">
        <v>0</v>
      </c>
      <c r="I30" s="33">
        <f>ROUND(ROUND(H30,2)*ROUND(G30,3),2)</f>
        <v>0</v>
      </c>
      <c r="O30">
        <f>(I30*21)/100</f>
        <v>0</v>
      </c>
      <c r="P30" t="s">
        <v>35</v>
      </c>
    </row>
    <row r="31" spans="1:18" ht="38.25" x14ac:dyDescent="0.2">
      <c r="A31" s="34" t="s">
        <v>59</v>
      </c>
      <c r="E31" s="35" t="s">
        <v>751</v>
      </c>
    </row>
    <row r="32" spans="1:18" x14ac:dyDescent="0.2">
      <c r="A32" s="36" t="s">
        <v>61</v>
      </c>
      <c r="E32" s="37" t="s">
        <v>4927</v>
      </c>
    </row>
    <row r="33" spans="1:18" ht="25.5" x14ac:dyDescent="0.2">
      <c r="A33" t="s">
        <v>63</v>
      </c>
      <c r="E33" s="35" t="s">
        <v>177</v>
      </c>
    </row>
    <row r="34" spans="1:18" x14ac:dyDescent="0.2">
      <c r="A34" s="24" t="s">
        <v>55</v>
      </c>
      <c r="B34" s="29" t="s">
        <v>47</v>
      </c>
      <c r="C34" s="29" t="s">
        <v>202</v>
      </c>
      <c r="D34" s="24" t="s">
        <v>69</v>
      </c>
      <c r="E34" s="30" t="s">
        <v>203</v>
      </c>
      <c r="F34" s="31" t="s">
        <v>204</v>
      </c>
      <c r="G34" s="32">
        <v>14.55</v>
      </c>
      <c r="H34" s="33">
        <v>0</v>
      </c>
      <c r="I34" s="33">
        <f>ROUND(ROUND(H34,2)*ROUND(G34,3),2)</f>
        <v>0</v>
      </c>
      <c r="O34">
        <f>(I34*21)/100</f>
        <v>0</v>
      </c>
      <c r="P34" t="s">
        <v>35</v>
      </c>
    </row>
    <row r="35" spans="1:18" ht="25.5" x14ac:dyDescent="0.2">
      <c r="A35" s="34" t="s">
        <v>59</v>
      </c>
      <c r="E35" s="35" t="s">
        <v>4284</v>
      </c>
    </row>
    <row r="36" spans="1:18" x14ac:dyDescent="0.2">
      <c r="A36" s="36" t="s">
        <v>61</v>
      </c>
      <c r="E36" s="37" t="s">
        <v>4928</v>
      </c>
    </row>
    <row r="37" spans="1:18" ht="25.5" x14ac:dyDescent="0.2">
      <c r="A37" t="s">
        <v>63</v>
      </c>
      <c r="E37" s="35" t="s">
        <v>207</v>
      </c>
    </row>
    <row r="38" spans="1:18" ht="12.75" customHeight="1" x14ac:dyDescent="0.2">
      <c r="A38" s="12" t="s">
        <v>53</v>
      </c>
      <c r="B38" s="12"/>
      <c r="C38" s="38" t="s">
        <v>45</v>
      </c>
      <c r="D38" s="12"/>
      <c r="E38" s="27" t="s">
        <v>315</v>
      </c>
      <c r="F38" s="12"/>
      <c r="G38" s="12"/>
      <c r="H38" s="12"/>
      <c r="I38" s="39">
        <f>0+Q38</f>
        <v>0</v>
      </c>
      <c r="O38">
        <f>0+R38</f>
        <v>0</v>
      </c>
      <c r="Q38">
        <f>0+I39+I43+I47+I51+I55+I59+I63+I67</f>
        <v>0</v>
      </c>
      <c r="R38">
        <f>0+O39+O43+O47+O51+O55+O59+O63+O67</f>
        <v>0</v>
      </c>
    </row>
    <row r="39" spans="1:18" x14ac:dyDescent="0.2">
      <c r="A39" s="24" t="s">
        <v>55</v>
      </c>
      <c r="B39" s="29" t="s">
        <v>89</v>
      </c>
      <c r="C39" s="29" t="s">
        <v>329</v>
      </c>
      <c r="D39" s="24" t="s">
        <v>69</v>
      </c>
      <c r="E39" s="30" t="s">
        <v>330</v>
      </c>
      <c r="F39" s="31" t="s">
        <v>204</v>
      </c>
      <c r="G39" s="32">
        <v>14.55</v>
      </c>
      <c r="H39" s="33">
        <v>0</v>
      </c>
      <c r="I39" s="33">
        <f>ROUND(ROUND(H39,2)*ROUND(G39,3),2)</f>
        <v>0</v>
      </c>
      <c r="O39">
        <f>(I39*21)/100</f>
        <v>0</v>
      </c>
      <c r="P39" t="s">
        <v>35</v>
      </c>
    </row>
    <row r="40" spans="1:18" ht="25.5" x14ac:dyDescent="0.2">
      <c r="A40" s="34" t="s">
        <v>59</v>
      </c>
      <c r="E40" s="35" t="s">
        <v>4286</v>
      </c>
    </row>
    <row r="41" spans="1:18" x14ac:dyDescent="0.2">
      <c r="A41" s="36" t="s">
        <v>61</v>
      </c>
      <c r="E41" s="37" t="s">
        <v>4928</v>
      </c>
    </row>
    <row r="42" spans="1:18" ht="51" x14ac:dyDescent="0.2">
      <c r="A42" t="s">
        <v>63</v>
      </c>
      <c r="E42" s="35" t="s">
        <v>327</v>
      </c>
    </row>
    <row r="43" spans="1:18" x14ac:dyDescent="0.2">
      <c r="A43" s="24" t="s">
        <v>55</v>
      </c>
      <c r="B43" s="29" t="s">
        <v>94</v>
      </c>
      <c r="C43" s="29" t="s">
        <v>347</v>
      </c>
      <c r="D43" s="24" t="s">
        <v>69</v>
      </c>
      <c r="E43" s="30" t="s">
        <v>348</v>
      </c>
      <c r="F43" s="31" t="s">
        <v>204</v>
      </c>
      <c r="G43" s="32">
        <v>14.55</v>
      </c>
      <c r="H43" s="33">
        <v>0</v>
      </c>
      <c r="I43" s="33">
        <f>ROUND(ROUND(H43,2)*ROUND(G43,3),2)</f>
        <v>0</v>
      </c>
      <c r="O43">
        <f>(I43*21)/100</f>
        <v>0</v>
      </c>
      <c r="P43" t="s">
        <v>35</v>
      </c>
    </row>
    <row r="44" spans="1:18" ht="25.5" x14ac:dyDescent="0.2">
      <c r="A44" s="34" t="s">
        <v>59</v>
      </c>
      <c r="E44" s="35" t="s">
        <v>4287</v>
      </c>
    </row>
    <row r="45" spans="1:18" x14ac:dyDescent="0.2">
      <c r="A45" s="36" t="s">
        <v>61</v>
      </c>
      <c r="E45" s="37" t="s">
        <v>4928</v>
      </c>
    </row>
    <row r="46" spans="1:18" ht="51" x14ac:dyDescent="0.2">
      <c r="A46" t="s">
        <v>63</v>
      </c>
      <c r="E46" s="35" t="s">
        <v>327</v>
      </c>
    </row>
    <row r="47" spans="1:18" x14ac:dyDescent="0.2">
      <c r="A47" s="24" t="s">
        <v>55</v>
      </c>
      <c r="B47" s="29" t="s">
        <v>50</v>
      </c>
      <c r="C47" s="29" t="s">
        <v>369</v>
      </c>
      <c r="D47" s="24" t="s">
        <v>69</v>
      </c>
      <c r="E47" s="30" t="s">
        <v>370</v>
      </c>
      <c r="F47" s="31" t="s">
        <v>204</v>
      </c>
      <c r="G47" s="32">
        <v>14.55</v>
      </c>
      <c r="H47" s="33">
        <v>0</v>
      </c>
      <c r="I47" s="33">
        <f>ROUND(ROUND(H47,2)*ROUND(G47,3),2)</f>
        <v>0</v>
      </c>
      <c r="O47">
        <f>(I47*21)/100</f>
        <v>0</v>
      </c>
      <c r="P47" t="s">
        <v>35</v>
      </c>
    </row>
    <row r="48" spans="1:18" ht="38.25" x14ac:dyDescent="0.2">
      <c r="A48" s="34" t="s">
        <v>59</v>
      </c>
      <c r="E48" s="35" t="s">
        <v>4288</v>
      </c>
    </row>
    <row r="49" spans="1:16" x14ac:dyDescent="0.2">
      <c r="A49" s="36" t="s">
        <v>61</v>
      </c>
      <c r="E49" s="37" t="s">
        <v>4928</v>
      </c>
    </row>
    <row r="50" spans="1:16" ht="51" x14ac:dyDescent="0.2">
      <c r="A50" t="s">
        <v>63</v>
      </c>
      <c r="E50" s="35" t="s">
        <v>373</v>
      </c>
    </row>
    <row r="51" spans="1:16" x14ac:dyDescent="0.2">
      <c r="A51" s="24" t="s">
        <v>55</v>
      </c>
      <c r="B51" s="29" t="s">
        <v>52</v>
      </c>
      <c r="C51" s="29" t="s">
        <v>375</v>
      </c>
      <c r="D51" s="24" t="s">
        <v>69</v>
      </c>
      <c r="E51" s="30" t="s">
        <v>376</v>
      </c>
      <c r="F51" s="31" t="s">
        <v>204</v>
      </c>
      <c r="G51" s="32">
        <v>29.1</v>
      </c>
      <c r="H51" s="33">
        <v>0</v>
      </c>
      <c r="I51" s="33">
        <f>ROUND(ROUND(H51,2)*ROUND(G51,3),2)</f>
        <v>0</v>
      </c>
      <c r="O51">
        <f>(I51*21)/100</f>
        <v>0</v>
      </c>
      <c r="P51" t="s">
        <v>35</v>
      </c>
    </row>
    <row r="52" spans="1:16" ht="89.25" x14ac:dyDescent="0.2">
      <c r="A52" s="34" t="s">
        <v>59</v>
      </c>
      <c r="E52" s="35" t="s">
        <v>4929</v>
      </c>
    </row>
    <row r="53" spans="1:16" ht="38.25" x14ac:dyDescent="0.2">
      <c r="A53" s="36" t="s">
        <v>61</v>
      </c>
      <c r="E53" s="37" t="s">
        <v>4930</v>
      </c>
    </row>
    <row r="54" spans="1:16" ht="51" x14ac:dyDescent="0.2">
      <c r="A54" t="s">
        <v>63</v>
      </c>
      <c r="E54" s="35" t="s">
        <v>373</v>
      </c>
    </row>
    <row r="55" spans="1:16" x14ac:dyDescent="0.2">
      <c r="A55" s="24" t="s">
        <v>55</v>
      </c>
      <c r="B55" s="29" t="s">
        <v>108</v>
      </c>
      <c r="C55" s="29" t="s">
        <v>403</v>
      </c>
      <c r="D55" s="24" t="s">
        <v>69</v>
      </c>
      <c r="E55" s="30" t="s">
        <v>404</v>
      </c>
      <c r="F55" s="31" t="s">
        <v>204</v>
      </c>
      <c r="G55" s="32">
        <v>14.55</v>
      </c>
      <c r="H55" s="33">
        <v>0</v>
      </c>
      <c r="I55" s="33">
        <f>ROUND(ROUND(H55,2)*ROUND(G55,3),2)</f>
        <v>0</v>
      </c>
      <c r="O55">
        <f>(I55*21)/100</f>
        <v>0</v>
      </c>
      <c r="P55" t="s">
        <v>35</v>
      </c>
    </row>
    <row r="56" spans="1:16" ht="25.5" x14ac:dyDescent="0.2">
      <c r="A56" s="34" t="s">
        <v>59</v>
      </c>
      <c r="E56" s="35" t="s">
        <v>4291</v>
      </c>
    </row>
    <row r="57" spans="1:16" x14ac:dyDescent="0.2">
      <c r="A57" s="36" t="s">
        <v>61</v>
      </c>
      <c r="E57" s="37" t="s">
        <v>4928</v>
      </c>
    </row>
    <row r="58" spans="1:16" ht="140.25" x14ac:dyDescent="0.2">
      <c r="A58" t="s">
        <v>63</v>
      </c>
      <c r="E58" s="35" t="s">
        <v>401</v>
      </c>
    </row>
    <row r="59" spans="1:16" x14ac:dyDescent="0.2">
      <c r="A59" s="24" t="s">
        <v>55</v>
      </c>
      <c r="B59" s="29" t="s">
        <v>113</v>
      </c>
      <c r="C59" s="29" t="s">
        <v>408</v>
      </c>
      <c r="D59" s="24" t="s">
        <v>69</v>
      </c>
      <c r="E59" s="30" t="s">
        <v>409</v>
      </c>
      <c r="F59" s="31" t="s">
        <v>204</v>
      </c>
      <c r="G59" s="32">
        <v>14.55</v>
      </c>
      <c r="H59" s="33">
        <v>0</v>
      </c>
      <c r="I59" s="33">
        <f>ROUND(ROUND(H59,2)*ROUND(G59,3),2)</f>
        <v>0</v>
      </c>
      <c r="O59">
        <f>(I59*21)/100</f>
        <v>0</v>
      </c>
      <c r="P59" t="s">
        <v>35</v>
      </c>
    </row>
    <row r="60" spans="1:16" ht="25.5" x14ac:dyDescent="0.2">
      <c r="A60" s="34" t="s">
        <v>59</v>
      </c>
      <c r="E60" s="35" t="s">
        <v>4292</v>
      </c>
    </row>
    <row r="61" spans="1:16" x14ac:dyDescent="0.2">
      <c r="A61" s="36" t="s">
        <v>61</v>
      </c>
      <c r="E61" s="37" t="s">
        <v>4928</v>
      </c>
    </row>
    <row r="62" spans="1:16" ht="140.25" x14ac:dyDescent="0.2">
      <c r="A62" t="s">
        <v>63</v>
      </c>
      <c r="E62" s="35" t="s">
        <v>401</v>
      </c>
    </row>
    <row r="63" spans="1:16" x14ac:dyDescent="0.2">
      <c r="A63" s="24" t="s">
        <v>55</v>
      </c>
      <c r="B63" s="29" t="s">
        <v>118</v>
      </c>
      <c r="C63" s="29" t="s">
        <v>413</v>
      </c>
      <c r="D63" s="24" t="s">
        <v>69</v>
      </c>
      <c r="E63" s="30" t="s">
        <v>414</v>
      </c>
      <c r="F63" s="31" t="s">
        <v>204</v>
      </c>
      <c r="G63" s="32">
        <v>14.55</v>
      </c>
      <c r="H63" s="33">
        <v>0</v>
      </c>
      <c r="I63" s="33">
        <f>ROUND(ROUND(H63,2)*ROUND(G63,3),2)</f>
        <v>0</v>
      </c>
      <c r="O63">
        <f>(I63*21)/100</f>
        <v>0</v>
      </c>
      <c r="P63" t="s">
        <v>35</v>
      </c>
    </row>
    <row r="64" spans="1:16" ht="25.5" x14ac:dyDescent="0.2">
      <c r="A64" s="34" t="s">
        <v>59</v>
      </c>
      <c r="E64" s="35" t="s">
        <v>4293</v>
      </c>
    </row>
    <row r="65" spans="1:18" x14ac:dyDescent="0.2">
      <c r="A65" s="36" t="s">
        <v>61</v>
      </c>
      <c r="E65" s="37" t="s">
        <v>4928</v>
      </c>
    </row>
    <row r="66" spans="1:18" ht="140.25" x14ac:dyDescent="0.2">
      <c r="A66" t="s">
        <v>63</v>
      </c>
      <c r="E66" s="35" t="s">
        <v>401</v>
      </c>
    </row>
    <row r="67" spans="1:18" x14ac:dyDescent="0.2">
      <c r="A67" s="24" t="s">
        <v>55</v>
      </c>
      <c r="B67" s="29" t="s">
        <v>124</v>
      </c>
      <c r="C67" s="29" t="s">
        <v>471</v>
      </c>
      <c r="D67" s="24" t="s">
        <v>69</v>
      </c>
      <c r="E67" s="30" t="s">
        <v>472</v>
      </c>
      <c r="F67" s="31" t="s">
        <v>101</v>
      </c>
      <c r="G67" s="32">
        <v>9.24</v>
      </c>
      <c r="H67" s="33">
        <v>0</v>
      </c>
      <c r="I67" s="33">
        <f>ROUND(ROUND(H67,2)*ROUND(G67,3),2)</f>
        <v>0</v>
      </c>
      <c r="O67">
        <f>(I67*21)/100</f>
        <v>0</v>
      </c>
      <c r="P67" t="s">
        <v>35</v>
      </c>
    </row>
    <row r="68" spans="1:18" ht="25.5" x14ac:dyDescent="0.2">
      <c r="A68" s="34" t="s">
        <v>59</v>
      </c>
      <c r="E68" s="35" t="s">
        <v>4294</v>
      </c>
    </row>
    <row r="69" spans="1:18" x14ac:dyDescent="0.2">
      <c r="A69" s="36" t="s">
        <v>61</v>
      </c>
      <c r="E69" s="37" t="s">
        <v>4925</v>
      </c>
    </row>
    <row r="70" spans="1:18" ht="38.25" x14ac:dyDescent="0.2">
      <c r="A70" t="s">
        <v>63</v>
      </c>
      <c r="E70" s="35" t="s">
        <v>475</v>
      </c>
    </row>
    <row r="71" spans="1:18" ht="12.75" customHeight="1" x14ac:dyDescent="0.2">
      <c r="A71" s="12" t="s">
        <v>53</v>
      </c>
      <c r="B71" s="12"/>
      <c r="C71" s="38" t="s">
        <v>50</v>
      </c>
      <c r="D71" s="12"/>
      <c r="E71" s="27" t="s">
        <v>542</v>
      </c>
      <c r="F71" s="12"/>
      <c r="G71" s="12"/>
      <c r="H71" s="12"/>
      <c r="I71" s="39">
        <f>0+Q71</f>
        <v>0</v>
      </c>
      <c r="O71">
        <f>0+R71</f>
        <v>0</v>
      </c>
      <c r="Q71">
        <f>0+I72</f>
        <v>0</v>
      </c>
      <c r="R71">
        <f>0+O72</f>
        <v>0</v>
      </c>
    </row>
    <row r="72" spans="1:18" x14ac:dyDescent="0.2">
      <c r="A72" s="24" t="s">
        <v>55</v>
      </c>
      <c r="B72" s="29" t="s">
        <v>128</v>
      </c>
      <c r="C72" s="29" t="s">
        <v>646</v>
      </c>
      <c r="D72" s="24" t="s">
        <v>69</v>
      </c>
      <c r="E72" s="30" t="s">
        <v>647</v>
      </c>
      <c r="F72" s="31" t="s">
        <v>101</v>
      </c>
      <c r="G72" s="32">
        <v>7.56</v>
      </c>
      <c r="H72" s="33">
        <v>0</v>
      </c>
      <c r="I72" s="33">
        <f>ROUND(ROUND(H72,2)*ROUND(G72,3),2)</f>
        <v>0</v>
      </c>
      <c r="O72">
        <f>(I72*21)/100</f>
        <v>0</v>
      </c>
      <c r="P72" t="s">
        <v>35</v>
      </c>
    </row>
    <row r="73" spans="1:18" ht="25.5" x14ac:dyDescent="0.2">
      <c r="A73" s="34" t="s">
        <v>59</v>
      </c>
      <c r="E73" s="35" t="s">
        <v>3671</v>
      </c>
    </row>
    <row r="74" spans="1:18" x14ac:dyDescent="0.2">
      <c r="A74" s="36" t="s">
        <v>61</v>
      </c>
      <c r="E74" s="37" t="s">
        <v>4931</v>
      </c>
    </row>
    <row r="75" spans="1:18" ht="25.5" x14ac:dyDescent="0.2">
      <c r="A75" t="s">
        <v>63</v>
      </c>
      <c r="E75" s="35" t="s">
        <v>644</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63"/>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0+O12+O17+O62+O91+O124+O129+O138+O151</f>
        <v>0</v>
      </c>
      <c r="P2" t="s">
        <v>34</v>
      </c>
    </row>
    <row r="3" spans="1:18" ht="15" customHeight="1" x14ac:dyDescent="0.25">
      <c r="A3" t="s">
        <v>11</v>
      </c>
      <c r="B3" s="17" t="s">
        <v>13</v>
      </c>
      <c r="C3" s="4" t="s">
        <v>14</v>
      </c>
      <c r="D3" s="7"/>
      <c r="E3" s="18" t="s">
        <v>15</v>
      </c>
      <c r="F3" s="8"/>
      <c r="G3" s="15"/>
      <c r="H3" s="14" t="s">
        <v>4932</v>
      </c>
      <c r="I3" s="40">
        <f>0+I12+I17+I62+I91+I124+I129+I138+I151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4932</v>
      </c>
      <c r="D8" s="2"/>
      <c r="E8" s="21" t="s">
        <v>4933</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84.12</v>
      </c>
      <c r="H13" s="33">
        <v>0</v>
      </c>
      <c r="I13" s="33">
        <f>ROUND(ROUND(H13,2)*ROUND(G13,3),2)</f>
        <v>0</v>
      </c>
      <c r="O13">
        <f>(I13*21)/100</f>
        <v>0</v>
      </c>
      <c r="P13" t="s">
        <v>35</v>
      </c>
    </row>
    <row r="14" spans="1:18" ht="25.5" x14ac:dyDescent="0.2">
      <c r="A14" s="34" t="s">
        <v>59</v>
      </c>
      <c r="E14" s="35" t="s">
        <v>742</v>
      </c>
    </row>
    <row r="15" spans="1:18" x14ac:dyDescent="0.2">
      <c r="A15" s="36" t="s">
        <v>61</v>
      </c>
      <c r="E15" s="37" t="s">
        <v>4934</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0+I18+I22+I26+I30+I34+I38+I42+I46+I50+I54+I58</f>
        <v>0</v>
      </c>
      <c r="R17">
        <f>0+O18+O22+O26+O30+O34+O38+O42+O46+O50+O54+O58</f>
        <v>0</v>
      </c>
    </row>
    <row r="18" spans="1:18" x14ac:dyDescent="0.2">
      <c r="A18" s="24" t="s">
        <v>55</v>
      </c>
      <c r="B18" s="29" t="s">
        <v>35</v>
      </c>
      <c r="C18" s="29" t="s">
        <v>1087</v>
      </c>
      <c r="D18" s="24" t="s">
        <v>69</v>
      </c>
      <c r="E18" s="30" t="s">
        <v>1088</v>
      </c>
      <c r="F18" s="31" t="s">
        <v>101</v>
      </c>
      <c r="G18" s="32">
        <v>5.36</v>
      </c>
      <c r="H18" s="33">
        <v>0</v>
      </c>
      <c r="I18" s="33">
        <f>ROUND(ROUND(H18,2)*ROUND(G18,3),2)</f>
        <v>0</v>
      </c>
      <c r="O18">
        <f>(I18*21)/100</f>
        <v>0</v>
      </c>
      <c r="P18" t="s">
        <v>35</v>
      </c>
    </row>
    <row r="19" spans="1:18" ht="38.25" x14ac:dyDescent="0.2">
      <c r="A19" s="34" t="s">
        <v>59</v>
      </c>
      <c r="E19" s="35" t="s">
        <v>4006</v>
      </c>
    </row>
    <row r="20" spans="1:18" x14ac:dyDescent="0.2">
      <c r="A20" s="36" t="s">
        <v>61</v>
      </c>
      <c r="E20" s="37" t="s">
        <v>4935</v>
      </c>
    </row>
    <row r="21" spans="1:18" ht="25.5" x14ac:dyDescent="0.2">
      <c r="A21" t="s">
        <v>63</v>
      </c>
      <c r="E21" s="35" t="s">
        <v>133</v>
      </c>
    </row>
    <row r="22" spans="1:18" x14ac:dyDescent="0.2">
      <c r="A22" s="24" t="s">
        <v>55</v>
      </c>
      <c r="B22" s="29" t="s">
        <v>34</v>
      </c>
      <c r="C22" s="29" t="s">
        <v>135</v>
      </c>
      <c r="D22" s="24" t="s">
        <v>69</v>
      </c>
      <c r="E22" s="30" t="s">
        <v>136</v>
      </c>
      <c r="F22" s="31" t="s">
        <v>137</v>
      </c>
      <c r="G22" s="32">
        <v>140</v>
      </c>
      <c r="H22" s="33">
        <v>0</v>
      </c>
      <c r="I22" s="33">
        <f>ROUND(ROUND(H22,2)*ROUND(G22,3),2)</f>
        <v>0</v>
      </c>
      <c r="O22">
        <f>(I22*21)/100</f>
        <v>0</v>
      </c>
      <c r="P22" t="s">
        <v>35</v>
      </c>
    </row>
    <row r="23" spans="1:18" ht="25.5" x14ac:dyDescent="0.2">
      <c r="A23" s="34" t="s">
        <v>59</v>
      </c>
      <c r="E23" s="35" t="s">
        <v>746</v>
      </c>
    </row>
    <row r="24" spans="1:18" x14ac:dyDescent="0.2">
      <c r="A24" s="36" t="s">
        <v>61</v>
      </c>
      <c r="E24" s="37" t="s">
        <v>139</v>
      </c>
    </row>
    <row r="25" spans="1:18" ht="38.25" x14ac:dyDescent="0.2">
      <c r="A25" t="s">
        <v>63</v>
      </c>
      <c r="E25" s="35" t="s">
        <v>140</v>
      </c>
    </row>
    <row r="26" spans="1:18" x14ac:dyDescent="0.2">
      <c r="A26" s="24" t="s">
        <v>55</v>
      </c>
      <c r="B26" s="29" t="s">
        <v>43</v>
      </c>
      <c r="C26" s="29" t="s">
        <v>142</v>
      </c>
      <c r="D26" s="24" t="s">
        <v>69</v>
      </c>
      <c r="E26" s="30" t="s">
        <v>143</v>
      </c>
      <c r="F26" s="31" t="s">
        <v>71</v>
      </c>
      <c r="G26" s="32">
        <v>5.7409999999999997</v>
      </c>
      <c r="H26" s="33">
        <v>0</v>
      </c>
      <c r="I26" s="33">
        <f>ROUND(ROUND(H26,2)*ROUND(G26,3),2)</f>
        <v>0</v>
      </c>
      <c r="O26">
        <f>(I26*21)/100</f>
        <v>0</v>
      </c>
      <c r="P26" t="s">
        <v>35</v>
      </c>
    </row>
    <row r="27" spans="1:18" ht="153" x14ac:dyDescent="0.2">
      <c r="A27" s="34" t="s">
        <v>59</v>
      </c>
      <c r="E27" s="35" t="s">
        <v>4936</v>
      </c>
    </row>
    <row r="28" spans="1:18" ht="38.25" x14ac:dyDescent="0.2">
      <c r="A28" s="36" t="s">
        <v>61</v>
      </c>
      <c r="E28" s="37" t="s">
        <v>4937</v>
      </c>
    </row>
    <row r="29" spans="1:18" ht="38.25" x14ac:dyDescent="0.2">
      <c r="A29" t="s">
        <v>63</v>
      </c>
      <c r="E29" s="35" t="s">
        <v>146</v>
      </c>
    </row>
    <row r="30" spans="1:18" x14ac:dyDescent="0.2">
      <c r="A30" s="24" t="s">
        <v>55</v>
      </c>
      <c r="B30" s="29" t="s">
        <v>45</v>
      </c>
      <c r="C30" s="29" t="s">
        <v>166</v>
      </c>
      <c r="D30" s="24" t="s">
        <v>69</v>
      </c>
      <c r="E30" s="30" t="s">
        <v>167</v>
      </c>
      <c r="F30" s="31" t="s">
        <v>71</v>
      </c>
      <c r="G30" s="32">
        <v>42.06</v>
      </c>
      <c r="H30" s="33">
        <v>0</v>
      </c>
      <c r="I30" s="33">
        <f>ROUND(ROUND(H30,2)*ROUND(G30,3),2)</f>
        <v>0</v>
      </c>
      <c r="O30">
        <f>(I30*21)/100</f>
        <v>0</v>
      </c>
      <c r="P30" t="s">
        <v>35</v>
      </c>
    </row>
    <row r="31" spans="1:18" ht="63.75" x14ac:dyDescent="0.2">
      <c r="A31" s="34" t="s">
        <v>59</v>
      </c>
      <c r="E31" s="35" t="s">
        <v>4938</v>
      </c>
    </row>
    <row r="32" spans="1:18" x14ac:dyDescent="0.2">
      <c r="A32" s="36" t="s">
        <v>61</v>
      </c>
      <c r="E32" s="37" t="s">
        <v>4939</v>
      </c>
    </row>
    <row r="33" spans="1:16" ht="318.75" x14ac:dyDescent="0.2">
      <c r="A33" t="s">
        <v>63</v>
      </c>
      <c r="E33" s="35" t="s">
        <v>170</v>
      </c>
    </row>
    <row r="34" spans="1:16" x14ac:dyDescent="0.2">
      <c r="A34" s="24" t="s">
        <v>55</v>
      </c>
      <c r="B34" s="29" t="s">
        <v>47</v>
      </c>
      <c r="C34" s="29" t="s">
        <v>172</v>
      </c>
      <c r="D34" s="24" t="s">
        <v>69</v>
      </c>
      <c r="E34" s="30" t="s">
        <v>173</v>
      </c>
      <c r="F34" s="31" t="s">
        <v>174</v>
      </c>
      <c r="G34" s="32">
        <v>420.6</v>
      </c>
      <c r="H34" s="33">
        <v>0</v>
      </c>
      <c r="I34" s="33">
        <f>ROUND(ROUND(H34,2)*ROUND(G34,3),2)</f>
        <v>0</v>
      </c>
      <c r="O34">
        <f>(I34*21)/100</f>
        <v>0</v>
      </c>
      <c r="P34" t="s">
        <v>35</v>
      </c>
    </row>
    <row r="35" spans="1:16" ht="38.25" x14ac:dyDescent="0.2">
      <c r="A35" s="34" t="s">
        <v>59</v>
      </c>
      <c r="E35" s="35" t="s">
        <v>751</v>
      </c>
    </row>
    <row r="36" spans="1:16" x14ac:dyDescent="0.2">
      <c r="A36" s="36" t="s">
        <v>61</v>
      </c>
      <c r="E36" s="37" t="s">
        <v>4940</v>
      </c>
    </row>
    <row r="37" spans="1:16" ht="25.5" x14ac:dyDescent="0.2">
      <c r="A37" t="s">
        <v>63</v>
      </c>
      <c r="E37" s="35" t="s">
        <v>177</v>
      </c>
    </row>
    <row r="38" spans="1:16" x14ac:dyDescent="0.2">
      <c r="A38" s="24" t="s">
        <v>55</v>
      </c>
      <c r="B38" s="29" t="s">
        <v>89</v>
      </c>
      <c r="C38" s="29" t="s">
        <v>753</v>
      </c>
      <c r="D38" s="24" t="s">
        <v>69</v>
      </c>
      <c r="E38" s="30" t="s">
        <v>754</v>
      </c>
      <c r="F38" s="31" t="s">
        <v>71</v>
      </c>
      <c r="G38" s="32">
        <v>11.59</v>
      </c>
      <c r="H38" s="33">
        <v>0</v>
      </c>
      <c r="I38" s="33">
        <f>ROUND(ROUND(H38,2)*ROUND(G38,3),2)</f>
        <v>0</v>
      </c>
      <c r="O38">
        <f>(I38*21)/100</f>
        <v>0</v>
      </c>
      <c r="P38" t="s">
        <v>35</v>
      </c>
    </row>
    <row r="39" spans="1:16" ht="51" x14ac:dyDescent="0.2">
      <c r="A39" s="34" t="s">
        <v>59</v>
      </c>
      <c r="E39" s="35" t="s">
        <v>3339</v>
      </c>
    </row>
    <row r="40" spans="1:16" x14ac:dyDescent="0.2">
      <c r="A40" s="36" t="s">
        <v>61</v>
      </c>
      <c r="E40" s="37" t="s">
        <v>4941</v>
      </c>
    </row>
    <row r="41" spans="1:16" ht="293.25" x14ac:dyDescent="0.2">
      <c r="A41" t="s">
        <v>63</v>
      </c>
      <c r="E41" s="35" t="s">
        <v>757</v>
      </c>
    </row>
    <row r="42" spans="1:16" x14ac:dyDescent="0.2">
      <c r="A42" s="24" t="s">
        <v>55</v>
      </c>
      <c r="B42" s="29" t="s">
        <v>94</v>
      </c>
      <c r="C42" s="29" t="s">
        <v>202</v>
      </c>
      <c r="D42" s="24" t="s">
        <v>69</v>
      </c>
      <c r="E42" s="30" t="s">
        <v>203</v>
      </c>
      <c r="F42" s="31" t="s">
        <v>204</v>
      </c>
      <c r="G42" s="32">
        <v>69.787999999999997</v>
      </c>
      <c r="H42" s="33">
        <v>0</v>
      </c>
      <c r="I42" s="33">
        <f>ROUND(ROUND(H42,2)*ROUND(G42,3),2)</f>
        <v>0</v>
      </c>
      <c r="O42">
        <f>(I42*21)/100</f>
        <v>0</v>
      </c>
      <c r="P42" t="s">
        <v>35</v>
      </c>
    </row>
    <row r="43" spans="1:16" ht="76.5" x14ac:dyDescent="0.2">
      <c r="A43" s="34" t="s">
        <v>59</v>
      </c>
      <c r="E43" s="35" t="s">
        <v>4942</v>
      </c>
    </row>
    <row r="44" spans="1:16" ht="38.25" x14ac:dyDescent="0.2">
      <c r="A44" s="36" t="s">
        <v>61</v>
      </c>
      <c r="E44" s="37" t="s">
        <v>4943</v>
      </c>
    </row>
    <row r="45" spans="1:16" ht="25.5" x14ac:dyDescent="0.2">
      <c r="A45" t="s">
        <v>63</v>
      </c>
      <c r="E45" s="35" t="s">
        <v>207</v>
      </c>
    </row>
    <row r="46" spans="1:16" x14ac:dyDescent="0.2">
      <c r="A46" s="24" t="s">
        <v>55</v>
      </c>
      <c r="B46" s="29" t="s">
        <v>50</v>
      </c>
      <c r="C46" s="29" t="s">
        <v>209</v>
      </c>
      <c r="D46" s="24" t="s">
        <v>69</v>
      </c>
      <c r="E46" s="30" t="s">
        <v>210</v>
      </c>
      <c r="F46" s="31" t="s">
        <v>204</v>
      </c>
      <c r="G46" s="32">
        <v>5.34</v>
      </c>
      <c r="H46" s="33">
        <v>0</v>
      </c>
      <c r="I46" s="33">
        <f>ROUND(ROUND(H46,2)*ROUND(G46,3),2)</f>
        <v>0</v>
      </c>
      <c r="O46">
        <f>(I46*21)/100</f>
        <v>0</v>
      </c>
      <c r="P46" t="s">
        <v>35</v>
      </c>
    </row>
    <row r="47" spans="1:16" ht="38.25" x14ac:dyDescent="0.2">
      <c r="A47" s="34" t="s">
        <v>59</v>
      </c>
      <c r="E47" s="35" t="s">
        <v>3343</v>
      </c>
    </row>
    <row r="48" spans="1:16" x14ac:dyDescent="0.2">
      <c r="A48" s="36" t="s">
        <v>61</v>
      </c>
      <c r="E48" s="37" t="s">
        <v>4944</v>
      </c>
    </row>
    <row r="49" spans="1:18" x14ac:dyDescent="0.2">
      <c r="A49" t="s">
        <v>63</v>
      </c>
      <c r="E49" s="35" t="s">
        <v>213</v>
      </c>
    </row>
    <row r="50" spans="1:18" x14ac:dyDescent="0.2">
      <c r="A50" s="24" t="s">
        <v>55</v>
      </c>
      <c r="B50" s="29" t="s">
        <v>52</v>
      </c>
      <c r="C50" s="29" t="s">
        <v>762</v>
      </c>
      <c r="D50" s="24" t="s">
        <v>69</v>
      </c>
      <c r="E50" s="30" t="s">
        <v>763</v>
      </c>
      <c r="F50" s="31" t="s">
        <v>204</v>
      </c>
      <c r="G50" s="32">
        <v>5.34</v>
      </c>
      <c r="H50" s="33">
        <v>0</v>
      </c>
      <c r="I50" s="33">
        <f>ROUND(ROUND(H50,2)*ROUND(G50,3),2)</f>
        <v>0</v>
      </c>
      <c r="O50">
        <f>(I50*21)/100</f>
        <v>0</v>
      </c>
      <c r="P50" t="s">
        <v>35</v>
      </c>
    </row>
    <row r="51" spans="1:18" ht="38.25" x14ac:dyDescent="0.2">
      <c r="A51" s="34" t="s">
        <v>59</v>
      </c>
      <c r="E51" s="35" t="s">
        <v>3345</v>
      </c>
    </row>
    <row r="52" spans="1:18" x14ac:dyDescent="0.2">
      <c r="A52" s="36" t="s">
        <v>61</v>
      </c>
      <c r="E52" s="37" t="s">
        <v>4944</v>
      </c>
    </row>
    <row r="53" spans="1:18" ht="38.25" x14ac:dyDescent="0.2">
      <c r="A53" t="s">
        <v>63</v>
      </c>
      <c r="E53" s="35" t="s">
        <v>765</v>
      </c>
    </row>
    <row r="54" spans="1:18" x14ac:dyDescent="0.2">
      <c r="A54" s="24" t="s">
        <v>55</v>
      </c>
      <c r="B54" s="29" t="s">
        <v>108</v>
      </c>
      <c r="C54" s="29" t="s">
        <v>221</v>
      </c>
      <c r="D54" s="24" t="s">
        <v>69</v>
      </c>
      <c r="E54" s="30" t="s">
        <v>222</v>
      </c>
      <c r="F54" s="31" t="s">
        <v>204</v>
      </c>
      <c r="G54" s="32">
        <v>5.34</v>
      </c>
      <c r="H54" s="33">
        <v>0</v>
      </c>
      <c r="I54" s="33">
        <f>ROUND(ROUND(H54,2)*ROUND(G54,3),2)</f>
        <v>0</v>
      </c>
      <c r="O54">
        <f>(I54*21)/100</f>
        <v>0</v>
      </c>
      <c r="P54" t="s">
        <v>35</v>
      </c>
    </row>
    <row r="55" spans="1:18" ht="38.25" x14ac:dyDescent="0.2">
      <c r="A55" s="34" t="s">
        <v>59</v>
      </c>
      <c r="E55" s="35" t="s">
        <v>3346</v>
      </c>
    </row>
    <row r="56" spans="1:18" x14ac:dyDescent="0.2">
      <c r="A56" s="36" t="s">
        <v>61</v>
      </c>
      <c r="E56" s="37" t="s">
        <v>4944</v>
      </c>
    </row>
    <row r="57" spans="1:18" ht="25.5" x14ac:dyDescent="0.2">
      <c r="A57" t="s">
        <v>63</v>
      </c>
      <c r="E57" s="35" t="s">
        <v>224</v>
      </c>
    </row>
    <row r="58" spans="1:18" x14ac:dyDescent="0.2">
      <c r="A58" s="24" t="s">
        <v>55</v>
      </c>
      <c r="B58" s="29" t="s">
        <v>113</v>
      </c>
      <c r="C58" s="29" t="s">
        <v>226</v>
      </c>
      <c r="D58" s="24" t="s">
        <v>69</v>
      </c>
      <c r="E58" s="30" t="s">
        <v>227</v>
      </c>
      <c r="F58" s="31" t="s">
        <v>204</v>
      </c>
      <c r="G58" s="32">
        <v>5.34</v>
      </c>
      <c r="H58" s="33">
        <v>0</v>
      </c>
      <c r="I58" s="33">
        <f>ROUND(ROUND(H58,2)*ROUND(G58,3),2)</f>
        <v>0</v>
      </c>
      <c r="O58">
        <f>(I58*21)/100</f>
        <v>0</v>
      </c>
      <c r="P58" t="s">
        <v>35</v>
      </c>
    </row>
    <row r="59" spans="1:18" ht="38.25" x14ac:dyDescent="0.2">
      <c r="A59" s="34" t="s">
        <v>59</v>
      </c>
      <c r="E59" s="35" t="s">
        <v>3347</v>
      </c>
    </row>
    <row r="60" spans="1:18" x14ac:dyDescent="0.2">
      <c r="A60" s="36" t="s">
        <v>61</v>
      </c>
      <c r="E60" s="37" t="s">
        <v>4944</v>
      </c>
    </row>
    <row r="61" spans="1:18" ht="38.25" x14ac:dyDescent="0.2">
      <c r="A61" t="s">
        <v>63</v>
      </c>
      <c r="E61" s="35" t="s">
        <v>229</v>
      </c>
    </row>
    <row r="62" spans="1:18" ht="12.75" customHeight="1" x14ac:dyDescent="0.2">
      <c r="A62" s="12" t="s">
        <v>53</v>
      </c>
      <c r="B62" s="12"/>
      <c r="C62" s="38" t="s">
        <v>43</v>
      </c>
      <c r="D62" s="12"/>
      <c r="E62" s="27" t="s">
        <v>281</v>
      </c>
      <c r="F62" s="12"/>
      <c r="G62" s="12"/>
      <c r="H62" s="12"/>
      <c r="I62" s="39">
        <f>0+Q62</f>
        <v>0</v>
      </c>
      <c r="O62">
        <f>0+R62</f>
        <v>0</v>
      </c>
      <c r="Q62">
        <f>0+I63+I67+I71+I75+I79+I83+I87</f>
        <v>0</v>
      </c>
      <c r="R62">
        <f>0+O63+O67+O71+O75+O79+O83+O87</f>
        <v>0</v>
      </c>
    </row>
    <row r="63" spans="1:18" x14ac:dyDescent="0.2">
      <c r="A63" s="24" t="s">
        <v>55</v>
      </c>
      <c r="B63" s="29" t="s">
        <v>118</v>
      </c>
      <c r="C63" s="29" t="s">
        <v>768</v>
      </c>
      <c r="D63" s="24" t="s">
        <v>69</v>
      </c>
      <c r="E63" s="30" t="s">
        <v>769</v>
      </c>
      <c r="F63" s="31" t="s">
        <v>71</v>
      </c>
      <c r="G63" s="32">
        <v>0.108</v>
      </c>
      <c r="H63" s="33">
        <v>0</v>
      </c>
      <c r="I63" s="33">
        <f>ROUND(ROUND(H63,2)*ROUND(G63,3),2)</f>
        <v>0</v>
      </c>
      <c r="O63">
        <f>(I63*21)/100</f>
        <v>0</v>
      </c>
      <c r="P63" t="s">
        <v>35</v>
      </c>
    </row>
    <row r="64" spans="1:18" ht="51" x14ac:dyDescent="0.2">
      <c r="A64" s="34" t="s">
        <v>59</v>
      </c>
      <c r="E64" s="35" t="s">
        <v>3422</v>
      </c>
    </row>
    <row r="65" spans="1:16" x14ac:dyDescent="0.2">
      <c r="A65" s="36" t="s">
        <v>61</v>
      </c>
      <c r="E65" s="37" t="s">
        <v>3423</v>
      </c>
    </row>
    <row r="66" spans="1:16" ht="229.5" x14ac:dyDescent="0.2">
      <c r="A66" t="s">
        <v>63</v>
      </c>
      <c r="E66" s="35" t="s">
        <v>772</v>
      </c>
    </row>
    <row r="67" spans="1:16" x14ac:dyDescent="0.2">
      <c r="A67" s="24" t="s">
        <v>55</v>
      </c>
      <c r="B67" s="29" t="s">
        <v>124</v>
      </c>
      <c r="C67" s="29" t="s">
        <v>288</v>
      </c>
      <c r="D67" s="24" t="s">
        <v>69</v>
      </c>
      <c r="E67" s="30" t="s">
        <v>289</v>
      </c>
      <c r="F67" s="31" t="s">
        <v>71</v>
      </c>
      <c r="G67" s="32">
        <v>3.15</v>
      </c>
      <c r="H67" s="33">
        <v>0</v>
      </c>
      <c r="I67" s="33">
        <f>ROUND(ROUND(H67,2)*ROUND(G67,3),2)</f>
        <v>0</v>
      </c>
      <c r="O67">
        <f>(I67*21)/100</f>
        <v>0</v>
      </c>
      <c r="P67" t="s">
        <v>35</v>
      </c>
    </row>
    <row r="68" spans="1:16" ht="51" x14ac:dyDescent="0.2">
      <c r="A68" s="34" t="s">
        <v>59</v>
      </c>
      <c r="E68" s="35" t="s">
        <v>3351</v>
      </c>
    </row>
    <row r="69" spans="1:16" x14ac:dyDescent="0.2">
      <c r="A69" s="36" t="s">
        <v>61</v>
      </c>
      <c r="E69" s="37" t="s">
        <v>4945</v>
      </c>
    </row>
    <row r="70" spans="1:16" ht="369.75" x14ac:dyDescent="0.2">
      <c r="A70" t="s">
        <v>63</v>
      </c>
      <c r="E70" s="35" t="s">
        <v>274</v>
      </c>
    </row>
    <row r="71" spans="1:16" x14ac:dyDescent="0.2">
      <c r="A71" s="24" t="s">
        <v>55</v>
      </c>
      <c r="B71" s="29" t="s">
        <v>128</v>
      </c>
      <c r="C71" s="29" t="s">
        <v>775</v>
      </c>
      <c r="D71" s="24" t="s">
        <v>69</v>
      </c>
      <c r="E71" s="30" t="s">
        <v>776</v>
      </c>
      <c r="F71" s="31" t="s">
        <v>71</v>
      </c>
      <c r="G71" s="32">
        <v>2.0179999999999998</v>
      </c>
      <c r="H71" s="33">
        <v>0</v>
      </c>
      <c r="I71" s="33">
        <f>ROUND(ROUND(H71,2)*ROUND(G71,3),2)</f>
        <v>0</v>
      </c>
      <c r="O71">
        <f>(I71*21)/100</f>
        <v>0</v>
      </c>
      <c r="P71" t="s">
        <v>35</v>
      </c>
    </row>
    <row r="72" spans="1:16" ht="76.5" x14ac:dyDescent="0.2">
      <c r="A72" s="34" t="s">
        <v>59</v>
      </c>
      <c r="E72" s="35" t="s">
        <v>4946</v>
      </c>
    </row>
    <row r="73" spans="1:16" x14ac:dyDescent="0.2">
      <c r="A73" s="36" t="s">
        <v>61</v>
      </c>
      <c r="E73" s="37" t="s">
        <v>4947</v>
      </c>
    </row>
    <row r="74" spans="1:16" ht="369.75" x14ac:dyDescent="0.2">
      <c r="A74" t="s">
        <v>63</v>
      </c>
      <c r="E74" s="35" t="s">
        <v>274</v>
      </c>
    </row>
    <row r="75" spans="1:16" x14ac:dyDescent="0.2">
      <c r="A75" s="24" t="s">
        <v>55</v>
      </c>
      <c r="B75" s="29" t="s">
        <v>134</v>
      </c>
      <c r="C75" s="29" t="s">
        <v>779</v>
      </c>
      <c r="D75" s="24" t="s">
        <v>69</v>
      </c>
      <c r="E75" s="30" t="s">
        <v>780</v>
      </c>
      <c r="F75" s="31" t="s">
        <v>58</v>
      </c>
      <c r="G75" s="32">
        <v>0.317</v>
      </c>
      <c r="H75" s="33">
        <v>0</v>
      </c>
      <c r="I75" s="33">
        <f>ROUND(ROUND(H75,2)*ROUND(G75,3),2)</f>
        <v>0</v>
      </c>
      <c r="O75">
        <f>(I75*21)/100</f>
        <v>0</v>
      </c>
      <c r="P75" t="s">
        <v>35</v>
      </c>
    </row>
    <row r="76" spans="1:16" ht="51" x14ac:dyDescent="0.2">
      <c r="A76" s="34" t="s">
        <v>59</v>
      </c>
      <c r="E76" s="35" t="s">
        <v>3355</v>
      </c>
    </row>
    <row r="77" spans="1:16" x14ac:dyDescent="0.2">
      <c r="A77" s="36" t="s">
        <v>61</v>
      </c>
      <c r="E77" s="37" t="s">
        <v>4948</v>
      </c>
    </row>
    <row r="78" spans="1:16" ht="191.25" x14ac:dyDescent="0.2">
      <c r="A78" t="s">
        <v>63</v>
      </c>
      <c r="E78" s="35" t="s">
        <v>783</v>
      </c>
    </row>
    <row r="79" spans="1:16" x14ac:dyDescent="0.2">
      <c r="A79" s="24" t="s">
        <v>55</v>
      </c>
      <c r="B79" s="29" t="s">
        <v>141</v>
      </c>
      <c r="C79" s="29" t="s">
        <v>293</v>
      </c>
      <c r="D79" s="24" t="s">
        <v>69</v>
      </c>
      <c r="E79" s="30" t="s">
        <v>294</v>
      </c>
      <c r="F79" s="31" t="s">
        <v>71</v>
      </c>
      <c r="G79" s="32">
        <v>3.8690000000000002</v>
      </c>
      <c r="H79" s="33">
        <v>0</v>
      </c>
      <c r="I79" s="33">
        <f>ROUND(ROUND(H79,2)*ROUND(G79,3),2)</f>
        <v>0</v>
      </c>
      <c r="O79">
        <f>(I79*21)/100</f>
        <v>0</v>
      </c>
      <c r="P79" t="s">
        <v>35</v>
      </c>
    </row>
    <row r="80" spans="1:16" ht="51" x14ac:dyDescent="0.2">
      <c r="A80" s="34" t="s">
        <v>59</v>
      </c>
      <c r="E80" s="35" t="s">
        <v>3357</v>
      </c>
    </row>
    <row r="81" spans="1:18" x14ac:dyDescent="0.2">
      <c r="A81" s="36" t="s">
        <v>61</v>
      </c>
      <c r="E81" s="37" t="s">
        <v>4949</v>
      </c>
    </row>
    <row r="82" spans="1:18" ht="38.25" x14ac:dyDescent="0.2">
      <c r="A82" t="s">
        <v>63</v>
      </c>
      <c r="E82" s="35" t="s">
        <v>297</v>
      </c>
    </row>
    <row r="83" spans="1:18" x14ac:dyDescent="0.2">
      <c r="A83" s="24" t="s">
        <v>55</v>
      </c>
      <c r="B83" s="29" t="s">
        <v>147</v>
      </c>
      <c r="C83" s="29" t="s">
        <v>310</v>
      </c>
      <c r="D83" s="24" t="s">
        <v>69</v>
      </c>
      <c r="E83" s="30" t="s">
        <v>311</v>
      </c>
      <c r="F83" s="31" t="s">
        <v>71</v>
      </c>
      <c r="G83" s="32">
        <v>5.25</v>
      </c>
      <c r="H83" s="33">
        <v>0</v>
      </c>
      <c r="I83" s="33">
        <f>ROUND(ROUND(H83,2)*ROUND(G83,3),2)</f>
        <v>0</v>
      </c>
      <c r="O83">
        <f>(I83*21)/100</f>
        <v>0</v>
      </c>
      <c r="P83" t="s">
        <v>35</v>
      </c>
    </row>
    <row r="84" spans="1:18" ht="51" x14ac:dyDescent="0.2">
      <c r="A84" s="34" t="s">
        <v>59</v>
      </c>
      <c r="E84" s="35" t="s">
        <v>3359</v>
      </c>
    </row>
    <row r="85" spans="1:18" x14ac:dyDescent="0.2">
      <c r="A85" s="36" t="s">
        <v>61</v>
      </c>
      <c r="E85" s="37" t="s">
        <v>4950</v>
      </c>
    </row>
    <row r="86" spans="1:18" ht="102" x14ac:dyDescent="0.2">
      <c r="A86" t="s">
        <v>63</v>
      </c>
      <c r="E86" s="35" t="s">
        <v>314</v>
      </c>
    </row>
    <row r="87" spans="1:18" x14ac:dyDescent="0.2">
      <c r="A87" s="24" t="s">
        <v>55</v>
      </c>
      <c r="B87" s="29" t="s">
        <v>153</v>
      </c>
      <c r="C87" s="29" t="s">
        <v>788</v>
      </c>
      <c r="D87" s="24" t="s">
        <v>69</v>
      </c>
      <c r="E87" s="30" t="s">
        <v>789</v>
      </c>
      <c r="F87" s="31" t="s">
        <v>71</v>
      </c>
      <c r="G87" s="32">
        <v>0.58799999999999997</v>
      </c>
      <c r="H87" s="33">
        <v>0</v>
      </c>
      <c r="I87" s="33">
        <f>ROUND(ROUND(H87,2)*ROUND(G87,3),2)</f>
        <v>0</v>
      </c>
      <c r="O87">
        <f>(I87*21)/100</f>
        <v>0</v>
      </c>
      <c r="P87" t="s">
        <v>35</v>
      </c>
    </row>
    <row r="88" spans="1:18" ht="51" x14ac:dyDescent="0.2">
      <c r="A88" s="34" t="s">
        <v>59</v>
      </c>
      <c r="E88" s="35" t="s">
        <v>3361</v>
      </c>
    </row>
    <row r="89" spans="1:18" x14ac:dyDescent="0.2">
      <c r="A89" s="36" t="s">
        <v>61</v>
      </c>
      <c r="E89" s="37" t="s">
        <v>4951</v>
      </c>
    </row>
    <row r="90" spans="1:18" ht="357" x14ac:dyDescent="0.2">
      <c r="A90" t="s">
        <v>63</v>
      </c>
      <c r="E90" s="35" t="s">
        <v>792</v>
      </c>
    </row>
    <row r="91" spans="1:18" ht="12.75" customHeight="1" x14ac:dyDescent="0.2">
      <c r="A91" s="12" t="s">
        <v>53</v>
      </c>
      <c r="B91" s="12"/>
      <c r="C91" s="38" t="s">
        <v>45</v>
      </c>
      <c r="D91" s="12"/>
      <c r="E91" s="27" t="s">
        <v>315</v>
      </c>
      <c r="F91" s="12"/>
      <c r="G91" s="12"/>
      <c r="H91" s="12"/>
      <c r="I91" s="39">
        <f>0+Q91</f>
        <v>0</v>
      </c>
      <c r="O91">
        <f>0+R91</f>
        <v>0</v>
      </c>
      <c r="Q91">
        <f>0+I92+I96+I100+I104+I108+I112+I116+I120</f>
        <v>0</v>
      </c>
      <c r="R91">
        <f>0+O92+O96+O100+O104+O108+O112+O116+O120</f>
        <v>0</v>
      </c>
    </row>
    <row r="92" spans="1:18" x14ac:dyDescent="0.2">
      <c r="A92" s="24" t="s">
        <v>55</v>
      </c>
      <c r="B92" s="29" t="s">
        <v>159</v>
      </c>
      <c r="C92" s="29" t="s">
        <v>329</v>
      </c>
      <c r="D92" s="24" t="s">
        <v>69</v>
      </c>
      <c r="E92" s="30" t="s">
        <v>330</v>
      </c>
      <c r="F92" s="31" t="s">
        <v>204</v>
      </c>
      <c r="G92" s="32">
        <v>42.06</v>
      </c>
      <c r="H92" s="33">
        <v>0</v>
      </c>
      <c r="I92" s="33">
        <f>ROUND(ROUND(H92,2)*ROUND(G92,3),2)</f>
        <v>0</v>
      </c>
      <c r="O92">
        <f>(I92*21)/100</f>
        <v>0</v>
      </c>
      <c r="P92" t="s">
        <v>35</v>
      </c>
    </row>
    <row r="93" spans="1:18" ht="38.25" x14ac:dyDescent="0.2">
      <c r="A93" s="34" t="s">
        <v>59</v>
      </c>
      <c r="E93" s="35" t="s">
        <v>4221</v>
      </c>
    </row>
    <row r="94" spans="1:18" x14ac:dyDescent="0.2">
      <c r="A94" s="36" t="s">
        <v>61</v>
      </c>
      <c r="E94" s="37" t="s">
        <v>4939</v>
      </c>
    </row>
    <row r="95" spans="1:18" ht="51" x14ac:dyDescent="0.2">
      <c r="A95" t="s">
        <v>63</v>
      </c>
      <c r="E95" s="35" t="s">
        <v>327</v>
      </c>
    </row>
    <row r="96" spans="1:18" x14ac:dyDescent="0.2">
      <c r="A96" s="24" t="s">
        <v>55</v>
      </c>
      <c r="B96" s="29" t="s">
        <v>165</v>
      </c>
      <c r="C96" s="29" t="s">
        <v>347</v>
      </c>
      <c r="D96" s="24" t="s">
        <v>69</v>
      </c>
      <c r="E96" s="30" t="s">
        <v>348</v>
      </c>
      <c r="F96" s="31" t="s">
        <v>204</v>
      </c>
      <c r="G96" s="32">
        <v>42.06</v>
      </c>
      <c r="H96" s="33">
        <v>0</v>
      </c>
      <c r="I96" s="33">
        <f>ROUND(ROUND(H96,2)*ROUND(G96,3),2)</f>
        <v>0</v>
      </c>
      <c r="O96">
        <f>(I96*21)/100</f>
        <v>0</v>
      </c>
      <c r="P96" t="s">
        <v>35</v>
      </c>
    </row>
    <row r="97" spans="1:16" ht="38.25" x14ac:dyDescent="0.2">
      <c r="A97" s="34" t="s">
        <v>59</v>
      </c>
      <c r="E97" s="35" t="s">
        <v>4223</v>
      </c>
    </row>
    <row r="98" spans="1:16" x14ac:dyDescent="0.2">
      <c r="A98" s="36" t="s">
        <v>61</v>
      </c>
      <c r="E98" s="37" t="s">
        <v>4939</v>
      </c>
    </row>
    <row r="99" spans="1:16" ht="51" x14ac:dyDescent="0.2">
      <c r="A99" t="s">
        <v>63</v>
      </c>
      <c r="E99" s="35" t="s">
        <v>327</v>
      </c>
    </row>
    <row r="100" spans="1:16" x14ac:dyDescent="0.2">
      <c r="A100" s="24" t="s">
        <v>55</v>
      </c>
      <c r="B100" s="29" t="s">
        <v>171</v>
      </c>
      <c r="C100" s="29" t="s">
        <v>369</v>
      </c>
      <c r="D100" s="24" t="s">
        <v>69</v>
      </c>
      <c r="E100" s="30" t="s">
        <v>370</v>
      </c>
      <c r="F100" s="31" t="s">
        <v>204</v>
      </c>
      <c r="G100" s="32">
        <v>42.06</v>
      </c>
      <c r="H100" s="33">
        <v>0</v>
      </c>
      <c r="I100" s="33">
        <f>ROUND(ROUND(H100,2)*ROUND(G100,3),2)</f>
        <v>0</v>
      </c>
      <c r="O100">
        <f>(I100*21)/100</f>
        <v>0</v>
      </c>
      <c r="P100" t="s">
        <v>35</v>
      </c>
    </row>
    <row r="101" spans="1:16" ht="51" x14ac:dyDescent="0.2">
      <c r="A101" s="34" t="s">
        <v>59</v>
      </c>
      <c r="E101" s="35" t="s">
        <v>4024</v>
      </c>
    </row>
    <row r="102" spans="1:16" x14ac:dyDescent="0.2">
      <c r="A102" s="36" t="s">
        <v>61</v>
      </c>
      <c r="E102" s="37" t="s">
        <v>4939</v>
      </c>
    </row>
    <row r="103" spans="1:16" ht="51" x14ac:dyDescent="0.2">
      <c r="A103" t="s">
        <v>63</v>
      </c>
      <c r="E103" s="35" t="s">
        <v>373</v>
      </c>
    </row>
    <row r="104" spans="1:16" x14ac:dyDescent="0.2">
      <c r="A104" s="24" t="s">
        <v>55</v>
      </c>
      <c r="B104" s="29" t="s">
        <v>178</v>
      </c>
      <c r="C104" s="29" t="s">
        <v>375</v>
      </c>
      <c r="D104" s="24" t="s">
        <v>69</v>
      </c>
      <c r="E104" s="30" t="s">
        <v>376</v>
      </c>
      <c r="F104" s="31" t="s">
        <v>204</v>
      </c>
      <c r="G104" s="32">
        <v>84.12</v>
      </c>
      <c r="H104" s="33">
        <v>0</v>
      </c>
      <c r="I104" s="33">
        <f>ROUND(ROUND(H104,2)*ROUND(G104,3),2)</f>
        <v>0</v>
      </c>
      <c r="O104">
        <f>(I104*21)/100</f>
        <v>0</v>
      </c>
      <c r="P104" t="s">
        <v>35</v>
      </c>
    </row>
    <row r="105" spans="1:16" ht="102" x14ac:dyDescent="0.2">
      <c r="A105" s="34" t="s">
        <v>59</v>
      </c>
      <c r="E105" s="35" t="s">
        <v>4952</v>
      </c>
    </row>
    <row r="106" spans="1:16" ht="38.25" x14ac:dyDescent="0.2">
      <c r="A106" s="36" t="s">
        <v>61</v>
      </c>
      <c r="E106" s="37" t="s">
        <v>4953</v>
      </c>
    </row>
    <row r="107" spans="1:16" ht="51" x14ac:dyDescent="0.2">
      <c r="A107" t="s">
        <v>63</v>
      </c>
      <c r="E107" s="35" t="s">
        <v>373</v>
      </c>
    </row>
    <row r="108" spans="1:16" x14ac:dyDescent="0.2">
      <c r="A108" s="24" t="s">
        <v>55</v>
      </c>
      <c r="B108" s="29" t="s">
        <v>184</v>
      </c>
      <c r="C108" s="29" t="s">
        <v>403</v>
      </c>
      <c r="D108" s="24" t="s">
        <v>69</v>
      </c>
      <c r="E108" s="30" t="s">
        <v>404</v>
      </c>
      <c r="F108" s="31" t="s">
        <v>204</v>
      </c>
      <c r="G108" s="32">
        <v>42.06</v>
      </c>
      <c r="H108" s="33">
        <v>0</v>
      </c>
      <c r="I108" s="33">
        <f>ROUND(ROUND(H108,2)*ROUND(G108,3),2)</f>
        <v>0</v>
      </c>
      <c r="O108">
        <f>(I108*21)/100</f>
        <v>0</v>
      </c>
      <c r="P108" t="s">
        <v>35</v>
      </c>
    </row>
    <row r="109" spans="1:16" ht="38.25" x14ac:dyDescent="0.2">
      <c r="A109" s="34" t="s">
        <v>59</v>
      </c>
      <c r="E109" s="35" t="s">
        <v>4226</v>
      </c>
    </row>
    <row r="110" spans="1:16" x14ac:dyDescent="0.2">
      <c r="A110" s="36" t="s">
        <v>61</v>
      </c>
      <c r="E110" s="37" t="s">
        <v>4939</v>
      </c>
    </row>
    <row r="111" spans="1:16" ht="140.25" x14ac:dyDescent="0.2">
      <c r="A111" t="s">
        <v>63</v>
      </c>
      <c r="E111" s="35" t="s">
        <v>401</v>
      </c>
    </row>
    <row r="112" spans="1:16" x14ac:dyDescent="0.2">
      <c r="A112" s="24" t="s">
        <v>55</v>
      </c>
      <c r="B112" s="29" t="s">
        <v>190</v>
      </c>
      <c r="C112" s="29" t="s">
        <v>408</v>
      </c>
      <c r="D112" s="24" t="s">
        <v>69</v>
      </c>
      <c r="E112" s="30" t="s">
        <v>409</v>
      </c>
      <c r="F112" s="31" t="s">
        <v>204</v>
      </c>
      <c r="G112" s="32">
        <v>42.06</v>
      </c>
      <c r="H112" s="33">
        <v>0</v>
      </c>
      <c r="I112" s="33">
        <f>ROUND(ROUND(H112,2)*ROUND(G112,3),2)</f>
        <v>0</v>
      </c>
      <c r="O112">
        <f>(I112*21)/100</f>
        <v>0</v>
      </c>
      <c r="P112" t="s">
        <v>35</v>
      </c>
    </row>
    <row r="113" spans="1:18" ht="38.25" x14ac:dyDescent="0.2">
      <c r="A113" s="34" t="s">
        <v>59</v>
      </c>
      <c r="E113" s="35" t="s">
        <v>4227</v>
      </c>
    </row>
    <row r="114" spans="1:18" x14ac:dyDescent="0.2">
      <c r="A114" s="36" t="s">
        <v>61</v>
      </c>
      <c r="E114" s="37" t="s">
        <v>4939</v>
      </c>
    </row>
    <row r="115" spans="1:18" ht="140.25" x14ac:dyDescent="0.2">
      <c r="A115" t="s">
        <v>63</v>
      </c>
      <c r="E115" s="35" t="s">
        <v>401</v>
      </c>
    </row>
    <row r="116" spans="1:18" x14ac:dyDescent="0.2">
      <c r="A116" s="24" t="s">
        <v>55</v>
      </c>
      <c r="B116" s="29" t="s">
        <v>196</v>
      </c>
      <c r="C116" s="29" t="s">
        <v>413</v>
      </c>
      <c r="D116" s="24" t="s">
        <v>69</v>
      </c>
      <c r="E116" s="30" t="s">
        <v>414</v>
      </c>
      <c r="F116" s="31" t="s">
        <v>204</v>
      </c>
      <c r="G116" s="32">
        <v>42.06</v>
      </c>
      <c r="H116" s="33">
        <v>0</v>
      </c>
      <c r="I116" s="33">
        <f>ROUND(ROUND(H116,2)*ROUND(G116,3),2)</f>
        <v>0</v>
      </c>
      <c r="O116">
        <f>(I116*21)/100</f>
        <v>0</v>
      </c>
      <c r="P116" t="s">
        <v>35</v>
      </c>
    </row>
    <row r="117" spans="1:18" ht="38.25" x14ac:dyDescent="0.2">
      <c r="A117" s="34" t="s">
        <v>59</v>
      </c>
      <c r="E117" s="35" t="s">
        <v>4228</v>
      </c>
    </row>
    <row r="118" spans="1:18" x14ac:dyDescent="0.2">
      <c r="A118" s="36" t="s">
        <v>61</v>
      </c>
      <c r="E118" s="37" t="s">
        <v>4939</v>
      </c>
    </row>
    <row r="119" spans="1:18" ht="140.25" x14ac:dyDescent="0.2">
      <c r="A119" t="s">
        <v>63</v>
      </c>
      <c r="E119" s="35" t="s">
        <v>401</v>
      </c>
    </row>
    <row r="120" spans="1:18" x14ac:dyDescent="0.2">
      <c r="A120" s="24" t="s">
        <v>55</v>
      </c>
      <c r="B120" s="29" t="s">
        <v>201</v>
      </c>
      <c r="C120" s="29" t="s">
        <v>471</v>
      </c>
      <c r="D120" s="24" t="s">
        <v>69</v>
      </c>
      <c r="E120" s="30" t="s">
        <v>472</v>
      </c>
      <c r="F120" s="31" t="s">
        <v>101</v>
      </c>
      <c r="G120" s="32">
        <v>5.36</v>
      </c>
      <c r="H120" s="33">
        <v>0</v>
      </c>
      <c r="I120" s="33">
        <f>ROUND(ROUND(H120,2)*ROUND(G120,3),2)</f>
        <v>0</v>
      </c>
      <c r="O120">
        <f>(I120*21)/100</f>
        <v>0</v>
      </c>
      <c r="P120" t="s">
        <v>35</v>
      </c>
    </row>
    <row r="121" spans="1:18" ht="38.25" x14ac:dyDescent="0.2">
      <c r="A121" s="34" t="s">
        <v>59</v>
      </c>
      <c r="E121" s="35" t="s">
        <v>4026</v>
      </c>
    </row>
    <row r="122" spans="1:18" x14ac:dyDescent="0.2">
      <c r="A122" s="36" t="s">
        <v>61</v>
      </c>
      <c r="E122" s="37" t="s">
        <v>4935</v>
      </c>
    </row>
    <row r="123" spans="1:18" ht="38.25" x14ac:dyDescent="0.2">
      <c r="A123" t="s">
        <v>63</v>
      </c>
      <c r="E123" s="35" t="s">
        <v>475</v>
      </c>
    </row>
    <row r="124" spans="1:18" ht="12.75" customHeight="1" x14ac:dyDescent="0.2">
      <c r="A124" s="12" t="s">
        <v>53</v>
      </c>
      <c r="B124" s="12"/>
      <c r="C124" s="38" t="s">
        <v>47</v>
      </c>
      <c r="D124" s="12"/>
      <c r="E124" s="27" t="s">
        <v>793</v>
      </c>
      <c r="F124" s="12"/>
      <c r="G124" s="12"/>
      <c r="H124" s="12"/>
      <c r="I124" s="39">
        <f>0+Q124</f>
        <v>0</v>
      </c>
      <c r="O124">
        <f>0+R124</f>
        <v>0</v>
      </c>
      <c r="Q124">
        <f>0+I125</f>
        <v>0</v>
      </c>
      <c r="R124">
        <f>0+O125</f>
        <v>0</v>
      </c>
    </row>
    <row r="125" spans="1:18" ht="25.5" x14ac:dyDescent="0.2">
      <c r="A125" s="24" t="s">
        <v>55</v>
      </c>
      <c r="B125" s="29" t="s">
        <v>208</v>
      </c>
      <c r="C125" s="29" t="s">
        <v>794</v>
      </c>
      <c r="D125" s="24" t="s">
        <v>69</v>
      </c>
      <c r="E125" s="30" t="s">
        <v>795</v>
      </c>
      <c r="F125" s="31" t="s">
        <v>204</v>
      </c>
      <c r="G125" s="32">
        <v>0.30399999999999999</v>
      </c>
      <c r="H125" s="33">
        <v>0</v>
      </c>
      <c r="I125" s="33">
        <f>ROUND(ROUND(H125,2)*ROUND(G125,3),2)</f>
        <v>0</v>
      </c>
      <c r="O125">
        <f>(I125*21)/100</f>
        <v>0</v>
      </c>
      <c r="P125" t="s">
        <v>35</v>
      </c>
    </row>
    <row r="126" spans="1:18" ht="51" x14ac:dyDescent="0.2">
      <c r="A126" s="34" t="s">
        <v>59</v>
      </c>
      <c r="E126" s="35" t="s">
        <v>3373</v>
      </c>
    </row>
    <row r="127" spans="1:18" x14ac:dyDescent="0.2">
      <c r="A127" s="36" t="s">
        <v>61</v>
      </c>
      <c r="E127" s="37" t="s">
        <v>3374</v>
      </c>
    </row>
    <row r="128" spans="1:18" ht="76.5" x14ac:dyDescent="0.2">
      <c r="A128" t="s">
        <v>63</v>
      </c>
      <c r="E128" s="35" t="s">
        <v>798</v>
      </c>
    </row>
    <row r="129" spans="1:18" ht="12.75" customHeight="1" x14ac:dyDescent="0.2">
      <c r="A129" s="12" t="s">
        <v>53</v>
      </c>
      <c r="B129" s="12"/>
      <c r="C129" s="38" t="s">
        <v>89</v>
      </c>
      <c r="D129" s="12"/>
      <c r="E129" s="27" t="s">
        <v>476</v>
      </c>
      <c r="F129" s="12"/>
      <c r="G129" s="12"/>
      <c r="H129" s="12"/>
      <c r="I129" s="39">
        <f>0+Q129</f>
        <v>0</v>
      </c>
      <c r="O129">
        <f>0+R129</f>
        <v>0</v>
      </c>
      <c r="Q129">
        <f>0+I130+I134</f>
        <v>0</v>
      </c>
      <c r="R129">
        <f>0+O130+O134</f>
        <v>0</v>
      </c>
    </row>
    <row r="130" spans="1:18" ht="25.5" x14ac:dyDescent="0.2">
      <c r="A130" s="24" t="s">
        <v>55</v>
      </c>
      <c r="B130" s="29" t="s">
        <v>214</v>
      </c>
      <c r="C130" s="29" t="s">
        <v>799</v>
      </c>
      <c r="D130" s="24" t="s">
        <v>69</v>
      </c>
      <c r="E130" s="30" t="s">
        <v>800</v>
      </c>
      <c r="F130" s="31" t="s">
        <v>204</v>
      </c>
      <c r="G130" s="32">
        <v>14.7</v>
      </c>
      <c r="H130" s="33">
        <v>0</v>
      </c>
      <c r="I130" s="33">
        <f>ROUND(ROUND(H130,2)*ROUND(G130,3),2)</f>
        <v>0</v>
      </c>
      <c r="O130">
        <f>(I130*21)/100</f>
        <v>0</v>
      </c>
      <c r="P130" t="s">
        <v>35</v>
      </c>
    </row>
    <row r="131" spans="1:18" ht="76.5" x14ac:dyDescent="0.2">
      <c r="A131" s="34" t="s">
        <v>59</v>
      </c>
      <c r="E131" s="35" t="s">
        <v>4954</v>
      </c>
    </row>
    <row r="132" spans="1:18" ht="38.25" x14ac:dyDescent="0.2">
      <c r="A132" s="36" t="s">
        <v>61</v>
      </c>
      <c r="E132" s="37" t="s">
        <v>4955</v>
      </c>
    </row>
    <row r="133" spans="1:18" ht="191.25" x14ac:dyDescent="0.2">
      <c r="A133" t="s">
        <v>63</v>
      </c>
      <c r="E133" s="35" t="s">
        <v>803</v>
      </c>
    </row>
    <row r="134" spans="1:18" x14ac:dyDescent="0.2">
      <c r="A134" s="24" t="s">
        <v>55</v>
      </c>
      <c r="B134" s="29" t="s">
        <v>220</v>
      </c>
      <c r="C134" s="29" t="s">
        <v>804</v>
      </c>
      <c r="D134" s="24" t="s">
        <v>69</v>
      </c>
      <c r="E134" s="30" t="s">
        <v>805</v>
      </c>
      <c r="F134" s="31" t="s">
        <v>204</v>
      </c>
      <c r="G134" s="32">
        <v>0.30399999999999999</v>
      </c>
      <c r="H134" s="33">
        <v>0</v>
      </c>
      <c r="I134" s="33">
        <f>ROUND(ROUND(H134,2)*ROUND(G134,3),2)</f>
        <v>0</v>
      </c>
      <c r="O134">
        <f>(I134*21)/100</f>
        <v>0</v>
      </c>
      <c r="P134" t="s">
        <v>35</v>
      </c>
    </row>
    <row r="135" spans="1:18" ht="38.25" x14ac:dyDescent="0.2">
      <c r="A135" s="34" t="s">
        <v>59</v>
      </c>
      <c r="E135" s="35" t="s">
        <v>3378</v>
      </c>
    </row>
    <row r="136" spans="1:18" x14ac:dyDescent="0.2">
      <c r="A136" s="36" t="s">
        <v>61</v>
      </c>
      <c r="E136" s="37" t="s">
        <v>3374</v>
      </c>
    </row>
    <row r="137" spans="1:18" ht="51" x14ac:dyDescent="0.2">
      <c r="A137" t="s">
        <v>63</v>
      </c>
      <c r="E137" s="35" t="s">
        <v>807</v>
      </c>
    </row>
    <row r="138" spans="1:18" ht="12.75" customHeight="1" x14ac:dyDescent="0.2">
      <c r="A138" s="12" t="s">
        <v>53</v>
      </c>
      <c r="B138" s="12"/>
      <c r="C138" s="38" t="s">
        <v>94</v>
      </c>
      <c r="D138" s="12"/>
      <c r="E138" s="27" t="s">
        <v>490</v>
      </c>
      <c r="F138" s="12"/>
      <c r="G138" s="12"/>
      <c r="H138" s="12"/>
      <c r="I138" s="39">
        <f>0+Q138</f>
        <v>0</v>
      </c>
      <c r="O138">
        <f>0+R138</f>
        <v>0</v>
      </c>
      <c r="Q138">
        <f>0+I139+I143+I147</f>
        <v>0</v>
      </c>
      <c r="R138">
        <f>0+O139+O143+O147</f>
        <v>0</v>
      </c>
    </row>
    <row r="139" spans="1:18" x14ac:dyDescent="0.2">
      <c r="A139" s="24" t="s">
        <v>55</v>
      </c>
      <c r="B139" s="29" t="s">
        <v>225</v>
      </c>
      <c r="C139" s="29" t="s">
        <v>808</v>
      </c>
      <c r="D139" s="24" t="s">
        <v>69</v>
      </c>
      <c r="E139" s="30" t="s">
        <v>809</v>
      </c>
      <c r="F139" s="31" t="s">
        <v>101</v>
      </c>
      <c r="G139" s="32">
        <v>5.8</v>
      </c>
      <c r="H139" s="33">
        <v>0</v>
      </c>
      <c r="I139" s="33">
        <f>ROUND(ROUND(H139,2)*ROUND(G139,3),2)</f>
        <v>0</v>
      </c>
      <c r="O139">
        <f>(I139*21)/100</f>
        <v>0</v>
      </c>
      <c r="P139" t="s">
        <v>35</v>
      </c>
    </row>
    <row r="140" spans="1:18" ht="51" x14ac:dyDescent="0.2">
      <c r="A140" s="34" t="s">
        <v>59</v>
      </c>
      <c r="E140" s="35" t="s">
        <v>3441</v>
      </c>
    </row>
    <row r="141" spans="1:18" x14ac:dyDescent="0.2">
      <c r="A141" s="36" t="s">
        <v>61</v>
      </c>
      <c r="E141" s="37" t="s">
        <v>4956</v>
      </c>
    </row>
    <row r="142" spans="1:18" ht="255" x14ac:dyDescent="0.2">
      <c r="A142" t="s">
        <v>63</v>
      </c>
      <c r="E142" s="35" t="s">
        <v>496</v>
      </c>
    </row>
    <row r="143" spans="1:18" x14ac:dyDescent="0.2">
      <c r="A143" s="24" t="s">
        <v>55</v>
      </c>
      <c r="B143" s="29" t="s">
        <v>230</v>
      </c>
      <c r="C143" s="29" t="s">
        <v>812</v>
      </c>
      <c r="D143" s="24" t="s">
        <v>69</v>
      </c>
      <c r="E143" s="30" t="s">
        <v>813</v>
      </c>
      <c r="F143" s="31" t="s">
        <v>486</v>
      </c>
      <c r="G143" s="32">
        <v>1</v>
      </c>
      <c r="H143" s="33">
        <v>0</v>
      </c>
      <c r="I143" s="33">
        <f>ROUND(ROUND(H143,2)*ROUND(G143,3),2)</f>
        <v>0</v>
      </c>
      <c r="O143">
        <f>(I143*21)/100</f>
        <v>0</v>
      </c>
      <c r="P143" t="s">
        <v>35</v>
      </c>
    </row>
    <row r="144" spans="1:18" ht="51" x14ac:dyDescent="0.2">
      <c r="A144" s="34" t="s">
        <v>59</v>
      </c>
      <c r="E144" s="35" t="s">
        <v>3381</v>
      </c>
    </row>
    <row r="145" spans="1:18" x14ac:dyDescent="0.2">
      <c r="A145" s="36" t="s">
        <v>61</v>
      </c>
      <c r="E145" s="37" t="s">
        <v>815</v>
      </c>
    </row>
    <row r="146" spans="1:18" ht="38.25" x14ac:dyDescent="0.2">
      <c r="A146" t="s">
        <v>63</v>
      </c>
      <c r="E146" s="35" t="s">
        <v>816</v>
      </c>
    </row>
    <row r="147" spans="1:18" x14ac:dyDescent="0.2">
      <c r="A147" s="24" t="s">
        <v>55</v>
      </c>
      <c r="B147" s="29" t="s">
        <v>236</v>
      </c>
      <c r="C147" s="29" t="s">
        <v>817</v>
      </c>
      <c r="D147" s="24" t="s">
        <v>69</v>
      </c>
      <c r="E147" s="30" t="s">
        <v>818</v>
      </c>
      <c r="F147" s="31" t="s">
        <v>71</v>
      </c>
      <c r="G147" s="32">
        <v>2.34</v>
      </c>
      <c r="H147" s="33">
        <v>0</v>
      </c>
      <c r="I147" s="33">
        <f>ROUND(ROUND(H147,2)*ROUND(G147,3),2)</f>
        <v>0</v>
      </c>
      <c r="O147">
        <f>(I147*21)/100</f>
        <v>0</v>
      </c>
      <c r="P147" t="s">
        <v>35</v>
      </c>
    </row>
    <row r="148" spans="1:18" ht="102" x14ac:dyDescent="0.2">
      <c r="A148" s="34" t="s">
        <v>59</v>
      </c>
      <c r="E148" s="35" t="s">
        <v>4957</v>
      </c>
    </row>
    <row r="149" spans="1:18" x14ac:dyDescent="0.2">
      <c r="A149" s="36" t="s">
        <v>61</v>
      </c>
      <c r="E149" s="37" t="s">
        <v>4958</v>
      </c>
    </row>
    <row r="150" spans="1:18" ht="369.75" x14ac:dyDescent="0.2">
      <c r="A150" t="s">
        <v>63</v>
      </c>
      <c r="E150" s="35" t="s">
        <v>274</v>
      </c>
    </row>
    <row r="151" spans="1:18" ht="12.75" customHeight="1" x14ac:dyDescent="0.2">
      <c r="A151" s="12" t="s">
        <v>53</v>
      </c>
      <c r="B151" s="12"/>
      <c r="C151" s="38" t="s">
        <v>50</v>
      </c>
      <c r="D151" s="12"/>
      <c r="E151" s="27" t="s">
        <v>542</v>
      </c>
      <c r="F151" s="12"/>
      <c r="G151" s="12"/>
      <c r="H151" s="12"/>
      <c r="I151" s="39">
        <f>0+Q151</f>
        <v>0</v>
      </c>
      <c r="O151">
        <f>0+R151</f>
        <v>0</v>
      </c>
      <c r="Q151">
        <f>0+I152+I156+I160</f>
        <v>0</v>
      </c>
      <c r="R151">
        <f>0+O152+O156+O160</f>
        <v>0</v>
      </c>
    </row>
    <row r="152" spans="1:18" x14ac:dyDescent="0.2">
      <c r="A152" s="24" t="s">
        <v>55</v>
      </c>
      <c r="B152" s="29" t="s">
        <v>243</v>
      </c>
      <c r="C152" s="29" t="s">
        <v>821</v>
      </c>
      <c r="D152" s="24" t="s">
        <v>69</v>
      </c>
      <c r="E152" s="30" t="s">
        <v>822</v>
      </c>
      <c r="F152" s="31" t="s">
        <v>101</v>
      </c>
      <c r="G152" s="32">
        <v>3.8</v>
      </c>
      <c r="H152" s="33">
        <v>0</v>
      </c>
      <c r="I152" s="33">
        <f>ROUND(ROUND(H152,2)*ROUND(G152,3),2)</f>
        <v>0</v>
      </c>
      <c r="O152">
        <f>(I152*21)/100</f>
        <v>0</v>
      </c>
      <c r="P152" t="s">
        <v>35</v>
      </c>
    </row>
    <row r="153" spans="1:18" ht="51" x14ac:dyDescent="0.2">
      <c r="A153" s="34" t="s">
        <v>59</v>
      </c>
      <c r="E153" s="35" t="s">
        <v>3388</v>
      </c>
    </row>
    <row r="154" spans="1:18" x14ac:dyDescent="0.2">
      <c r="A154" s="36" t="s">
        <v>61</v>
      </c>
      <c r="E154" s="37" t="s">
        <v>3389</v>
      </c>
    </row>
    <row r="155" spans="1:18" ht="25.5" x14ac:dyDescent="0.2">
      <c r="A155" t="s">
        <v>63</v>
      </c>
      <c r="E155" s="35" t="s">
        <v>825</v>
      </c>
    </row>
    <row r="156" spans="1:18" x14ac:dyDescent="0.2">
      <c r="A156" s="24" t="s">
        <v>55</v>
      </c>
      <c r="B156" s="29" t="s">
        <v>249</v>
      </c>
      <c r="C156" s="29" t="s">
        <v>826</v>
      </c>
      <c r="D156" s="24" t="s">
        <v>69</v>
      </c>
      <c r="E156" s="30" t="s">
        <v>827</v>
      </c>
      <c r="F156" s="31" t="s">
        <v>71</v>
      </c>
      <c r="G156" s="32">
        <v>1E-3</v>
      </c>
      <c r="H156" s="33">
        <v>0</v>
      </c>
      <c r="I156" s="33">
        <f>ROUND(ROUND(H156,2)*ROUND(G156,3),2)</f>
        <v>0</v>
      </c>
      <c r="O156">
        <f>(I156*21)/100</f>
        <v>0</v>
      </c>
      <c r="P156" t="s">
        <v>35</v>
      </c>
    </row>
    <row r="157" spans="1:18" ht="51" x14ac:dyDescent="0.2">
      <c r="A157" s="34" t="s">
        <v>59</v>
      </c>
      <c r="E157" s="35" t="s">
        <v>3390</v>
      </c>
    </row>
    <row r="158" spans="1:18" x14ac:dyDescent="0.2">
      <c r="A158" s="36" t="s">
        <v>61</v>
      </c>
      <c r="E158" s="37" t="s">
        <v>3448</v>
      </c>
    </row>
    <row r="159" spans="1:18" ht="38.25" x14ac:dyDescent="0.2">
      <c r="A159" t="s">
        <v>63</v>
      </c>
      <c r="E159" s="35" t="s">
        <v>830</v>
      </c>
    </row>
    <row r="160" spans="1:18" x14ac:dyDescent="0.2">
      <c r="A160" s="24" t="s">
        <v>55</v>
      </c>
      <c r="B160" s="29" t="s">
        <v>255</v>
      </c>
      <c r="C160" s="29" t="s">
        <v>831</v>
      </c>
      <c r="D160" s="24" t="s">
        <v>69</v>
      </c>
      <c r="E160" s="30" t="s">
        <v>832</v>
      </c>
      <c r="F160" s="31" t="s">
        <v>71</v>
      </c>
      <c r="G160" s="32">
        <v>2.5000000000000001E-2</v>
      </c>
      <c r="H160" s="33">
        <v>0</v>
      </c>
      <c r="I160" s="33">
        <f>ROUND(ROUND(H160,2)*ROUND(G160,3),2)</f>
        <v>0</v>
      </c>
      <c r="O160">
        <f>(I160*21)/100</f>
        <v>0</v>
      </c>
      <c r="P160" t="s">
        <v>35</v>
      </c>
    </row>
    <row r="161" spans="1:5" ht="63.75" x14ac:dyDescent="0.2">
      <c r="A161" s="34" t="s">
        <v>59</v>
      </c>
      <c r="E161" s="35" t="s">
        <v>3391</v>
      </c>
    </row>
    <row r="162" spans="1:5" x14ac:dyDescent="0.2">
      <c r="A162" s="36" t="s">
        <v>61</v>
      </c>
      <c r="E162" s="37" t="s">
        <v>834</v>
      </c>
    </row>
    <row r="163" spans="1:5" ht="229.5" x14ac:dyDescent="0.2">
      <c r="A163" t="s">
        <v>63</v>
      </c>
      <c r="E163" s="35" t="s">
        <v>835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6"/>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0+O12+O17+O34</f>
        <v>0</v>
      </c>
      <c r="P2" t="s">
        <v>34</v>
      </c>
    </row>
    <row r="3" spans="1:18" ht="15" customHeight="1" x14ac:dyDescent="0.25">
      <c r="A3" t="s">
        <v>11</v>
      </c>
      <c r="B3" s="17" t="s">
        <v>13</v>
      </c>
      <c r="C3" s="4" t="s">
        <v>14</v>
      </c>
      <c r="D3" s="7"/>
      <c r="E3" s="18" t="s">
        <v>15</v>
      </c>
      <c r="F3" s="8"/>
      <c r="G3" s="15"/>
      <c r="H3" s="14" t="s">
        <v>4959</v>
      </c>
      <c r="I3" s="40">
        <f>0+I12+I17+I34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17" t="s">
        <v>17</v>
      </c>
      <c r="C7" s="4" t="s">
        <v>3321</v>
      </c>
      <c r="D7" s="7"/>
      <c r="E7" s="18" t="s">
        <v>3322</v>
      </c>
      <c r="F7" s="8"/>
      <c r="G7" s="8"/>
      <c r="H7" s="8"/>
      <c r="I7" s="8"/>
    </row>
    <row r="8" spans="1:18" ht="12.75" customHeight="1" x14ac:dyDescent="0.25">
      <c r="A8" t="s">
        <v>29</v>
      </c>
      <c r="B8" s="20" t="s">
        <v>30</v>
      </c>
      <c r="C8" s="3" t="s">
        <v>4959</v>
      </c>
      <c r="D8" s="2"/>
      <c r="E8" s="21" t="s">
        <v>4960</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f>
        <v>0</v>
      </c>
      <c r="R12">
        <f>0+O13</f>
        <v>0</v>
      </c>
    </row>
    <row r="13" spans="1:18" x14ac:dyDescent="0.2">
      <c r="A13" s="24" t="s">
        <v>55</v>
      </c>
      <c r="B13" s="29" t="s">
        <v>18</v>
      </c>
      <c r="C13" s="29" t="s">
        <v>56</v>
      </c>
      <c r="D13" s="24" t="s">
        <v>69</v>
      </c>
      <c r="E13" s="30" t="s">
        <v>57</v>
      </c>
      <c r="F13" s="31" t="s">
        <v>58</v>
      </c>
      <c r="G13" s="32">
        <v>31.5</v>
      </c>
      <c r="H13" s="33">
        <v>0</v>
      </c>
      <c r="I13" s="33">
        <f>ROUND(ROUND(H13,2)*ROUND(G13,3),2)</f>
        <v>0</v>
      </c>
      <c r="O13">
        <f>(I13*21)/100</f>
        <v>0</v>
      </c>
      <c r="P13" t="s">
        <v>35</v>
      </c>
    </row>
    <row r="14" spans="1:18" ht="25.5" x14ac:dyDescent="0.2">
      <c r="A14" s="34" t="s">
        <v>59</v>
      </c>
      <c r="E14" s="35" t="s">
        <v>1008</v>
      </c>
    </row>
    <row r="15" spans="1:18" x14ac:dyDescent="0.2">
      <c r="A15" s="36" t="s">
        <v>61</v>
      </c>
      <c r="E15" s="37" t="s">
        <v>4961</v>
      </c>
    </row>
    <row r="16" spans="1:18" ht="25.5" x14ac:dyDescent="0.2">
      <c r="A16" t="s">
        <v>63</v>
      </c>
      <c r="E16" s="35" t="s">
        <v>64</v>
      </c>
    </row>
    <row r="17" spans="1:18" ht="12.75" customHeight="1" x14ac:dyDescent="0.2">
      <c r="A17" s="12" t="s">
        <v>53</v>
      </c>
      <c r="B17" s="12"/>
      <c r="C17" s="38" t="s">
        <v>18</v>
      </c>
      <c r="D17" s="12"/>
      <c r="E17" s="27" t="s">
        <v>67</v>
      </c>
      <c r="F17" s="12"/>
      <c r="G17" s="12"/>
      <c r="H17" s="12"/>
      <c r="I17" s="39">
        <f>0+Q17</f>
        <v>0</v>
      </c>
      <c r="O17">
        <f>0+R17</f>
        <v>0</v>
      </c>
      <c r="Q17">
        <f>0+I18+I22+I26+I30</f>
        <v>0</v>
      </c>
      <c r="R17">
        <f>0+O18+O22+O26+O30</f>
        <v>0</v>
      </c>
    </row>
    <row r="18" spans="1:18" x14ac:dyDescent="0.2">
      <c r="A18" s="24" t="s">
        <v>55</v>
      </c>
      <c r="B18" s="29" t="s">
        <v>35</v>
      </c>
      <c r="C18" s="29" t="s">
        <v>1087</v>
      </c>
      <c r="D18" s="24" t="s">
        <v>69</v>
      </c>
      <c r="E18" s="30" t="s">
        <v>1088</v>
      </c>
      <c r="F18" s="31" t="s">
        <v>101</v>
      </c>
      <c r="G18" s="32">
        <v>7.5</v>
      </c>
      <c r="H18" s="33">
        <v>0</v>
      </c>
      <c r="I18" s="33">
        <f>ROUND(ROUND(H18,2)*ROUND(G18,3),2)</f>
        <v>0</v>
      </c>
      <c r="O18">
        <f>(I18*21)/100</f>
        <v>0</v>
      </c>
      <c r="P18" t="s">
        <v>35</v>
      </c>
    </row>
    <row r="19" spans="1:18" ht="25.5" x14ac:dyDescent="0.2">
      <c r="A19" s="34" t="s">
        <v>59</v>
      </c>
      <c r="E19" s="35" t="s">
        <v>4277</v>
      </c>
    </row>
    <row r="20" spans="1:18" x14ac:dyDescent="0.2">
      <c r="A20" s="36" t="s">
        <v>61</v>
      </c>
      <c r="E20" s="37" t="s">
        <v>4387</v>
      </c>
    </row>
    <row r="21" spans="1:18" ht="25.5" x14ac:dyDescent="0.2">
      <c r="A21" t="s">
        <v>63</v>
      </c>
      <c r="E21" s="35" t="s">
        <v>133</v>
      </c>
    </row>
    <row r="22" spans="1:18" x14ac:dyDescent="0.2">
      <c r="A22" s="24" t="s">
        <v>55</v>
      </c>
      <c r="B22" s="29" t="s">
        <v>34</v>
      </c>
      <c r="C22" s="29" t="s">
        <v>166</v>
      </c>
      <c r="D22" s="24" t="s">
        <v>69</v>
      </c>
      <c r="E22" s="30" t="s">
        <v>167</v>
      </c>
      <c r="F22" s="31" t="s">
        <v>71</v>
      </c>
      <c r="G22" s="32">
        <v>15.75</v>
      </c>
      <c r="H22" s="33">
        <v>0</v>
      </c>
      <c r="I22" s="33">
        <f>ROUND(ROUND(H22,2)*ROUND(G22,3),2)</f>
        <v>0</v>
      </c>
      <c r="O22">
        <f>(I22*21)/100</f>
        <v>0</v>
      </c>
      <c r="P22" t="s">
        <v>35</v>
      </c>
    </row>
    <row r="23" spans="1:18" ht="51" x14ac:dyDescent="0.2">
      <c r="A23" s="34" t="s">
        <v>59</v>
      </c>
      <c r="E23" s="35" t="s">
        <v>4962</v>
      </c>
    </row>
    <row r="24" spans="1:18" x14ac:dyDescent="0.2">
      <c r="A24" s="36" t="s">
        <v>61</v>
      </c>
      <c r="E24" s="37" t="s">
        <v>4963</v>
      </c>
    </row>
    <row r="25" spans="1:18" ht="318.75" x14ac:dyDescent="0.2">
      <c r="A25" t="s">
        <v>63</v>
      </c>
      <c r="E25" s="35" t="s">
        <v>170</v>
      </c>
    </row>
    <row r="26" spans="1:18" x14ac:dyDescent="0.2">
      <c r="A26" s="24" t="s">
        <v>55</v>
      </c>
      <c r="B26" s="29" t="s">
        <v>43</v>
      </c>
      <c r="C26" s="29" t="s">
        <v>172</v>
      </c>
      <c r="D26" s="24" t="s">
        <v>69</v>
      </c>
      <c r="E26" s="30" t="s">
        <v>173</v>
      </c>
      <c r="F26" s="31" t="s">
        <v>174</v>
      </c>
      <c r="G26" s="32">
        <v>157.5</v>
      </c>
      <c r="H26" s="33">
        <v>0</v>
      </c>
      <c r="I26" s="33">
        <f>ROUND(ROUND(H26,2)*ROUND(G26,3),2)</f>
        <v>0</v>
      </c>
      <c r="O26">
        <f>(I26*21)/100</f>
        <v>0</v>
      </c>
      <c r="P26" t="s">
        <v>35</v>
      </c>
    </row>
    <row r="27" spans="1:18" ht="38.25" x14ac:dyDescent="0.2">
      <c r="A27" s="34" t="s">
        <v>59</v>
      </c>
      <c r="E27" s="35" t="s">
        <v>751</v>
      </c>
    </row>
    <row r="28" spans="1:18" x14ac:dyDescent="0.2">
      <c r="A28" s="36" t="s">
        <v>61</v>
      </c>
      <c r="E28" s="37" t="s">
        <v>4964</v>
      </c>
    </row>
    <row r="29" spans="1:18" ht="25.5" x14ac:dyDescent="0.2">
      <c r="A29" t="s">
        <v>63</v>
      </c>
      <c r="E29" s="35" t="s">
        <v>177</v>
      </c>
    </row>
    <row r="30" spans="1:18" x14ac:dyDescent="0.2">
      <c r="A30" s="24" t="s">
        <v>55</v>
      </c>
      <c r="B30" s="29" t="s">
        <v>45</v>
      </c>
      <c r="C30" s="29" t="s">
        <v>202</v>
      </c>
      <c r="D30" s="24" t="s">
        <v>69</v>
      </c>
      <c r="E30" s="30" t="s">
        <v>203</v>
      </c>
      <c r="F30" s="31" t="s">
        <v>204</v>
      </c>
      <c r="G30" s="32">
        <v>28.63</v>
      </c>
      <c r="H30" s="33">
        <v>0</v>
      </c>
      <c r="I30" s="33">
        <f>ROUND(ROUND(H30,2)*ROUND(G30,3),2)</f>
        <v>0</v>
      </c>
      <c r="O30">
        <f>(I30*21)/100</f>
        <v>0</v>
      </c>
      <c r="P30" t="s">
        <v>35</v>
      </c>
    </row>
    <row r="31" spans="1:18" ht="25.5" x14ac:dyDescent="0.2">
      <c r="A31" s="34" t="s">
        <v>59</v>
      </c>
      <c r="E31" s="35" t="s">
        <v>4284</v>
      </c>
    </row>
    <row r="32" spans="1:18" x14ac:dyDescent="0.2">
      <c r="A32" s="36" t="s">
        <v>61</v>
      </c>
      <c r="E32" s="37" t="s">
        <v>4965</v>
      </c>
    </row>
    <row r="33" spans="1:18" ht="25.5" x14ac:dyDescent="0.2">
      <c r="A33" t="s">
        <v>63</v>
      </c>
      <c r="E33" s="35" t="s">
        <v>207</v>
      </c>
    </row>
    <row r="34" spans="1:18" ht="12.75" customHeight="1" x14ac:dyDescent="0.2">
      <c r="A34" s="12" t="s">
        <v>53</v>
      </c>
      <c r="B34" s="12"/>
      <c r="C34" s="38" t="s">
        <v>45</v>
      </c>
      <c r="D34" s="12"/>
      <c r="E34" s="27" t="s">
        <v>315</v>
      </c>
      <c r="F34" s="12"/>
      <c r="G34" s="12"/>
      <c r="H34" s="12"/>
      <c r="I34" s="39">
        <f>0+Q34</f>
        <v>0</v>
      </c>
      <c r="O34">
        <f>0+R34</f>
        <v>0</v>
      </c>
      <c r="Q34">
        <f>0+I35+I39+I43+I47+I51+I55+I59+I63</f>
        <v>0</v>
      </c>
      <c r="R34">
        <f>0+O35+O39+O43+O47+O51+O55+O59+O63</f>
        <v>0</v>
      </c>
    </row>
    <row r="35" spans="1:18" x14ac:dyDescent="0.2">
      <c r="A35" s="24" t="s">
        <v>55</v>
      </c>
      <c r="B35" s="29" t="s">
        <v>47</v>
      </c>
      <c r="C35" s="29" t="s">
        <v>329</v>
      </c>
      <c r="D35" s="24" t="s">
        <v>69</v>
      </c>
      <c r="E35" s="30" t="s">
        <v>330</v>
      </c>
      <c r="F35" s="31" t="s">
        <v>204</v>
      </c>
      <c r="G35" s="32">
        <v>28.63</v>
      </c>
      <c r="H35" s="33">
        <v>0</v>
      </c>
      <c r="I35" s="33">
        <f>ROUND(ROUND(H35,2)*ROUND(G35,3),2)</f>
        <v>0</v>
      </c>
      <c r="O35">
        <f>(I35*21)/100</f>
        <v>0</v>
      </c>
      <c r="P35" t="s">
        <v>35</v>
      </c>
    </row>
    <row r="36" spans="1:18" ht="25.5" x14ac:dyDescent="0.2">
      <c r="A36" s="34" t="s">
        <v>59</v>
      </c>
      <c r="E36" s="35" t="s">
        <v>4286</v>
      </c>
    </row>
    <row r="37" spans="1:18" x14ac:dyDescent="0.2">
      <c r="A37" s="36" t="s">
        <v>61</v>
      </c>
      <c r="E37" s="37" t="s">
        <v>4965</v>
      </c>
    </row>
    <row r="38" spans="1:18" ht="51" x14ac:dyDescent="0.2">
      <c r="A38" t="s">
        <v>63</v>
      </c>
      <c r="E38" s="35" t="s">
        <v>327</v>
      </c>
    </row>
    <row r="39" spans="1:18" x14ac:dyDescent="0.2">
      <c r="A39" s="24" t="s">
        <v>55</v>
      </c>
      <c r="B39" s="29" t="s">
        <v>89</v>
      </c>
      <c r="C39" s="29" t="s">
        <v>347</v>
      </c>
      <c r="D39" s="24" t="s">
        <v>69</v>
      </c>
      <c r="E39" s="30" t="s">
        <v>348</v>
      </c>
      <c r="F39" s="31" t="s">
        <v>204</v>
      </c>
      <c r="G39" s="32">
        <v>28.63</v>
      </c>
      <c r="H39" s="33">
        <v>0</v>
      </c>
      <c r="I39" s="33">
        <f>ROUND(ROUND(H39,2)*ROUND(G39,3),2)</f>
        <v>0</v>
      </c>
      <c r="O39">
        <f>(I39*21)/100</f>
        <v>0</v>
      </c>
      <c r="P39" t="s">
        <v>35</v>
      </c>
    </row>
    <row r="40" spans="1:18" ht="25.5" x14ac:dyDescent="0.2">
      <c r="A40" s="34" t="s">
        <v>59</v>
      </c>
      <c r="E40" s="35" t="s">
        <v>4287</v>
      </c>
    </row>
    <row r="41" spans="1:18" x14ac:dyDescent="0.2">
      <c r="A41" s="36" t="s">
        <v>61</v>
      </c>
      <c r="E41" s="37" t="s">
        <v>4965</v>
      </c>
    </row>
    <row r="42" spans="1:18" ht="51" x14ac:dyDescent="0.2">
      <c r="A42" t="s">
        <v>63</v>
      </c>
      <c r="E42" s="35" t="s">
        <v>327</v>
      </c>
    </row>
    <row r="43" spans="1:18" x14ac:dyDescent="0.2">
      <c r="A43" s="24" t="s">
        <v>55</v>
      </c>
      <c r="B43" s="29" t="s">
        <v>94</v>
      </c>
      <c r="C43" s="29" t="s">
        <v>369</v>
      </c>
      <c r="D43" s="24" t="s">
        <v>69</v>
      </c>
      <c r="E43" s="30" t="s">
        <v>370</v>
      </c>
      <c r="F43" s="31" t="s">
        <v>204</v>
      </c>
      <c r="G43" s="32">
        <v>28.63</v>
      </c>
      <c r="H43" s="33">
        <v>0</v>
      </c>
      <c r="I43" s="33">
        <f>ROUND(ROUND(H43,2)*ROUND(G43,3),2)</f>
        <v>0</v>
      </c>
      <c r="O43">
        <f>(I43*21)/100</f>
        <v>0</v>
      </c>
      <c r="P43" t="s">
        <v>35</v>
      </c>
    </row>
    <row r="44" spans="1:18" ht="38.25" x14ac:dyDescent="0.2">
      <c r="A44" s="34" t="s">
        <v>59</v>
      </c>
      <c r="E44" s="35" t="s">
        <v>4288</v>
      </c>
    </row>
    <row r="45" spans="1:18" x14ac:dyDescent="0.2">
      <c r="A45" s="36" t="s">
        <v>61</v>
      </c>
      <c r="E45" s="37" t="s">
        <v>4965</v>
      </c>
    </row>
    <row r="46" spans="1:18" ht="51" x14ac:dyDescent="0.2">
      <c r="A46" t="s">
        <v>63</v>
      </c>
      <c r="E46" s="35" t="s">
        <v>373</v>
      </c>
    </row>
    <row r="47" spans="1:18" x14ac:dyDescent="0.2">
      <c r="A47" s="24" t="s">
        <v>55</v>
      </c>
      <c r="B47" s="29" t="s">
        <v>50</v>
      </c>
      <c r="C47" s="29" t="s">
        <v>375</v>
      </c>
      <c r="D47" s="24" t="s">
        <v>69</v>
      </c>
      <c r="E47" s="30" t="s">
        <v>376</v>
      </c>
      <c r="F47" s="31" t="s">
        <v>204</v>
      </c>
      <c r="G47" s="32">
        <v>57.26</v>
      </c>
      <c r="H47" s="33">
        <v>0</v>
      </c>
      <c r="I47" s="33">
        <f>ROUND(ROUND(H47,2)*ROUND(G47,3),2)</f>
        <v>0</v>
      </c>
      <c r="O47">
        <f>(I47*21)/100</f>
        <v>0</v>
      </c>
      <c r="P47" t="s">
        <v>35</v>
      </c>
    </row>
    <row r="48" spans="1:18" ht="89.25" x14ac:dyDescent="0.2">
      <c r="A48" s="34" t="s">
        <v>59</v>
      </c>
      <c r="E48" s="35" t="s">
        <v>4966</v>
      </c>
    </row>
    <row r="49" spans="1:16" ht="38.25" x14ac:dyDescent="0.2">
      <c r="A49" s="36" t="s">
        <v>61</v>
      </c>
      <c r="E49" s="37" t="s">
        <v>4967</v>
      </c>
    </row>
    <row r="50" spans="1:16" ht="51" x14ac:dyDescent="0.2">
      <c r="A50" t="s">
        <v>63</v>
      </c>
      <c r="E50" s="35" t="s">
        <v>373</v>
      </c>
    </row>
    <row r="51" spans="1:16" x14ac:dyDescent="0.2">
      <c r="A51" s="24" t="s">
        <v>55</v>
      </c>
      <c r="B51" s="29" t="s">
        <v>52</v>
      </c>
      <c r="C51" s="29" t="s">
        <v>403</v>
      </c>
      <c r="D51" s="24" t="s">
        <v>69</v>
      </c>
      <c r="E51" s="30" t="s">
        <v>404</v>
      </c>
      <c r="F51" s="31" t="s">
        <v>204</v>
      </c>
      <c r="G51" s="32">
        <v>28.63</v>
      </c>
      <c r="H51" s="33">
        <v>0</v>
      </c>
      <c r="I51" s="33">
        <f>ROUND(ROUND(H51,2)*ROUND(G51,3),2)</f>
        <v>0</v>
      </c>
      <c r="O51">
        <f>(I51*21)/100</f>
        <v>0</v>
      </c>
      <c r="P51" t="s">
        <v>35</v>
      </c>
    </row>
    <row r="52" spans="1:16" ht="25.5" x14ac:dyDescent="0.2">
      <c r="A52" s="34" t="s">
        <v>59</v>
      </c>
      <c r="E52" s="35" t="s">
        <v>4291</v>
      </c>
    </row>
    <row r="53" spans="1:16" x14ac:dyDescent="0.2">
      <c r="A53" s="36" t="s">
        <v>61</v>
      </c>
      <c r="E53" s="37" t="s">
        <v>4965</v>
      </c>
    </row>
    <row r="54" spans="1:16" ht="140.25" x14ac:dyDescent="0.2">
      <c r="A54" t="s">
        <v>63</v>
      </c>
      <c r="E54" s="35" t="s">
        <v>401</v>
      </c>
    </row>
    <row r="55" spans="1:16" x14ac:dyDescent="0.2">
      <c r="A55" s="24" t="s">
        <v>55</v>
      </c>
      <c r="B55" s="29" t="s">
        <v>108</v>
      </c>
      <c r="C55" s="29" t="s">
        <v>408</v>
      </c>
      <c r="D55" s="24" t="s">
        <v>69</v>
      </c>
      <c r="E55" s="30" t="s">
        <v>409</v>
      </c>
      <c r="F55" s="31" t="s">
        <v>204</v>
      </c>
      <c r="G55" s="32">
        <v>28.63</v>
      </c>
      <c r="H55" s="33">
        <v>0</v>
      </c>
      <c r="I55" s="33">
        <f>ROUND(ROUND(H55,2)*ROUND(G55,3),2)</f>
        <v>0</v>
      </c>
      <c r="O55">
        <f>(I55*21)/100</f>
        <v>0</v>
      </c>
      <c r="P55" t="s">
        <v>35</v>
      </c>
    </row>
    <row r="56" spans="1:16" ht="25.5" x14ac:dyDescent="0.2">
      <c r="A56" s="34" t="s">
        <v>59</v>
      </c>
      <c r="E56" s="35" t="s">
        <v>4292</v>
      </c>
    </row>
    <row r="57" spans="1:16" x14ac:dyDescent="0.2">
      <c r="A57" s="36" t="s">
        <v>61</v>
      </c>
      <c r="E57" s="37" t="s">
        <v>4965</v>
      </c>
    </row>
    <row r="58" spans="1:16" ht="140.25" x14ac:dyDescent="0.2">
      <c r="A58" t="s">
        <v>63</v>
      </c>
      <c r="E58" s="35" t="s">
        <v>401</v>
      </c>
    </row>
    <row r="59" spans="1:16" x14ac:dyDescent="0.2">
      <c r="A59" s="24" t="s">
        <v>55</v>
      </c>
      <c r="B59" s="29" t="s">
        <v>113</v>
      </c>
      <c r="C59" s="29" t="s">
        <v>413</v>
      </c>
      <c r="D59" s="24" t="s">
        <v>69</v>
      </c>
      <c r="E59" s="30" t="s">
        <v>414</v>
      </c>
      <c r="F59" s="31" t="s">
        <v>204</v>
      </c>
      <c r="G59" s="32">
        <v>28.63</v>
      </c>
      <c r="H59" s="33">
        <v>0</v>
      </c>
      <c r="I59" s="33">
        <f>ROUND(ROUND(H59,2)*ROUND(G59,3),2)</f>
        <v>0</v>
      </c>
      <c r="O59">
        <f>(I59*21)/100</f>
        <v>0</v>
      </c>
      <c r="P59" t="s">
        <v>35</v>
      </c>
    </row>
    <row r="60" spans="1:16" ht="25.5" x14ac:dyDescent="0.2">
      <c r="A60" s="34" t="s">
        <v>59</v>
      </c>
      <c r="E60" s="35" t="s">
        <v>4293</v>
      </c>
    </row>
    <row r="61" spans="1:16" x14ac:dyDescent="0.2">
      <c r="A61" s="36" t="s">
        <v>61</v>
      </c>
      <c r="E61" s="37" t="s">
        <v>4965</v>
      </c>
    </row>
    <row r="62" spans="1:16" ht="140.25" x14ac:dyDescent="0.2">
      <c r="A62" t="s">
        <v>63</v>
      </c>
      <c r="E62" s="35" t="s">
        <v>401</v>
      </c>
    </row>
    <row r="63" spans="1:16" x14ac:dyDescent="0.2">
      <c r="A63" s="24" t="s">
        <v>55</v>
      </c>
      <c r="B63" s="29" t="s">
        <v>118</v>
      </c>
      <c r="C63" s="29" t="s">
        <v>471</v>
      </c>
      <c r="D63" s="24" t="s">
        <v>69</v>
      </c>
      <c r="E63" s="30" t="s">
        <v>472</v>
      </c>
      <c r="F63" s="31" t="s">
        <v>101</v>
      </c>
      <c r="G63" s="32">
        <v>7.5</v>
      </c>
      <c r="H63" s="33">
        <v>0</v>
      </c>
      <c r="I63" s="33">
        <f>ROUND(ROUND(H63,2)*ROUND(G63,3),2)</f>
        <v>0</v>
      </c>
      <c r="O63">
        <f>(I63*21)/100</f>
        <v>0</v>
      </c>
      <c r="P63" t="s">
        <v>35</v>
      </c>
    </row>
    <row r="64" spans="1:16" ht="25.5" x14ac:dyDescent="0.2">
      <c r="A64" s="34" t="s">
        <v>59</v>
      </c>
      <c r="E64" s="35" t="s">
        <v>4294</v>
      </c>
    </row>
    <row r="65" spans="1:5" x14ac:dyDescent="0.2">
      <c r="A65" s="36" t="s">
        <v>61</v>
      </c>
      <c r="E65" s="37" t="s">
        <v>4387</v>
      </c>
    </row>
    <row r="66" spans="1:5" ht="38.25" x14ac:dyDescent="0.2">
      <c r="A66" t="s">
        <v>63</v>
      </c>
      <c r="E66" s="35" t="s">
        <v>475</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7"/>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0+O11+O204+O245+O258+O279+O340+O441</f>
        <v>0</v>
      </c>
      <c r="P2" t="s">
        <v>34</v>
      </c>
    </row>
    <row r="3" spans="1:18" ht="15" customHeight="1" x14ac:dyDescent="0.25">
      <c r="A3" t="s">
        <v>11</v>
      </c>
      <c r="B3" s="17" t="s">
        <v>13</v>
      </c>
      <c r="C3" s="4" t="s">
        <v>14</v>
      </c>
      <c r="D3" s="7"/>
      <c r="E3" s="18" t="s">
        <v>15</v>
      </c>
      <c r="F3" s="8"/>
      <c r="G3" s="15"/>
      <c r="H3" s="14" t="s">
        <v>4968</v>
      </c>
      <c r="I3" s="40">
        <f>0+I11+I204+I245+I258+I279+I340+I441</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20" t="s">
        <v>30</v>
      </c>
      <c r="C7" s="3" t="s">
        <v>4968</v>
      </c>
      <c r="D7" s="2"/>
      <c r="E7" s="21" t="s">
        <v>4969</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18</v>
      </c>
      <c r="D11" s="25"/>
      <c r="E11" s="27" t="s">
        <v>67</v>
      </c>
      <c r="F11" s="25"/>
      <c r="G11" s="25"/>
      <c r="H11" s="25"/>
      <c r="I11" s="28">
        <f>0+Q11</f>
        <v>0</v>
      </c>
      <c r="O11">
        <f>0+R11</f>
        <v>0</v>
      </c>
      <c r="Q11">
        <f>0+I12+I16+I20+I24+I28+I32+I36+I40+I44+I48+I52+I56+I60+I64+I68+I72+I76+I80+I84+I88+I92+I96+I100+I104+I108+I112+I116+I120+I124+I128+I132+I136+I140+I144+I148+I152+I156+I160+I164+I168+I172+I176+I180+I184+I188+I192+I196+I200</f>
        <v>0</v>
      </c>
      <c r="R11">
        <f>0+O12+O16+O20+O24+O28+O32+O36+O40+O44+O48+O52+O56+O60+O64+O68+O72+O76+O80+O84+O88+O92+O96+O100+O104+O108+O112+O116+O120+O124+O128+O132+O136+O140+O144+O148+O152+O156+O160+O164+O168+O172+O176+O180+O184+O188+O192+O196+O200</f>
        <v>0</v>
      </c>
    </row>
    <row r="12" spans="1:18" x14ac:dyDescent="0.2">
      <c r="A12" s="24" t="s">
        <v>55</v>
      </c>
      <c r="B12" s="29" t="s">
        <v>18</v>
      </c>
      <c r="C12" s="29" t="s">
        <v>4970</v>
      </c>
      <c r="D12" s="24" t="s">
        <v>69</v>
      </c>
      <c r="E12" s="30" t="s">
        <v>4971</v>
      </c>
      <c r="F12" s="31" t="s">
        <v>101</v>
      </c>
      <c r="G12" s="32">
        <v>3.8</v>
      </c>
      <c r="H12" s="33">
        <v>0</v>
      </c>
      <c r="I12" s="33">
        <f>ROUND(ROUND(H12,2)*ROUND(G12,3),2)</f>
        <v>0</v>
      </c>
      <c r="O12">
        <f>(I12*21)/100</f>
        <v>0</v>
      </c>
      <c r="P12" t="s">
        <v>35</v>
      </c>
    </row>
    <row r="13" spans="1:18" x14ac:dyDescent="0.2">
      <c r="A13" s="34" t="s">
        <v>59</v>
      </c>
      <c r="E13" s="35" t="s">
        <v>69</v>
      </c>
    </row>
    <row r="14" spans="1:18" x14ac:dyDescent="0.2">
      <c r="A14" s="36" t="s">
        <v>61</v>
      </c>
      <c r="E14" s="37" t="s">
        <v>4972</v>
      </c>
    </row>
    <row r="15" spans="1:18" x14ac:dyDescent="0.2">
      <c r="A15" t="s">
        <v>63</v>
      </c>
      <c r="E15" s="35" t="s">
        <v>4973</v>
      </c>
    </row>
    <row r="16" spans="1:18" x14ac:dyDescent="0.2">
      <c r="A16" s="24" t="s">
        <v>55</v>
      </c>
      <c r="B16" s="29" t="s">
        <v>35</v>
      </c>
      <c r="C16" s="29" t="s">
        <v>4974</v>
      </c>
      <c r="D16" s="24" t="s">
        <v>69</v>
      </c>
      <c r="E16" s="30" t="s">
        <v>4975</v>
      </c>
      <c r="F16" s="31" t="s">
        <v>137</v>
      </c>
      <c r="G16" s="32">
        <v>76</v>
      </c>
      <c r="H16" s="33">
        <v>0</v>
      </c>
      <c r="I16" s="33">
        <f>ROUND(ROUND(H16,2)*ROUND(G16,3),2)</f>
        <v>0</v>
      </c>
      <c r="O16">
        <f>(I16*21)/100</f>
        <v>0</v>
      </c>
      <c r="P16" t="s">
        <v>35</v>
      </c>
    </row>
    <row r="17" spans="1:16" x14ac:dyDescent="0.2">
      <c r="A17" s="34" t="s">
        <v>59</v>
      </c>
      <c r="E17" s="35" t="s">
        <v>4976</v>
      </c>
    </row>
    <row r="18" spans="1:16" x14ac:dyDescent="0.2">
      <c r="A18" s="36" t="s">
        <v>61</v>
      </c>
      <c r="E18" s="37" t="s">
        <v>4977</v>
      </c>
    </row>
    <row r="19" spans="1:16" x14ac:dyDescent="0.2">
      <c r="A19" t="s">
        <v>63</v>
      </c>
      <c r="E19" s="35" t="s">
        <v>69</v>
      </c>
    </row>
    <row r="20" spans="1:16" x14ac:dyDescent="0.2">
      <c r="A20" s="24" t="s">
        <v>55</v>
      </c>
      <c r="B20" s="29" t="s">
        <v>34</v>
      </c>
      <c r="C20" s="29" t="s">
        <v>4978</v>
      </c>
      <c r="D20" s="24" t="s">
        <v>69</v>
      </c>
      <c r="E20" s="30" t="s">
        <v>4979</v>
      </c>
      <c r="F20" s="31" t="s">
        <v>101</v>
      </c>
      <c r="G20" s="32">
        <v>2.2799999999999998</v>
      </c>
      <c r="H20" s="33">
        <v>0</v>
      </c>
      <c r="I20" s="33">
        <f>ROUND(ROUND(H20,2)*ROUND(G20,3),2)</f>
        <v>0</v>
      </c>
      <c r="O20">
        <f>(I20*21)/100</f>
        <v>0</v>
      </c>
      <c r="P20" t="s">
        <v>35</v>
      </c>
    </row>
    <row r="21" spans="1:16" x14ac:dyDescent="0.2">
      <c r="A21" s="34" t="s">
        <v>59</v>
      </c>
      <c r="E21" s="35" t="s">
        <v>69</v>
      </c>
    </row>
    <row r="22" spans="1:16" x14ac:dyDescent="0.2">
      <c r="A22" s="36" t="s">
        <v>61</v>
      </c>
      <c r="E22" s="37" t="s">
        <v>4980</v>
      </c>
    </row>
    <row r="23" spans="1:16" x14ac:dyDescent="0.2">
      <c r="A23" t="s">
        <v>63</v>
      </c>
      <c r="E23" s="35" t="s">
        <v>4981</v>
      </c>
    </row>
    <row r="24" spans="1:16" x14ac:dyDescent="0.2">
      <c r="A24" s="24" t="s">
        <v>55</v>
      </c>
      <c r="B24" s="29" t="s">
        <v>43</v>
      </c>
      <c r="C24" s="29" t="s">
        <v>4982</v>
      </c>
      <c r="D24" s="24" t="s">
        <v>69</v>
      </c>
      <c r="E24" s="30" t="s">
        <v>4983</v>
      </c>
      <c r="F24" s="31" t="s">
        <v>101</v>
      </c>
      <c r="G24" s="32">
        <v>0.41799999999999998</v>
      </c>
      <c r="H24" s="33">
        <v>0</v>
      </c>
      <c r="I24" s="33">
        <f>ROUND(ROUND(H24,2)*ROUND(G24,3),2)</f>
        <v>0</v>
      </c>
      <c r="O24">
        <f>(I24*21)/100</f>
        <v>0</v>
      </c>
      <c r="P24" t="s">
        <v>35</v>
      </c>
    </row>
    <row r="25" spans="1:16" x14ac:dyDescent="0.2">
      <c r="A25" s="34" t="s">
        <v>59</v>
      </c>
      <c r="E25" s="35" t="s">
        <v>69</v>
      </c>
    </row>
    <row r="26" spans="1:16" x14ac:dyDescent="0.2">
      <c r="A26" s="36" t="s">
        <v>61</v>
      </c>
      <c r="E26" s="37" t="s">
        <v>4984</v>
      </c>
    </row>
    <row r="27" spans="1:16" x14ac:dyDescent="0.2">
      <c r="A27" t="s">
        <v>63</v>
      </c>
      <c r="E27" s="35" t="s">
        <v>4985</v>
      </c>
    </row>
    <row r="28" spans="1:16" x14ac:dyDescent="0.2">
      <c r="A28" s="24" t="s">
        <v>55</v>
      </c>
      <c r="B28" s="29" t="s">
        <v>45</v>
      </c>
      <c r="C28" s="29" t="s">
        <v>4986</v>
      </c>
      <c r="D28" s="24" t="s">
        <v>69</v>
      </c>
      <c r="E28" s="30" t="s">
        <v>4987</v>
      </c>
      <c r="F28" s="31" t="s">
        <v>71</v>
      </c>
      <c r="G28" s="32">
        <v>10.542</v>
      </c>
      <c r="H28" s="33">
        <v>0</v>
      </c>
      <c r="I28" s="33">
        <f>ROUND(ROUND(H28,2)*ROUND(G28,3),2)</f>
        <v>0</v>
      </c>
      <c r="O28">
        <f>(I28*21)/100</f>
        <v>0</v>
      </c>
      <c r="P28" t="s">
        <v>35</v>
      </c>
    </row>
    <row r="29" spans="1:16" x14ac:dyDescent="0.2">
      <c r="A29" s="34" t="s">
        <v>59</v>
      </c>
      <c r="E29" s="35" t="s">
        <v>69</v>
      </c>
    </row>
    <row r="30" spans="1:16" ht="51" x14ac:dyDescent="0.2">
      <c r="A30" s="36" t="s">
        <v>61</v>
      </c>
      <c r="E30" s="37" t="s">
        <v>4988</v>
      </c>
    </row>
    <row r="31" spans="1:16" x14ac:dyDescent="0.2">
      <c r="A31" t="s">
        <v>63</v>
      </c>
      <c r="E31" s="35" t="s">
        <v>4989</v>
      </c>
    </row>
    <row r="32" spans="1:16" x14ac:dyDescent="0.2">
      <c r="A32" s="24" t="s">
        <v>55</v>
      </c>
      <c r="B32" s="29" t="s">
        <v>47</v>
      </c>
      <c r="C32" s="29" t="s">
        <v>4990</v>
      </c>
      <c r="D32" s="24" t="s">
        <v>69</v>
      </c>
      <c r="E32" s="30" t="s">
        <v>4991</v>
      </c>
      <c r="F32" s="31" t="s">
        <v>71</v>
      </c>
      <c r="G32" s="32">
        <v>7.8289999999999997</v>
      </c>
      <c r="H32" s="33">
        <v>0</v>
      </c>
      <c r="I32" s="33">
        <f>ROUND(ROUND(H32,2)*ROUND(G32,3),2)</f>
        <v>0</v>
      </c>
      <c r="O32">
        <f>(I32*21)/100</f>
        <v>0</v>
      </c>
      <c r="P32" t="s">
        <v>35</v>
      </c>
    </row>
    <row r="33" spans="1:16" x14ac:dyDescent="0.2">
      <c r="A33" s="34" t="s">
        <v>59</v>
      </c>
      <c r="E33" s="35" t="s">
        <v>69</v>
      </c>
    </row>
    <row r="34" spans="1:16" x14ac:dyDescent="0.2">
      <c r="A34" s="36" t="s">
        <v>61</v>
      </c>
      <c r="E34" s="37" t="s">
        <v>4992</v>
      </c>
    </row>
    <row r="35" spans="1:16" x14ac:dyDescent="0.2">
      <c r="A35" t="s">
        <v>63</v>
      </c>
      <c r="E35" s="35" t="s">
        <v>69</v>
      </c>
    </row>
    <row r="36" spans="1:16" x14ac:dyDescent="0.2">
      <c r="A36" s="24" t="s">
        <v>55</v>
      </c>
      <c r="B36" s="29" t="s">
        <v>89</v>
      </c>
      <c r="C36" s="29" t="s">
        <v>4993</v>
      </c>
      <c r="D36" s="24" t="s">
        <v>69</v>
      </c>
      <c r="E36" s="30" t="s">
        <v>4994</v>
      </c>
      <c r="F36" s="31" t="s">
        <v>71</v>
      </c>
      <c r="G36" s="32">
        <v>89.605999999999995</v>
      </c>
      <c r="H36" s="33">
        <v>0</v>
      </c>
      <c r="I36" s="33">
        <f>ROUND(ROUND(H36,2)*ROUND(G36,3),2)</f>
        <v>0</v>
      </c>
      <c r="O36">
        <f>(I36*21)/100</f>
        <v>0</v>
      </c>
      <c r="P36" t="s">
        <v>35</v>
      </c>
    </row>
    <row r="37" spans="1:16" x14ac:dyDescent="0.2">
      <c r="A37" s="34" t="s">
        <v>59</v>
      </c>
      <c r="E37" s="35" t="s">
        <v>4995</v>
      </c>
    </row>
    <row r="38" spans="1:16" x14ac:dyDescent="0.2">
      <c r="A38" s="36" t="s">
        <v>61</v>
      </c>
      <c r="E38" s="37" t="s">
        <v>4996</v>
      </c>
    </row>
    <row r="39" spans="1:16" x14ac:dyDescent="0.2">
      <c r="A39" t="s">
        <v>63</v>
      </c>
      <c r="E39" s="35" t="s">
        <v>69</v>
      </c>
    </row>
    <row r="40" spans="1:16" x14ac:dyDescent="0.2">
      <c r="A40" s="24" t="s">
        <v>55</v>
      </c>
      <c r="B40" s="29" t="s">
        <v>94</v>
      </c>
      <c r="C40" s="29" t="s">
        <v>4997</v>
      </c>
      <c r="D40" s="24" t="s">
        <v>69</v>
      </c>
      <c r="E40" s="30" t="s">
        <v>4998</v>
      </c>
      <c r="F40" s="31" t="s">
        <v>71</v>
      </c>
      <c r="G40" s="32">
        <v>29.23</v>
      </c>
      <c r="H40" s="33">
        <v>0</v>
      </c>
      <c r="I40" s="33">
        <f>ROUND(ROUND(H40,2)*ROUND(G40,3),2)</f>
        <v>0</v>
      </c>
      <c r="O40">
        <f>(I40*21)/100</f>
        <v>0</v>
      </c>
      <c r="P40" t="s">
        <v>35</v>
      </c>
    </row>
    <row r="41" spans="1:16" ht="25.5" x14ac:dyDescent="0.2">
      <c r="A41" s="34" t="s">
        <v>59</v>
      </c>
      <c r="E41" s="35" t="s">
        <v>4999</v>
      </c>
    </row>
    <row r="42" spans="1:16" ht="38.25" x14ac:dyDescent="0.2">
      <c r="A42" s="36" t="s">
        <v>61</v>
      </c>
      <c r="E42" s="37" t="s">
        <v>5000</v>
      </c>
    </row>
    <row r="43" spans="1:16" ht="25.5" x14ac:dyDescent="0.2">
      <c r="A43" t="s">
        <v>63</v>
      </c>
      <c r="E43" s="35" t="s">
        <v>5001</v>
      </c>
    </row>
    <row r="44" spans="1:16" x14ac:dyDescent="0.2">
      <c r="A44" s="24" t="s">
        <v>55</v>
      </c>
      <c r="B44" s="29" t="s">
        <v>50</v>
      </c>
      <c r="C44" s="29" t="s">
        <v>5002</v>
      </c>
      <c r="D44" s="24" t="s">
        <v>69</v>
      </c>
      <c r="E44" s="30" t="s">
        <v>5003</v>
      </c>
      <c r="F44" s="31" t="s">
        <v>71</v>
      </c>
      <c r="G44" s="32">
        <v>7.8289999999999997</v>
      </c>
      <c r="H44" s="33">
        <v>0</v>
      </c>
      <c r="I44" s="33">
        <f>ROUND(ROUND(H44,2)*ROUND(G44,3),2)</f>
        <v>0</v>
      </c>
      <c r="O44">
        <f>(I44*21)/100</f>
        <v>0</v>
      </c>
      <c r="P44" t="s">
        <v>35</v>
      </c>
    </row>
    <row r="45" spans="1:16" x14ac:dyDescent="0.2">
      <c r="A45" s="34" t="s">
        <v>59</v>
      </c>
      <c r="E45" s="35" t="s">
        <v>5004</v>
      </c>
    </row>
    <row r="46" spans="1:16" x14ac:dyDescent="0.2">
      <c r="A46" s="36" t="s">
        <v>61</v>
      </c>
      <c r="E46" s="37" t="s">
        <v>4992</v>
      </c>
    </row>
    <row r="47" spans="1:16" x14ac:dyDescent="0.2">
      <c r="A47" t="s">
        <v>63</v>
      </c>
      <c r="E47" s="35" t="s">
        <v>69</v>
      </c>
    </row>
    <row r="48" spans="1:16" x14ac:dyDescent="0.2">
      <c r="A48" s="24" t="s">
        <v>55</v>
      </c>
      <c r="B48" s="29" t="s">
        <v>52</v>
      </c>
      <c r="C48" s="29" t="s">
        <v>5005</v>
      </c>
      <c r="D48" s="24" t="s">
        <v>69</v>
      </c>
      <c r="E48" s="30" t="s">
        <v>5006</v>
      </c>
      <c r="F48" s="31" t="s">
        <v>71</v>
      </c>
      <c r="G48" s="32">
        <v>89.605999999999995</v>
      </c>
      <c r="H48" s="33">
        <v>0</v>
      </c>
      <c r="I48" s="33">
        <f>ROUND(ROUND(H48,2)*ROUND(G48,3),2)</f>
        <v>0</v>
      </c>
      <c r="O48">
        <f>(I48*21)/100</f>
        <v>0</v>
      </c>
      <c r="P48" t="s">
        <v>35</v>
      </c>
    </row>
    <row r="49" spans="1:16" x14ac:dyDescent="0.2">
      <c r="A49" s="34" t="s">
        <v>59</v>
      </c>
      <c r="E49" s="35" t="s">
        <v>4995</v>
      </c>
    </row>
    <row r="50" spans="1:16" x14ac:dyDescent="0.2">
      <c r="A50" s="36" t="s">
        <v>61</v>
      </c>
      <c r="E50" s="37" t="s">
        <v>4996</v>
      </c>
    </row>
    <row r="51" spans="1:16" x14ac:dyDescent="0.2">
      <c r="A51" t="s">
        <v>63</v>
      </c>
      <c r="E51" s="35" t="s">
        <v>69</v>
      </c>
    </row>
    <row r="52" spans="1:16" x14ac:dyDescent="0.2">
      <c r="A52" s="24" t="s">
        <v>55</v>
      </c>
      <c r="B52" s="29" t="s">
        <v>108</v>
      </c>
      <c r="C52" s="29" t="s">
        <v>5007</v>
      </c>
      <c r="D52" s="24" t="s">
        <v>69</v>
      </c>
      <c r="E52" s="30" t="s">
        <v>5008</v>
      </c>
      <c r="F52" s="31" t="s">
        <v>71</v>
      </c>
      <c r="G52" s="32">
        <v>29.23</v>
      </c>
      <c r="H52" s="33">
        <v>0</v>
      </c>
      <c r="I52" s="33">
        <f>ROUND(ROUND(H52,2)*ROUND(G52,3),2)</f>
        <v>0</v>
      </c>
      <c r="O52">
        <f>(I52*21)/100</f>
        <v>0</v>
      </c>
      <c r="P52" t="s">
        <v>35</v>
      </c>
    </row>
    <row r="53" spans="1:16" ht="25.5" x14ac:dyDescent="0.2">
      <c r="A53" s="34" t="s">
        <v>59</v>
      </c>
      <c r="E53" s="35" t="s">
        <v>4999</v>
      </c>
    </row>
    <row r="54" spans="1:16" ht="38.25" x14ac:dyDescent="0.2">
      <c r="A54" s="36" t="s">
        <v>61</v>
      </c>
      <c r="E54" s="37" t="s">
        <v>5000</v>
      </c>
    </row>
    <row r="55" spans="1:16" ht="25.5" x14ac:dyDescent="0.2">
      <c r="A55" t="s">
        <v>63</v>
      </c>
      <c r="E55" s="35" t="s">
        <v>5009</v>
      </c>
    </row>
    <row r="56" spans="1:16" x14ac:dyDescent="0.2">
      <c r="A56" s="24" t="s">
        <v>55</v>
      </c>
      <c r="B56" s="29" t="s">
        <v>113</v>
      </c>
      <c r="C56" s="29" t="s">
        <v>5010</v>
      </c>
      <c r="D56" s="24" t="s">
        <v>69</v>
      </c>
      <c r="E56" s="30" t="s">
        <v>5011</v>
      </c>
      <c r="F56" s="31" t="s">
        <v>71</v>
      </c>
      <c r="G56" s="32">
        <v>7.8289999999999997</v>
      </c>
      <c r="H56" s="33">
        <v>0</v>
      </c>
      <c r="I56" s="33">
        <f>ROUND(ROUND(H56,2)*ROUND(G56,3),2)</f>
        <v>0</v>
      </c>
      <c r="O56">
        <f>(I56*21)/100</f>
        <v>0</v>
      </c>
      <c r="P56" t="s">
        <v>35</v>
      </c>
    </row>
    <row r="57" spans="1:16" x14ac:dyDescent="0.2">
      <c r="A57" s="34" t="s">
        <v>59</v>
      </c>
      <c r="E57" s="35" t="s">
        <v>5004</v>
      </c>
    </row>
    <row r="58" spans="1:16" x14ac:dyDescent="0.2">
      <c r="A58" s="36" t="s">
        <v>61</v>
      </c>
      <c r="E58" s="37" t="s">
        <v>4992</v>
      </c>
    </row>
    <row r="59" spans="1:16" x14ac:dyDescent="0.2">
      <c r="A59" t="s">
        <v>63</v>
      </c>
      <c r="E59" s="35" t="s">
        <v>69</v>
      </c>
    </row>
    <row r="60" spans="1:16" x14ac:dyDescent="0.2">
      <c r="A60" s="24" t="s">
        <v>55</v>
      </c>
      <c r="B60" s="29" t="s">
        <v>118</v>
      </c>
      <c r="C60" s="29" t="s">
        <v>5012</v>
      </c>
      <c r="D60" s="24" t="s">
        <v>69</v>
      </c>
      <c r="E60" s="30" t="s">
        <v>5013</v>
      </c>
      <c r="F60" s="31" t="s">
        <v>71</v>
      </c>
      <c r="G60" s="32">
        <v>89.605999999999995</v>
      </c>
      <c r="H60" s="33">
        <v>0</v>
      </c>
      <c r="I60" s="33">
        <f>ROUND(ROUND(H60,2)*ROUND(G60,3),2)</f>
        <v>0</v>
      </c>
      <c r="O60">
        <f>(I60*21)/100</f>
        <v>0</v>
      </c>
      <c r="P60" t="s">
        <v>35</v>
      </c>
    </row>
    <row r="61" spans="1:16" x14ac:dyDescent="0.2">
      <c r="A61" s="34" t="s">
        <v>59</v>
      </c>
      <c r="E61" s="35" t="s">
        <v>4995</v>
      </c>
    </row>
    <row r="62" spans="1:16" x14ac:dyDescent="0.2">
      <c r="A62" s="36" t="s">
        <v>61</v>
      </c>
      <c r="E62" s="37" t="s">
        <v>4996</v>
      </c>
    </row>
    <row r="63" spans="1:16" x14ac:dyDescent="0.2">
      <c r="A63" t="s">
        <v>63</v>
      </c>
      <c r="E63" s="35" t="s">
        <v>69</v>
      </c>
    </row>
    <row r="64" spans="1:16" x14ac:dyDescent="0.2">
      <c r="A64" s="24" t="s">
        <v>55</v>
      </c>
      <c r="B64" s="29" t="s">
        <v>124</v>
      </c>
      <c r="C64" s="29" t="s">
        <v>5014</v>
      </c>
      <c r="D64" s="24" t="s">
        <v>69</v>
      </c>
      <c r="E64" s="30" t="s">
        <v>5015</v>
      </c>
      <c r="F64" s="31" t="s">
        <v>71</v>
      </c>
      <c r="G64" s="32">
        <v>36.872</v>
      </c>
      <c r="H64" s="33">
        <v>0</v>
      </c>
      <c r="I64" s="33">
        <f>ROUND(ROUND(H64,2)*ROUND(G64,3),2)</f>
        <v>0</v>
      </c>
      <c r="O64">
        <f>(I64*21)/100</f>
        <v>0</v>
      </c>
      <c r="P64" t="s">
        <v>35</v>
      </c>
    </row>
    <row r="65" spans="1:16" ht="25.5" x14ac:dyDescent="0.2">
      <c r="A65" s="34" t="s">
        <v>59</v>
      </c>
      <c r="E65" s="35" t="s">
        <v>5016</v>
      </c>
    </row>
    <row r="66" spans="1:16" ht="38.25" x14ac:dyDescent="0.2">
      <c r="A66" s="36" t="s">
        <v>61</v>
      </c>
      <c r="E66" s="37" t="s">
        <v>5017</v>
      </c>
    </row>
    <row r="67" spans="1:16" ht="76.5" x14ac:dyDescent="0.2">
      <c r="A67" t="s">
        <v>63</v>
      </c>
      <c r="E67" s="35" t="s">
        <v>5018</v>
      </c>
    </row>
    <row r="68" spans="1:16" x14ac:dyDescent="0.2">
      <c r="A68" s="24" t="s">
        <v>55</v>
      </c>
      <c r="B68" s="29" t="s">
        <v>128</v>
      </c>
      <c r="C68" s="29" t="s">
        <v>5019</v>
      </c>
      <c r="D68" s="24" t="s">
        <v>69</v>
      </c>
      <c r="E68" s="30" t="s">
        <v>5020</v>
      </c>
      <c r="F68" s="31" t="s">
        <v>71</v>
      </c>
      <c r="G68" s="32">
        <v>11.061</v>
      </c>
      <c r="H68" s="33">
        <v>0</v>
      </c>
      <c r="I68" s="33">
        <f>ROUND(ROUND(H68,2)*ROUND(G68,3),2)</f>
        <v>0</v>
      </c>
      <c r="O68">
        <f>(I68*21)/100</f>
        <v>0</v>
      </c>
      <c r="P68" t="s">
        <v>35</v>
      </c>
    </row>
    <row r="69" spans="1:16" x14ac:dyDescent="0.2">
      <c r="A69" s="34" t="s">
        <v>59</v>
      </c>
      <c r="E69" s="35" t="s">
        <v>5021</v>
      </c>
    </row>
    <row r="70" spans="1:16" x14ac:dyDescent="0.2">
      <c r="A70" s="36" t="s">
        <v>61</v>
      </c>
      <c r="E70" s="37" t="s">
        <v>5022</v>
      </c>
    </row>
    <row r="71" spans="1:16" ht="25.5" x14ac:dyDescent="0.2">
      <c r="A71" t="s">
        <v>63</v>
      </c>
      <c r="E71" s="35" t="s">
        <v>5023</v>
      </c>
    </row>
    <row r="72" spans="1:16" x14ac:dyDescent="0.2">
      <c r="A72" s="24" t="s">
        <v>55</v>
      </c>
      <c r="B72" s="29" t="s">
        <v>134</v>
      </c>
      <c r="C72" s="29" t="s">
        <v>5024</v>
      </c>
      <c r="D72" s="24" t="s">
        <v>69</v>
      </c>
      <c r="E72" s="30" t="s">
        <v>5025</v>
      </c>
      <c r="F72" s="31" t="s">
        <v>71</v>
      </c>
      <c r="G72" s="32">
        <v>79.588999999999999</v>
      </c>
      <c r="H72" s="33">
        <v>0</v>
      </c>
      <c r="I72" s="33">
        <f>ROUND(ROUND(H72,2)*ROUND(G72,3),2)</f>
        <v>0</v>
      </c>
      <c r="O72">
        <f>(I72*21)/100</f>
        <v>0</v>
      </c>
      <c r="P72" t="s">
        <v>35</v>
      </c>
    </row>
    <row r="73" spans="1:16" ht="63.75" x14ac:dyDescent="0.2">
      <c r="A73" s="34" t="s">
        <v>59</v>
      </c>
      <c r="E73" s="35" t="s">
        <v>5026</v>
      </c>
    </row>
    <row r="74" spans="1:16" ht="102" x14ac:dyDescent="0.2">
      <c r="A74" s="36" t="s">
        <v>61</v>
      </c>
      <c r="E74" s="37" t="s">
        <v>5027</v>
      </c>
    </row>
    <row r="75" spans="1:16" ht="76.5" x14ac:dyDescent="0.2">
      <c r="A75" t="s">
        <v>63</v>
      </c>
      <c r="E75" s="35" t="s">
        <v>5018</v>
      </c>
    </row>
    <row r="76" spans="1:16" x14ac:dyDescent="0.2">
      <c r="A76" s="24" t="s">
        <v>55</v>
      </c>
      <c r="B76" s="29" t="s">
        <v>141</v>
      </c>
      <c r="C76" s="29" t="s">
        <v>5028</v>
      </c>
      <c r="D76" s="24" t="s">
        <v>69</v>
      </c>
      <c r="E76" s="30" t="s">
        <v>5029</v>
      </c>
      <c r="F76" s="31" t="s">
        <v>71</v>
      </c>
      <c r="G76" s="32">
        <v>23.876000000000001</v>
      </c>
      <c r="H76" s="33">
        <v>0</v>
      </c>
      <c r="I76" s="33">
        <f>ROUND(ROUND(H76,2)*ROUND(G76,3),2)</f>
        <v>0</v>
      </c>
      <c r="O76">
        <f>(I76*21)/100</f>
        <v>0</v>
      </c>
      <c r="P76" t="s">
        <v>35</v>
      </c>
    </row>
    <row r="77" spans="1:16" x14ac:dyDescent="0.2">
      <c r="A77" s="34" t="s">
        <v>59</v>
      </c>
      <c r="E77" s="35" t="s">
        <v>69</v>
      </c>
    </row>
    <row r="78" spans="1:16" x14ac:dyDescent="0.2">
      <c r="A78" s="36" t="s">
        <v>61</v>
      </c>
      <c r="E78" s="37" t="s">
        <v>5030</v>
      </c>
    </row>
    <row r="79" spans="1:16" ht="25.5" x14ac:dyDescent="0.2">
      <c r="A79" t="s">
        <v>63</v>
      </c>
      <c r="E79" s="35" t="s">
        <v>5023</v>
      </c>
    </row>
    <row r="80" spans="1:16" x14ac:dyDescent="0.2">
      <c r="A80" s="24" t="s">
        <v>55</v>
      </c>
      <c r="B80" s="29" t="s">
        <v>147</v>
      </c>
      <c r="C80" s="29" t="s">
        <v>5031</v>
      </c>
      <c r="D80" s="24" t="s">
        <v>69</v>
      </c>
      <c r="E80" s="30" t="s">
        <v>5032</v>
      </c>
      <c r="F80" s="31" t="s">
        <v>71</v>
      </c>
      <c r="G80" s="32">
        <v>21.359000000000002</v>
      </c>
      <c r="H80" s="33">
        <v>0</v>
      </c>
      <c r="I80" s="33">
        <f>ROUND(ROUND(H80,2)*ROUND(G80,3),2)</f>
        <v>0</v>
      </c>
      <c r="O80">
        <f>(I80*21)/100</f>
        <v>0</v>
      </c>
      <c r="P80" t="s">
        <v>35</v>
      </c>
    </row>
    <row r="81" spans="1:16" ht="38.25" x14ac:dyDescent="0.2">
      <c r="A81" s="34" t="s">
        <v>59</v>
      </c>
      <c r="E81" s="35" t="s">
        <v>5033</v>
      </c>
    </row>
    <row r="82" spans="1:16" ht="76.5" x14ac:dyDescent="0.2">
      <c r="A82" s="36" t="s">
        <v>61</v>
      </c>
      <c r="E82" s="37" t="s">
        <v>5034</v>
      </c>
    </row>
    <row r="83" spans="1:16" x14ac:dyDescent="0.2">
      <c r="A83" t="s">
        <v>63</v>
      </c>
      <c r="E83" s="35" t="s">
        <v>5035</v>
      </c>
    </row>
    <row r="84" spans="1:16" x14ac:dyDescent="0.2">
      <c r="A84" s="24" t="s">
        <v>55</v>
      </c>
      <c r="B84" s="29" t="s">
        <v>153</v>
      </c>
      <c r="C84" s="29" t="s">
        <v>5036</v>
      </c>
      <c r="D84" s="24" t="s">
        <v>69</v>
      </c>
      <c r="E84" s="30" t="s">
        <v>5037</v>
      </c>
      <c r="F84" s="31" t="s">
        <v>204</v>
      </c>
      <c r="G84" s="32">
        <v>27.698</v>
      </c>
      <c r="H84" s="33">
        <v>0</v>
      </c>
      <c r="I84" s="33">
        <f>ROUND(ROUND(H84,2)*ROUND(G84,3),2)</f>
        <v>0</v>
      </c>
      <c r="O84">
        <f>(I84*21)/100</f>
        <v>0</v>
      </c>
      <c r="P84" t="s">
        <v>35</v>
      </c>
    </row>
    <row r="85" spans="1:16" ht="25.5" x14ac:dyDescent="0.2">
      <c r="A85" s="34" t="s">
        <v>59</v>
      </c>
      <c r="E85" s="35" t="s">
        <v>5038</v>
      </c>
    </row>
    <row r="86" spans="1:16" ht="38.25" x14ac:dyDescent="0.2">
      <c r="A86" s="36" t="s">
        <v>61</v>
      </c>
      <c r="E86" s="37" t="s">
        <v>5039</v>
      </c>
    </row>
    <row r="87" spans="1:16" x14ac:dyDescent="0.2">
      <c r="A87" t="s">
        <v>63</v>
      </c>
      <c r="E87" s="35" t="s">
        <v>5040</v>
      </c>
    </row>
    <row r="88" spans="1:16" x14ac:dyDescent="0.2">
      <c r="A88" s="24" t="s">
        <v>55</v>
      </c>
      <c r="B88" s="29" t="s">
        <v>159</v>
      </c>
      <c r="C88" s="29" t="s">
        <v>5041</v>
      </c>
      <c r="D88" s="24" t="s">
        <v>69</v>
      </c>
      <c r="E88" s="30" t="s">
        <v>5042</v>
      </c>
      <c r="F88" s="31" t="s">
        <v>204</v>
      </c>
      <c r="G88" s="32">
        <v>218.25700000000001</v>
      </c>
      <c r="H88" s="33">
        <v>0</v>
      </c>
      <c r="I88" s="33">
        <f>ROUND(ROUND(H88,2)*ROUND(G88,3),2)</f>
        <v>0</v>
      </c>
      <c r="O88">
        <f>(I88*21)/100</f>
        <v>0</v>
      </c>
      <c r="P88" t="s">
        <v>35</v>
      </c>
    </row>
    <row r="89" spans="1:16" ht="51" x14ac:dyDescent="0.2">
      <c r="A89" s="34" t="s">
        <v>59</v>
      </c>
      <c r="E89" s="35" t="s">
        <v>5043</v>
      </c>
    </row>
    <row r="90" spans="1:16" ht="89.25" x14ac:dyDescent="0.2">
      <c r="A90" s="36" t="s">
        <v>61</v>
      </c>
      <c r="E90" s="37" t="s">
        <v>5044</v>
      </c>
    </row>
    <row r="91" spans="1:16" x14ac:dyDescent="0.2">
      <c r="A91" t="s">
        <v>63</v>
      </c>
      <c r="E91" s="35" t="s">
        <v>5040</v>
      </c>
    </row>
    <row r="92" spans="1:16" x14ac:dyDescent="0.2">
      <c r="A92" s="24" t="s">
        <v>55</v>
      </c>
      <c r="B92" s="29" t="s">
        <v>165</v>
      </c>
      <c r="C92" s="29" t="s">
        <v>5045</v>
      </c>
      <c r="D92" s="24" t="s">
        <v>69</v>
      </c>
      <c r="E92" s="30" t="s">
        <v>5046</v>
      </c>
      <c r="F92" s="31" t="s">
        <v>204</v>
      </c>
      <c r="G92" s="32">
        <v>27.698</v>
      </c>
      <c r="H92" s="33">
        <v>0</v>
      </c>
      <c r="I92" s="33">
        <f>ROUND(ROUND(H92,2)*ROUND(G92,3),2)</f>
        <v>0</v>
      </c>
      <c r="O92">
        <f>(I92*21)/100</f>
        <v>0</v>
      </c>
      <c r="P92" t="s">
        <v>35</v>
      </c>
    </row>
    <row r="93" spans="1:16" x14ac:dyDescent="0.2">
      <c r="A93" s="34" t="s">
        <v>59</v>
      </c>
      <c r="E93" s="35" t="s">
        <v>69</v>
      </c>
    </row>
    <row r="94" spans="1:16" x14ac:dyDescent="0.2">
      <c r="A94" s="36" t="s">
        <v>61</v>
      </c>
      <c r="E94" s="37" t="s">
        <v>5047</v>
      </c>
    </row>
    <row r="95" spans="1:16" x14ac:dyDescent="0.2">
      <c r="A95" t="s">
        <v>63</v>
      </c>
      <c r="E95" s="35" t="s">
        <v>69</v>
      </c>
    </row>
    <row r="96" spans="1:16" x14ac:dyDescent="0.2">
      <c r="A96" s="24" t="s">
        <v>55</v>
      </c>
      <c r="B96" s="29" t="s">
        <v>171</v>
      </c>
      <c r="C96" s="29" t="s">
        <v>5048</v>
      </c>
      <c r="D96" s="24" t="s">
        <v>69</v>
      </c>
      <c r="E96" s="30" t="s">
        <v>5049</v>
      </c>
      <c r="F96" s="31" t="s">
        <v>204</v>
      </c>
      <c r="G96" s="32">
        <v>218.25700000000001</v>
      </c>
      <c r="H96" s="33">
        <v>0</v>
      </c>
      <c r="I96" s="33">
        <f>ROUND(ROUND(H96,2)*ROUND(G96,3),2)</f>
        <v>0</v>
      </c>
      <c r="O96">
        <f>(I96*21)/100</f>
        <v>0</v>
      </c>
      <c r="P96" t="s">
        <v>35</v>
      </c>
    </row>
    <row r="97" spans="1:16" x14ac:dyDescent="0.2">
      <c r="A97" s="34" t="s">
        <v>59</v>
      </c>
      <c r="E97" s="35" t="s">
        <v>69</v>
      </c>
    </row>
    <row r="98" spans="1:16" x14ac:dyDescent="0.2">
      <c r="A98" s="36" t="s">
        <v>61</v>
      </c>
      <c r="E98" s="37" t="s">
        <v>5050</v>
      </c>
    </row>
    <row r="99" spans="1:16" x14ac:dyDescent="0.2">
      <c r="A99" t="s">
        <v>63</v>
      </c>
      <c r="E99" s="35" t="s">
        <v>69</v>
      </c>
    </row>
    <row r="100" spans="1:16" x14ac:dyDescent="0.2">
      <c r="A100" s="24" t="s">
        <v>55</v>
      </c>
      <c r="B100" s="29" t="s">
        <v>178</v>
      </c>
      <c r="C100" s="29" t="s">
        <v>5051</v>
      </c>
      <c r="D100" s="24" t="s">
        <v>69</v>
      </c>
      <c r="E100" s="30" t="s">
        <v>5052</v>
      </c>
      <c r="F100" s="31" t="s">
        <v>204</v>
      </c>
      <c r="G100" s="32">
        <v>85.12</v>
      </c>
      <c r="H100" s="33">
        <v>0</v>
      </c>
      <c r="I100" s="33">
        <f>ROUND(ROUND(H100,2)*ROUND(G100,3),2)</f>
        <v>0</v>
      </c>
      <c r="O100">
        <f>(I100*21)/100</f>
        <v>0</v>
      </c>
      <c r="P100" t="s">
        <v>35</v>
      </c>
    </row>
    <row r="101" spans="1:16" x14ac:dyDescent="0.2">
      <c r="A101" s="34" t="s">
        <v>59</v>
      </c>
      <c r="E101" s="35" t="s">
        <v>4995</v>
      </c>
    </row>
    <row r="102" spans="1:16" x14ac:dyDescent="0.2">
      <c r="A102" s="36" t="s">
        <v>61</v>
      </c>
      <c r="E102" s="37" t="s">
        <v>5053</v>
      </c>
    </row>
    <row r="103" spans="1:16" ht="25.5" x14ac:dyDescent="0.2">
      <c r="A103" t="s">
        <v>63</v>
      </c>
      <c r="E103" s="35" t="s">
        <v>5054</v>
      </c>
    </row>
    <row r="104" spans="1:16" x14ac:dyDescent="0.2">
      <c r="A104" s="24" t="s">
        <v>55</v>
      </c>
      <c r="B104" s="29" t="s">
        <v>184</v>
      </c>
      <c r="C104" s="29" t="s">
        <v>5055</v>
      </c>
      <c r="D104" s="24" t="s">
        <v>69</v>
      </c>
      <c r="E104" s="30" t="s">
        <v>5056</v>
      </c>
      <c r="F104" s="31" t="s">
        <v>204</v>
      </c>
      <c r="G104" s="32">
        <v>18.225000000000001</v>
      </c>
      <c r="H104" s="33">
        <v>0</v>
      </c>
      <c r="I104" s="33">
        <f>ROUND(ROUND(H104,2)*ROUND(G104,3),2)</f>
        <v>0</v>
      </c>
      <c r="O104">
        <f>(I104*21)/100</f>
        <v>0</v>
      </c>
      <c r="P104" t="s">
        <v>35</v>
      </c>
    </row>
    <row r="105" spans="1:16" x14ac:dyDescent="0.2">
      <c r="A105" s="34" t="s">
        <v>59</v>
      </c>
      <c r="E105" s="35" t="s">
        <v>5004</v>
      </c>
    </row>
    <row r="106" spans="1:16" x14ac:dyDescent="0.2">
      <c r="A106" s="36" t="s">
        <v>61</v>
      </c>
      <c r="E106" s="37" t="s">
        <v>5057</v>
      </c>
    </row>
    <row r="107" spans="1:16" x14ac:dyDescent="0.2">
      <c r="A107" t="s">
        <v>63</v>
      </c>
      <c r="E107" s="35" t="s">
        <v>69</v>
      </c>
    </row>
    <row r="108" spans="1:16" x14ac:dyDescent="0.2">
      <c r="A108" s="24" t="s">
        <v>55</v>
      </c>
      <c r="B108" s="29" t="s">
        <v>190</v>
      </c>
      <c r="C108" s="29" t="s">
        <v>5058</v>
      </c>
      <c r="D108" s="24" t="s">
        <v>69</v>
      </c>
      <c r="E108" s="30" t="s">
        <v>5059</v>
      </c>
      <c r="F108" s="31" t="s">
        <v>204</v>
      </c>
      <c r="G108" s="32">
        <v>85.12</v>
      </c>
      <c r="H108" s="33">
        <v>0</v>
      </c>
      <c r="I108" s="33">
        <f>ROUND(ROUND(H108,2)*ROUND(G108,3),2)</f>
        <v>0</v>
      </c>
      <c r="O108">
        <f>(I108*21)/100</f>
        <v>0</v>
      </c>
      <c r="P108" t="s">
        <v>35</v>
      </c>
    </row>
    <row r="109" spans="1:16" x14ac:dyDescent="0.2">
      <c r="A109" s="34" t="s">
        <v>59</v>
      </c>
      <c r="E109" s="35" t="s">
        <v>69</v>
      </c>
    </row>
    <row r="110" spans="1:16" x14ac:dyDescent="0.2">
      <c r="A110" s="36" t="s">
        <v>61</v>
      </c>
      <c r="E110" s="37" t="s">
        <v>5060</v>
      </c>
    </row>
    <row r="111" spans="1:16" x14ac:dyDescent="0.2">
      <c r="A111" t="s">
        <v>63</v>
      </c>
      <c r="E111" s="35" t="s">
        <v>69</v>
      </c>
    </row>
    <row r="112" spans="1:16" x14ac:dyDescent="0.2">
      <c r="A112" s="24" t="s">
        <v>55</v>
      </c>
      <c r="B112" s="29" t="s">
        <v>196</v>
      </c>
      <c r="C112" s="29" t="s">
        <v>5061</v>
      </c>
      <c r="D112" s="24" t="s">
        <v>69</v>
      </c>
      <c r="E112" s="30" t="s">
        <v>5062</v>
      </c>
      <c r="F112" s="31" t="s">
        <v>204</v>
      </c>
      <c r="G112" s="32">
        <v>18.225000000000001</v>
      </c>
      <c r="H112" s="33">
        <v>0</v>
      </c>
      <c r="I112" s="33">
        <f>ROUND(ROUND(H112,2)*ROUND(G112,3),2)</f>
        <v>0</v>
      </c>
      <c r="O112">
        <f>(I112*21)/100</f>
        <v>0</v>
      </c>
      <c r="P112" t="s">
        <v>35</v>
      </c>
    </row>
    <row r="113" spans="1:16" x14ac:dyDescent="0.2">
      <c r="A113" s="34" t="s">
        <v>59</v>
      </c>
      <c r="E113" s="35" t="s">
        <v>69</v>
      </c>
    </row>
    <row r="114" spans="1:16" x14ac:dyDescent="0.2">
      <c r="A114" s="36" t="s">
        <v>61</v>
      </c>
      <c r="E114" s="37" t="s">
        <v>5063</v>
      </c>
    </row>
    <row r="115" spans="1:16" x14ac:dyDescent="0.2">
      <c r="A115" t="s">
        <v>63</v>
      </c>
      <c r="E115" s="35" t="s">
        <v>69</v>
      </c>
    </row>
    <row r="116" spans="1:16" x14ac:dyDescent="0.2">
      <c r="A116" s="24" t="s">
        <v>55</v>
      </c>
      <c r="B116" s="29" t="s">
        <v>201</v>
      </c>
      <c r="C116" s="29" t="s">
        <v>5064</v>
      </c>
      <c r="D116" s="24" t="s">
        <v>69</v>
      </c>
      <c r="E116" s="30" t="s">
        <v>5065</v>
      </c>
      <c r="F116" s="31" t="s">
        <v>71</v>
      </c>
      <c r="G116" s="32">
        <v>271.53300000000002</v>
      </c>
      <c r="H116" s="33">
        <v>0</v>
      </c>
      <c r="I116" s="33">
        <f>ROUND(ROUND(H116,2)*ROUND(G116,3),2)</f>
        <v>0</v>
      </c>
      <c r="O116">
        <f>(I116*21)/100</f>
        <v>0</v>
      </c>
      <c r="P116" t="s">
        <v>35</v>
      </c>
    </row>
    <row r="117" spans="1:16" x14ac:dyDescent="0.2">
      <c r="A117" s="34" t="s">
        <v>59</v>
      </c>
      <c r="E117" s="35" t="s">
        <v>69</v>
      </c>
    </row>
    <row r="118" spans="1:16" x14ac:dyDescent="0.2">
      <c r="A118" s="36" t="s">
        <v>61</v>
      </c>
      <c r="E118" s="37" t="s">
        <v>5066</v>
      </c>
    </row>
    <row r="119" spans="1:16" x14ac:dyDescent="0.2">
      <c r="A119" t="s">
        <v>63</v>
      </c>
      <c r="E119" s="35" t="s">
        <v>5040</v>
      </c>
    </row>
    <row r="120" spans="1:16" x14ac:dyDescent="0.2">
      <c r="A120" s="24" t="s">
        <v>55</v>
      </c>
      <c r="B120" s="29" t="s">
        <v>208</v>
      </c>
      <c r="C120" s="29" t="s">
        <v>5067</v>
      </c>
      <c r="D120" s="24" t="s">
        <v>69</v>
      </c>
      <c r="E120" s="30" t="s">
        <v>5068</v>
      </c>
      <c r="F120" s="31" t="s">
        <v>71</v>
      </c>
      <c r="G120" s="32">
        <v>23.727</v>
      </c>
      <c r="H120" s="33">
        <v>0</v>
      </c>
      <c r="I120" s="33">
        <f>ROUND(ROUND(H120,2)*ROUND(G120,3),2)</f>
        <v>0</v>
      </c>
      <c r="O120">
        <f>(I120*21)/100</f>
        <v>0</v>
      </c>
      <c r="P120" t="s">
        <v>35</v>
      </c>
    </row>
    <row r="121" spans="1:16" x14ac:dyDescent="0.2">
      <c r="A121" s="34" t="s">
        <v>59</v>
      </c>
      <c r="E121" s="35" t="s">
        <v>69</v>
      </c>
    </row>
    <row r="122" spans="1:16" x14ac:dyDescent="0.2">
      <c r="A122" s="36" t="s">
        <v>61</v>
      </c>
      <c r="E122" s="37" t="s">
        <v>5069</v>
      </c>
    </row>
    <row r="123" spans="1:16" x14ac:dyDescent="0.2">
      <c r="A123" t="s">
        <v>63</v>
      </c>
      <c r="E123" s="35" t="s">
        <v>5040</v>
      </c>
    </row>
    <row r="124" spans="1:16" x14ac:dyDescent="0.2">
      <c r="A124" s="24" t="s">
        <v>55</v>
      </c>
      <c r="B124" s="29" t="s">
        <v>214</v>
      </c>
      <c r="C124" s="29" t="s">
        <v>5070</v>
      </c>
      <c r="D124" s="24" t="s">
        <v>69</v>
      </c>
      <c r="E124" s="30" t="s">
        <v>5071</v>
      </c>
      <c r="F124" s="31" t="s">
        <v>71</v>
      </c>
      <c r="G124" s="32">
        <v>271.53300000000002</v>
      </c>
      <c r="H124" s="33">
        <v>0</v>
      </c>
      <c r="I124" s="33">
        <f>ROUND(ROUND(H124,2)*ROUND(G124,3),2)</f>
        <v>0</v>
      </c>
      <c r="O124">
        <f>(I124*21)/100</f>
        <v>0</v>
      </c>
      <c r="P124" t="s">
        <v>35</v>
      </c>
    </row>
    <row r="125" spans="1:16" x14ac:dyDescent="0.2">
      <c r="A125" s="34" t="s">
        <v>59</v>
      </c>
      <c r="E125" s="35" t="s">
        <v>69</v>
      </c>
    </row>
    <row r="126" spans="1:16" x14ac:dyDescent="0.2">
      <c r="A126" s="36" t="s">
        <v>61</v>
      </c>
      <c r="E126" s="37" t="s">
        <v>5066</v>
      </c>
    </row>
    <row r="127" spans="1:16" x14ac:dyDescent="0.2">
      <c r="A127" t="s">
        <v>63</v>
      </c>
      <c r="E127" s="35" t="s">
        <v>69</v>
      </c>
    </row>
    <row r="128" spans="1:16" x14ac:dyDescent="0.2">
      <c r="A128" s="24" t="s">
        <v>55</v>
      </c>
      <c r="B128" s="29" t="s">
        <v>220</v>
      </c>
      <c r="C128" s="29" t="s">
        <v>5072</v>
      </c>
      <c r="D128" s="24" t="s">
        <v>69</v>
      </c>
      <c r="E128" s="30" t="s">
        <v>5073</v>
      </c>
      <c r="F128" s="31" t="s">
        <v>71</v>
      </c>
      <c r="G128" s="32">
        <v>23.841000000000001</v>
      </c>
      <c r="H128" s="33">
        <v>0</v>
      </c>
      <c r="I128" s="33">
        <f>ROUND(ROUND(H128,2)*ROUND(G128,3),2)</f>
        <v>0</v>
      </c>
      <c r="O128">
        <f>(I128*21)/100</f>
        <v>0</v>
      </c>
      <c r="P128" t="s">
        <v>35</v>
      </c>
    </row>
    <row r="129" spans="1:16" x14ac:dyDescent="0.2">
      <c r="A129" s="34" t="s">
        <v>59</v>
      </c>
      <c r="E129" s="35" t="s">
        <v>69</v>
      </c>
    </row>
    <row r="130" spans="1:16" x14ac:dyDescent="0.2">
      <c r="A130" s="36" t="s">
        <v>61</v>
      </c>
      <c r="E130" s="37" t="s">
        <v>5074</v>
      </c>
    </row>
    <row r="131" spans="1:16" x14ac:dyDescent="0.2">
      <c r="A131" t="s">
        <v>63</v>
      </c>
      <c r="E131" s="35" t="s">
        <v>69</v>
      </c>
    </row>
    <row r="132" spans="1:16" x14ac:dyDescent="0.2">
      <c r="A132" s="24" t="s">
        <v>55</v>
      </c>
      <c r="B132" s="29" t="s">
        <v>225</v>
      </c>
      <c r="C132" s="29" t="s">
        <v>5075</v>
      </c>
      <c r="D132" s="24" t="s">
        <v>69</v>
      </c>
      <c r="E132" s="30" t="s">
        <v>5076</v>
      </c>
      <c r="F132" s="31" t="s">
        <v>204</v>
      </c>
      <c r="G132" s="32">
        <v>85.12</v>
      </c>
      <c r="H132" s="33">
        <v>0</v>
      </c>
      <c r="I132" s="33">
        <f>ROUND(ROUND(H132,2)*ROUND(G132,3),2)</f>
        <v>0</v>
      </c>
      <c r="O132">
        <f>(I132*21)/100</f>
        <v>0</v>
      </c>
      <c r="P132" t="s">
        <v>35</v>
      </c>
    </row>
    <row r="133" spans="1:16" x14ac:dyDescent="0.2">
      <c r="A133" s="34" t="s">
        <v>59</v>
      </c>
      <c r="E133" s="35" t="s">
        <v>69</v>
      </c>
    </row>
    <row r="134" spans="1:16" x14ac:dyDescent="0.2">
      <c r="A134" s="36" t="s">
        <v>61</v>
      </c>
      <c r="E134" s="37" t="s">
        <v>5060</v>
      </c>
    </row>
    <row r="135" spans="1:16" ht="25.5" x14ac:dyDescent="0.2">
      <c r="A135" t="s">
        <v>63</v>
      </c>
      <c r="E135" s="35" t="s">
        <v>5077</v>
      </c>
    </row>
    <row r="136" spans="1:16" x14ac:dyDescent="0.2">
      <c r="A136" s="24" t="s">
        <v>55</v>
      </c>
      <c r="B136" s="29" t="s">
        <v>230</v>
      </c>
      <c r="C136" s="29" t="s">
        <v>5078</v>
      </c>
      <c r="D136" s="24" t="s">
        <v>69</v>
      </c>
      <c r="E136" s="30" t="s">
        <v>5079</v>
      </c>
      <c r="F136" s="31" t="s">
        <v>204</v>
      </c>
      <c r="G136" s="32">
        <v>18.225000000000001</v>
      </c>
      <c r="H136" s="33">
        <v>0</v>
      </c>
      <c r="I136" s="33">
        <f>ROUND(ROUND(H136,2)*ROUND(G136,3),2)</f>
        <v>0</v>
      </c>
      <c r="O136">
        <f>(I136*21)/100</f>
        <v>0</v>
      </c>
      <c r="P136" t="s">
        <v>35</v>
      </c>
    </row>
    <row r="137" spans="1:16" x14ac:dyDescent="0.2">
      <c r="A137" s="34" t="s">
        <v>59</v>
      </c>
      <c r="E137" s="35" t="s">
        <v>69</v>
      </c>
    </row>
    <row r="138" spans="1:16" x14ac:dyDescent="0.2">
      <c r="A138" s="36" t="s">
        <v>61</v>
      </c>
      <c r="E138" s="37" t="s">
        <v>5063</v>
      </c>
    </row>
    <row r="139" spans="1:16" ht="25.5" x14ac:dyDescent="0.2">
      <c r="A139" t="s">
        <v>63</v>
      </c>
      <c r="E139" s="35" t="s">
        <v>5077</v>
      </c>
    </row>
    <row r="140" spans="1:16" x14ac:dyDescent="0.2">
      <c r="A140" s="24" t="s">
        <v>55</v>
      </c>
      <c r="B140" s="29" t="s">
        <v>236</v>
      </c>
      <c r="C140" s="29" t="s">
        <v>5080</v>
      </c>
      <c r="D140" s="24" t="s">
        <v>69</v>
      </c>
      <c r="E140" s="30" t="s">
        <v>5081</v>
      </c>
      <c r="F140" s="31" t="s">
        <v>204</v>
      </c>
      <c r="G140" s="32">
        <v>85.12</v>
      </c>
      <c r="H140" s="33">
        <v>0</v>
      </c>
      <c r="I140" s="33">
        <f>ROUND(ROUND(H140,2)*ROUND(G140,3),2)</f>
        <v>0</v>
      </c>
      <c r="O140">
        <f>(I140*21)/100</f>
        <v>0</v>
      </c>
      <c r="P140" t="s">
        <v>35</v>
      </c>
    </row>
    <row r="141" spans="1:16" x14ac:dyDescent="0.2">
      <c r="A141" s="34" t="s">
        <v>59</v>
      </c>
      <c r="E141" s="35" t="s">
        <v>69</v>
      </c>
    </row>
    <row r="142" spans="1:16" x14ac:dyDescent="0.2">
      <c r="A142" s="36" t="s">
        <v>61</v>
      </c>
      <c r="E142" s="37" t="s">
        <v>5060</v>
      </c>
    </row>
    <row r="143" spans="1:16" x14ac:dyDescent="0.2">
      <c r="A143" t="s">
        <v>63</v>
      </c>
      <c r="E143" s="35" t="s">
        <v>69</v>
      </c>
    </row>
    <row r="144" spans="1:16" x14ac:dyDescent="0.2">
      <c r="A144" s="24" t="s">
        <v>55</v>
      </c>
      <c r="B144" s="29" t="s">
        <v>243</v>
      </c>
      <c r="C144" s="29" t="s">
        <v>5082</v>
      </c>
      <c r="D144" s="24" t="s">
        <v>69</v>
      </c>
      <c r="E144" s="30" t="s">
        <v>5083</v>
      </c>
      <c r="F144" s="31" t="s">
        <v>204</v>
      </c>
      <c r="G144" s="32">
        <v>18.225000000000001</v>
      </c>
      <c r="H144" s="33">
        <v>0</v>
      </c>
      <c r="I144" s="33">
        <f>ROUND(ROUND(H144,2)*ROUND(G144,3),2)</f>
        <v>0</v>
      </c>
      <c r="O144">
        <f>(I144*21)/100</f>
        <v>0</v>
      </c>
      <c r="P144" t="s">
        <v>35</v>
      </c>
    </row>
    <row r="145" spans="1:16" x14ac:dyDescent="0.2">
      <c r="A145" s="34" t="s">
        <v>59</v>
      </c>
      <c r="E145" s="35" t="s">
        <v>69</v>
      </c>
    </row>
    <row r="146" spans="1:16" x14ac:dyDescent="0.2">
      <c r="A146" s="36" t="s">
        <v>61</v>
      </c>
      <c r="E146" s="37" t="s">
        <v>5063</v>
      </c>
    </row>
    <row r="147" spans="1:16" x14ac:dyDescent="0.2">
      <c r="A147" t="s">
        <v>63</v>
      </c>
      <c r="E147" s="35" t="s">
        <v>69</v>
      </c>
    </row>
    <row r="148" spans="1:16" x14ac:dyDescent="0.2">
      <c r="A148" s="24" t="s">
        <v>55</v>
      </c>
      <c r="B148" s="29" t="s">
        <v>249</v>
      </c>
      <c r="C148" s="29" t="s">
        <v>5084</v>
      </c>
      <c r="D148" s="24" t="s">
        <v>69</v>
      </c>
      <c r="E148" s="30" t="s">
        <v>5085</v>
      </c>
      <c r="F148" s="31" t="s">
        <v>71</v>
      </c>
      <c r="G148" s="32">
        <v>47.735999999999997</v>
      </c>
      <c r="H148" s="33">
        <v>0</v>
      </c>
      <c r="I148" s="33">
        <f>ROUND(ROUND(H148,2)*ROUND(G148,3),2)</f>
        <v>0</v>
      </c>
      <c r="O148">
        <f>(I148*21)/100</f>
        <v>0</v>
      </c>
      <c r="P148" t="s">
        <v>35</v>
      </c>
    </row>
    <row r="149" spans="1:16" x14ac:dyDescent="0.2">
      <c r="A149" s="34" t="s">
        <v>59</v>
      </c>
      <c r="E149" s="35" t="s">
        <v>69</v>
      </c>
    </row>
    <row r="150" spans="1:16" x14ac:dyDescent="0.2">
      <c r="A150" s="36" t="s">
        <v>61</v>
      </c>
      <c r="E150" s="37" t="s">
        <v>5086</v>
      </c>
    </row>
    <row r="151" spans="1:16" ht="114.75" x14ac:dyDescent="0.2">
      <c r="A151" t="s">
        <v>63</v>
      </c>
      <c r="E151" s="35" t="s">
        <v>5087</v>
      </c>
    </row>
    <row r="152" spans="1:16" x14ac:dyDescent="0.2">
      <c r="A152" s="24" t="s">
        <v>55</v>
      </c>
      <c r="B152" s="29" t="s">
        <v>255</v>
      </c>
      <c r="C152" s="29" t="s">
        <v>5088</v>
      </c>
      <c r="D152" s="24" t="s">
        <v>69</v>
      </c>
      <c r="E152" s="30" t="s">
        <v>5089</v>
      </c>
      <c r="F152" s="31" t="s">
        <v>71</v>
      </c>
      <c r="G152" s="32">
        <v>54.823</v>
      </c>
      <c r="H152" s="33">
        <v>0</v>
      </c>
      <c r="I152" s="33">
        <f>ROUND(ROUND(H152,2)*ROUND(G152,3),2)</f>
        <v>0</v>
      </c>
      <c r="O152">
        <f>(I152*21)/100</f>
        <v>0</v>
      </c>
      <c r="P152" t="s">
        <v>35</v>
      </c>
    </row>
    <row r="153" spans="1:16" x14ac:dyDescent="0.2">
      <c r="A153" s="34" t="s">
        <v>59</v>
      </c>
      <c r="E153" s="35" t="s">
        <v>69</v>
      </c>
    </row>
    <row r="154" spans="1:16" ht="51" x14ac:dyDescent="0.2">
      <c r="A154" s="36" t="s">
        <v>61</v>
      </c>
      <c r="E154" s="37" t="s">
        <v>5090</v>
      </c>
    </row>
    <row r="155" spans="1:16" ht="102" x14ac:dyDescent="0.2">
      <c r="A155" t="s">
        <v>63</v>
      </c>
      <c r="E155" s="35" t="s">
        <v>5091</v>
      </c>
    </row>
    <row r="156" spans="1:16" x14ac:dyDescent="0.2">
      <c r="A156" s="24" t="s">
        <v>55</v>
      </c>
      <c r="B156" s="29" t="s">
        <v>262</v>
      </c>
      <c r="C156" s="29" t="s">
        <v>5092</v>
      </c>
      <c r="D156" s="24" t="s">
        <v>69</v>
      </c>
      <c r="E156" s="30" t="s">
        <v>5093</v>
      </c>
      <c r="F156" s="31" t="s">
        <v>71</v>
      </c>
      <c r="G156" s="32">
        <v>10.682</v>
      </c>
      <c r="H156" s="33">
        <v>0</v>
      </c>
      <c r="I156" s="33">
        <f>ROUND(ROUND(H156,2)*ROUND(G156,3),2)</f>
        <v>0</v>
      </c>
      <c r="O156">
        <f>(I156*21)/100</f>
        <v>0</v>
      </c>
      <c r="P156" t="s">
        <v>35</v>
      </c>
    </row>
    <row r="157" spans="1:16" x14ac:dyDescent="0.2">
      <c r="A157" s="34" t="s">
        <v>59</v>
      </c>
      <c r="E157" s="35" t="s">
        <v>69</v>
      </c>
    </row>
    <row r="158" spans="1:16" x14ac:dyDescent="0.2">
      <c r="A158" s="36" t="s">
        <v>61</v>
      </c>
      <c r="E158" s="37" t="s">
        <v>5094</v>
      </c>
    </row>
    <row r="159" spans="1:16" ht="102" x14ac:dyDescent="0.2">
      <c r="A159" t="s">
        <v>63</v>
      </c>
      <c r="E159" s="35" t="s">
        <v>5095</v>
      </c>
    </row>
    <row r="160" spans="1:16" x14ac:dyDescent="0.2">
      <c r="A160" s="24" t="s">
        <v>55</v>
      </c>
      <c r="B160" s="29" t="s">
        <v>269</v>
      </c>
      <c r="C160" s="29" t="s">
        <v>5096</v>
      </c>
      <c r="D160" s="24" t="s">
        <v>69</v>
      </c>
      <c r="E160" s="30" t="s">
        <v>5097</v>
      </c>
      <c r="F160" s="31" t="s">
        <v>71</v>
      </c>
      <c r="G160" s="32">
        <v>22.164999999999999</v>
      </c>
      <c r="H160" s="33">
        <v>0</v>
      </c>
      <c r="I160" s="33">
        <f>ROUND(ROUND(H160,2)*ROUND(G160,3),2)</f>
        <v>0</v>
      </c>
      <c r="O160">
        <f>(I160*21)/100</f>
        <v>0</v>
      </c>
      <c r="P160" t="s">
        <v>35</v>
      </c>
    </row>
    <row r="161" spans="1:16" x14ac:dyDescent="0.2">
      <c r="A161" s="34" t="s">
        <v>59</v>
      </c>
      <c r="E161" s="35" t="s">
        <v>69</v>
      </c>
    </row>
    <row r="162" spans="1:16" ht="38.25" x14ac:dyDescent="0.2">
      <c r="A162" s="36" t="s">
        <v>61</v>
      </c>
      <c r="E162" s="37" t="s">
        <v>5098</v>
      </c>
    </row>
    <row r="163" spans="1:16" ht="102" x14ac:dyDescent="0.2">
      <c r="A163" t="s">
        <v>63</v>
      </c>
      <c r="E163" s="35" t="s">
        <v>5091</v>
      </c>
    </row>
    <row r="164" spans="1:16" x14ac:dyDescent="0.2">
      <c r="A164" s="24" t="s">
        <v>55</v>
      </c>
      <c r="B164" s="29" t="s">
        <v>275</v>
      </c>
      <c r="C164" s="29" t="s">
        <v>5099</v>
      </c>
      <c r="D164" s="24" t="s">
        <v>69</v>
      </c>
      <c r="E164" s="30" t="s">
        <v>5100</v>
      </c>
      <c r="F164" s="31" t="s">
        <v>71</v>
      </c>
      <c r="G164" s="32">
        <v>106.001</v>
      </c>
      <c r="H164" s="33">
        <v>0</v>
      </c>
      <c r="I164" s="33">
        <f>ROUND(ROUND(H164,2)*ROUND(G164,3),2)</f>
        <v>0</v>
      </c>
      <c r="O164">
        <f>(I164*21)/100</f>
        <v>0</v>
      </c>
      <c r="P164" t="s">
        <v>35</v>
      </c>
    </row>
    <row r="165" spans="1:16" x14ac:dyDescent="0.2">
      <c r="A165" s="34" t="s">
        <v>59</v>
      </c>
      <c r="E165" s="35" t="s">
        <v>69</v>
      </c>
    </row>
    <row r="166" spans="1:16" x14ac:dyDescent="0.2">
      <c r="A166" s="36" t="s">
        <v>61</v>
      </c>
      <c r="E166" s="37" t="s">
        <v>5101</v>
      </c>
    </row>
    <row r="167" spans="1:16" x14ac:dyDescent="0.2">
      <c r="A167" t="s">
        <v>63</v>
      </c>
      <c r="E167" s="35" t="s">
        <v>69</v>
      </c>
    </row>
    <row r="168" spans="1:16" x14ac:dyDescent="0.2">
      <c r="A168" s="24" t="s">
        <v>55</v>
      </c>
      <c r="B168" s="29" t="s">
        <v>282</v>
      </c>
      <c r="C168" s="29" t="s">
        <v>5099</v>
      </c>
      <c r="D168" s="24" t="s">
        <v>18</v>
      </c>
      <c r="E168" s="30" t="s">
        <v>5102</v>
      </c>
      <c r="F168" s="31" t="s">
        <v>71</v>
      </c>
      <c r="G168" s="32">
        <v>433.72800000000001</v>
      </c>
      <c r="H168" s="33">
        <v>0</v>
      </c>
      <c r="I168" s="33">
        <f>ROUND(ROUND(H168,2)*ROUND(G168,3),2)</f>
        <v>0</v>
      </c>
      <c r="O168">
        <f>(I168*21)/100</f>
        <v>0</v>
      </c>
      <c r="P168" t="s">
        <v>35</v>
      </c>
    </row>
    <row r="169" spans="1:16" ht="25.5" x14ac:dyDescent="0.2">
      <c r="A169" s="34" t="s">
        <v>59</v>
      </c>
      <c r="E169" s="35" t="s">
        <v>5103</v>
      </c>
    </row>
    <row r="170" spans="1:16" ht="38.25" x14ac:dyDescent="0.2">
      <c r="A170" s="36" t="s">
        <v>61</v>
      </c>
      <c r="E170" s="37" t="s">
        <v>5104</v>
      </c>
    </row>
    <row r="171" spans="1:16" x14ac:dyDescent="0.2">
      <c r="A171" t="s">
        <v>63</v>
      </c>
      <c r="E171" s="35" t="s">
        <v>69</v>
      </c>
    </row>
    <row r="172" spans="1:16" x14ac:dyDescent="0.2">
      <c r="A172" s="24" t="s">
        <v>55</v>
      </c>
      <c r="B172" s="29" t="s">
        <v>287</v>
      </c>
      <c r="C172" s="29" t="s">
        <v>5105</v>
      </c>
      <c r="D172" s="24" t="s">
        <v>69</v>
      </c>
      <c r="E172" s="30" t="s">
        <v>5100</v>
      </c>
      <c r="F172" s="31" t="s">
        <v>71</v>
      </c>
      <c r="G172" s="32">
        <v>307.40300000000002</v>
      </c>
      <c r="H172" s="33">
        <v>0</v>
      </c>
      <c r="I172" s="33">
        <f>ROUND(ROUND(H172,2)*ROUND(G172,3),2)</f>
        <v>0</v>
      </c>
      <c r="O172">
        <f>(I172*21)/100</f>
        <v>0</v>
      </c>
      <c r="P172" t="s">
        <v>35</v>
      </c>
    </row>
    <row r="173" spans="1:16" x14ac:dyDescent="0.2">
      <c r="A173" s="34" t="s">
        <v>59</v>
      </c>
      <c r="E173" s="35" t="s">
        <v>5106</v>
      </c>
    </row>
    <row r="174" spans="1:16" x14ac:dyDescent="0.2">
      <c r="A174" s="36" t="s">
        <v>61</v>
      </c>
      <c r="E174" s="37" t="s">
        <v>5107</v>
      </c>
    </row>
    <row r="175" spans="1:16" x14ac:dyDescent="0.2">
      <c r="A175" t="s">
        <v>63</v>
      </c>
      <c r="E175" s="35" t="s">
        <v>69</v>
      </c>
    </row>
    <row r="176" spans="1:16" x14ac:dyDescent="0.2">
      <c r="A176" s="24" t="s">
        <v>55</v>
      </c>
      <c r="B176" s="29" t="s">
        <v>292</v>
      </c>
      <c r="C176" s="29" t="s">
        <v>5105</v>
      </c>
      <c r="D176" s="24" t="s">
        <v>18</v>
      </c>
      <c r="E176" s="30" t="s">
        <v>5102</v>
      </c>
      <c r="F176" s="31" t="s">
        <v>71</v>
      </c>
      <c r="G176" s="32">
        <v>1257.8119999999999</v>
      </c>
      <c r="H176" s="33">
        <v>0</v>
      </c>
      <c r="I176" s="33">
        <f>ROUND(ROUND(H176,2)*ROUND(G176,3),2)</f>
        <v>0</v>
      </c>
      <c r="O176">
        <f>(I176*21)/100</f>
        <v>0</v>
      </c>
      <c r="P176" t="s">
        <v>35</v>
      </c>
    </row>
    <row r="177" spans="1:16" x14ac:dyDescent="0.2">
      <c r="A177" s="34" t="s">
        <v>59</v>
      </c>
      <c r="E177" s="35" t="s">
        <v>5106</v>
      </c>
    </row>
    <row r="178" spans="1:16" x14ac:dyDescent="0.2">
      <c r="A178" s="36" t="s">
        <v>61</v>
      </c>
      <c r="E178" s="37" t="s">
        <v>5108</v>
      </c>
    </row>
    <row r="179" spans="1:16" x14ac:dyDescent="0.2">
      <c r="A179" t="s">
        <v>63</v>
      </c>
      <c r="E179" s="35" t="s">
        <v>69</v>
      </c>
    </row>
    <row r="180" spans="1:16" x14ac:dyDescent="0.2">
      <c r="A180" s="24" t="s">
        <v>55</v>
      </c>
      <c r="B180" s="29" t="s">
        <v>298</v>
      </c>
      <c r="C180" s="29" t="s">
        <v>5109</v>
      </c>
      <c r="D180" s="24" t="s">
        <v>69</v>
      </c>
      <c r="E180" s="30" t="s">
        <v>5110</v>
      </c>
      <c r="F180" s="31" t="s">
        <v>71</v>
      </c>
      <c r="G180" s="32">
        <v>77.147999999999996</v>
      </c>
      <c r="H180" s="33">
        <v>0</v>
      </c>
      <c r="I180" s="33">
        <f>ROUND(ROUND(H180,2)*ROUND(G180,3),2)</f>
        <v>0</v>
      </c>
      <c r="O180">
        <f>(I180*21)/100</f>
        <v>0</v>
      </c>
      <c r="P180" t="s">
        <v>35</v>
      </c>
    </row>
    <row r="181" spans="1:16" ht="25.5" x14ac:dyDescent="0.2">
      <c r="A181" s="34" t="s">
        <v>59</v>
      </c>
      <c r="E181" s="35" t="s">
        <v>5111</v>
      </c>
    </row>
    <row r="182" spans="1:16" x14ac:dyDescent="0.2">
      <c r="A182" s="36" t="s">
        <v>61</v>
      </c>
      <c r="E182" s="37" t="s">
        <v>5112</v>
      </c>
    </row>
    <row r="183" spans="1:16" x14ac:dyDescent="0.2">
      <c r="A183" t="s">
        <v>63</v>
      </c>
      <c r="E183" s="35" t="s">
        <v>69</v>
      </c>
    </row>
    <row r="184" spans="1:16" x14ac:dyDescent="0.2">
      <c r="A184" s="24" t="s">
        <v>55</v>
      </c>
      <c r="B184" s="29" t="s">
        <v>303</v>
      </c>
      <c r="C184" s="29" t="s">
        <v>5113</v>
      </c>
      <c r="D184" s="24" t="s">
        <v>69</v>
      </c>
      <c r="E184" s="30" t="s">
        <v>5114</v>
      </c>
      <c r="F184" s="31" t="s">
        <v>71</v>
      </c>
      <c r="G184" s="32">
        <v>106.009</v>
      </c>
      <c r="H184" s="33">
        <v>0</v>
      </c>
      <c r="I184" s="33">
        <f>ROUND(ROUND(H184,2)*ROUND(G184,3),2)</f>
        <v>0</v>
      </c>
      <c r="O184">
        <f>(I184*21)/100</f>
        <v>0</v>
      </c>
      <c r="P184" t="s">
        <v>35</v>
      </c>
    </row>
    <row r="185" spans="1:16" ht="89.25" x14ac:dyDescent="0.2">
      <c r="A185" s="34" t="s">
        <v>59</v>
      </c>
      <c r="E185" s="35" t="s">
        <v>5115</v>
      </c>
    </row>
    <row r="186" spans="1:16" ht="89.25" x14ac:dyDescent="0.2">
      <c r="A186" s="36" t="s">
        <v>61</v>
      </c>
      <c r="E186" s="37" t="s">
        <v>5116</v>
      </c>
    </row>
    <row r="187" spans="1:16" ht="25.5" x14ac:dyDescent="0.2">
      <c r="A187" t="s">
        <v>63</v>
      </c>
      <c r="E187" s="35" t="s">
        <v>5117</v>
      </c>
    </row>
    <row r="188" spans="1:16" x14ac:dyDescent="0.2">
      <c r="A188" s="24" t="s">
        <v>55</v>
      </c>
      <c r="B188" s="29" t="s">
        <v>309</v>
      </c>
      <c r="C188" s="29" t="s">
        <v>5118</v>
      </c>
      <c r="D188" s="24" t="s">
        <v>69</v>
      </c>
      <c r="E188" s="30" t="s">
        <v>5119</v>
      </c>
      <c r="F188" s="31" t="s">
        <v>71</v>
      </c>
      <c r="G188" s="32">
        <v>37.619999999999997</v>
      </c>
      <c r="H188" s="33">
        <v>0</v>
      </c>
      <c r="I188" s="33">
        <f>ROUND(ROUND(H188,2)*ROUND(G188,3),2)</f>
        <v>0</v>
      </c>
      <c r="O188">
        <f>(I188*21)/100</f>
        <v>0</v>
      </c>
      <c r="P188" t="s">
        <v>35</v>
      </c>
    </row>
    <row r="189" spans="1:16" ht="76.5" x14ac:dyDescent="0.2">
      <c r="A189" s="34" t="s">
        <v>59</v>
      </c>
      <c r="E189" s="35" t="s">
        <v>5120</v>
      </c>
    </row>
    <row r="190" spans="1:16" ht="102" x14ac:dyDescent="0.2">
      <c r="A190" s="36" t="s">
        <v>61</v>
      </c>
      <c r="E190" s="37" t="s">
        <v>5121</v>
      </c>
    </row>
    <row r="191" spans="1:16" x14ac:dyDescent="0.2">
      <c r="A191" t="s">
        <v>63</v>
      </c>
      <c r="E191" s="35" t="s">
        <v>5122</v>
      </c>
    </row>
    <row r="192" spans="1:16" x14ac:dyDescent="0.2">
      <c r="A192" s="24" t="s">
        <v>55</v>
      </c>
      <c r="B192" s="29" t="s">
        <v>316</v>
      </c>
      <c r="C192" s="29" t="s">
        <v>5123</v>
      </c>
      <c r="D192" s="24" t="s">
        <v>69</v>
      </c>
      <c r="E192" s="30" t="s">
        <v>5124</v>
      </c>
      <c r="F192" s="31" t="s">
        <v>204</v>
      </c>
      <c r="G192" s="32">
        <v>77.900000000000006</v>
      </c>
      <c r="H192" s="33">
        <v>0</v>
      </c>
      <c r="I192" s="33">
        <f>ROUND(ROUND(H192,2)*ROUND(G192,3),2)</f>
        <v>0</v>
      </c>
      <c r="O192">
        <f>(I192*21)/100</f>
        <v>0</v>
      </c>
      <c r="P192" t="s">
        <v>35</v>
      </c>
    </row>
    <row r="193" spans="1:18" x14ac:dyDescent="0.2">
      <c r="A193" s="34" t="s">
        <v>59</v>
      </c>
      <c r="E193" s="35" t="s">
        <v>5125</v>
      </c>
    </row>
    <row r="194" spans="1:18" x14ac:dyDescent="0.2">
      <c r="A194" s="36" t="s">
        <v>61</v>
      </c>
      <c r="E194" s="37" t="s">
        <v>5126</v>
      </c>
    </row>
    <row r="195" spans="1:18" x14ac:dyDescent="0.2">
      <c r="A195" t="s">
        <v>63</v>
      </c>
      <c r="E195" s="35" t="s">
        <v>69</v>
      </c>
    </row>
    <row r="196" spans="1:18" x14ac:dyDescent="0.2">
      <c r="A196" s="24" t="s">
        <v>55</v>
      </c>
      <c r="B196" s="29" t="s">
        <v>322</v>
      </c>
      <c r="C196" s="29" t="s">
        <v>5127</v>
      </c>
      <c r="D196" s="24" t="s">
        <v>69</v>
      </c>
      <c r="E196" s="30" t="s">
        <v>5128</v>
      </c>
      <c r="F196" s="31" t="s">
        <v>71</v>
      </c>
      <c r="G196" s="32">
        <v>572.52300000000002</v>
      </c>
      <c r="H196" s="33">
        <v>0</v>
      </c>
      <c r="I196" s="33">
        <f>ROUND(ROUND(H196,2)*ROUND(G196,3),2)</f>
        <v>0</v>
      </c>
      <c r="O196">
        <f>(I196*21)/100</f>
        <v>0</v>
      </c>
      <c r="P196" t="s">
        <v>35</v>
      </c>
    </row>
    <row r="197" spans="1:18" x14ac:dyDescent="0.2">
      <c r="A197" s="34" t="s">
        <v>59</v>
      </c>
      <c r="E197" s="35" t="s">
        <v>69</v>
      </c>
    </row>
    <row r="198" spans="1:18" x14ac:dyDescent="0.2">
      <c r="A198" s="36" t="s">
        <v>61</v>
      </c>
      <c r="E198" s="37" t="s">
        <v>5129</v>
      </c>
    </row>
    <row r="199" spans="1:18" x14ac:dyDescent="0.2">
      <c r="A199" t="s">
        <v>63</v>
      </c>
      <c r="E199" s="35" t="s">
        <v>69</v>
      </c>
    </row>
    <row r="200" spans="1:18" x14ac:dyDescent="0.2">
      <c r="A200" s="24" t="s">
        <v>55</v>
      </c>
      <c r="B200" s="29" t="s">
        <v>328</v>
      </c>
      <c r="C200" s="29" t="s">
        <v>5130</v>
      </c>
      <c r="D200" s="24" t="s">
        <v>69</v>
      </c>
      <c r="E200" s="30" t="s">
        <v>5131</v>
      </c>
      <c r="F200" s="31" t="s">
        <v>71</v>
      </c>
      <c r="G200" s="32">
        <v>294.95600000000002</v>
      </c>
      <c r="H200" s="33">
        <v>0</v>
      </c>
      <c r="I200" s="33">
        <f>ROUND(ROUND(H200,2)*ROUND(G200,3),2)</f>
        <v>0</v>
      </c>
      <c r="O200">
        <f>(I200*21)/100</f>
        <v>0</v>
      </c>
      <c r="P200" t="s">
        <v>35</v>
      </c>
    </row>
    <row r="201" spans="1:18" x14ac:dyDescent="0.2">
      <c r="A201" s="34" t="s">
        <v>59</v>
      </c>
      <c r="E201" s="35" t="s">
        <v>69</v>
      </c>
    </row>
    <row r="202" spans="1:18" x14ac:dyDescent="0.2">
      <c r="A202" s="36" t="s">
        <v>61</v>
      </c>
      <c r="E202" s="37" t="s">
        <v>5132</v>
      </c>
    </row>
    <row r="203" spans="1:18" x14ac:dyDescent="0.2">
      <c r="A203" t="s">
        <v>63</v>
      </c>
      <c r="E203" s="35" t="s">
        <v>69</v>
      </c>
    </row>
    <row r="204" spans="1:18" ht="12.75" customHeight="1" x14ac:dyDescent="0.2">
      <c r="A204" s="12" t="s">
        <v>53</v>
      </c>
      <c r="B204" s="12"/>
      <c r="C204" s="38" t="s">
        <v>35</v>
      </c>
      <c r="D204" s="12"/>
      <c r="E204" s="27" t="s">
        <v>242</v>
      </c>
      <c r="F204" s="12"/>
      <c r="G204" s="12"/>
      <c r="H204" s="12"/>
      <c r="I204" s="39">
        <f>0+Q204</f>
        <v>0</v>
      </c>
      <c r="O204">
        <f>0+R204</f>
        <v>0</v>
      </c>
      <c r="Q204">
        <f>0+I205+I209+I213+I217+I221+I225+I229+I233+I237+I241</f>
        <v>0</v>
      </c>
      <c r="R204">
        <f>0+O205+O209+O213+O217+O221+O225+O229+O233+O237+O241</f>
        <v>0</v>
      </c>
    </row>
    <row r="205" spans="1:18" x14ac:dyDescent="0.2">
      <c r="A205" s="24" t="s">
        <v>55</v>
      </c>
      <c r="B205" s="29" t="s">
        <v>333</v>
      </c>
      <c r="C205" s="29" t="s">
        <v>5133</v>
      </c>
      <c r="D205" s="24" t="s">
        <v>69</v>
      </c>
      <c r="E205" s="30" t="s">
        <v>5134</v>
      </c>
      <c r="F205" s="31" t="s">
        <v>101</v>
      </c>
      <c r="G205" s="32">
        <v>54.34</v>
      </c>
      <c r="H205" s="33">
        <v>0</v>
      </c>
      <c r="I205" s="33">
        <f>ROUND(ROUND(H205,2)*ROUND(G205,3),2)</f>
        <v>0</v>
      </c>
      <c r="O205">
        <f>(I205*21)/100</f>
        <v>0</v>
      </c>
      <c r="P205" t="s">
        <v>35</v>
      </c>
    </row>
    <row r="206" spans="1:18" x14ac:dyDescent="0.2">
      <c r="A206" s="34" t="s">
        <v>59</v>
      </c>
      <c r="E206" s="35" t="s">
        <v>5135</v>
      </c>
    </row>
    <row r="207" spans="1:18" x14ac:dyDescent="0.2">
      <c r="A207" s="36" t="s">
        <v>61</v>
      </c>
      <c r="E207" s="37" t="s">
        <v>5136</v>
      </c>
    </row>
    <row r="208" spans="1:18" x14ac:dyDescent="0.2">
      <c r="A208" t="s">
        <v>63</v>
      </c>
      <c r="E208" s="35" t="s">
        <v>69</v>
      </c>
    </row>
    <row r="209" spans="1:16" x14ac:dyDescent="0.2">
      <c r="A209" s="24" t="s">
        <v>55</v>
      </c>
      <c r="B209" s="29" t="s">
        <v>336</v>
      </c>
      <c r="C209" s="29" t="s">
        <v>5137</v>
      </c>
      <c r="D209" s="24" t="s">
        <v>69</v>
      </c>
      <c r="E209" s="30" t="s">
        <v>5138</v>
      </c>
      <c r="F209" s="31" t="s">
        <v>486</v>
      </c>
      <c r="G209" s="32">
        <v>155.80000000000001</v>
      </c>
      <c r="H209" s="33">
        <v>0</v>
      </c>
      <c r="I209" s="33">
        <f>ROUND(ROUND(H209,2)*ROUND(G209,3),2)</f>
        <v>0</v>
      </c>
      <c r="O209">
        <f>(I209*21)/100</f>
        <v>0</v>
      </c>
      <c r="P209" t="s">
        <v>35</v>
      </c>
    </row>
    <row r="210" spans="1:16" x14ac:dyDescent="0.2">
      <c r="A210" s="34" t="s">
        <v>59</v>
      </c>
      <c r="E210" s="35" t="s">
        <v>69</v>
      </c>
    </row>
    <row r="211" spans="1:16" x14ac:dyDescent="0.2">
      <c r="A211" s="36" t="s">
        <v>61</v>
      </c>
      <c r="E211" s="37" t="s">
        <v>5139</v>
      </c>
    </row>
    <row r="212" spans="1:16" x14ac:dyDescent="0.2">
      <c r="A212" t="s">
        <v>63</v>
      </c>
      <c r="E212" s="35" t="s">
        <v>69</v>
      </c>
    </row>
    <row r="213" spans="1:16" x14ac:dyDescent="0.2">
      <c r="A213" s="24" t="s">
        <v>55</v>
      </c>
      <c r="B213" s="29" t="s">
        <v>341</v>
      </c>
      <c r="C213" s="29" t="s">
        <v>5140</v>
      </c>
      <c r="D213" s="24" t="s">
        <v>69</v>
      </c>
      <c r="E213" s="30" t="s">
        <v>5141</v>
      </c>
      <c r="F213" s="31" t="s">
        <v>204</v>
      </c>
      <c r="G213" s="32">
        <v>38</v>
      </c>
      <c r="H213" s="33">
        <v>0</v>
      </c>
      <c r="I213" s="33">
        <f>ROUND(ROUND(H213,2)*ROUND(G213,3),2)</f>
        <v>0</v>
      </c>
      <c r="O213">
        <f>(I213*21)/100</f>
        <v>0</v>
      </c>
      <c r="P213" t="s">
        <v>35</v>
      </c>
    </row>
    <row r="214" spans="1:16" x14ac:dyDescent="0.2">
      <c r="A214" s="34" t="s">
        <v>59</v>
      </c>
      <c r="E214" s="35" t="s">
        <v>69</v>
      </c>
    </row>
    <row r="215" spans="1:16" x14ac:dyDescent="0.2">
      <c r="A215" s="36" t="s">
        <v>61</v>
      </c>
      <c r="E215" s="37" t="s">
        <v>5142</v>
      </c>
    </row>
    <row r="216" spans="1:16" x14ac:dyDescent="0.2">
      <c r="A216" t="s">
        <v>63</v>
      </c>
      <c r="E216" s="35" t="s">
        <v>69</v>
      </c>
    </row>
    <row r="217" spans="1:16" x14ac:dyDescent="0.2">
      <c r="A217" s="24" t="s">
        <v>55</v>
      </c>
      <c r="B217" s="29" t="s">
        <v>346</v>
      </c>
      <c r="C217" s="29" t="s">
        <v>5143</v>
      </c>
      <c r="D217" s="24" t="s">
        <v>69</v>
      </c>
      <c r="E217" s="30" t="s">
        <v>5144</v>
      </c>
      <c r="F217" s="31" t="s">
        <v>486</v>
      </c>
      <c r="G217" s="32">
        <v>0.38</v>
      </c>
      <c r="H217" s="33">
        <v>0</v>
      </c>
      <c r="I217" s="33">
        <f>ROUND(ROUND(H217,2)*ROUND(G217,3),2)</f>
        <v>0</v>
      </c>
      <c r="O217">
        <f>(I217*21)/100</f>
        <v>0</v>
      </c>
      <c r="P217" t="s">
        <v>35</v>
      </c>
    </row>
    <row r="218" spans="1:16" x14ac:dyDescent="0.2">
      <c r="A218" s="34" t="s">
        <v>59</v>
      </c>
      <c r="E218" s="35" t="s">
        <v>69</v>
      </c>
    </row>
    <row r="219" spans="1:16" x14ac:dyDescent="0.2">
      <c r="A219" s="36" t="s">
        <v>61</v>
      </c>
      <c r="E219" s="37" t="s">
        <v>5145</v>
      </c>
    </row>
    <row r="220" spans="1:16" x14ac:dyDescent="0.2">
      <c r="A220" t="s">
        <v>63</v>
      </c>
      <c r="E220" s="35" t="s">
        <v>5146</v>
      </c>
    </row>
    <row r="221" spans="1:16" x14ac:dyDescent="0.2">
      <c r="A221" s="24" t="s">
        <v>55</v>
      </c>
      <c r="B221" s="29" t="s">
        <v>351</v>
      </c>
      <c r="C221" s="29" t="s">
        <v>5147</v>
      </c>
      <c r="D221" s="24" t="s">
        <v>69</v>
      </c>
      <c r="E221" s="30" t="s">
        <v>5148</v>
      </c>
      <c r="F221" s="31" t="s">
        <v>101</v>
      </c>
      <c r="G221" s="32">
        <v>2.508</v>
      </c>
      <c r="H221" s="33">
        <v>0</v>
      </c>
      <c r="I221" s="33">
        <f>ROUND(ROUND(H221,2)*ROUND(G221,3),2)</f>
        <v>0</v>
      </c>
      <c r="O221">
        <f>(I221*21)/100</f>
        <v>0</v>
      </c>
      <c r="P221" t="s">
        <v>35</v>
      </c>
    </row>
    <row r="222" spans="1:16" x14ac:dyDescent="0.2">
      <c r="A222" s="34" t="s">
        <v>59</v>
      </c>
      <c r="E222" s="35" t="s">
        <v>5149</v>
      </c>
    </row>
    <row r="223" spans="1:16" x14ac:dyDescent="0.2">
      <c r="A223" s="36" t="s">
        <v>61</v>
      </c>
      <c r="E223" s="37" t="s">
        <v>5150</v>
      </c>
    </row>
    <row r="224" spans="1:16" x14ac:dyDescent="0.2">
      <c r="A224" t="s">
        <v>63</v>
      </c>
      <c r="E224" s="35" t="s">
        <v>69</v>
      </c>
    </row>
    <row r="225" spans="1:16" x14ac:dyDescent="0.2">
      <c r="A225" s="24" t="s">
        <v>55</v>
      </c>
      <c r="B225" s="29" t="s">
        <v>356</v>
      </c>
      <c r="C225" s="29" t="s">
        <v>5151</v>
      </c>
      <c r="D225" s="24" t="s">
        <v>69</v>
      </c>
      <c r="E225" s="30" t="s">
        <v>5152</v>
      </c>
      <c r="F225" s="31" t="s">
        <v>486</v>
      </c>
      <c r="G225" s="32">
        <v>2.9260000000000002</v>
      </c>
      <c r="H225" s="33">
        <v>0</v>
      </c>
      <c r="I225" s="33">
        <f>ROUND(ROUND(H225,2)*ROUND(G225,3),2)</f>
        <v>0</v>
      </c>
      <c r="O225">
        <f>(I225*21)/100</f>
        <v>0</v>
      </c>
      <c r="P225" t="s">
        <v>35</v>
      </c>
    </row>
    <row r="226" spans="1:16" x14ac:dyDescent="0.2">
      <c r="A226" s="34" t="s">
        <v>59</v>
      </c>
      <c r="E226" s="35" t="s">
        <v>5149</v>
      </c>
    </row>
    <row r="227" spans="1:16" x14ac:dyDescent="0.2">
      <c r="A227" s="36" t="s">
        <v>61</v>
      </c>
      <c r="E227" s="37" t="s">
        <v>5153</v>
      </c>
    </row>
    <row r="228" spans="1:16" ht="76.5" x14ac:dyDescent="0.2">
      <c r="A228" t="s">
        <v>63</v>
      </c>
      <c r="E228" s="35" t="s">
        <v>5154</v>
      </c>
    </row>
    <row r="229" spans="1:16" x14ac:dyDescent="0.2">
      <c r="A229" s="24" t="s">
        <v>55</v>
      </c>
      <c r="B229" s="29" t="s">
        <v>362</v>
      </c>
      <c r="C229" s="29" t="s">
        <v>5155</v>
      </c>
      <c r="D229" s="24" t="s">
        <v>69</v>
      </c>
      <c r="E229" s="30" t="s">
        <v>5156</v>
      </c>
      <c r="F229" s="31" t="s">
        <v>486</v>
      </c>
      <c r="G229" s="32">
        <v>1.254</v>
      </c>
      <c r="H229" s="33">
        <v>0</v>
      </c>
      <c r="I229" s="33">
        <f>ROUND(ROUND(H229,2)*ROUND(G229,3),2)</f>
        <v>0</v>
      </c>
      <c r="O229">
        <f>(I229*21)/100</f>
        <v>0</v>
      </c>
      <c r="P229" t="s">
        <v>35</v>
      </c>
    </row>
    <row r="230" spans="1:16" ht="25.5" x14ac:dyDescent="0.2">
      <c r="A230" s="34" t="s">
        <v>59</v>
      </c>
      <c r="E230" s="35" t="s">
        <v>5157</v>
      </c>
    </row>
    <row r="231" spans="1:16" x14ac:dyDescent="0.2">
      <c r="A231" s="36" t="s">
        <v>61</v>
      </c>
      <c r="E231" s="37" t="s">
        <v>5158</v>
      </c>
    </row>
    <row r="232" spans="1:16" ht="127.5" x14ac:dyDescent="0.2">
      <c r="A232" t="s">
        <v>63</v>
      </c>
      <c r="E232" s="35" t="s">
        <v>5159</v>
      </c>
    </row>
    <row r="233" spans="1:16" x14ac:dyDescent="0.2">
      <c r="A233" s="24" t="s">
        <v>55</v>
      </c>
      <c r="B233" s="29" t="s">
        <v>368</v>
      </c>
      <c r="C233" s="29" t="s">
        <v>5160</v>
      </c>
      <c r="D233" s="24" t="s">
        <v>69</v>
      </c>
      <c r="E233" s="30" t="s">
        <v>5161</v>
      </c>
      <c r="F233" s="31" t="s">
        <v>486</v>
      </c>
      <c r="G233" s="32">
        <v>6.6879999999999997</v>
      </c>
      <c r="H233" s="33">
        <v>0</v>
      </c>
      <c r="I233" s="33">
        <f>ROUND(ROUND(H233,2)*ROUND(G233,3),2)</f>
        <v>0</v>
      </c>
      <c r="O233">
        <f>(I233*21)/100</f>
        <v>0</v>
      </c>
      <c r="P233" t="s">
        <v>35</v>
      </c>
    </row>
    <row r="234" spans="1:16" ht="25.5" x14ac:dyDescent="0.2">
      <c r="A234" s="34" t="s">
        <v>59</v>
      </c>
      <c r="E234" s="35" t="s">
        <v>5162</v>
      </c>
    </row>
    <row r="235" spans="1:16" ht="51" x14ac:dyDescent="0.2">
      <c r="A235" s="36" t="s">
        <v>61</v>
      </c>
      <c r="E235" s="37" t="s">
        <v>5163</v>
      </c>
    </row>
    <row r="236" spans="1:16" ht="127.5" x14ac:dyDescent="0.2">
      <c r="A236" t="s">
        <v>63</v>
      </c>
      <c r="E236" s="35" t="s">
        <v>5164</v>
      </c>
    </row>
    <row r="237" spans="1:16" x14ac:dyDescent="0.2">
      <c r="A237" s="24" t="s">
        <v>55</v>
      </c>
      <c r="B237" s="29" t="s">
        <v>374</v>
      </c>
      <c r="C237" s="29" t="s">
        <v>5165</v>
      </c>
      <c r="D237" s="24" t="s">
        <v>69</v>
      </c>
      <c r="E237" s="30" t="s">
        <v>5166</v>
      </c>
      <c r="F237" s="31" t="s">
        <v>486</v>
      </c>
      <c r="G237" s="32">
        <v>0.76</v>
      </c>
      <c r="H237" s="33">
        <v>0</v>
      </c>
      <c r="I237" s="33">
        <f>ROUND(ROUND(H237,2)*ROUND(G237,3),2)</f>
        <v>0</v>
      </c>
      <c r="O237">
        <f>(I237*21)/100</f>
        <v>0</v>
      </c>
      <c r="P237" t="s">
        <v>35</v>
      </c>
    </row>
    <row r="238" spans="1:16" x14ac:dyDescent="0.2">
      <c r="A238" s="34" t="s">
        <v>59</v>
      </c>
      <c r="E238" s="35" t="s">
        <v>69</v>
      </c>
    </row>
    <row r="239" spans="1:16" x14ac:dyDescent="0.2">
      <c r="A239" s="36" t="s">
        <v>61</v>
      </c>
      <c r="E239" s="37" t="s">
        <v>5167</v>
      </c>
    </row>
    <row r="240" spans="1:16" ht="76.5" x14ac:dyDescent="0.2">
      <c r="A240" t="s">
        <v>63</v>
      </c>
      <c r="E240" s="35" t="s">
        <v>5154</v>
      </c>
    </row>
    <row r="241" spans="1:18" x14ac:dyDescent="0.2">
      <c r="A241" s="24" t="s">
        <v>55</v>
      </c>
      <c r="B241" s="29" t="s">
        <v>379</v>
      </c>
      <c r="C241" s="29" t="s">
        <v>5168</v>
      </c>
      <c r="D241" s="24" t="s">
        <v>69</v>
      </c>
      <c r="E241" s="30" t="s">
        <v>5169</v>
      </c>
      <c r="F241" s="31" t="s">
        <v>486</v>
      </c>
      <c r="G241" s="32">
        <v>0.76</v>
      </c>
      <c r="H241" s="33">
        <v>0</v>
      </c>
      <c r="I241" s="33">
        <f>ROUND(ROUND(H241,2)*ROUND(G241,3),2)</f>
        <v>0</v>
      </c>
      <c r="O241">
        <f>(I241*21)/100</f>
        <v>0</v>
      </c>
      <c r="P241" t="s">
        <v>35</v>
      </c>
    </row>
    <row r="242" spans="1:18" x14ac:dyDescent="0.2">
      <c r="A242" s="34" t="s">
        <v>59</v>
      </c>
      <c r="E242" s="35" t="s">
        <v>69</v>
      </c>
    </row>
    <row r="243" spans="1:18" x14ac:dyDescent="0.2">
      <c r="A243" s="36" t="s">
        <v>61</v>
      </c>
      <c r="E243" s="37" t="s">
        <v>5167</v>
      </c>
    </row>
    <row r="244" spans="1:18" x14ac:dyDescent="0.2">
      <c r="A244" t="s">
        <v>63</v>
      </c>
      <c r="E244" s="35" t="s">
        <v>5170</v>
      </c>
    </row>
    <row r="245" spans="1:18" ht="12.75" customHeight="1" x14ac:dyDescent="0.2">
      <c r="A245" s="12" t="s">
        <v>53</v>
      </c>
      <c r="B245" s="12"/>
      <c r="C245" s="38" t="s">
        <v>34</v>
      </c>
      <c r="D245" s="12"/>
      <c r="E245" s="27" t="s">
        <v>261</v>
      </c>
      <c r="F245" s="12"/>
      <c r="G245" s="12"/>
      <c r="H245" s="12"/>
      <c r="I245" s="39">
        <f>0+Q245</f>
        <v>0</v>
      </c>
      <c r="O245">
        <f>0+R245</f>
        <v>0</v>
      </c>
      <c r="Q245">
        <f>0+I246+I250+I254</f>
        <v>0</v>
      </c>
      <c r="R245">
        <f>0+O246+O250+O254</f>
        <v>0</v>
      </c>
    </row>
    <row r="246" spans="1:18" x14ac:dyDescent="0.2">
      <c r="A246" s="24" t="s">
        <v>55</v>
      </c>
      <c r="B246" s="29" t="s">
        <v>385</v>
      </c>
      <c r="C246" s="29" t="s">
        <v>5171</v>
      </c>
      <c r="D246" s="24" t="s">
        <v>69</v>
      </c>
      <c r="E246" s="30" t="s">
        <v>5172</v>
      </c>
      <c r="F246" s="31" t="s">
        <v>486</v>
      </c>
      <c r="G246" s="32">
        <v>0.76</v>
      </c>
      <c r="H246" s="33">
        <v>0</v>
      </c>
      <c r="I246" s="33">
        <f>ROUND(ROUND(H246,2)*ROUND(G246,3),2)</f>
        <v>0</v>
      </c>
      <c r="O246">
        <f>(I246*21)/100</f>
        <v>0</v>
      </c>
      <c r="P246" t="s">
        <v>35</v>
      </c>
    </row>
    <row r="247" spans="1:18" x14ac:dyDescent="0.2">
      <c r="A247" s="34" t="s">
        <v>59</v>
      </c>
      <c r="E247" s="35" t="s">
        <v>69</v>
      </c>
    </row>
    <row r="248" spans="1:18" x14ac:dyDescent="0.2">
      <c r="A248" s="36" t="s">
        <v>61</v>
      </c>
      <c r="E248" s="37" t="s">
        <v>5167</v>
      </c>
    </row>
    <row r="249" spans="1:18" x14ac:dyDescent="0.2">
      <c r="A249" t="s">
        <v>63</v>
      </c>
      <c r="E249" s="35" t="s">
        <v>69</v>
      </c>
    </row>
    <row r="250" spans="1:18" x14ac:dyDescent="0.2">
      <c r="A250" s="24" t="s">
        <v>55</v>
      </c>
      <c r="B250" s="29" t="s">
        <v>391</v>
      </c>
      <c r="C250" s="29" t="s">
        <v>5173</v>
      </c>
      <c r="D250" s="24" t="s">
        <v>69</v>
      </c>
      <c r="E250" s="30" t="s">
        <v>5174</v>
      </c>
      <c r="F250" s="31" t="s">
        <v>486</v>
      </c>
      <c r="G250" s="32">
        <v>0.38</v>
      </c>
      <c r="H250" s="33">
        <v>0</v>
      </c>
      <c r="I250" s="33">
        <f>ROUND(ROUND(H250,2)*ROUND(G250,3),2)</f>
        <v>0</v>
      </c>
      <c r="O250">
        <f>(I250*21)/100</f>
        <v>0</v>
      </c>
      <c r="P250" t="s">
        <v>35</v>
      </c>
    </row>
    <row r="251" spans="1:18" x14ac:dyDescent="0.2">
      <c r="A251" s="34" t="s">
        <v>59</v>
      </c>
      <c r="E251" s="35" t="s">
        <v>69</v>
      </c>
    </row>
    <row r="252" spans="1:18" x14ac:dyDescent="0.2">
      <c r="A252" s="36" t="s">
        <v>61</v>
      </c>
      <c r="E252" s="37" t="s">
        <v>5145</v>
      </c>
    </row>
    <row r="253" spans="1:18" x14ac:dyDescent="0.2">
      <c r="A253" t="s">
        <v>63</v>
      </c>
      <c r="E253" s="35" t="s">
        <v>69</v>
      </c>
    </row>
    <row r="254" spans="1:18" x14ac:dyDescent="0.2">
      <c r="A254" s="24" t="s">
        <v>55</v>
      </c>
      <c r="B254" s="29" t="s">
        <v>396</v>
      </c>
      <c r="C254" s="29" t="s">
        <v>5175</v>
      </c>
      <c r="D254" s="24" t="s">
        <v>69</v>
      </c>
      <c r="E254" s="30" t="s">
        <v>5176</v>
      </c>
      <c r="F254" s="31" t="s">
        <v>486</v>
      </c>
      <c r="G254" s="32">
        <v>0.76</v>
      </c>
      <c r="H254" s="33">
        <v>0</v>
      </c>
      <c r="I254" s="33">
        <f>ROUND(ROUND(H254,2)*ROUND(G254,3),2)</f>
        <v>0</v>
      </c>
      <c r="O254">
        <f>(I254*21)/100</f>
        <v>0</v>
      </c>
      <c r="P254" t="s">
        <v>35</v>
      </c>
    </row>
    <row r="255" spans="1:18" x14ac:dyDescent="0.2">
      <c r="A255" s="34" t="s">
        <v>59</v>
      </c>
      <c r="E255" s="35" t="s">
        <v>69</v>
      </c>
    </row>
    <row r="256" spans="1:18" x14ac:dyDescent="0.2">
      <c r="A256" s="36" t="s">
        <v>61</v>
      </c>
      <c r="E256" s="37" t="s">
        <v>5167</v>
      </c>
    </row>
    <row r="257" spans="1:18" x14ac:dyDescent="0.2">
      <c r="A257" t="s">
        <v>63</v>
      </c>
      <c r="E257" s="35" t="s">
        <v>69</v>
      </c>
    </row>
    <row r="258" spans="1:18" ht="12.75" customHeight="1" x14ac:dyDescent="0.2">
      <c r="A258" s="12" t="s">
        <v>53</v>
      </c>
      <c r="B258" s="12"/>
      <c r="C258" s="38" t="s">
        <v>43</v>
      </c>
      <c r="D258" s="12"/>
      <c r="E258" s="27" t="s">
        <v>281</v>
      </c>
      <c r="F258" s="12"/>
      <c r="G258" s="12"/>
      <c r="H258" s="12"/>
      <c r="I258" s="39">
        <f>0+Q258</f>
        <v>0</v>
      </c>
      <c r="O258">
        <f>0+R258</f>
        <v>0</v>
      </c>
      <c r="Q258">
        <f>0+I259+I263+I267+I271+I275</f>
        <v>0</v>
      </c>
      <c r="R258">
        <f>0+O259+O263+O267+O271+O275</f>
        <v>0</v>
      </c>
    </row>
    <row r="259" spans="1:18" x14ac:dyDescent="0.2">
      <c r="A259" s="24" t="s">
        <v>55</v>
      </c>
      <c r="B259" s="29" t="s">
        <v>402</v>
      </c>
      <c r="C259" s="29" t="s">
        <v>5177</v>
      </c>
      <c r="D259" s="24" t="s">
        <v>69</v>
      </c>
      <c r="E259" s="30" t="s">
        <v>5178</v>
      </c>
      <c r="F259" s="31" t="s">
        <v>71</v>
      </c>
      <c r="G259" s="32">
        <v>21.405000000000001</v>
      </c>
      <c r="H259" s="33">
        <v>0</v>
      </c>
      <c r="I259" s="33">
        <f>ROUND(ROUND(H259,2)*ROUND(G259,3),2)</f>
        <v>0</v>
      </c>
      <c r="O259">
        <f>(I259*21)/100</f>
        <v>0</v>
      </c>
      <c r="P259" t="s">
        <v>35</v>
      </c>
    </row>
    <row r="260" spans="1:18" ht="89.25" x14ac:dyDescent="0.2">
      <c r="A260" s="34" t="s">
        <v>59</v>
      </c>
      <c r="E260" s="35" t="s">
        <v>5179</v>
      </c>
    </row>
    <row r="261" spans="1:18" ht="127.5" x14ac:dyDescent="0.2">
      <c r="A261" s="36" t="s">
        <v>61</v>
      </c>
      <c r="E261" s="37" t="s">
        <v>5180</v>
      </c>
    </row>
    <row r="262" spans="1:18" ht="25.5" x14ac:dyDescent="0.2">
      <c r="A262" t="s">
        <v>63</v>
      </c>
      <c r="E262" s="35" t="s">
        <v>5181</v>
      </c>
    </row>
    <row r="263" spans="1:18" x14ac:dyDescent="0.2">
      <c r="A263" s="24" t="s">
        <v>55</v>
      </c>
      <c r="B263" s="29" t="s">
        <v>407</v>
      </c>
      <c r="C263" s="29" t="s">
        <v>5182</v>
      </c>
      <c r="D263" s="24" t="s">
        <v>69</v>
      </c>
      <c r="E263" s="30" t="s">
        <v>5183</v>
      </c>
      <c r="F263" s="31" t="s">
        <v>71</v>
      </c>
      <c r="G263" s="32">
        <v>104.73399999999999</v>
      </c>
      <c r="H263" s="33">
        <v>0</v>
      </c>
      <c r="I263" s="33">
        <f>ROUND(ROUND(H263,2)*ROUND(G263,3),2)</f>
        <v>0</v>
      </c>
      <c r="O263">
        <f>(I263*21)/100</f>
        <v>0</v>
      </c>
      <c r="P263" t="s">
        <v>35</v>
      </c>
    </row>
    <row r="264" spans="1:18" ht="25.5" x14ac:dyDescent="0.2">
      <c r="A264" s="34" t="s">
        <v>59</v>
      </c>
      <c r="E264" s="35" t="s">
        <v>5184</v>
      </c>
    </row>
    <row r="265" spans="1:18" x14ac:dyDescent="0.2">
      <c r="A265" s="36" t="s">
        <v>61</v>
      </c>
      <c r="E265" s="37" t="s">
        <v>5185</v>
      </c>
    </row>
    <row r="266" spans="1:18" x14ac:dyDescent="0.2">
      <c r="A266" t="s">
        <v>63</v>
      </c>
      <c r="E266" s="35" t="s">
        <v>69</v>
      </c>
    </row>
    <row r="267" spans="1:18" x14ac:dyDescent="0.2">
      <c r="A267" s="24" t="s">
        <v>55</v>
      </c>
      <c r="B267" s="29" t="s">
        <v>412</v>
      </c>
      <c r="C267" s="29" t="s">
        <v>5186</v>
      </c>
      <c r="D267" s="24" t="s">
        <v>69</v>
      </c>
      <c r="E267" s="30" t="s">
        <v>5187</v>
      </c>
      <c r="F267" s="31" t="s">
        <v>71</v>
      </c>
      <c r="G267" s="32">
        <v>1.093</v>
      </c>
      <c r="H267" s="33">
        <v>0</v>
      </c>
      <c r="I267" s="33">
        <f>ROUND(ROUND(H267,2)*ROUND(G267,3),2)</f>
        <v>0</v>
      </c>
      <c r="O267">
        <f>(I267*21)/100</f>
        <v>0</v>
      </c>
      <c r="P267" t="s">
        <v>35</v>
      </c>
    </row>
    <row r="268" spans="1:18" ht="25.5" x14ac:dyDescent="0.2">
      <c r="A268" s="34" t="s">
        <v>59</v>
      </c>
      <c r="E268" s="35" t="s">
        <v>5188</v>
      </c>
    </row>
    <row r="269" spans="1:18" ht="51" x14ac:dyDescent="0.2">
      <c r="A269" s="36" t="s">
        <v>61</v>
      </c>
      <c r="E269" s="37" t="s">
        <v>5189</v>
      </c>
    </row>
    <row r="270" spans="1:18" ht="38.25" x14ac:dyDescent="0.2">
      <c r="A270" t="s">
        <v>63</v>
      </c>
      <c r="E270" s="35" t="s">
        <v>5190</v>
      </c>
    </row>
    <row r="271" spans="1:18" x14ac:dyDescent="0.2">
      <c r="A271" s="24" t="s">
        <v>55</v>
      </c>
      <c r="B271" s="29" t="s">
        <v>417</v>
      </c>
      <c r="C271" s="29" t="s">
        <v>5191</v>
      </c>
      <c r="D271" s="24" t="s">
        <v>69</v>
      </c>
      <c r="E271" s="30" t="s">
        <v>5192</v>
      </c>
      <c r="F271" s="31" t="s">
        <v>71</v>
      </c>
      <c r="G271" s="32">
        <v>2.06</v>
      </c>
      <c r="H271" s="33">
        <v>0</v>
      </c>
      <c r="I271" s="33">
        <f>ROUND(ROUND(H271,2)*ROUND(G271,3),2)</f>
        <v>0</v>
      </c>
      <c r="O271">
        <f>(I271*21)/100</f>
        <v>0</v>
      </c>
      <c r="P271" t="s">
        <v>35</v>
      </c>
    </row>
    <row r="272" spans="1:18" x14ac:dyDescent="0.2">
      <c r="A272" s="34" t="s">
        <v>59</v>
      </c>
      <c r="E272" s="35" t="s">
        <v>5193</v>
      </c>
    </row>
    <row r="273" spans="1:18" ht="38.25" x14ac:dyDescent="0.2">
      <c r="A273" s="36" t="s">
        <v>61</v>
      </c>
      <c r="E273" s="37" t="s">
        <v>5194</v>
      </c>
    </row>
    <row r="274" spans="1:18" ht="25.5" x14ac:dyDescent="0.2">
      <c r="A274" t="s">
        <v>63</v>
      </c>
      <c r="E274" s="35" t="s">
        <v>5195</v>
      </c>
    </row>
    <row r="275" spans="1:18" x14ac:dyDescent="0.2">
      <c r="A275" s="24" t="s">
        <v>55</v>
      </c>
      <c r="B275" s="29" t="s">
        <v>423</v>
      </c>
      <c r="C275" s="29" t="s">
        <v>5196</v>
      </c>
      <c r="D275" s="24" t="s">
        <v>69</v>
      </c>
      <c r="E275" s="30" t="s">
        <v>5197</v>
      </c>
      <c r="F275" s="31" t="s">
        <v>101</v>
      </c>
      <c r="G275" s="32">
        <v>2.66</v>
      </c>
      <c r="H275" s="33">
        <v>0</v>
      </c>
      <c r="I275" s="33">
        <f>ROUND(ROUND(H275,2)*ROUND(G275,3),2)</f>
        <v>0</v>
      </c>
      <c r="O275">
        <f>(I275*21)/100</f>
        <v>0</v>
      </c>
      <c r="P275" t="s">
        <v>35</v>
      </c>
    </row>
    <row r="276" spans="1:18" x14ac:dyDescent="0.2">
      <c r="A276" s="34" t="s">
        <v>59</v>
      </c>
      <c r="E276" s="35" t="s">
        <v>69</v>
      </c>
    </row>
    <row r="277" spans="1:18" x14ac:dyDescent="0.2">
      <c r="A277" s="36" t="s">
        <v>61</v>
      </c>
      <c r="E277" s="37" t="s">
        <v>5198</v>
      </c>
    </row>
    <row r="278" spans="1:18" ht="63.75" x14ac:dyDescent="0.2">
      <c r="A278" t="s">
        <v>63</v>
      </c>
      <c r="E278" s="35" t="s">
        <v>5199</v>
      </c>
    </row>
    <row r="279" spans="1:18" ht="12.75" customHeight="1" x14ac:dyDescent="0.2">
      <c r="A279" s="12" t="s">
        <v>53</v>
      </c>
      <c r="B279" s="12"/>
      <c r="C279" s="38" t="s">
        <v>45</v>
      </c>
      <c r="D279" s="12"/>
      <c r="E279" s="27" t="s">
        <v>315</v>
      </c>
      <c r="F279" s="12"/>
      <c r="G279" s="12"/>
      <c r="H279" s="12"/>
      <c r="I279" s="39">
        <f>0+Q279</f>
        <v>0</v>
      </c>
      <c r="O279">
        <f>0+R279</f>
        <v>0</v>
      </c>
      <c r="Q279">
        <f>0+I280+I284+I288+I292+I296+I300+I304+I308+I312+I316+I320+I324+I328+I332+I336</f>
        <v>0</v>
      </c>
      <c r="R279">
        <f>0+O280+O284+O288+O292+O296+O300+O304+O308+O312+O316+O320+O324+O328+O332+O336</f>
        <v>0</v>
      </c>
    </row>
    <row r="280" spans="1:18" x14ac:dyDescent="0.2">
      <c r="A280" s="24" t="s">
        <v>55</v>
      </c>
      <c r="B280" s="29" t="s">
        <v>429</v>
      </c>
      <c r="C280" s="29" t="s">
        <v>5200</v>
      </c>
      <c r="D280" s="24" t="s">
        <v>69</v>
      </c>
      <c r="E280" s="30" t="s">
        <v>5201</v>
      </c>
      <c r="F280" s="31" t="s">
        <v>486</v>
      </c>
      <c r="G280" s="32">
        <v>1.9</v>
      </c>
      <c r="H280" s="33">
        <v>0</v>
      </c>
      <c r="I280" s="33">
        <f>ROUND(ROUND(H280,2)*ROUND(G280,3),2)</f>
        <v>0</v>
      </c>
      <c r="O280">
        <f>(I280*21)/100</f>
        <v>0</v>
      </c>
      <c r="P280" t="s">
        <v>35</v>
      </c>
    </row>
    <row r="281" spans="1:18" x14ac:dyDescent="0.2">
      <c r="A281" s="34" t="s">
        <v>59</v>
      </c>
      <c r="E281" s="35" t="s">
        <v>69</v>
      </c>
    </row>
    <row r="282" spans="1:18" x14ac:dyDescent="0.2">
      <c r="A282" s="36" t="s">
        <v>61</v>
      </c>
      <c r="E282" s="37" t="s">
        <v>5202</v>
      </c>
    </row>
    <row r="283" spans="1:18" ht="25.5" x14ac:dyDescent="0.2">
      <c r="A283" t="s">
        <v>63</v>
      </c>
      <c r="E283" s="35" t="s">
        <v>5203</v>
      </c>
    </row>
    <row r="284" spans="1:18" x14ac:dyDescent="0.2">
      <c r="A284" s="24" t="s">
        <v>55</v>
      </c>
      <c r="B284" s="29" t="s">
        <v>434</v>
      </c>
      <c r="C284" s="29" t="s">
        <v>5204</v>
      </c>
      <c r="D284" s="24" t="s">
        <v>69</v>
      </c>
      <c r="E284" s="30" t="s">
        <v>5205</v>
      </c>
      <c r="F284" s="31" t="s">
        <v>204</v>
      </c>
      <c r="G284" s="32">
        <v>0.38</v>
      </c>
      <c r="H284" s="33">
        <v>0</v>
      </c>
      <c r="I284" s="33">
        <f>ROUND(ROUND(H284,2)*ROUND(G284,3),2)</f>
        <v>0</v>
      </c>
      <c r="O284">
        <f>(I284*21)/100</f>
        <v>0</v>
      </c>
      <c r="P284" t="s">
        <v>35</v>
      </c>
    </row>
    <row r="285" spans="1:18" x14ac:dyDescent="0.2">
      <c r="A285" s="34" t="s">
        <v>59</v>
      </c>
      <c r="E285" s="35" t="s">
        <v>69</v>
      </c>
    </row>
    <row r="286" spans="1:18" x14ac:dyDescent="0.2">
      <c r="A286" s="36" t="s">
        <v>61</v>
      </c>
      <c r="E286" s="37" t="s">
        <v>5145</v>
      </c>
    </row>
    <row r="287" spans="1:18" x14ac:dyDescent="0.2">
      <c r="A287" t="s">
        <v>63</v>
      </c>
      <c r="E287" s="35" t="s">
        <v>69</v>
      </c>
    </row>
    <row r="288" spans="1:18" x14ac:dyDescent="0.2">
      <c r="A288" s="24" t="s">
        <v>55</v>
      </c>
      <c r="B288" s="29" t="s">
        <v>439</v>
      </c>
      <c r="C288" s="29" t="s">
        <v>5206</v>
      </c>
      <c r="D288" s="24" t="s">
        <v>69</v>
      </c>
      <c r="E288" s="30" t="s">
        <v>5207</v>
      </c>
      <c r="F288" s="31" t="s">
        <v>204</v>
      </c>
      <c r="G288" s="32">
        <v>0.38</v>
      </c>
      <c r="H288" s="33">
        <v>0</v>
      </c>
      <c r="I288" s="33">
        <f>ROUND(ROUND(H288,2)*ROUND(G288,3),2)</f>
        <v>0</v>
      </c>
      <c r="O288">
        <f>(I288*21)/100</f>
        <v>0</v>
      </c>
      <c r="P288" t="s">
        <v>35</v>
      </c>
    </row>
    <row r="289" spans="1:16" x14ac:dyDescent="0.2">
      <c r="A289" s="34" t="s">
        <v>59</v>
      </c>
      <c r="E289" s="35" t="s">
        <v>69</v>
      </c>
    </row>
    <row r="290" spans="1:16" x14ac:dyDescent="0.2">
      <c r="A290" s="36" t="s">
        <v>61</v>
      </c>
      <c r="E290" s="37" t="s">
        <v>5145</v>
      </c>
    </row>
    <row r="291" spans="1:16" ht="51" x14ac:dyDescent="0.2">
      <c r="A291" t="s">
        <v>63</v>
      </c>
      <c r="E291" s="35" t="s">
        <v>5208</v>
      </c>
    </row>
    <row r="292" spans="1:16" x14ac:dyDescent="0.2">
      <c r="A292" s="24" t="s">
        <v>55</v>
      </c>
      <c r="B292" s="29" t="s">
        <v>444</v>
      </c>
      <c r="C292" s="29" t="s">
        <v>5209</v>
      </c>
      <c r="D292" s="24" t="s">
        <v>69</v>
      </c>
      <c r="E292" s="30" t="s">
        <v>5210</v>
      </c>
      <c r="F292" s="31" t="s">
        <v>486</v>
      </c>
      <c r="G292" s="32">
        <v>0.38</v>
      </c>
      <c r="H292" s="33">
        <v>0</v>
      </c>
      <c r="I292" s="33">
        <f>ROUND(ROUND(H292,2)*ROUND(G292,3),2)</f>
        <v>0</v>
      </c>
      <c r="O292">
        <f>(I292*21)/100</f>
        <v>0</v>
      </c>
      <c r="P292" t="s">
        <v>35</v>
      </c>
    </row>
    <row r="293" spans="1:16" x14ac:dyDescent="0.2">
      <c r="A293" s="34" t="s">
        <v>59</v>
      </c>
      <c r="E293" s="35" t="s">
        <v>69</v>
      </c>
    </row>
    <row r="294" spans="1:16" x14ac:dyDescent="0.2">
      <c r="A294" s="36" t="s">
        <v>61</v>
      </c>
      <c r="E294" s="37" t="s">
        <v>5145</v>
      </c>
    </row>
    <row r="295" spans="1:16" ht="25.5" x14ac:dyDescent="0.2">
      <c r="A295" t="s">
        <v>63</v>
      </c>
      <c r="E295" s="35" t="s">
        <v>5211</v>
      </c>
    </row>
    <row r="296" spans="1:16" x14ac:dyDescent="0.2">
      <c r="A296" s="24" t="s">
        <v>55</v>
      </c>
      <c r="B296" s="29" t="s">
        <v>449</v>
      </c>
      <c r="C296" s="29" t="s">
        <v>5212</v>
      </c>
      <c r="D296" s="24" t="s">
        <v>69</v>
      </c>
      <c r="E296" s="30" t="s">
        <v>5213</v>
      </c>
      <c r="F296" s="31" t="s">
        <v>486</v>
      </c>
      <c r="G296" s="32">
        <v>0.38</v>
      </c>
      <c r="H296" s="33">
        <v>0</v>
      </c>
      <c r="I296" s="33">
        <f>ROUND(ROUND(H296,2)*ROUND(G296,3),2)</f>
        <v>0</v>
      </c>
      <c r="O296">
        <f>(I296*21)/100</f>
        <v>0</v>
      </c>
      <c r="P296" t="s">
        <v>35</v>
      </c>
    </row>
    <row r="297" spans="1:16" x14ac:dyDescent="0.2">
      <c r="A297" s="34" t="s">
        <v>59</v>
      </c>
      <c r="E297" s="35" t="s">
        <v>5214</v>
      </c>
    </row>
    <row r="298" spans="1:16" x14ac:dyDescent="0.2">
      <c r="A298" s="36" t="s">
        <v>61</v>
      </c>
      <c r="E298" s="37" t="s">
        <v>5145</v>
      </c>
    </row>
    <row r="299" spans="1:16" x14ac:dyDescent="0.2">
      <c r="A299" t="s">
        <v>63</v>
      </c>
      <c r="E299" s="35" t="s">
        <v>69</v>
      </c>
    </row>
    <row r="300" spans="1:16" x14ac:dyDescent="0.2">
      <c r="A300" s="24" t="s">
        <v>55</v>
      </c>
      <c r="B300" s="29" t="s">
        <v>454</v>
      </c>
      <c r="C300" s="29" t="s">
        <v>5215</v>
      </c>
      <c r="D300" s="24" t="s">
        <v>69</v>
      </c>
      <c r="E300" s="30" t="s">
        <v>5216</v>
      </c>
      <c r="F300" s="31" t="s">
        <v>486</v>
      </c>
      <c r="G300" s="32">
        <v>0.38</v>
      </c>
      <c r="H300" s="33">
        <v>0</v>
      </c>
      <c r="I300" s="33">
        <f>ROUND(ROUND(H300,2)*ROUND(G300,3),2)</f>
        <v>0</v>
      </c>
      <c r="O300">
        <f>(I300*21)/100</f>
        <v>0</v>
      </c>
      <c r="P300" t="s">
        <v>35</v>
      </c>
    </row>
    <row r="301" spans="1:16" x14ac:dyDescent="0.2">
      <c r="A301" s="34" t="s">
        <v>59</v>
      </c>
      <c r="E301" s="35" t="s">
        <v>69</v>
      </c>
    </row>
    <row r="302" spans="1:16" x14ac:dyDescent="0.2">
      <c r="A302" s="36" t="s">
        <v>61</v>
      </c>
      <c r="E302" s="37" t="s">
        <v>5145</v>
      </c>
    </row>
    <row r="303" spans="1:16" x14ac:dyDescent="0.2">
      <c r="A303" t="s">
        <v>63</v>
      </c>
      <c r="E303" s="35" t="s">
        <v>5217</v>
      </c>
    </row>
    <row r="304" spans="1:16" x14ac:dyDescent="0.2">
      <c r="A304" s="24" t="s">
        <v>55</v>
      </c>
      <c r="B304" s="29" t="s">
        <v>459</v>
      </c>
      <c r="C304" s="29" t="s">
        <v>5218</v>
      </c>
      <c r="D304" s="24" t="s">
        <v>69</v>
      </c>
      <c r="E304" s="30" t="s">
        <v>5219</v>
      </c>
      <c r="F304" s="31" t="s">
        <v>486</v>
      </c>
      <c r="G304" s="32">
        <v>0.38</v>
      </c>
      <c r="H304" s="33">
        <v>0</v>
      </c>
      <c r="I304" s="33">
        <f>ROUND(ROUND(H304,2)*ROUND(G304,3),2)</f>
        <v>0</v>
      </c>
      <c r="O304">
        <f>(I304*21)/100</f>
        <v>0</v>
      </c>
      <c r="P304" t="s">
        <v>35</v>
      </c>
    </row>
    <row r="305" spans="1:16" x14ac:dyDescent="0.2">
      <c r="A305" s="34" t="s">
        <v>59</v>
      </c>
      <c r="E305" s="35" t="s">
        <v>69</v>
      </c>
    </row>
    <row r="306" spans="1:16" x14ac:dyDescent="0.2">
      <c r="A306" s="36" t="s">
        <v>61</v>
      </c>
      <c r="E306" s="37" t="s">
        <v>5145</v>
      </c>
    </row>
    <row r="307" spans="1:16" x14ac:dyDescent="0.2">
      <c r="A307" t="s">
        <v>63</v>
      </c>
      <c r="E307" s="35" t="s">
        <v>5220</v>
      </c>
    </row>
    <row r="308" spans="1:16" x14ac:dyDescent="0.2">
      <c r="A308" s="24" t="s">
        <v>55</v>
      </c>
      <c r="B308" s="29" t="s">
        <v>465</v>
      </c>
      <c r="C308" s="29" t="s">
        <v>5221</v>
      </c>
      <c r="D308" s="24" t="s">
        <v>69</v>
      </c>
      <c r="E308" s="30" t="s">
        <v>5222</v>
      </c>
      <c r="F308" s="31" t="s">
        <v>486</v>
      </c>
      <c r="G308" s="32">
        <v>0.38</v>
      </c>
      <c r="H308" s="33">
        <v>0</v>
      </c>
      <c r="I308" s="33">
        <f>ROUND(ROUND(H308,2)*ROUND(G308,3),2)</f>
        <v>0</v>
      </c>
      <c r="O308">
        <f>(I308*21)/100</f>
        <v>0</v>
      </c>
      <c r="P308" t="s">
        <v>35</v>
      </c>
    </row>
    <row r="309" spans="1:16" x14ac:dyDescent="0.2">
      <c r="A309" s="34" t="s">
        <v>59</v>
      </c>
      <c r="E309" s="35" t="s">
        <v>69</v>
      </c>
    </row>
    <row r="310" spans="1:16" x14ac:dyDescent="0.2">
      <c r="A310" s="36" t="s">
        <v>61</v>
      </c>
      <c r="E310" s="37" t="s">
        <v>5145</v>
      </c>
    </row>
    <row r="311" spans="1:16" ht="51" x14ac:dyDescent="0.2">
      <c r="A311" t="s">
        <v>63</v>
      </c>
      <c r="E311" s="35" t="s">
        <v>5223</v>
      </c>
    </row>
    <row r="312" spans="1:16" x14ac:dyDescent="0.2">
      <c r="A312" s="24" t="s">
        <v>55</v>
      </c>
      <c r="B312" s="29" t="s">
        <v>470</v>
      </c>
      <c r="C312" s="29" t="s">
        <v>5224</v>
      </c>
      <c r="D312" s="24" t="s">
        <v>69</v>
      </c>
      <c r="E312" s="30" t="s">
        <v>5225</v>
      </c>
      <c r="F312" s="31" t="s">
        <v>486</v>
      </c>
      <c r="G312" s="32">
        <v>0.38</v>
      </c>
      <c r="H312" s="33">
        <v>0</v>
      </c>
      <c r="I312" s="33">
        <f>ROUND(ROUND(H312,2)*ROUND(G312,3),2)</f>
        <v>0</v>
      </c>
      <c r="O312">
        <f>(I312*21)/100</f>
        <v>0</v>
      </c>
      <c r="P312" t="s">
        <v>35</v>
      </c>
    </row>
    <row r="313" spans="1:16" x14ac:dyDescent="0.2">
      <c r="A313" s="34" t="s">
        <v>59</v>
      </c>
      <c r="E313" s="35" t="s">
        <v>69</v>
      </c>
    </row>
    <row r="314" spans="1:16" x14ac:dyDescent="0.2">
      <c r="A314" s="36" t="s">
        <v>61</v>
      </c>
      <c r="E314" s="37" t="s">
        <v>5145</v>
      </c>
    </row>
    <row r="315" spans="1:16" ht="51" x14ac:dyDescent="0.2">
      <c r="A315" t="s">
        <v>63</v>
      </c>
      <c r="E315" s="35" t="s">
        <v>5226</v>
      </c>
    </row>
    <row r="316" spans="1:16" x14ac:dyDescent="0.2">
      <c r="A316" s="24" t="s">
        <v>55</v>
      </c>
      <c r="B316" s="29" t="s">
        <v>477</v>
      </c>
      <c r="C316" s="29" t="s">
        <v>5227</v>
      </c>
      <c r="D316" s="24" t="s">
        <v>69</v>
      </c>
      <c r="E316" s="30" t="s">
        <v>5228</v>
      </c>
      <c r="F316" s="31" t="s">
        <v>486</v>
      </c>
      <c r="G316" s="32">
        <v>0.38</v>
      </c>
      <c r="H316" s="33">
        <v>0</v>
      </c>
      <c r="I316" s="33">
        <f>ROUND(ROUND(H316,2)*ROUND(G316,3),2)</f>
        <v>0</v>
      </c>
      <c r="O316">
        <f>(I316*21)/100</f>
        <v>0</v>
      </c>
      <c r="P316" t="s">
        <v>35</v>
      </c>
    </row>
    <row r="317" spans="1:16" x14ac:dyDescent="0.2">
      <c r="A317" s="34" t="s">
        <v>59</v>
      </c>
      <c r="E317" s="35" t="s">
        <v>69</v>
      </c>
    </row>
    <row r="318" spans="1:16" x14ac:dyDescent="0.2">
      <c r="A318" s="36" t="s">
        <v>61</v>
      </c>
      <c r="E318" s="37" t="s">
        <v>5145</v>
      </c>
    </row>
    <row r="319" spans="1:16" ht="51" x14ac:dyDescent="0.2">
      <c r="A319" t="s">
        <v>63</v>
      </c>
      <c r="E319" s="35" t="s">
        <v>5229</v>
      </c>
    </row>
    <row r="320" spans="1:16" x14ac:dyDescent="0.2">
      <c r="A320" s="24" t="s">
        <v>55</v>
      </c>
      <c r="B320" s="29" t="s">
        <v>483</v>
      </c>
      <c r="C320" s="29" t="s">
        <v>5230</v>
      </c>
      <c r="D320" s="24" t="s">
        <v>69</v>
      </c>
      <c r="E320" s="30" t="s">
        <v>5231</v>
      </c>
      <c r="F320" s="31" t="s">
        <v>486</v>
      </c>
      <c r="G320" s="32">
        <v>0.38</v>
      </c>
      <c r="H320" s="33">
        <v>0</v>
      </c>
      <c r="I320" s="33">
        <f>ROUND(ROUND(H320,2)*ROUND(G320,3),2)</f>
        <v>0</v>
      </c>
      <c r="O320">
        <f>(I320*21)/100</f>
        <v>0</v>
      </c>
      <c r="P320" t="s">
        <v>35</v>
      </c>
    </row>
    <row r="321" spans="1:16" x14ac:dyDescent="0.2">
      <c r="A321" s="34" t="s">
        <v>59</v>
      </c>
      <c r="E321" s="35" t="s">
        <v>69</v>
      </c>
    </row>
    <row r="322" spans="1:16" x14ac:dyDescent="0.2">
      <c r="A322" s="36" t="s">
        <v>61</v>
      </c>
      <c r="E322" s="37" t="s">
        <v>5145</v>
      </c>
    </row>
    <row r="323" spans="1:16" ht="51" x14ac:dyDescent="0.2">
      <c r="A323" t="s">
        <v>63</v>
      </c>
      <c r="E323" s="35" t="s">
        <v>5232</v>
      </c>
    </row>
    <row r="324" spans="1:16" x14ac:dyDescent="0.2">
      <c r="A324" s="24" t="s">
        <v>55</v>
      </c>
      <c r="B324" s="29" t="s">
        <v>491</v>
      </c>
      <c r="C324" s="29" t="s">
        <v>5233</v>
      </c>
      <c r="D324" s="24" t="s">
        <v>69</v>
      </c>
      <c r="E324" s="30" t="s">
        <v>5234</v>
      </c>
      <c r="F324" s="31" t="s">
        <v>486</v>
      </c>
      <c r="G324" s="32">
        <v>0.38</v>
      </c>
      <c r="H324" s="33">
        <v>0</v>
      </c>
      <c r="I324" s="33">
        <f>ROUND(ROUND(H324,2)*ROUND(G324,3),2)</f>
        <v>0</v>
      </c>
      <c r="O324">
        <f>(I324*21)/100</f>
        <v>0</v>
      </c>
      <c r="P324" t="s">
        <v>35</v>
      </c>
    </row>
    <row r="325" spans="1:16" x14ac:dyDescent="0.2">
      <c r="A325" s="34" t="s">
        <v>59</v>
      </c>
      <c r="E325" s="35" t="s">
        <v>69</v>
      </c>
    </row>
    <row r="326" spans="1:16" x14ac:dyDescent="0.2">
      <c r="A326" s="36" t="s">
        <v>61</v>
      </c>
      <c r="E326" s="37" t="s">
        <v>5145</v>
      </c>
    </row>
    <row r="327" spans="1:16" x14ac:dyDescent="0.2">
      <c r="A327" t="s">
        <v>63</v>
      </c>
      <c r="E327" s="35" t="s">
        <v>5235</v>
      </c>
    </row>
    <row r="328" spans="1:16" x14ac:dyDescent="0.2">
      <c r="A328" s="24" t="s">
        <v>55</v>
      </c>
      <c r="B328" s="29" t="s">
        <v>497</v>
      </c>
      <c r="C328" s="29" t="s">
        <v>5236</v>
      </c>
      <c r="D328" s="24" t="s">
        <v>69</v>
      </c>
      <c r="E328" s="30" t="s">
        <v>5237</v>
      </c>
      <c r="F328" s="31" t="s">
        <v>486</v>
      </c>
      <c r="G328" s="32">
        <v>0.38</v>
      </c>
      <c r="H328" s="33">
        <v>0</v>
      </c>
      <c r="I328" s="33">
        <f>ROUND(ROUND(H328,2)*ROUND(G328,3),2)</f>
        <v>0</v>
      </c>
      <c r="O328">
        <f>(I328*21)/100</f>
        <v>0</v>
      </c>
      <c r="P328" t="s">
        <v>35</v>
      </c>
    </row>
    <row r="329" spans="1:16" x14ac:dyDescent="0.2">
      <c r="A329" s="34" t="s">
        <v>59</v>
      </c>
      <c r="E329" s="35" t="s">
        <v>69</v>
      </c>
    </row>
    <row r="330" spans="1:16" x14ac:dyDescent="0.2">
      <c r="A330" s="36" t="s">
        <v>61</v>
      </c>
      <c r="E330" s="37" t="s">
        <v>5145</v>
      </c>
    </row>
    <row r="331" spans="1:16" x14ac:dyDescent="0.2">
      <c r="A331" t="s">
        <v>63</v>
      </c>
      <c r="E331" s="35" t="s">
        <v>5238</v>
      </c>
    </row>
    <row r="332" spans="1:16" x14ac:dyDescent="0.2">
      <c r="A332" s="24" t="s">
        <v>55</v>
      </c>
      <c r="B332" s="29" t="s">
        <v>502</v>
      </c>
      <c r="C332" s="29" t="s">
        <v>5239</v>
      </c>
      <c r="D332" s="24" t="s">
        <v>69</v>
      </c>
      <c r="E332" s="30" t="s">
        <v>5240</v>
      </c>
      <c r="F332" s="31" t="s">
        <v>486</v>
      </c>
      <c r="G332" s="32">
        <v>0.38</v>
      </c>
      <c r="H332" s="33">
        <v>0</v>
      </c>
      <c r="I332" s="33">
        <f>ROUND(ROUND(H332,2)*ROUND(G332,3),2)</f>
        <v>0</v>
      </c>
      <c r="O332">
        <f>(I332*21)/100</f>
        <v>0</v>
      </c>
      <c r="P332" t="s">
        <v>35</v>
      </c>
    </row>
    <row r="333" spans="1:16" x14ac:dyDescent="0.2">
      <c r="A333" s="34" t="s">
        <v>59</v>
      </c>
      <c r="E333" s="35" t="s">
        <v>69</v>
      </c>
    </row>
    <row r="334" spans="1:16" x14ac:dyDescent="0.2">
      <c r="A334" s="36" t="s">
        <v>61</v>
      </c>
      <c r="E334" s="37" t="s">
        <v>5145</v>
      </c>
    </row>
    <row r="335" spans="1:16" x14ac:dyDescent="0.2">
      <c r="A335" t="s">
        <v>63</v>
      </c>
      <c r="E335" s="35" t="s">
        <v>5241</v>
      </c>
    </row>
    <row r="336" spans="1:16" x14ac:dyDescent="0.2">
      <c r="A336" s="24" t="s">
        <v>55</v>
      </c>
      <c r="B336" s="29" t="s">
        <v>507</v>
      </c>
      <c r="C336" s="29" t="s">
        <v>5242</v>
      </c>
      <c r="D336" s="24" t="s">
        <v>69</v>
      </c>
      <c r="E336" s="30" t="s">
        <v>5243</v>
      </c>
      <c r="F336" s="31" t="s">
        <v>71</v>
      </c>
      <c r="G336" s="32">
        <v>233.202</v>
      </c>
      <c r="H336" s="33">
        <v>0</v>
      </c>
      <c r="I336" s="33">
        <f>ROUND(ROUND(H336,2)*ROUND(G336,3),2)</f>
        <v>0</v>
      </c>
      <c r="O336">
        <f>(I336*21)/100</f>
        <v>0</v>
      </c>
      <c r="P336" t="s">
        <v>35</v>
      </c>
    </row>
    <row r="337" spans="1:18" x14ac:dyDescent="0.2">
      <c r="A337" s="34" t="s">
        <v>59</v>
      </c>
      <c r="E337" s="35" t="s">
        <v>69</v>
      </c>
    </row>
    <row r="338" spans="1:18" x14ac:dyDescent="0.2">
      <c r="A338" s="36" t="s">
        <v>61</v>
      </c>
      <c r="E338" s="37" t="s">
        <v>5244</v>
      </c>
    </row>
    <row r="339" spans="1:18" x14ac:dyDescent="0.2">
      <c r="A339" t="s">
        <v>63</v>
      </c>
      <c r="E339" s="35" t="s">
        <v>69</v>
      </c>
    </row>
    <row r="340" spans="1:18" ht="12.75" customHeight="1" x14ac:dyDescent="0.2">
      <c r="A340" s="12" t="s">
        <v>53</v>
      </c>
      <c r="B340" s="12"/>
      <c r="C340" s="38" t="s">
        <v>94</v>
      </c>
      <c r="D340" s="12"/>
      <c r="E340" s="27" t="s">
        <v>490</v>
      </c>
      <c r="F340" s="12"/>
      <c r="G340" s="12"/>
      <c r="H340" s="12"/>
      <c r="I340" s="39">
        <f>0+Q340</f>
        <v>0</v>
      </c>
      <c r="O340">
        <f>0+R340</f>
        <v>0</v>
      </c>
      <c r="Q340">
        <f>0+I341+I345+I349+I353+I357+I361+I365+I369+I373+I377+I381+I385+I389+I393+I397+I401+I405+I409+I413+I417+I421+I425+I429+I433+I437</f>
        <v>0</v>
      </c>
      <c r="R340">
        <f>0+O341+O345+O349+O353+O357+O361+O365+O369+O373+O377+O381+O385+O389+O393+O397+O401+O405+O409+O413+O417+O421+O425+O429+O433+O437</f>
        <v>0</v>
      </c>
    </row>
    <row r="341" spans="1:18" x14ac:dyDescent="0.2">
      <c r="A341" s="24" t="s">
        <v>55</v>
      </c>
      <c r="B341" s="29" t="s">
        <v>513</v>
      </c>
      <c r="C341" s="29" t="s">
        <v>5245</v>
      </c>
      <c r="D341" s="24" t="s">
        <v>69</v>
      </c>
      <c r="E341" s="30" t="s">
        <v>5246</v>
      </c>
      <c r="F341" s="31" t="s">
        <v>101</v>
      </c>
      <c r="G341" s="32">
        <v>1.52</v>
      </c>
      <c r="H341" s="33">
        <v>0</v>
      </c>
      <c r="I341" s="33">
        <f>ROUND(ROUND(H341,2)*ROUND(G341,3),2)</f>
        <v>0</v>
      </c>
      <c r="O341">
        <f>(I341*21)/100</f>
        <v>0</v>
      </c>
      <c r="P341" t="s">
        <v>35</v>
      </c>
    </row>
    <row r="342" spans="1:18" x14ac:dyDescent="0.2">
      <c r="A342" s="34" t="s">
        <v>59</v>
      </c>
      <c r="E342" s="35" t="s">
        <v>5247</v>
      </c>
    </row>
    <row r="343" spans="1:18" x14ac:dyDescent="0.2">
      <c r="A343" s="36" t="s">
        <v>61</v>
      </c>
      <c r="E343" s="37" t="s">
        <v>5248</v>
      </c>
    </row>
    <row r="344" spans="1:18" ht="38.25" x14ac:dyDescent="0.2">
      <c r="A344" t="s">
        <v>63</v>
      </c>
      <c r="E344" s="35" t="s">
        <v>5249</v>
      </c>
    </row>
    <row r="345" spans="1:18" x14ac:dyDescent="0.2">
      <c r="A345" s="24" t="s">
        <v>55</v>
      </c>
      <c r="B345" s="29" t="s">
        <v>519</v>
      </c>
      <c r="C345" s="29" t="s">
        <v>5250</v>
      </c>
      <c r="D345" s="24" t="s">
        <v>69</v>
      </c>
      <c r="E345" s="30" t="s">
        <v>5251</v>
      </c>
      <c r="F345" s="31" t="s">
        <v>101</v>
      </c>
      <c r="G345" s="32">
        <v>1.1399999999999999</v>
      </c>
      <c r="H345" s="33">
        <v>0</v>
      </c>
      <c r="I345" s="33">
        <f>ROUND(ROUND(H345,2)*ROUND(G345,3),2)</f>
        <v>0</v>
      </c>
      <c r="O345">
        <f>(I345*21)/100</f>
        <v>0</v>
      </c>
      <c r="P345" t="s">
        <v>35</v>
      </c>
    </row>
    <row r="346" spans="1:18" x14ac:dyDescent="0.2">
      <c r="A346" s="34" t="s">
        <v>59</v>
      </c>
      <c r="E346" s="35" t="s">
        <v>5252</v>
      </c>
    </row>
    <row r="347" spans="1:18" x14ac:dyDescent="0.2">
      <c r="A347" s="36" t="s">
        <v>61</v>
      </c>
      <c r="E347" s="37" t="s">
        <v>5253</v>
      </c>
    </row>
    <row r="348" spans="1:18" ht="38.25" x14ac:dyDescent="0.2">
      <c r="A348" t="s">
        <v>63</v>
      </c>
      <c r="E348" s="35" t="s">
        <v>5249</v>
      </c>
    </row>
    <row r="349" spans="1:18" x14ac:dyDescent="0.2">
      <c r="A349" s="24" t="s">
        <v>55</v>
      </c>
      <c r="B349" s="29" t="s">
        <v>525</v>
      </c>
      <c r="C349" s="29" t="s">
        <v>5254</v>
      </c>
      <c r="D349" s="24" t="s">
        <v>69</v>
      </c>
      <c r="E349" s="30" t="s">
        <v>5255</v>
      </c>
      <c r="F349" s="31" t="s">
        <v>101</v>
      </c>
      <c r="G349" s="32">
        <v>2.2799999999999998</v>
      </c>
      <c r="H349" s="33">
        <v>0</v>
      </c>
      <c r="I349" s="33">
        <f>ROUND(ROUND(H349,2)*ROUND(G349,3),2)</f>
        <v>0</v>
      </c>
      <c r="O349">
        <f>(I349*21)/100</f>
        <v>0</v>
      </c>
      <c r="P349" t="s">
        <v>35</v>
      </c>
    </row>
    <row r="350" spans="1:18" x14ac:dyDescent="0.2">
      <c r="A350" s="34" t="s">
        <v>59</v>
      </c>
      <c r="E350" s="35" t="s">
        <v>69</v>
      </c>
    </row>
    <row r="351" spans="1:18" x14ac:dyDescent="0.2">
      <c r="A351" s="36" t="s">
        <v>61</v>
      </c>
      <c r="E351" s="37" t="s">
        <v>4980</v>
      </c>
    </row>
    <row r="352" spans="1:18" ht="63.75" x14ac:dyDescent="0.2">
      <c r="A352" t="s">
        <v>63</v>
      </c>
      <c r="E352" s="35" t="s">
        <v>5256</v>
      </c>
    </row>
    <row r="353" spans="1:16" x14ac:dyDescent="0.2">
      <c r="A353" s="24" t="s">
        <v>55</v>
      </c>
      <c r="B353" s="29" t="s">
        <v>531</v>
      </c>
      <c r="C353" s="29" t="s">
        <v>5257</v>
      </c>
      <c r="D353" s="24" t="s">
        <v>69</v>
      </c>
      <c r="E353" s="30" t="s">
        <v>5258</v>
      </c>
      <c r="F353" s="31" t="s">
        <v>101</v>
      </c>
      <c r="G353" s="32">
        <v>43.32</v>
      </c>
      <c r="H353" s="33">
        <v>0</v>
      </c>
      <c r="I353" s="33">
        <f>ROUND(ROUND(H353,2)*ROUND(G353,3),2)</f>
        <v>0</v>
      </c>
      <c r="O353">
        <f>(I353*21)/100</f>
        <v>0</v>
      </c>
      <c r="P353" t="s">
        <v>35</v>
      </c>
    </row>
    <row r="354" spans="1:16" ht="51" x14ac:dyDescent="0.2">
      <c r="A354" s="34" t="s">
        <v>59</v>
      </c>
      <c r="E354" s="35" t="s">
        <v>5259</v>
      </c>
    </row>
    <row r="355" spans="1:16" ht="63.75" x14ac:dyDescent="0.2">
      <c r="A355" s="36" t="s">
        <v>61</v>
      </c>
      <c r="E355" s="37" t="s">
        <v>5260</v>
      </c>
    </row>
    <row r="356" spans="1:16" ht="63.75" x14ac:dyDescent="0.2">
      <c r="A356" t="s">
        <v>63</v>
      </c>
      <c r="E356" s="35" t="s">
        <v>5261</v>
      </c>
    </row>
    <row r="357" spans="1:16" x14ac:dyDescent="0.2">
      <c r="A357" s="24" t="s">
        <v>55</v>
      </c>
      <c r="B357" s="29" t="s">
        <v>536</v>
      </c>
      <c r="C357" s="29" t="s">
        <v>5262</v>
      </c>
      <c r="D357" s="24" t="s">
        <v>69</v>
      </c>
      <c r="E357" s="30" t="s">
        <v>5263</v>
      </c>
      <c r="F357" s="31" t="s">
        <v>101</v>
      </c>
      <c r="G357" s="32">
        <v>1.1399999999999999</v>
      </c>
      <c r="H357" s="33">
        <v>0</v>
      </c>
      <c r="I357" s="33">
        <f>ROUND(ROUND(H357,2)*ROUND(G357,3),2)</f>
        <v>0</v>
      </c>
      <c r="O357">
        <f>(I357*21)/100</f>
        <v>0</v>
      </c>
      <c r="P357" t="s">
        <v>35</v>
      </c>
    </row>
    <row r="358" spans="1:16" x14ac:dyDescent="0.2">
      <c r="A358" s="34" t="s">
        <v>59</v>
      </c>
      <c r="E358" s="35" t="s">
        <v>5193</v>
      </c>
    </row>
    <row r="359" spans="1:16" x14ac:dyDescent="0.2">
      <c r="A359" s="36" t="s">
        <v>61</v>
      </c>
      <c r="E359" s="37" t="s">
        <v>5253</v>
      </c>
    </row>
    <row r="360" spans="1:16" ht="63.75" x14ac:dyDescent="0.2">
      <c r="A360" t="s">
        <v>63</v>
      </c>
      <c r="E360" s="35" t="s">
        <v>5261</v>
      </c>
    </row>
    <row r="361" spans="1:16" x14ac:dyDescent="0.2">
      <c r="A361" s="24" t="s">
        <v>55</v>
      </c>
      <c r="B361" s="29" t="s">
        <v>543</v>
      </c>
      <c r="C361" s="29" t="s">
        <v>5264</v>
      </c>
      <c r="D361" s="24" t="s">
        <v>69</v>
      </c>
      <c r="E361" s="30" t="s">
        <v>5265</v>
      </c>
      <c r="F361" s="31" t="s">
        <v>101</v>
      </c>
      <c r="G361" s="32">
        <v>4.9400000000000004</v>
      </c>
      <c r="H361" s="33">
        <v>0</v>
      </c>
      <c r="I361" s="33">
        <f>ROUND(ROUND(H361,2)*ROUND(G361,3),2)</f>
        <v>0</v>
      </c>
      <c r="O361">
        <f>(I361*21)/100</f>
        <v>0</v>
      </c>
      <c r="P361" t="s">
        <v>35</v>
      </c>
    </row>
    <row r="362" spans="1:16" x14ac:dyDescent="0.2">
      <c r="A362" s="34" t="s">
        <v>59</v>
      </c>
      <c r="E362" s="35" t="s">
        <v>5193</v>
      </c>
    </row>
    <row r="363" spans="1:16" x14ac:dyDescent="0.2">
      <c r="A363" s="36" t="s">
        <v>61</v>
      </c>
      <c r="E363" s="37" t="s">
        <v>5266</v>
      </c>
    </row>
    <row r="364" spans="1:16" ht="63.75" x14ac:dyDescent="0.2">
      <c r="A364" t="s">
        <v>63</v>
      </c>
      <c r="E364" s="35" t="s">
        <v>5261</v>
      </c>
    </row>
    <row r="365" spans="1:16" x14ac:dyDescent="0.2">
      <c r="A365" s="24" t="s">
        <v>55</v>
      </c>
      <c r="B365" s="29" t="s">
        <v>549</v>
      </c>
      <c r="C365" s="29" t="s">
        <v>5267</v>
      </c>
      <c r="D365" s="24" t="s">
        <v>69</v>
      </c>
      <c r="E365" s="30" t="s">
        <v>5268</v>
      </c>
      <c r="F365" s="31" t="s">
        <v>486</v>
      </c>
      <c r="G365" s="32">
        <v>1.52</v>
      </c>
      <c r="H365" s="33">
        <v>0</v>
      </c>
      <c r="I365" s="33">
        <f>ROUND(ROUND(H365,2)*ROUND(G365,3),2)</f>
        <v>0</v>
      </c>
      <c r="O365">
        <f>(I365*21)/100</f>
        <v>0</v>
      </c>
      <c r="P365" t="s">
        <v>35</v>
      </c>
    </row>
    <row r="366" spans="1:16" x14ac:dyDescent="0.2">
      <c r="A366" s="34" t="s">
        <v>59</v>
      </c>
      <c r="E366" s="35" t="s">
        <v>69</v>
      </c>
    </row>
    <row r="367" spans="1:16" x14ac:dyDescent="0.2">
      <c r="A367" s="36" t="s">
        <v>61</v>
      </c>
      <c r="E367" s="37" t="s">
        <v>5248</v>
      </c>
    </row>
    <row r="368" spans="1:16" ht="63.75" x14ac:dyDescent="0.2">
      <c r="A368" t="s">
        <v>63</v>
      </c>
      <c r="E368" s="35" t="s">
        <v>5269</v>
      </c>
    </row>
    <row r="369" spans="1:16" x14ac:dyDescent="0.2">
      <c r="A369" s="24" t="s">
        <v>55</v>
      </c>
      <c r="B369" s="29" t="s">
        <v>555</v>
      </c>
      <c r="C369" s="29" t="s">
        <v>5270</v>
      </c>
      <c r="D369" s="24" t="s">
        <v>69</v>
      </c>
      <c r="E369" s="30" t="s">
        <v>5271</v>
      </c>
      <c r="F369" s="31" t="s">
        <v>101</v>
      </c>
      <c r="G369" s="32">
        <v>2.2799999999999998</v>
      </c>
      <c r="H369" s="33">
        <v>0</v>
      </c>
      <c r="I369" s="33">
        <f>ROUND(ROUND(H369,2)*ROUND(G369,3),2)</f>
        <v>0</v>
      </c>
      <c r="O369">
        <f>(I369*21)/100</f>
        <v>0</v>
      </c>
      <c r="P369" t="s">
        <v>35</v>
      </c>
    </row>
    <row r="370" spans="1:16" x14ac:dyDescent="0.2">
      <c r="A370" s="34" t="s">
        <v>59</v>
      </c>
      <c r="E370" s="35" t="s">
        <v>5272</v>
      </c>
    </row>
    <row r="371" spans="1:16" x14ac:dyDescent="0.2">
      <c r="A371" s="36" t="s">
        <v>61</v>
      </c>
      <c r="E371" s="37" t="s">
        <v>4980</v>
      </c>
    </row>
    <row r="372" spans="1:16" ht="25.5" x14ac:dyDescent="0.2">
      <c r="A372" t="s">
        <v>63</v>
      </c>
      <c r="E372" s="35" t="s">
        <v>5273</v>
      </c>
    </row>
    <row r="373" spans="1:16" x14ac:dyDescent="0.2">
      <c r="A373" s="24" t="s">
        <v>55</v>
      </c>
      <c r="B373" s="29" t="s">
        <v>561</v>
      </c>
      <c r="C373" s="29" t="s">
        <v>5274</v>
      </c>
      <c r="D373" s="24" t="s">
        <v>69</v>
      </c>
      <c r="E373" s="30" t="s">
        <v>5275</v>
      </c>
      <c r="F373" s="31" t="s">
        <v>101</v>
      </c>
      <c r="G373" s="32">
        <v>1.1399999999999999</v>
      </c>
      <c r="H373" s="33">
        <v>0</v>
      </c>
      <c r="I373" s="33">
        <f>ROUND(ROUND(H373,2)*ROUND(G373,3),2)</f>
        <v>0</v>
      </c>
      <c r="O373">
        <f>(I373*21)/100</f>
        <v>0</v>
      </c>
      <c r="P373" t="s">
        <v>35</v>
      </c>
    </row>
    <row r="374" spans="1:16" x14ac:dyDescent="0.2">
      <c r="A374" s="34" t="s">
        <v>59</v>
      </c>
      <c r="E374" s="35" t="s">
        <v>69</v>
      </c>
    </row>
    <row r="375" spans="1:16" x14ac:dyDescent="0.2">
      <c r="A375" s="36" t="s">
        <v>61</v>
      </c>
      <c r="E375" s="37" t="s">
        <v>5253</v>
      </c>
    </row>
    <row r="376" spans="1:16" x14ac:dyDescent="0.2">
      <c r="A376" t="s">
        <v>63</v>
      </c>
      <c r="E376" s="35" t="s">
        <v>69</v>
      </c>
    </row>
    <row r="377" spans="1:16" x14ac:dyDescent="0.2">
      <c r="A377" s="24" t="s">
        <v>55</v>
      </c>
      <c r="B377" s="29" t="s">
        <v>567</v>
      </c>
      <c r="C377" s="29" t="s">
        <v>5276</v>
      </c>
      <c r="D377" s="24" t="s">
        <v>69</v>
      </c>
      <c r="E377" s="30" t="s">
        <v>5277</v>
      </c>
      <c r="F377" s="31" t="s">
        <v>5278</v>
      </c>
      <c r="G377" s="32">
        <v>2.66</v>
      </c>
      <c r="H377" s="33">
        <v>0</v>
      </c>
      <c r="I377" s="33">
        <f>ROUND(ROUND(H377,2)*ROUND(G377,3),2)</f>
        <v>0</v>
      </c>
      <c r="O377">
        <f>(I377*21)/100</f>
        <v>0</v>
      </c>
      <c r="P377" t="s">
        <v>35</v>
      </c>
    </row>
    <row r="378" spans="1:16" ht="38.25" x14ac:dyDescent="0.2">
      <c r="A378" s="34" t="s">
        <v>59</v>
      </c>
      <c r="E378" s="35" t="s">
        <v>5279</v>
      </c>
    </row>
    <row r="379" spans="1:16" ht="51" x14ac:dyDescent="0.2">
      <c r="A379" s="36" t="s">
        <v>61</v>
      </c>
      <c r="E379" s="37" t="s">
        <v>5280</v>
      </c>
    </row>
    <row r="380" spans="1:16" ht="153" x14ac:dyDescent="0.2">
      <c r="A380" t="s">
        <v>63</v>
      </c>
      <c r="E380" s="35" t="s">
        <v>5281</v>
      </c>
    </row>
    <row r="381" spans="1:16" x14ac:dyDescent="0.2">
      <c r="A381" s="24" t="s">
        <v>55</v>
      </c>
      <c r="B381" s="29" t="s">
        <v>573</v>
      </c>
      <c r="C381" s="29" t="s">
        <v>5282</v>
      </c>
      <c r="D381" s="24" t="s">
        <v>69</v>
      </c>
      <c r="E381" s="30" t="s">
        <v>5283</v>
      </c>
      <c r="F381" s="31" t="s">
        <v>101</v>
      </c>
      <c r="G381" s="32">
        <v>1.1399999999999999</v>
      </c>
      <c r="H381" s="33">
        <v>0</v>
      </c>
      <c r="I381" s="33">
        <f>ROUND(ROUND(H381,2)*ROUND(G381,3),2)</f>
        <v>0</v>
      </c>
      <c r="O381">
        <f>(I381*21)/100</f>
        <v>0</v>
      </c>
      <c r="P381" t="s">
        <v>35</v>
      </c>
    </row>
    <row r="382" spans="1:16" x14ac:dyDescent="0.2">
      <c r="A382" s="34" t="s">
        <v>59</v>
      </c>
      <c r="E382" s="35" t="s">
        <v>69</v>
      </c>
    </row>
    <row r="383" spans="1:16" x14ac:dyDescent="0.2">
      <c r="A383" s="36" t="s">
        <v>61</v>
      </c>
      <c r="E383" s="37" t="s">
        <v>5253</v>
      </c>
    </row>
    <row r="384" spans="1:16" ht="25.5" x14ac:dyDescent="0.2">
      <c r="A384" t="s">
        <v>63</v>
      </c>
      <c r="E384" s="35" t="s">
        <v>5273</v>
      </c>
    </row>
    <row r="385" spans="1:16" x14ac:dyDescent="0.2">
      <c r="A385" s="24" t="s">
        <v>55</v>
      </c>
      <c r="B385" s="29" t="s">
        <v>579</v>
      </c>
      <c r="C385" s="29" t="s">
        <v>5284</v>
      </c>
      <c r="D385" s="24" t="s">
        <v>69</v>
      </c>
      <c r="E385" s="30" t="s">
        <v>5285</v>
      </c>
      <c r="F385" s="31" t="s">
        <v>101</v>
      </c>
      <c r="G385" s="32">
        <v>1.52</v>
      </c>
      <c r="H385" s="33">
        <v>0</v>
      </c>
      <c r="I385" s="33">
        <f>ROUND(ROUND(H385,2)*ROUND(G385,3),2)</f>
        <v>0</v>
      </c>
      <c r="O385">
        <f>(I385*21)/100</f>
        <v>0</v>
      </c>
      <c r="P385" t="s">
        <v>35</v>
      </c>
    </row>
    <row r="386" spans="1:16" x14ac:dyDescent="0.2">
      <c r="A386" s="34" t="s">
        <v>59</v>
      </c>
      <c r="E386" s="35" t="s">
        <v>69</v>
      </c>
    </row>
    <row r="387" spans="1:16" x14ac:dyDescent="0.2">
      <c r="A387" s="36" t="s">
        <v>61</v>
      </c>
      <c r="E387" s="37" t="s">
        <v>5248</v>
      </c>
    </row>
    <row r="388" spans="1:16" ht="25.5" x14ac:dyDescent="0.2">
      <c r="A388" t="s">
        <v>63</v>
      </c>
      <c r="E388" s="35" t="s">
        <v>5273</v>
      </c>
    </row>
    <row r="389" spans="1:16" x14ac:dyDescent="0.2">
      <c r="A389" s="24" t="s">
        <v>55</v>
      </c>
      <c r="B389" s="29" t="s">
        <v>584</v>
      </c>
      <c r="C389" s="29" t="s">
        <v>5286</v>
      </c>
      <c r="D389" s="24" t="s">
        <v>69</v>
      </c>
      <c r="E389" s="30" t="s">
        <v>5287</v>
      </c>
      <c r="F389" s="31" t="s">
        <v>5278</v>
      </c>
      <c r="G389" s="32">
        <v>0.76</v>
      </c>
      <c r="H389" s="33">
        <v>0</v>
      </c>
      <c r="I389" s="33">
        <f>ROUND(ROUND(H389,2)*ROUND(G389,3),2)</f>
        <v>0</v>
      </c>
      <c r="O389">
        <f>(I389*21)/100</f>
        <v>0</v>
      </c>
      <c r="P389" t="s">
        <v>35</v>
      </c>
    </row>
    <row r="390" spans="1:16" x14ac:dyDescent="0.2">
      <c r="A390" s="34" t="s">
        <v>59</v>
      </c>
      <c r="E390" s="35" t="s">
        <v>69</v>
      </c>
    </row>
    <row r="391" spans="1:16" x14ac:dyDescent="0.2">
      <c r="A391" s="36" t="s">
        <v>61</v>
      </c>
      <c r="E391" s="37" t="s">
        <v>5167</v>
      </c>
    </row>
    <row r="392" spans="1:16" ht="153" x14ac:dyDescent="0.2">
      <c r="A392" t="s">
        <v>63</v>
      </c>
      <c r="E392" s="35" t="s">
        <v>5281</v>
      </c>
    </row>
    <row r="393" spans="1:16" x14ac:dyDescent="0.2">
      <c r="A393" s="24" t="s">
        <v>55</v>
      </c>
      <c r="B393" s="29" t="s">
        <v>589</v>
      </c>
      <c r="C393" s="29" t="s">
        <v>5288</v>
      </c>
      <c r="D393" s="24" t="s">
        <v>69</v>
      </c>
      <c r="E393" s="30" t="s">
        <v>5289</v>
      </c>
      <c r="F393" s="31" t="s">
        <v>101</v>
      </c>
      <c r="G393" s="32">
        <v>1.52</v>
      </c>
      <c r="H393" s="33">
        <v>0</v>
      </c>
      <c r="I393" s="33">
        <f>ROUND(ROUND(H393,2)*ROUND(G393,3),2)</f>
        <v>0</v>
      </c>
      <c r="O393">
        <f>(I393*21)/100</f>
        <v>0</v>
      </c>
      <c r="P393" t="s">
        <v>35</v>
      </c>
    </row>
    <row r="394" spans="1:16" x14ac:dyDescent="0.2">
      <c r="A394" s="34" t="s">
        <v>59</v>
      </c>
      <c r="E394" s="35" t="s">
        <v>69</v>
      </c>
    </row>
    <row r="395" spans="1:16" x14ac:dyDescent="0.2">
      <c r="A395" s="36" t="s">
        <v>61</v>
      </c>
      <c r="E395" s="37" t="s">
        <v>5248</v>
      </c>
    </row>
    <row r="396" spans="1:16" ht="25.5" x14ac:dyDescent="0.2">
      <c r="A396" t="s">
        <v>63</v>
      </c>
      <c r="E396" s="35" t="s">
        <v>5273</v>
      </c>
    </row>
    <row r="397" spans="1:16" x14ac:dyDescent="0.2">
      <c r="A397" s="24" t="s">
        <v>55</v>
      </c>
      <c r="B397" s="29" t="s">
        <v>595</v>
      </c>
      <c r="C397" s="29" t="s">
        <v>5290</v>
      </c>
      <c r="D397" s="24" t="s">
        <v>69</v>
      </c>
      <c r="E397" s="30" t="s">
        <v>5291</v>
      </c>
      <c r="F397" s="31" t="s">
        <v>101</v>
      </c>
      <c r="G397" s="32">
        <v>23.94</v>
      </c>
      <c r="H397" s="33">
        <v>0</v>
      </c>
      <c r="I397" s="33">
        <f>ROUND(ROUND(H397,2)*ROUND(G397,3),2)</f>
        <v>0</v>
      </c>
      <c r="O397">
        <f>(I397*21)/100</f>
        <v>0</v>
      </c>
      <c r="P397" t="s">
        <v>35</v>
      </c>
    </row>
    <row r="398" spans="1:16" ht="38.25" x14ac:dyDescent="0.2">
      <c r="A398" s="34" t="s">
        <v>59</v>
      </c>
      <c r="E398" s="35" t="s">
        <v>5292</v>
      </c>
    </row>
    <row r="399" spans="1:16" ht="51" x14ac:dyDescent="0.2">
      <c r="A399" s="36" t="s">
        <v>61</v>
      </c>
      <c r="E399" s="37" t="s">
        <v>5293</v>
      </c>
    </row>
    <row r="400" spans="1:16" x14ac:dyDescent="0.2">
      <c r="A400" t="s">
        <v>63</v>
      </c>
      <c r="E400" s="35" t="s">
        <v>69</v>
      </c>
    </row>
    <row r="401" spans="1:16" x14ac:dyDescent="0.2">
      <c r="A401" s="24" t="s">
        <v>55</v>
      </c>
      <c r="B401" s="29" t="s">
        <v>601</v>
      </c>
      <c r="C401" s="29" t="s">
        <v>5294</v>
      </c>
      <c r="D401" s="24" t="s">
        <v>69</v>
      </c>
      <c r="E401" s="30" t="s">
        <v>5295</v>
      </c>
      <c r="F401" s="31" t="s">
        <v>101</v>
      </c>
      <c r="G401" s="32">
        <v>25.84</v>
      </c>
      <c r="H401" s="33">
        <v>0</v>
      </c>
      <c r="I401" s="33">
        <f>ROUND(ROUND(H401,2)*ROUND(G401,3),2)</f>
        <v>0</v>
      </c>
      <c r="O401">
        <f>(I401*21)/100</f>
        <v>0</v>
      </c>
      <c r="P401" t="s">
        <v>35</v>
      </c>
    </row>
    <row r="402" spans="1:16" x14ac:dyDescent="0.2">
      <c r="A402" s="34" t="s">
        <v>59</v>
      </c>
      <c r="E402" s="35" t="s">
        <v>5296</v>
      </c>
    </row>
    <row r="403" spans="1:16" x14ac:dyDescent="0.2">
      <c r="A403" s="36" t="s">
        <v>61</v>
      </c>
      <c r="E403" s="37" t="s">
        <v>5297</v>
      </c>
    </row>
    <row r="404" spans="1:16" x14ac:dyDescent="0.2">
      <c r="A404" t="s">
        <v>63</v>
      </c>
      <c r="E404" s="35" t="s">
        <v>69</v>
      </c>
    </row>
    <row r="405" spans="1:16" x14ac:dyDescent="0.2">
      <c r="A405" s="24" t="s">
        <v>55</v>
      </c>
      <c r="B405" s="29" t="s">
        <v>605</v>
      </c>
      <c r="C405" s="29" t="s">
        <v>5298</v>
      </c>
      <c r="D405" s="24" t="s">
        <v>69</v>
      </c>
      <c r="E405" s="30" t="s">
        <v>5299</v>
      </c>
      <c r="F405" s="31" t="s">
        <v>5300</v>
      </c>
      <c r="G405" s="32">
        <v>1.52</v>
      </c>
      <c r="H405" s="33">
        <v>0</v>
      </c>
      <c r="I405" s="33">
        <f>ROUND(ROUND(H405,2)*ROUND(G405,3),2)</f>
        <v>0</v>
      </c>
      <c r="O405">
        <f>(I405*21)/100</f>
        <v>0</v>
      </c>
      <c r="P405" t="s">
        <v>35</v>
      </c>
    </row>
    <row r="406" spans="1:16" x14ac:dyDescent="0.2">
      <c r="A406" s="34" t="s">
        <v>59</v>
      </c>
      <c r="E406" s="35" t="s">
        <v>69</v>
      </c>
    </row>
    <row r="407" spans="1:16" x14ac:dyDescent="0.2">
      <c r="A407" s="36" t="s">
        <v>61</v>
      </c>
      <c r="E407" s="37" t="s">
        <v>5248</v>
      </c>
    </row>
    <row r="408" spans="1:16" ht="51" x14ac:dyDescent="0.2">
      <c r="A408" t="s">
        <v>63</v>
      </c>
      <c r="E408" s="35" t="s">
        <v>5301</v>
      </c>
    </row>
    <row r="409" spans="1:16" x14ac:dyDescent="0.2">
      <c r="A409" s="24" t="s">
        <v>55</v>
      </c>
      <c r="B409" s="29" t="s">
        <v>611</v>
      </c>
      <c r="C409" s="29" t="s">
        <v>5302</v>
      </c>
      <c r="D409" s="24" t="s">
        <v>69</v>
      </c>
      <c r="E409" s="30" t="s">
        <v>5303</v>
      </c>
      <c r="F409" s="31" t="s">
        <v>486</v>
      </c>
      <c r="G409" s="32">
        <v>6.08</v>
      </c>
      <c r="H409" s="33">
        <v>0</v>
      </c>
      <c r="I409" s="33">
        <f>ROUND(ROUND(H409,2)*ROUND(G409,3),2)</f>
        <v>0</v>
      </c>
      <c r="O409">
        <f>(I409*21)/100</f>
        <v>0</v>
      </c>
      <c r="P409" t="s">
        <v>35</v>
      </c>
    </row>
    <row r="410" spans="1:16" x14ac:dyDescent="0.2">
      <c r="A410" s="34" t="s">
        <v>59</v>
      </c>
      <c r="E410" s="35" t="s">
        <v>5304</v>
      </c>
    </row>
    <row r="411" spans="1:16" x14ac:dyDescent="0.2">
      <c r="A411" s="36" t="s">
        <v>61</v>
      </c>
      <c r="E411" s="37" t="s">
        <v>5305</v>
      </c>
    </row>
    <row r="412" spans="1:16" ht="25.5" x14ac:dyDescent="0.2">
      <c r="A412" t="s">
        <v>63</v>
      </c>
      <c r="E412" s="35" t="s">
        <v>5306</v>
      </c>
    </row>
    <row r="413" spans="1:16" x14ac:dyDescent="0.2">
      <c r="A413" s="24" t="s">
        <v>55</v>
      </c>
      <c r="B413" s="29" t="s">
        <v>617</v>
      </c>
      <c r="C413" s="29" t="s">
        <v>5307</v>
      </c>
      <c r="D413" s="24" t="s">
        <v>69</v>
      </c>
      <c r="E413" s="30" t="s">
        <v>5308</v>
      </c>
      <c r="F413" s="31" t="s">
        <v>486</v>
      </c>
      <c r="G413" s="32">
        <v>1.1399999999999999</v>
      </c>
      <c r="H413" s="33">
        <v>0</v>
      </c>
      <c r="I413" s="33">
        <f>ROUND(ROUND(H413,2)*ROUND(G413,3),2)</f>
        <v>0</v>
      </c>
      <c r="O413">
        <f>(I413*21)/100</f>
        <v>0</v>
      </c>
      <c r="P413" t="s">
        <v>35</v>
      </c>
    </row>
    <row r="414" spans="1:16" ht="25.5" x14ac:dyDescent="0.2">
      <c r="A414" s="34" t="s">
        <v>59</v>
      </c>
      <c r="E414" s="35" t="s">
        <v>5309</v>
      </c>
    </row>
    <row r="415" spans="1:16" ht="38.25" x14ac:dyDescent="0.2">
      <c r="A415" s="36" t="s">
        <v>61</v>
      </c>
      <c r="E415" s="37" t="s">
        <v>5310</v>
      </c>
    </row>
    <row r="416" spans="1:16" ht="25.5" x14ac:dyDescent="0.2">
      <c r="A416" t="s">
        <v>63</v>
      </c>
      <c r="E416" s="35" t="s">
        <v>5311</v>
      </c>
    </row>
    <row r="417" spans="1:16" x14ac:dyDescent="0.2">
      <c r="A417" s="24" t="s">
        <v>55</v>
      </c>
      <c r="B417" s="29" t="s">
        <v>623</v>
      </c>
      <c r="C417" s="29" t="s">
        <v>5312</v>
      </c>
      <c r="D417" s="24" t="s">
        <v>69</v>
      </c>
      <c r="E417" s="30" t="s">
        <v>5313</v>
      </c>
      <c r="F417" s="31" t="s">
        <v>486</v>
      </c>
      <c r="G417" s="32">
        <v>0.38</v>
      </c>
      <c r="H417" s="33">
        <v>0</v>
      </c>
      <c r="I417" s="33">
        <f>ROUND(ROUND(H417,2)*ROUND(G417,3),2)</f>
        <v>0</v>
      </c>
      <c r="O417">
        <f>(I417*21)/100</f>
        <v>0</v>
      </c>
      <c r="P417" t="s">
        <v>35</v>
      </c>
    </row>
    <row r="418" spans="1:16" x14ac:dyDescent="0.2">
      <c r="A418" s="34" t="s">
        <v>59</v>
      </c>
      <c r="E418" s="35" t="s">
        <v>69</v>
      </c>
    </row>
    <row r="419" spans="1:16" x14ac:dyDescent="0.2">
      <c r="A419" s="36" t="s">
        <v>61</v>
      </c>
      <c r="E419" s="37" t="s">
        <v>5314</v>
      </c>
    </row>
    <row r="420" spans="1:16" ht="25.5" x14ac:dyDescent="0.2">
      <c r="A420" t="s">
        <v>63</v>
      </c>
      <c r="E420" s="35" t="s">
        <v>5315</v>
      </c>
    </row>
    <row r="421" spans="1:16" x14ac:dyDescent="0.2">
      <c r="A421" s="24" t="s">
        <v>55</v>
      </c>
      <c r="B421" s="29" t="s">
        <v>628</v>
      </c>
      <c r="C421" s="29" t="s">
        <v>5316</v>
      </c>
      <c r="D421" s="24" t="s">
        <v>69</v>
      </c>
      <c r="E421" s="30" t="s">
        <v>5317</v>
      </c>
      <c r="F421" s="31" t="s">
        <v>486</v>
      </c>
      <c r="G421" s="32">
        <v>3.04</v>
      </c>
      <c r="H421" s="33">
        <v>0</v>
      </c>
      <c r="I421" s="33">
        <f>ROUND(ROUND(H421,2)*ROUND(G421,3),2)</f>
        <v>0</v>
      </c>
      <c r="O421">
        <f>(I421*21)/100</f>
        <v>0</v>
      </c>
      <c r="P421" t="s">
        <v>35</v>
      </c>
    </row>
    <row r="422" spans="1:16" ht="51" x14ac:dyDescent="0.2">
      <c r="A422" s="34" t="s">
        <v>59</v>
      </c>
      <c r="E422" s="35" t="s">
        <v>5259</v>
      </c>
    </row>
    <row r="423" spans="1:16" ht="63.75" x14ac:dyDescent="0.2">
      <c r="A423" s="36" t="s">
        <v>61</v>
      </c>
      <c r="E423" s="37" t="s">
        <v>5318</v>
      </c>
    </row>
    <row r="424" spans="1:16" ht="153" x14ac:dyDescent="0.2">
      <c r="A424" t="s">
        <v>63</v>
      </c>
      <c r="E424" s="35" t="s">
        <v>5319</v>
      </c>
    </row>
    <row r="425" spans="1:16" x14ac:dyDescent="0.2">
      <c r="A425" s="24" t="s">
        <v>55</v>
      </c>
      <c r="B425" s="29" t="s">
        <v>633</v>
      </c>
      <c r="C425" s="29" t="s">
        <v>5320</v>
      </c>
      <c r="D425" s="24" t="s">
        <v>69</v>
      </c>
      <c r="E425" s="30" t="s">
        <v>5321</v>
      </c>
      <c r="F425" s="31" t="s">
        <v>486</v>
      </c>
      <c r="G425" s="32">
        <v>4.18</v>
      </c>
      <c r="H425" s="33">
        <v>0</v>
      </c>
      <c r="I425" s="33">
        <f>ROUND(ROUND(H425,2)*ROUND(G425,3),2)</f>
        <v>0</v>
      </c>
      <c r="O425">
        <f>(I425*21)/100</f>
        <v>0</v>
      </c>
      <c r="P425" t="s">
        <v>35</v>
      </c>
    </row>
    <row r="426" spans="1:16" ht="76.5" x14ac:dyDescent="0.2">
      <c r="A426" s="34" t="s">
        <v>59</v>
      </c>
      <c r="E426" s="35" t="s">
        <v>5322</v>
      </c>
    </row>
    <row r="427" spans="1:16" ht="89.25" x14ac:dyDescent="0.2">
      <c r="A427" s="36" t="s">
        <v>61</v>
      </c>
      <c r="E427" s="37" t="s">
        <v>5323</v>
      </c>
    </row>
    <row r="428" spans="1:16" ht="51" x14ac:dyDescent="0.2">
      <c r="A428" t="s">
        <v>63</v>
      </c>
      <c r="E428" s="35" t="s">
        <v>5324</v>
      </c>
    </row>
    <row r="429" spans="1:16" x14ac:dyDescent="0.2">
      <c r="A429" s="24" t="s">
        <v>55</v>
      </c>
      <c r="B429" s="29" t="s">
        <v>639</v>
      </c>
      <c r="C429" s="29" t="s">
        <v>5325</v>
      </c>
      <c r="D429" s="24" t="s">
        <v>69</v>
      </c>
      <c r="E429" s="30" t="s">
        <v>5326</v>
      </c>
      <c r="F429" s="31" t="s">
        <v>486</v>
      </c>
      <c r="G429" s="32">
        <v>3.42</v>
      </c>
      <c r="H429" s="33">
        <v>0</v>
      </c>
      <c r="I429" s="33">
        <f>ROUND(ROUND(H429,2)*ROUND(G429,3),2)</f>
        <v>0</v>
      </c>
      <c r="O429">
        <f>(I429*21)/100</f>
        <v>0</v>
      </c>
      <c r="P429" t="s">
        <v>35</v>
      </c>
    </row>
    <row r="430" spans="1:16" x14ac:dyDescent="0.2">
      <c r="A430" s="34" t="s">
        <v>59</v>
      </c>
      <c r="E430" s="35" t="s">
        <v>69</v>
      </c>
    </row>
    <row r="431" spans="1:16" x14ac:dyDescent="0.2">
      <c r="A431" s="36" t="s">
        <v>61</v>
      </c>
      <c r="E431" s="37" t="s">
        <v>5327</v>
      </c>
    </row>
    <row r="432" spans="1:16" x14ac:dyDescent="0.2">
      <c r="A432" t="s">
        <v>63</v>
      </c>
      <c r="E432" s="35" t="s">
        <v>69</v>
      </c>
    </row>
    <row r="433" spans="1:18" x14ac:dyDescent="0.2">
      <c r="A433" s="24" t="s">
        <v>55</v>
      </c>
      <c r="B433" s="29" t="s">
        <v>645</v>
      </c>
      <c r="C433" s="29" t="s">
        <v>5328</v>
      </c>
      <c r="D433" s="24" t="s">
        <v>69</v>
      </c>
      <c r="E433" s="30" t="s">
        <v>5329</v>
      </c>
      <c r="F433" s="31" t="s">
        <v>71</v>
      </c>
      <c r="G433" s="32">
        <v>0.66100000000000003</v>
      </c>
      <c r="H433" s="33">
        <v>0</v>
      </c>
      <c r="I433" s="33">
        <f>ROUND(ROUND(H433,2)*ROUND(G433,3),2)</f>
        <v>0</v>
      </c>
      <c r="O433">
        <f>(I433*21)/100</f>
        <v>0</v>
      </c>
      <c r="P433" t="s">
        <v>35</v>
      </c>
    </row>
    <row r="434" spans="1:18" x14ac:dyDescent="0.2">
      <c r="A434" s="34" t="s">
        <v>59</v>
      </c>
      <c r="E434" s="35" t="s">
        <v>5330</v>
      </c>
    </row>
    <row r="435" spans="1:18" x14ac:dyDescent="0.2">
      <c r="A435" s="36" t="s">
        <v>61</v>
      </c>
      <c r="E435" s="37" t="s">
        <v>5331</v>
      </c>
    </row>
    <row r="436" spans="1:18" ht="51" x14ac:dyDescent="0.2">
      <c r="A436" t="s">
        <v>63</v>
      </c>
      <c r="E436" s="35" t="s">
        <v>5332</v>
      </c>
    </row>
    <row r="437" spans="1:18" x14ac:dyDescent="0.2">
      <c r="A437" s="24" t="s">
        <v>55</v>
      </c>
      <c r="B437" s="29" t="s">
        <v>650</v>
      </c>
      <c r="C437" s="29" t="s">
        <v>5333</v>
      </c>
      <c r="D437" s="24" t="s">
        <v>69</v>
      </c>
      <c r="E437" s="30" t="s">
        <v>5334</v>
      </c>
      <c r="F437" s="31" t="s">
        <v>101</v>
      </c>
      <c r="G437" s="32">
        <v>53.96</v>
      </c>
      <c r="H437" s="33">
        <v>0</v>
      </c>
      <c r="I437" s="33">
        <f>ROUND(ROUND(H437,2)*ROUND(G437,3),2)</f>
        <v>0</v>
      </c>
      <c r="O437">
        <f>(I437*21)/100</f>
        <v>0</v>
      </c>
      <c r="P437" t="s">
        <v>35</v>
      </c>
    </row>
    <row r="438" spans="1:18" x14ac:dyDescent="0.2">
      <c r="A438" s="34" t="s">
        <v>59</v>
      </c>
      <c r="E438" s="35" t="s">
        <v>69</v>
      </c>
    </row>
    <row r="439" spans="1:18" x14ac:dyDescent="0.2">
      <c r="A439" s="36" t="s">
        <v>61</v>
      </c>
      <c r="E439" s="37" t="s">
        <v>5335</v>
      </c>
    </row>
    <row r="440" spans="1:18" x14ac:dyDescent="0.2">
      <c r="A440" t="s">
        <v>63</v>
      </c>
      <c r="E440" s="35" t="s">
        <v>69</v>
      </c>
    </row>
    <row r="441" spans="1:18" ht="12.75" customHeight="1" x14ac:dyDescent="0.2">
      <c r="A441" s="12" t="s">
        <v>53</v>
      </c>
      <c r="B441" s="12"/>
      <c r="C441" s="38" t="s">
        <v>50</v>
      </c>
      <c r="D441" s="12"/>
      <c r="E441" s="27" t="s">
        <v>542</v>
      </c>
      <c r="F441" s="12"/>
      <c r="G441" s="12"/>
      <c r="H441" s="12"/>
      <c r="I441" s="39">
        <f>0+Q441</f>
        <v>0</v>
      </c>
      <c r="O441">
        <f>0+R441</f>
        <v>0</v>
      </c>
      <c r="Q441">
        <f>0+I442+I446+I450+I454</f>
        <v>0</v>
      </c>
      <c r="R441">
        <f>0+O442+O446+O450+O454</f>
        <v>0</v>
      </c>
    </row>
    <row r="442" spans="1:18" x14ac:dyDescent="0.2">
      <c r="A442" s="24" t="s">
        <v>55</v>
      </c>
      <c r="B442" s="29" t="s">
        <v>656</v>
      </c>
      <c r="C442" s="29" t="s">
        <v>5336</v>
      </c>
      <c r="D442" s="24" t="s">
        <v>69</v>
      </c>
      <c r="E442" s="30" t="s">
        <v>5337</v>
      </c>
      <c r="F442" s="31" t="s">
        <v>137</v>
      </c>
      <c r="G442" s="32">
        <v>11.4</v>
      </c>
      <c r="H442" s="33">
        <v>0</v>
      </c>
      <c r="I442" s="33">
        <f>ROUND(ROUND(H442,2)*ROUND(G442,3),2)</f>
        <v>0</v>
      </c>
      <c r="O442">
        <f>(I442*21)/100</f>
        <v>0</v>
      </c>
      <c r="P442" t="s">
        <v>35</v>
      </c>
    </row>
    <row r="443" spans="1:18" x14ac:dyDescent="0.2">
      <c r="A443" s="34" t="s">
        <v>59</v>
      </c>
      <c r="E443" s="35" t="s">
        <v>69</v>
      </c>
    </row>
    <row r="444" spans="1:18" x14ac:dyDescent="0.2">
      <c r="A444" s="36" t="s">
        <v>61</v>
      </c>
      <c r="E444" s="37" t="s">
        <v>5338</v>
      </c>
    </row>
    <row r="445" spans="1:18" ht="267.75" x14ac:dyDescent="0.2">
      <c r="A445" t="s">
        <v>63</v>
      </c>
      <c r="E445" s="35" t="s">
        <v>5339</v>
      </c>
    </row>
    <row r="446" spans="1:18" x14ac:dyDescent="0.2">
      <c r="A446" s="24" t="s">
        <v>55</v>
      </c>
      <c r="B446" s="29" t="s">
        <v>662</v>
      </c>
      <c r="C446" s="29" t="s">
        <v>5340</v>
      </c>
      <c r="D446" s="24" t="s">
        <v>69</v>
      </c>
      <c r="E446" s="30" t="s">
        <v>5341</v>
      </c>
      <c r="F446" s="31" t="s">
        <v>101</v>
      </c>
      <c r="G446" s="32">
        <v>14.06</v>
      </c>
      <c r="H446" s="33">
        <v>0</v>
      </c>
      <c r="I446" s="33">
        <f>ROUND(ROUND(H446,2)*ROUND(G446,3),2)</f>
        <v>0</v>
      </c>
      <c r="O446">
        <f>(I446*21)/100</f>
        <v>0</v>
      </c>
      <c r="P446" t="s">
        <v>35</v>
      </c>
    </row>
    <row r="447" spans="1:18" x14ac:dyDescent="0.2">
      <c r="A447" s="34" t="s">
        <v>59</v>
      </c>
      <c r="E447" s="35" t="s">
        <v>5342</v>
      </c>
    </row>
    <row r="448" spans="1:18" x14ac:dyDescent="0.2">
      <c r="A448" s="36" t="s">
        <v>61</v>
      </c>
      <c r="E448" s="37" t="s">
        <v>5343</v>
      </c>
    </row>
    <row r="449" spans="1:16" ht="25.5" x14ac:dyDescent="0.2">
      <c r="A449" t="s">
        <v>63</v>
      </c>
      <c r="E449" s="35" t="s">
        <v>5344</v>
      </c>
    </row>
    <row r="450" spans="1:16" x14ac:dyDescent="0.2">
      <c r="A450" s="24" t="s">
        <v>55</v>
      </c>
      <c r="B450" s="29" t="s">
        <v>667</v>
      </c>
      <c r="C450" s="29" t="s">
        <v>5345</v>
      </c>
      <c r="D450" s="24" t="s">
        <v>69</v>
      </c>
      <c r="E450" s="30" t="s">
        <v>5346</v>
      </c>
      <c r="F450" s="31" t="s">
        <v>58</v>
      </c>
      <c r="G450" s="32">
        <v>17.100000000000001</v>
      </c>
      <c r="H450" s="33">
        <v>0</v>
      </c>
      <c r="I450" s="33">
        <f>ROUND(ROUND(H450,2)*ROUND(G450,3),2)</f>
        <v>0</v>
      </c>
      <c r="O450">
        <f>(I450*21)/100</f>
        <v>0</v>
      </c>
      <c r="P450" t="s">
        <v>35</v>
      </c>
    </row>
    <row r="451" spans="1:16" x14ac:dyDescent="0.2">
      <c r="A451" s="34" t="s">
        <v>59</v>
      </c>
      <c r="E451" s="35" t="s">
        <v>69</v>
      </c>
    </row>
    <row r="452" spans="1:16" x14ac:dyDescent="0.2">
      <c r="A452" s="36" t="s">
        <v>61</v>
      </c>
      <c r="E452" s="37" t="s">
        <v>5347</v>
      </c>
    </row>
    <row r="453" spans="1:16" x14ac:dyDescent="0.2">
      <c r="A453" t="s">
        <v>63</v>
      </c>
      <c r="E453" s="35" t="s">
        <v>69</v>
      </c>
    </row>
    <row r="454" spans="1:16" x14ac:dyDescent="0.2">
      <c r="A454" s="24" t="s">
        <v>55</v>
      </c>
      <c r="B454" s="29" t="s">
        <v>672</v>
      </c>
      <c r="C454" s="29" t="s">
        <v>5348</v>
      </c>
      <c r="D454" s="24" t="s">
        <v>69</v>
      </c>
      <c r="E454" s="30" t="s">
        <v>5349</v>
      </c>
      <c r="F454" s="31" t="s">
        <v>58</v>
      </c>
      <c r="G454" s="32">
        <v>5.7</v>
      </c>
      <c r="H454" s="33">
        <v>0</v>
      </c>
      <c r="I454" s="33">
        <f>ROUND(ROUND(H454,2)*ROUND(G454,3),2)</f>
        <v>0</v>
      </c>
      <c r="O454">
        <f>(I454*21)/100</f>
        <v>0</v>
      </c>
      <c r="P454" t="s">
        <v>35</v>
      </c>
    </row>
    <row r="455" spans="1:16" x14ac:dyDescent="0.2">
      <c r="A455" s="34" t="s">
        <v>59</v>
      </c>
      <c r="E455" s="35" t="s">
        <v>69</v>
      </c>
    </row>
    <row r="456" spans="1:16" x14ac:dyDescent="0.2">
      <c r="A456" s="36" t="s">
        <v>61</v>
      </c>
      <c r="E456" s="37" t="s">
        <v>5350</v>
      </c>
    </row>
    <row r="457" spans="1:16" x14ac:dyDescent="0.2">
      <c r="A457" t="s">
        <v>63</v>
      </c>
      <c r="E457" s="35" t="s">
        <v>69</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37"/>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0+O11+O104+O121+O170+O231+O236+O317</f>
        <v>0</v>
      </c>
      <c r="P2" t="s">
        <v>34</v>
      </c>
    </row>
    <row r="3" spans="1:18" ht="15" customHeight="1" x14ac:dyDescent="0.25">
      <c r="A3" t="s">
        <v>11</v>
      </c>
      <c r="B3" s="17" t="s">
        <v>13</v>
      </c>
      <c r="C3" s="4" t="s">
        <v>14</v>
      </c>
      <c r="D3" s="7"/>
      <c r="E3" s="18" t="s">
        <v>15</v>
      </c>
      <c r="F3" s="8"/>
      <c r="G3" s="15"/>
      <c r="H3" s="14" t="s">
        <v>5351</v>
      </c>
      <c r="I3" s="40">
        <f>0+I11+I104+I121+I170+I231+I236+I317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3100</v>
      </c>
      <c r="D6" s="7"/>
      <c r="E6" s="18" t="s">
        <v>3101</v>
      </c>
      <c r="F6" s="8"/>
      <c r="G6" s="8"/>
      <c r="H6" s="8"/>
      <c r="I6" s="8"/>
    </row>
    <row r="7" spans="1:18" ht="12.75" customHeight="1" x14ac:dyDescent="0.25">
      <c r="A7" t="s">
        <v>26</v>
      </c>
      <c r="B7" s="20" t="s">
        <v>30</v>
      </c>
      <c r="C7" s="3" t="s">
        <v>5351</v>
      </c>
      <c r="D7" s="2"/>
      <c r="E7" s="21" t="s">
        <v>5352</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18</v>
      </c>
      <c r="D11" s="25"/>
      <c r="E11" s="27" t="s">
        <v>67</v>
      </c>
      <c r="F11" s="25"/>
      <c r="G11" s="25"/>
      <c r="H11" s="25"/>
      <c r="I11" s="28">
        <f>0+Q11</f>
        <v>0</v>
      </c>
      <c r="O11">
        <f>0+R11</f>
        <v>0</v>
      </c>
      <c r="Q11">
        <f>0+I12+I16+I20+I24+I28+I32+I36+I40+I44+I48+I52+I56+I60+I64+I68+I72+I76+I80+I84+I88+I92+I96+I100</f>
        <v>0</v>
      </c>
      <c r="R11">
        <f>0+O12+O16+O20+O24+O28+O32+O36+O40+O44+O48+O52+O56+O60+O64+O68+O72+O76+O80+O84+O88+O92+O96+O100</f>
        <v>0</v>
      </c>
    </row>
    <row r="12" spans="1:18" x14ac:dyDescent="0.2">
      <c r="A12" s="24" t="s">
        <v>55</v>
      </c>
      <c r="B12" s="29" t="s">
        <v>18</v>
      </c>
      <c r="C12" s="29" t="s">
        <v>4970</v>
      </c>
      <c r="D12" s="24" t="s">
        <v>69</v>
      </c>
      <c r="E12" s="30" t="s">
        <v>4971</v>
      </c>
      <c r="F12" s="31" t="s">
        <v>101</v>
      </c>
      <c r="G12" s="32">
        <v>10</v>
      </c>
      <c r="H12" s="33">
        <v>0</v>
      </c>
      <c r="I12" s="33">
        <f>ROUND(ROUND(H12,2)*ROUND(G12,3),2)</f>
        <v>0</v>
      </c>
      <c r="O12">
        <f>(I12*21)/100</f>
        <v>0</v>
      </c>
      <c r="P12" t="s">
        <v>35</v>
      </c>
    </row>
    <row r="13" spans="1:18" x14ac:dyDescent="0.2">
      <c r="A13" s="34" t="s">
        <v>59</v>
      </c>
      <c r="E13" s="35" t="s">
        <v>69</v>
      </c>
    </row>
    <row r="14" spans="1:18" x14ac:dyDescent="0.2">
      <c r="A14" s="36" t="s">
        <v>61</v>
      </c>
      <c r="E14" s="37" t="s">
        <v>750</v>
      </c>
    </row>
    <row r="15" spans="1:18" x14ac:dyDescent="0.2">
      <c r="A15" t="s">
        <v>63</v>
      </c>
      <c r="E15" s="35" t="s">
        <v>5353</v>
      </c>
    </row>
    <row r="16" spans="1:18" x14ac:dyDescent="0.2">
      <c r="A16" s="24" t="s">
        <v>55</v>
      </c>
      <c r="B16" s="29" t="s">
        <v>35</v>
      </c>
      <c r="C16" s="29" t="s">
        <v>4974</v>
      </c>
      <c r="D16" s="24" t="s">
        <v>69</v>
      </c>
      <c r="E16" s="30" t="s">
        <v>4975</v>
      </c>
      <c r="F16" s="31" t="s">
        <v>137</v>
      </c>
      <c r="G16" s="32">
        <v>50</v>
      </c>
      <c r="H16" s="33">
        <v>0</v>
      </c>
      <c r="I16" s="33">
        <f>ROUND(ROUND(H16,2)*ROUND(G16,3),2)</f>
        <v>0</v>
      </c>
      <c r="O16">
        <f>(I16*21)/100</f>
        <v>0</v>
      </c>
      <c r="P16" t="s">
        <v>35</v>
      </c>
    </row>
    <row r="17" spans="1:16" x14ac:dyDescent="0.2">
      <c r="A17" s="34" t="s">
        <v>59</v>
      </c>
      <c r="E17" s="35" t="s">
        <v>5354</v>
      </c>
    </row>
    <row r="18" spans="1:16" x14ac:dyDescent="0.2">
      <c r="A18" s="36" t="s">
        <v>61</v>
      </c>
      <c r="E18" s="37" t="s">
        <v>5355</v>
      </c>
    </row>
    <row r="19" spans="1:16" x14ac:dyDescent="0.2">
      <c r="A19" t="s">
        <v>63</v>
      </c>
      <c r="E19" s="35" t="s">
        <v>69</v>
      </c>
    </row>
    <row r="20" spans="1:16" x14ac:dyDescent="0.2">
      <c r="A20" s="24" t="s">
        <v>55</v>
      </c>
      <c r="B20" s="29" t="s">
        <v>34</v>
      </c>
      <c r="C20" s="29" t="s">
        <v>4982</v>
      </c>
      <c r="D20" s="24" t="s">
        <v>69</v>
      </c>
      <c r="E20" s="30" t="s">
        <v>5356</v>
      </c>
      <c r="F20" s="31" t="s">
        <v>101</v>
      </c>
      <c r="G20" s="32">
        <v>2.2000000000000002</v>
      </c>
      <c r="H20" s="33">
        <v>0</v>
      </c>
      <c r="I20" s="33">
        <f>ROUND(ROUND(H20,2)*ROUND(G20,3),2)</f>
        <v>0</v>
      </c>
      <c r="O20">
        <f>(I20*21)/100</f>
        <v>0</v>
      </c>
      <c r="P20" t="s">
        <v>35</v>
      </c>
    </row>
    <row r="21" spans="1:16" x14ac:dyDescent="0.2">
      <c r="A21" s="34" t="s">
        <v>59</v>
      </c>
      <c r="E21" s="35" t="s">
        <v>69</v>
      </c>
    </row>
    <row r="22" spans="1:16" x14ac:dyDescent="0.2">
      <c r="A22" s="36" t="s">
        <v>61</v>
      </c>
      <c r="E22" s="37" t="s">
        <v>811</v>
      </c>
    </row>
    <row r="23" spans="1:16" x14ac:dyDescent="0.2">
      <c r="A23" t="s">
        <v>63</v>
      </c>
      <c r="E23" s="35" t="s">
        <v>4985</v>
      </c>
    </row>
    <row r="24" spans="1:16" x14ac:dyDescent="0.2">
      <c r="A24" s="24" t="s">
        <v>55</v>
      </c>
      <c r="B24" s="29" t="s">
        <v>43</v>
      </c>
      <c r="C24" s="29" t="s">
        <v>4986</v>
      </c>
      <c r="D24" s="24" t="s">
        <v>69</v>
      </c>
      <c r="E24" s="30" t="s">
        <v>4987</v>
      </c>
      <c r="F24" s="31" t="s">
        <v>71</v>
      </c>
      <c r="G24" s="32">
        <v>19.701000000000001</v>
      </c>
      <c r="H24" s="33">
        <v>0</v>
      </c>
      <c r="I24" s="33">
        <f>ROUND(ROUND(H24,2)*ROUND(G24,3),2)</f>
        <v>0</v>
      </c>
      <c r="O24">
        <f>(I24*21)/100</f>
        <v>0</v>
      </c>
      <c r="P24" t="s">
        <v>35</v>
      </c>
    </row>
    <row r="25" spans="1:16" x14ac:dyDescent="0.2">
      <c r="A25" s="34" t="s">
        <v>59</v>
      </c>
      <c r="E25" s="35" t="s">
        <v>69</v>
      </c>
    </row>
    <row r="26" spans="1:16" ht="38.25" x14ac:dyDescent="0.2">
      <c r="A26" s="36" t="s">
        <v>61</v>
      </c>
      <c r="E26" s="37" t="s">
        <v>5357</v>
      </c>
    </row>
    <row r="27" spans="1:16" x14ac:dyDescent="0.2">
      <c r="A27" t="s">
        <v>63</v>
      </c>
      <c r="E27" s="35" t="s">
        <v>4989</v>
      </c>
    </row>
    <row r="28" spans="1:16" x14ac:dyDescent="0.2">
      <c r="A28" s="24" t="s">
        <v>55</v>
      </c>
      <c r="B28" s="29" t="s">
        <v>45</v>
      </c>
      <c r="C28" s="29" t="s">
        <v>5024</v>
      </c>
      <c r="D28" s="24" t="s">
        <v>69</v>
      </c>
      <c r="E28" s="30" t="s">
        <v>5358</v>
      </c>
      <c r="F28" s="31" t="s">
        <v>71</v>
      </c>
      <c r="G28" s="32">
        <v>145.58500000000001</v>
      </c>
      <c r="H28" s="33">
        <v>0</v>
      </c>
      <c r="I28" s="33">
        <f>ROUND(ROUND(H28,2)*ROUND(G28,3),2)</f>
        <v>0</v>
      </c>
      <c r="O28">
        <f>(I28*21)/100</f>
        <v>0</v>
      </c>
      <c r="P28" t="s">
        <v>35</v>
      </c>
    </row>
    <row r="29" spans="1:16" x14ac:dyDescent="0.2">
      <c r="A29" s="34" t="s">
        <v>59</v>
      </c>
      <c r="E29" s="35" t="s">
        <v>69</v>
      </c>
    </row>
    <row r="30" spans="1:16" ht="76.5" x14ac:dyDescent="0.2">
      <c r="A30" s="36" t="s">
        <v>61</v>
      </c>
      <c r="E30" s="37" t="s">
        <v>5359</v>
      </c>
    </row>
    <row r="31" spans="1:16" ht="76.5" x14ac:dyDescent="0.2">
      <c r="A31" t="s">
        <v>63</v>
      </c>
      <c r="E31" s="35" t="s">
        <v>5360</v>
      </c>
    </row>
    <row r="32" spans="1:16" x14ac:dyDescent="0.2">
      <c r="A32" s="24" t="s">
        <v>55</v>
      </c>
      <c r="B32" s="29" t="s">
        <v>47</v>
      </c>
      <c r="C32" s="29" t="s">
        <v>5028</v>
      </c>
      <c r="D32" s="24" t="s">
        <v>69</v>
      </c>
      <c r="E32" s="30" t="s">
        <v>5361</v>
      </c>
      <c r="F32" s="31" t="s">
        <v>71</v>
      </c>
      <c r="G32" s="32">
        <v>43.673999999999999</v>
      </c>
      <c r="H32" s="33">
        <v>0</v>
      </c>
      <c r="I32" s="33">
        <f>ROUND(ROUND(H32,2)*ROUND(G32,3),2)</f>
        <v>0</v>
      </c>
      <c r="O32">
        <f>(I32*21)/100</f>
        <v>0</v>
      </c>
      <c r="P32" t="s">
        <v>35</v>
      </c>
    </row>
    <row r="33" spans="1:16" x14ac:dyDescent="0.2">
      <c r="A33" s="34" t="s">
        <v>59</v>
      </c>
      <c r="E33" s="35" t="s">
        <v>5362</v>
      </c>
    </row>
    <row r="34" spans="1:16" x14ac:dyDescent="0.2">
      <c r="A34" s="36" t="s">
        <v>61</v>
      </c>
      <c r="E34" s="37" t="s">
        <v>5363</v>
      </c>
    </row>
    <row r="35" spans="1:16" ht="25.5" x14ac:dyDescent="0.2">
      <c r="A35" t="s">
        <v>63</v>
      </c>
      <c r="E35" s="35" t="s">
        <v>5001</v>
      </c>
    </row>
    <row r="36" spans="1:16" x14ac:dyDescent="0.2">
      <c r="A36" s="24" t="s">
        <v>55</v>
      </c>
      <c r="B36" s="29" t="s">
        <v>89</v>
      </c>
      <c r="C36" s="29" t="s">
        <v>5036</v>
      </c>
      <c r="D36" s="24" t="s">
        <v>69</v>
      </c>
      <c r="E36" s="30" t="s">
        <v>5364</v>
      </c>
      <c r="F36" s="31" t="s">
        <v>204</v>
      </c>
      <c r="G36" s="32">
        <v>108.02</v>
      </c>
      <c r="H36" s="33">
        <v>0</v>
      </c>
      <c r="I36" s="33">
        <f>ROUND(ROUND(H36,2)*ROUND(G36,3),2)</f>
        <v>0</v>
      </c>
      <c r="O36">
        <f>(I36*21)/100</f>
        <v>0</v>
      </c>
      <c r="P36" t="s">
        <v>35</v>
      </c>
    </row>
    <row r="37" spans="1:16" ht="25.5" x14ac:dyDescent="0.2">
      <c r="A37" s="34" t="s">
        <v>59</v>
      </c>
      <c r="E37" s="35" t="s">
        <v>5365</v>
      </c>
    </row>
    <row r="38" spans="1:16" ht="38.25" x14ac:dyDescent="0.2">
      <c r="A38" s="36" t="s">
        <v>61</v>
      </c>
      <c r="E38" s="37" t="s">
        <v>5366</v>
      </c>
    </row>
    <row r="39" spans="1:16" x14ac:dyDescent="0.2">
      <c r="A39" t="s">
        <v>63</v>
      </c>
      <c r="E39" s="35" t="s">
        <v>5367</v>
      </c>
    </row>
    <row r="40" spans="1:16" x14ac:dyDescent="0.2">
      <c r="A40" s="24" t="s">
        <v>55</v>
      </c>
      <c r="B40" s="29" t="s">
        <v>94</v>
      </c>
      <c r="C40" s="29" t="s">
        <v>5041</v>
      </c>
      <c r="D40" s="24" t="s">
        <v>69</v>
      </c>
      <c r="E40" s="30" t="s">
        <v>5368</v>
      </c>
      <c r="F40" s="31" t="s">
        <v>204</v>
      </c>
      <c r="G40" s="32">
        <v>48</v>
      </c>
      <c r="H40" s="33">
        <v>0</v>
      </c>
      <c r="I40" s="33">
        <f>ROUND(ROUND(H40,2)*ROUND(G40,3),2)</f>
        <v>0</v>
      </c>
      <c r="O40">
        <f>(I40*21)/100</f>
        <v>0</v>
      </c>
      <c r="P40" t="s">
        <v>35</v>
      </c>
    </row>
    <row r="41" spans="1:16" x14ac:dyDescent="0.2">
      <c r="A41" s="34" t="s">
        <v>59</v>
      </c>
      <c r="E41" s="35" t="s">
        <v>5369</v>
      </c>
    </row>
    <row r="42" spans="1:16" ht="38.25" x14ac:dyDescent="0.2">
      <c r="A42" s="36" t="s">
        <v>61</v>
      </c>
      <c r="E42" s="37" t="s">
        <v>5370</v>
      </c>
    </row>
    <row r="43" spans="1:16" x14ac:dyDescent="0.2">
      <c r="A43" t="s">
        <v>63</v>
      </c>
      <c r="E43" s="35" t="s">
        <v>5367</v>
      </c>
    </row>
    <row r="44" spans="1:16" x14ac:dyDescent="0.2">
      <c r="A44" s="24" t="s">
        <v>55</v>
      </c>
      <c r="B44" s="29" t="s">
        <v>50</v>
      </c>
      <c r="C44" s="29" t="s">
        <v>5371</v>
      </c>
      <c r="D44" s="24" t="s">
        <v>69</v>
      </c>
      <c r="E44" s="30" t="s">
        <v>5372</v>
      </c>
      <c r="F44" s="31" t="s">
        <v>204</v>
      </c>
      <c r="G44" s="32">
        <v>108.68</v>
      </c>
      <c r="H44" s="33">
        <v>0</v>
      </c>
      <c r="I44" s="33">
        <f>ROUND(ROUND(H44,2)*ROUND(G44,3),2)</f>
        <v>0</v>
      </c>
      <c r="O44">
        <f>(I44*21)/100</f>
        <v>0</v>
      </c>
      <c r="P44" t="s">
        <v>35</v>
      </c>
    </row>
    <row r="45" spans="1:16" x14ac:dyDescent="0.2">
      <c r="A45" s="34" t="s">
        <v>59</v>
      </c>
      <c r="E45" s="35" t="s">
        <v>5369</v>
      </c>
    </row>
    <row r="46" spans="1:16" x14ac:dyDescent="0.2">
      <c r="A46" s="36" t="s">
        <v>61</v>
      </c>
      <c r="E46" s="37" t="s">
        <v>5373</v>
      </c>
    </row>
    <row r="47" spans="1:16" x14ac:dyDescent="0.2">
      <c r="A47" t="s">
        <v>63</v>
      </c>
      <c r="E47" s="35" t="s">
        <v>5367</v>
      </c>
    </row>
    <row r="48" spans="1:16" x14ac:dyDescent="0.2">
      <c r="A48" s="24" t="s">
        <v>55</v>
      </c>
      <c r="B48" s="29" t="s">
        <v>52</v>
      </c>
      <c r="C48" s="29" t="s">
        <v>5045</v>
      </c>
      <c r="D48" s="24" t="s">
        <v>69</v>
      </c>
      <c r="E48" s="30" t="s">
        <v>5046</v>
      </c>
      <c r="F48" s="31" t="s">
        <v>204</v>
      </c>
      <c r="G48" s="32">
        <v>108.02</v>
      </c>
      <c r="H48" s="33">
        <v>0</v>
      </c>
      <c r="I48" s="33">
        <f>ROUND(ROUND(H48,2)*ROUND(G48,3),2)</f>
        <v>0</v>
      </c>
      <c r="O48">
        <f>(I48*21)/100</f>
        <v>0</v>
      </c>
      <c r="P48" t="s">
        <v>35</v>
      </c>
    </row>
    <row r="49" spans="1:16" x14ac:dyDescent="0.2">
      <c r="A49" s="34" t="s">
        <v>59</v>
      </c>
      <c r="E49" s="35" t="s">
        <v>69</v>
      </c>
    </row>
    <row r="50" spans="1:16" x14ac:dyDescent="0.2">
      <c r="A50" s="36" t="s">
        <v>61</v>
      </c>
      <c r="E50" s="37" t="s">
        <v>5374</v>
      </c>
    </row>
    <row r="51" spans="1:16" x14ac:dyDescent="0.2">
      <c r="A51" t="s">
        <v>63</v>
      </c>
      <c r="E51" s="35" t="s">
        <v>69</v>
      </c>
    </row>
    <row r="52" spans="1:16" x14ac:dyDescent="0.2">
      <c r="A52" s="24" t="s">
        <v>55</v>
      </c>
      <c r="B52" s="29" t="s">
        <v>108</v>
      </c>
      <c r="C52" s="29" t="s">
        <v>5048</v>
      </c>
      <c r="D52" s="24" t="s">
        <v>69</v>
      </c>
      <c r="E52" s="30" t="s">
        <v>5375</v>
      </c>
      <c r="F52" s="31" t="s">
        <v>204</v>
      </c>
      <c r="G52" s="32">
        <v>48</v>
      </c>
      <c r="H52" s="33">
        <v>0</v>
      </c>
      <c r="I52" s="33">
        <f>ROUND(ROUND(H52,2)*ROUND(G52,3),2)</f>
        <v>0</v>
      </c>
      <c r="O52">
        <f>(I52*21)/100</f>
        <v>0</v>
      </c>
      <c r="P52" t="s">
        <v>35</v>
      </c>
    </row>
    <row r="53" spans="1:16" x14ac:dyDescent="0.2">
      <c r="A53" s="34" t="s">
        <v>59</v>
      </c>
      <c r="E53" s="35" t="s">
        <v>69</v>
      </c>
    </row>
    <row r="54" spans="1:16" x14ac:dyDescent="0.2">
      <c r="A54" s="36" t="s">
        <v>61</v>
      </c>
      <c r="E54" s="37" t="s">
        <v>5376</v>
      </c>
    </row>
    <row r="55" spans="1:16" x14ac:dyDescent="0.2">
      <c r="A55" t="s">
        <v>63</v>
      </c>
      <c r="E55" s="35" t="s">
        <v>69</v>
      </c>
    </row>
    <row r="56" spans="1:16" x14ac:dyDescent="0.2">
      <c r="A56" s="24" t="s">
        <v>55</v>
      </c>
      <c r="B56" s="29" t="s">
        <v>113</v>
      </c>
      <c r="C56" s="29" t="s">
        <v>5377</v>
      </c>
      <c r="D56" s="24" t="s">
        <v>69</v>
      </c>
      <c r="E56" s="30" t="s">
        <v>5378</v>
      </c>
      <c r="F56" s="31" t="s">
        <v>204</v>
      </c>
      <c r="G56" s="32">
        <v>108.68</v>
      </c>
      <c r="H56" s="33">
        <v>0</v>
      </c>
      <c r="I56" s="33">
        <f>ROUND(ROUND(H56,2)*ROUND(G56,3),2)</f>
        <v>0</v>
      </c>
      <c r="O56">
        <f>(I56*21)/100</f>
        <v>0</v>
      </c>
      <c r="P56" t="s">
        <v>35</v>
      </c>
    </row>
    <row r="57" spans="1:16" x14ac:dyDescent="0.2">
      <c r="A57" s="34" t="s">
        <v>59</v>
      </c>
      <c r="E57" s="35" t="s">
        <v>69</v>
      </c>
    </row>
    <row r="58" spans="1:16" x14ac:dyDescent="0.2">
      <c r="A58" s="36" t="s">
        <v>61</v>
      </c>
      <c r="E58" s="37" t="s">
        <v>5379</v>
      </c>
    </row>
    <row r="59" spans="1:16" x14ac:dyDescent="0.2">
      <c r="A59" t="s">
        <v>63</v>
      </c>
      <c r="E59" s="35" t="s">
        <v>69</v>
      </c>
    </row>
    <row r="60" spans="1:16" x14ac:dyDescent="0.2">
      <c r="A60" s="24" t="s">
        <v>55</v>
      </c>
      <c r="B60" s="29" t="s">
        <v>118</v>
      </c>
      <c r="C60" s="29" t="s">
        <v>5084</v>
      </c>
      <c r="D60" s="24" t="s">
        <v>69</v>
      </c>
      <c r="E60" s="30" t="s">
        <v>5380</v>
      </c>
      <c r="F60" s="31" t="s">
        <v>71</v>
      </c>
      <c r="G60" s="32">
        <v>59.41</v>
      </c>
      <c r="H60" s="33">
        <v>0</v>
      </c>
      <c r="I60" s="33">
        <f>ROUND(ROUND(H60,2)*ROUND(G60,3),2)</f>
        <v>0</v>
      </c>
      <c r="O60">
        <f>(I60*21)/100</f>
        <v>0</v>
      </c>
      <c r="P60" t="s">
        <v>35</v>
      </c>
    </row>
    <row r="61" spans="1:16" x14ac:dyDescent="0.2">
      <c r="A61" s="34" t="s">
        <v>59</v>
      </c>
      <c r="E61" s="35" t="s">
        <v>69</v>
      </c>
    </row>
    <row r="62" spans="1:16" x14ac:dyDescent="0.2">
      <c r="A62" s="36" t="s">
        <v>61</v>
      </c>
      <c r="E62" s="37" t="s">
        <v>5381</v>
      </c>
    </row>
    <row r="63" spans="1:16" ht="114.75" x14ac:dyDescent="0.2">
      <c r="A63" t="s">
        <v>63</v>
      </c>
      <c r="E63" s="35" t="s">
        <v>5382</v>
      </c>
    </row>
    <row r="64" spans="1:16" x14ac:dyDescent="0.2">
      <c r="A64" s="24" t="s">
        <v>55</v>
      </c>
      <c r="B64" s="29" t="s">
        <v>124</v>
      </c>
      <c r="C64" s="29" t="s">
        <v>5088</v>
      </c>
      <c r="D64" s="24" t="s">
        <v>69</v>
      </c>
      <c r="E64" s="30" t="s">
        <v>5383</v>
      </c>
      <c r="F64" s="31" t="s">
        <v>71</v>
      </c>
      <c r="G64" s="32">
        <v>26.4</v>
      </c>
      <c r="H64" s="33">
        <v>0</v>
      </c>
      <c r="I64" s="33">
        <f>ROUND(ROUND(H64,2)*ROUND(G64,3),2)</f>
        <v>0</v>
      </c>
      <c r="O64">
        <f>(I64*21)/100</f>
        <v>0</v>
      </c>
      <c r="P64" t="s">
        <v>35</v>
      </c>
    </row>
    <row r="65" spans="1:16" x14ac:dyDescent="0.2">
      <c r="A65" s="34" t="s">
        <v>59</v>
      </c>
      <c r="E65" s="35" t="s">
        <v>69</v>
      </c>
    </row>
    <row r="66" spans="1:16" x14ac:dyDescent="0.2">
      <c r="A66" s="36" t="s">
        <v>61</v>
      </c>
      <c r="E66" s="37" t="s">
        <v>5384</v>
      </c>
    </row>
    <row r="67" spans="1:16" ht="102" x14ac:dyDescent="0.2">
      <c r="A67" t="s">
        <v>63</v>
      </c>
      <c r="E67" s="35" t="s">
        <v>5385</v>
      </c>
    </row>
    <row r="68" spans="1:16" x14ac:dyDescent="0.2">
      <c r="A68" s="24" t="s">
        <v>55</v>
      </c>
      <c r="B68" s="29" t="s">
        <v>128</v>
      </c>
      <c r="C68" s="29" t="s">
        <v>5386</v>
      </c>
      <c r="D68" s="24" t="s">
        <v>69</v>
      </c>
      <c r="E68" s="30" t="s">
        <v>5387</v>
      </c>
      <c r="F68" s="31" t="s">
        <v>71</v>
      </c>
      <c r="G68" s="32">
        <v>59.77</v>
      </c>
      <c r="H68" s="33">
        <v>0</v>
      </c>
      <c r="I68" s="33">
        <f>ROUND(ROUND(H68,2)*ROUND(G68,3),2)</f>
        <v>0</v>
      </c>
      <c r="O68">
        <f>(I68*21)/100</f>
        <v>0</v>
      </c>
      <c r="P68" t="s">
        <v>35</v>
      </c>
    </row>
    <row r="69" spans="1:16" x14ac:dyDescent="0.2">
      <c r="A69" s="34" t="s">
        <v>59</v>
      </c>
      <c r="E69" s="35" t="s">
        <v>69</v>
      </c>
    </row>
    <row r="70" spans="1:16" x14ac:dyDescent="0.2">
      <c r="A70" s="36" t="s">
        <v>61</v>
      </c>
      <c r="E70" s="37" t="s">
        <v>5388</v>
      </c>
    </row>
    <row r="71" spans="1:16" ht="102" x14ac:dyDescent="0.2">
      <c r="A71" t="s">
        <v>63</v>
      </c>
      <c r="E71" s="35" t="s">
        <v>5389</v>
      </c>
    </row>
    <row r="72" spans="1:16" x14ac:dyDescent="0.2">
      <c r="A72" s="24" t="s">
        <v>55</v>
      </c>
      <c r="B72" s="29" t="s">
        <v>134</v>
      </c>
      <c r="C72" s="29" t="s">
        <v>5390</v>
      </c>
      <c r="D72" s="24" t="s">
        <v>69</v>
      </c>
      <c r="E72" s="30" t="s">
        <v>5391</v>
      </c>
      <c r="F72" s="31" t="s">
        <v>71</v>
      </c>
      <c r="G72" s="32">
        <v>117.39</v>
      </c>
      <c r="H72" s="33">
        <v>0</v>
      </c>
      <c r="I72" s="33">
        <f>ROUND(ROUND(H72,2)*ROUND(G72,3),2)</f>
        <v>0</v>
      </c>
      <c r="O72">
        <f>(I72*21)/100</f>
        <v>0</v>
      </c>
      <c r="P72" t="s">
        <v>35</v>
      </c>
    </row>
    <row r="73" spans="1:16" x14ac:dyDescent="0.2">
      <c r="A73" s="34" t="s">
        <v>59</v>
      </c>
      <c r="E73" s="35" t="s">
        <v>69</v>
      </c>
    </row>
    <row r="74" spans="1:16" x14ac:dyDescent="0.2">
      <c r="A74" s="36" t="s">
        <v>61</v>
      </c>
      <c r="E74" s="37" t="s">
        <v>5392</v>
      </c>
    </row>
    <row r="75" spans="1:16" x14ac:dyDescent="0.2">
      <c r="A75" t="s">
        <v>63</v>
      </c>
      <c r="E75" s="35" t="s">
        <v>69</v>
      </c>
    </row>
    <row r="76" spans="1:16" x14ac:dyDescent="0.2">
      <c r="A76" s="24" t="s">
        <v>55</v>
      </c>
      <c r="B76" s="29" t="s">
        <v>141</v>
      </c>
      <c r="C76" s="29" t="s">
        <v>5390</v>
      </c>
      <c r="D76" s="24" t="s">
        <v>18</v>
      </c>
      <c r="E76" s="30" t="s">
        <v>5393</v>
      </c>
      <c r="F76" s="31" t="s">
        <v>71</v>
      </c>
      <c r="G76" s="32">
        <v>145.58000000000001</v>
      </c>
      <c r="H76" s="33">
        <v>0</v>
      </c>
      <c r="I76" s="33">
        <f>ROUND(ROUND(H76,2)*ROUND(G76,3),2)</f>
        <v>0</v>
      </c>
      <c r="O76">
        <f>(I76*21)/100</f>
        <v>0</v>
      </c>
      <c r="P76" t="s">
        <v>35</v>
      </c>
    </row>
    <row r="77" spans="1:16" x14ac:dyDescent="0.2">
      <c r="A77" s="34" t="s">
        <v>59</v>
      </c>
      <c r="E77" s="35" t="s">
        <v>69</v>
      </c>
    </row>
    <row r="78" spans="1:16" x14ac:dyDescent="0.2">
      <c r="A78" s="36" t="s">
        <v>61</v>
      </c>
      <c r="E78" s="37" t="s">
        <v>5394</v>
      </c>
    </row>
    <row r="79" spans="1:16" x14ac:dyDescent="0.2">
      <c r="A79" t="s">
        <v>63</v>
      </c>
      <c r="E79" s="35" t="s">
        <v>69</v>
      </c>
    </row>
    <row r="80" spans="1:16" x14ac:dyDescent="0.2">
      <c r="A80" s="24" t="s">
        <v>55</v>
      </c>
      <c r="B80" s="29" t="s">
        <v>147</v>
      </c>
      <c r="C80" s="29" t="s">
        <v>5395</v>
      </c>
      <c r="D80" s="24" t="s">
        <v>69</v>
      </c>
      <c r="E80" s="30" t="s">
        <v>5396</v>
      </c>
      <c r="F80" s="31" t="s">
        <v>71</v>
      </c>
      <c r="G80" s="32">
        <v>2347.8000000000002</v>
      </c>
      <c r="H80" s="33">
        <v>0</v>
      </c>
      <c r="I80" s="33">
        <f>ROUND(ROUND(H80,2)*ROUND(G80,3),2)</f>
        <v>0</v>
      </c>
      <c r="O80">
        <f>(I80*21)/100</f>
        <v>0</v>
      </c>
      <c r="P80" t="s">
        <v>35</v>
      </c>
    </row>
    <row r="81" spans="1:16" x14ac:dyDescent="0.2">
      <c r="A81" s="34" t="s">
        <v>59</v>
      </c>
      <c r="E81" s="35" t="s">
        <v>69</v>
      </c>
    </row>
    <row r="82" spans="1:16" x14ac:dyDescent="0.2">
      <c r="A82" s="36" t="s">
        <v>61</v>
      </c>
      <c r="E82" s="37" t="s">
        <v>5397</v>
      </c>
    </row>
    <row r="83" spans="1:16" x14ac:dyDescent="0.2">
      <c r="A83" t="s">
        <v>63</v>
      </c>
      <c r="E83" s="35" t="s">
        <v>5398</v>
      </c>
    </row>
    <row r="84" spans="1:16" x14ac:dyDescent="0.2">
      <c r="A84" s="24" t="s">
        <v>55</v>
      </c>
      <c r="B84" s="29" t="s">
        <v>153</v>
      </c>
      <c r="C84" s="29" t="s">
        <v>5395</v>
      </c>
      <c r="D84" s="24" t="s">
        <v>18</v>
      </c>
      <c r="E84" s="30" t="s">
        <v>5399</v>
      </c>
      <c r="F84" s="31" t="s">
        <v>71</v>
      </c>
      <c r="G84" s="32">
        <v>2911.6</v>
      </c>
      <c r="H84" s="33">
        <v>0</v>
      </c>
      <c r="I84" s="33">
        <f>ROUND(ROUND(H84,2)*ROUND(G84,3),2)</f>
        <v>0</v>
      </c>
      <c r="O84">
        <f>(I84*21)/100</f>
        <v>0</v>
      </c>
      <c r="P84" t="s">
        <v>35</v>
      </c>
    </row>
    <row r="85" spans="1:16" x14ac:dyDescent="0.2">
      <c r="A85" s="34" t="s">
        <v>59</v>
      </c>
      <c r="E85" s="35" t="s">
        <v>69</v>
      </c>
    </row>
    <row r="86" spans="1:16" x14ac:dyDescent="0.2">
      <c r="A86" s="36" t="s">
        <v>61</v>
      </c>
      <c r="E86" s="37" t="s">
        <v>5400</v>
      </c>
    </row>
    <row r="87" spans="1:16" x14ac:dyDescent="0.2">
      <c r="A87" t="s">
        <v>63</v>
      </c>
      <c r="E87" s="35" t="s">
        <v>5398</v>
      </c>
    </row>
    <row r="88" spans="1:16" x14ac:dyDescent="0.2">
      <c r="A88" s="24" t="s">
        <v>55</v>
      </c>
      <c r="B88" s="29" t="s">
        <v>159</v>
      </c>
      <c r="C88" s="29" t="s">
        <v>5401</v>
      </c>
      <c r="D88" s="24" t="s">
        <v>69</v>
      </c>
      <c r="E88" s="30" t="s">
        <v>5402</v>
      </c>
      <c r="F88" s="31" t="s">
        <v>71</v>
      </c>
      <c r="G88" s="32">
        <v>145.58000000000001</v>
      </c>
      <c r="H88" s="33">
        <v>0</v>
      </c>
      <c r="I88" s="33">
        <f>ROUND(ROUND(H88,2)*ROUND(G88,3),2)</f>
        <v>0</v>
      </c>
      <c r="O88">
        <f>(I88*21)/100</f>
        <v>0</v>
      </c>
      <c r="P88" t="s">
        <v>35</v>
      </c>
    </row>
    <row r="89" spans="1:16" x14ac:dyDescent="0.2">
      <c r="A89" s="34" t="s">
        <v>59</v>
      </c>
      <c r="E89" s="35" t="s">
        <v>69</v>
      </c>
    </row>
    <row r="90" spans="1:16" x14ac:dyDescent="0.2">
      <c r="A90" s="36" t="s">
        <v>61</v>
      </c>
      <c r="E90" s="37" t="s">
        <v>5403</v>
      </c>
    </row>
    <row r="91" spans="1:16" ht="38.25" x14ac:dyDescent="0.2">
      <c r="A91" t="s">
        <v>63</v>
      </c>
      <c r="E91" s="35" t="s">
        <v>5404</v>
      </c>
    </row>
    <row r="92" spans="1:16" x14ac:dyDescent="0.2">
      <c r="A92" s="24" t="s">
        <v>55</v>
      </c>
      <c r="B92" s="29" t="s">
        <v>165</v>
      </c>
      <c r="C92" s="29" t="s">
        <v>5113</v>
      </c>
      <c r="D92" s="24" t="s">
        <v>69</v>
      </c>
      <c r="E92" s="30" t="s">
        <v>5114</v>
      </c>
      <c r="F92" s="31" t="s">
        <v>71</v>
      </c>
      <c r="G92" s="32">
        <v>117.393</v>
      </c>
      <c r="H92" s="33">
        <v>0</v>
      </c>
      <c r="I92" s="33">
        <f>ROUND(ROUND(H92,2)*ROUND(G92,3),2)</f>
        <v>0</v>
      </c>
      <c r="O92">
        <f>(I92*21)/100</f>
        <v>0</v>
      </c>
      <c r="P92" t="s">
        <v>35</v>
      </c>
    </row>
    <row r="93" spans="1:16" ht="25.5" x14ac:dyDescent="0.2">
      <c r="A93" s="34" t="s">
        <v>59</v>
      </c>
      <c r="E93" s="35" t="s">
        <v>5365</v>
      </c>
    </row>
    <row r="94" spans="1:16" ht="38.25" x14ac:dyDescent="0.2">
      <c r="A94" s="36" t="s">
        <v>61</v>
      </c>
      <c r="E94" s="37" t="s">
        <v>5405</v>
      </c>
    </row>
    <row r="95" spans="1:16" ht="25.5" x14ac:dyDescent="0.2">
      <c r="A95" t="s">
        <v>63</v>
      </c>
      <c r="E95" s="35" t="s">
        <v>5406</v>
      </c>
    </row>
    <row r="96" spans="1:16" x14ac:dyDescent="0.2">
      <c r="A96" s="24" t="s">
        <v>55</v>
      </c>
      <c r="B96" s="29" t="s">
        <v>171</v>
      </c>
      <c r="C96" s="29" t="s">
        <v>5118</v>
      </c>
      <c r="D96" s="24" t="s">
        <v>69</v>
      </c>
      <c r="E96" s="30" t="s">
        <v>5119</v>
      </c>
      <c r="F96" s="31" t="s">
        <v>71</v>
      </c>
      <c r="G96" s="32">
        <v>22.413</v>
      </c>
      <c r="H96" s="33">
        <v>0</v>
      </c>
      <c r="I96" s="33">
        <f>ROUND(ROUND(H96,2)*ROUND(G96,3),2)</f>
        <v>0</v>
      </c>
      <c r="O96">
        <f>(I96*21)/100</f>
        <v>0</v>
      </c>
      <c r="P96" t="s">
        <v>35</v>
      </c>
    </row>
    <row r="97" spans="1:18" ht="38.25" x14ac:dyDescent="0.2">
      <c r="A97" s="34" t="s">
        <v>59</v>
      </c>
      <c r="E97" s="35" t="s">
        <v>5407</v>
      </c>
    </row>
    <row r="98" spans="1:18" ht="38.25" x14ac:dyDescent="0.2">
      <c r="A98" s="36" t="s">
        <v>61</v>
      </c>
      <c r="E98" s="37" t="s">
        <v>5408</v>
      </c>
    </row>
    <row r="99" spans="1:18" x14ac:dyDescent="0.2">
      <c r="A99" t="s">
        <v>63</v>
      </c>
      <c r="E99" s="35" t="s">
        <v>5122</v>
      </c>
    </row>
    <row r="100" spans="1:18" x14ac:dyDescent="0.2">
      <c r="A100" s="24" t="s">
        <v>55</v>
      </c>
      <c r="B100" s="29" t="s">
        <v>178</v>
      </c>
      <c r="C100" s="29" t="s">
        <v>5127</v>
      </c>
      <c r="D100" s="24" t="s">
        <v>69</v>
      </c>
      <c r="E100" s="30" t="s">
        <v>5409</v>
      </c>
      <c r="F100" s="31" t="s">
        <v>71</v>
      </c>
      <c r="G100" s="32">
        <v>291.16000000000003</v>
      </c>
      <c r="H100" s="33">
        <v>0</v>
      </c>
      <c r="I100" s="33">
        <f>ROUND(ROUND(H100,2)*ROUND(G100,3),2)</f>
        <v>0</v>
      </c>
      <c r="O100">
        <f>(I100*21)/100</f>
        <v>0</v>
      </c>
      <c r="P100" t="s">
        <v>35</v>
      </c>
    </row>
    <row r="101" spans="1:18" x14ac:dyDescent="0.2">
      <c r="A101" s="34" t="s">
        <v>59</v>
      </c>
      <c r="E101" s="35" t="s">
        <v>69</v>
      </c>
    </row>
    <row r="102" spans="1:18" x14ac:dyDescent="0.2">
      <c r="A102" s="36" t="s">
        <v>61</v>
      </c>
      <c r="E102" s="37" t="s">
        <v>5410</v>
      </c>
    </row>
    <row r="103" spans="1:18" x14ac:dyDescent="0.2">
      <c r="A103" t="s">
        <v>63</v>
      </c>
      <c r="E103" s="35" t="s">
        <v>69</v>
      </c>
    </row>
    <row r="104" spans="1:18" ht="12.75" customHeight="1" x14ac:dyDescent="0.2">
      <c r="A104" s="12" t="s">
        <v>53</v>
      </c>
      <c r="B104" s="12"/>
      <c r="C104" s="38" t="s">
        <v>35</v>
      </c>
      <c r="D104" s="12"/>
      <c r="E104" s="27" t="s">
        <v>242</v>
      </c>
      <c r="F104" s="12"/>
      <c r="G104" s="12"/>
      <c r="H104" s="12"/>
      <c r="I104" s="39">
        <f>0+Q104</f>
        <v>0</v>
      </c>
      <c r="O104">
        <f>0+R104</f>
        <v>0</v>
      </c>
      <c r="Q104">
        <f>0+I105+I109+I113+I117</f>
        <v>0</v>
      </c>
      <c r="R104">
        <f>0+O105+O109+O113+O117</f>
        <v>0</v>
      </c>
    </row>
    <row r="105" spans="1:18" ht="25.5" x14ac:dyDescent="0.2">
      <c r="A105" s="24" t="s">
        <v>55</v>
      </c>
      <c r="B105" s="29" t="s">
        <v>184</v>
      </c>
      <c r="C105" s="29" t="s">
        <v>5411</v>
      </c>
      <c r="D105" s="24" t="s">
        <v>69</v>
      </c>
      <c r="E105" s="30" t="s">
        <v>5412</v>
      </c>
      <c r="F105" s="31" t="s">
        <v>486</v>
      </c>
      <c r="G105" s="32">
        <v>9</v>
      </c>
      <c r="H105" s="33">
        <v>0</v>
      </c>
      <c r="I105" s="33">
        <f>ROUND(ROUND(H105,2)*ROUND(G105,3),2)</f>
        <v>0</v>
      </c>
      <c r="O105">
        <f>(I105*21)/100</f>
        <v>0</v>
      </c>
      <c r="P105" t="s">
        <v>35</v>
      </c>
    </row>
    <row r="106" spans="1:18" x14ac:dyDescent="0.2">
      <c r="A106" s="34" t="s">
        <v>59</v>
      </c>
      <c r="E106" s="35" t="s">
        <v>69</v>
      </c>
    </row>
    <row r="107" spans="1:18" x14ac:dyDescent="0.2">
      <c r="A107" s="36" t="s">
        <v>61</v>
      </c>
      <c r="E107" s="37" t="s">
        <v>3295</v>
      </c>
    </row>
    <row r="108" spans="1:18" x14ac:dyDescent="0.2">
      <c r="A108" t="s">
        <v>63</v>
      </c>
      <c r="E108" s="35" t="s">
        <v>69</v>
      </c>
    </row>
    <row r="109" spans="1:18" x14ac:dyDescent="0.2">
      <c r="A109" s="24" t="s">
        <v>55</v>
      </c>
      <c r="B109" s="29" t="s">
        <v>190</v>
      </c>
      <c r="C109" s="29" t="s">
        <v>5413</v>
      </c>
      <c r="D109" s="24" t="s">
        <v>69</v>
      </c>
      <c r="E109" s="30" t="s">
        <v>5414</v>
      </c>
      <c r="F109" s="31" t="s">
        <v>486</v>
      </c>
      <c r="G109" s="32">
        <v>2</v>
      </c>
      <c r="H109" s="33">
        <v>0</v>
      </c>
      <c r="I109" s="33">
        <f>ROUND(ROUND(H109,2)*ROUND(G109,3),2)</f>
        <v>0</v>
      </c>
      <c r="O109">
        <f>(I109*21)/100</f>
        <v>0</v>
      </c>
      <c r="P109" t="s">
        <v>35</v>
      </c>
    </row>
    <row r="110" spans="1:18" x14ac:dyDescent="0.2">
      <c r="A110" s="34" t="s">
        <v>59</v>
      </c>
      <c r="E110" s="35" t="s">
        <v>69</v>
      </c>
    </row>
    <row r="111" spans="1:18" x14ac:dyDescent="0.2">
      <c r="A111" s="36" t="s">
        <v>61</v>
      </c>
      <c r="E111" s="37" t="s">
        <v>488</v>
      </c>
    </row>
    <row r="112" spans="1:18" x14ac:dyDescent="0.2">
      <c r="A112" t="s">
        <v>63</v>
      </c>
      <c r="E112" s="35" t="s">
        <v>69</v>
      </c>
    </row>
    <row r="113" spans="1:18" x14ac:dyDescent="0.2">
      <c r="A113" s="24" t="s">
        <v>55</v>
      </c>
      <c r="B113" s="29" t="s">
        <v>196</v>
      </c>
      <c r="C113" s="29" t="s">
        <v>5415</v>
      </c>
      <c r="D113" s="24" t="s">
        <v>69</v>
      </c>
      <c r="E113" s="30" t="s">
        <v>5416</v>
      </c>
      <c r="F113" s="31" t="s">
        <v>101</v>
      </c>
      <c r="G113" s="32">
        <v>9</v>
      </c>
      <c r="H113" s="33">
        <v>0</v>
      </c>
      <c r="I113" s="33">
        <f>ROUND(ROUND(H113,2)*ROUND(G113,3),2)</f>
        <v>0</v>
      </c>
      <c r="O113">
        <f>(I113*21)/100</f>
        <v>0</v>
      </c>
      <c r="P113" t="s">
        <v>35</v>
      </c>
    </row>
    <row r="114" spans="1:18" x14ac:dyDescent="0.2">
      <c r="A114" s="34" t="s">
        <v>59</v>
      </c>
      <c r="E114" s="35" t="s">
        <v>69</v>
      </c>
    </row>
    <row r="115" spans="1:18" x14ac:dyDescent="0.2">
      <c r="A115" s="36" t="s">
        <v>61</v>
      </c>
      <c r="E115" s="37" t="s">
        <v>3295</v>
      </c>
    </row>
    <row r="116" spans="1:18" x14ac:dyDescent="0.2">
      <c r="A116" t="s">
        <v>63</v>
      </c>
      <c r="E116" s="35" t="s">
        <v>69</v>
      </c>
    </row>
    <row r="117" spans="1:18" x14ac:dyDescent="0.2">
      <c r="A117" s="24" t="s">
        <v>55</v>
      </c>
      <c r="B117" s="29" t="s">
        <v>201</v>
      </c>
      <c r="C117" s="29" t="s">
        <v>5417</v>
      </c>
      <c r="D117" s="24" t="s">
        <v>69</v>
      </c>
      <c r="E117" s="30" t="s">
        <v>5418</v>
      </c>
      <c r="F117" s="31" t="s">
        <v>101</v>
      </c>
      <c r="G117" s="32">
        <v>14.3</v>
      </c>
      <c r="H117" s="33">
        <v>0</v>
      </c>
      <c r="I117" s="33">
        <f>ROUND(ROUND(H117,2)*ROUND(G117,3),2)</f>
        <v>0</v>
      </c>
      <c r="O117">
        <f>(I117*21)/100</f>
        <v>0</v>
      </c>
      <c r="P117" t="s">
        <v>35</v>
      </c>
    </row>
    <row r="118" spans="1:18" x14ac:dyDescent="0.2">
      <c r="A118" s="34" t="s">
        <v>59</v>
      </c>
      <c r="E118" s="35" t="s">
        <v>5149</v>
      </c>
    </row>
    <row r="119" spans="1:18" x14ac:dyDescent="0.2">
      <c r="A119" s="36" t="s">
        <v>61</v>
      </c>
      <c r="E119" s="37" t="s">
        <v>5419</v>
      </c>
    </row>
    <row r="120" spans="1:18" ht="114.75" x14ac:dyDescent="0.2">
      <c r="A120" t="s">
        <v>63</v>
      </c>
      <c r="E120" s="35" t="s">
        <v>5420</v>
      </c>
    </row>
    <row r="121" spans="1:18" ht="12.75" customHeight="1" x14ac:dyDescent="0.2">
      <c r="A121" s="12" t="s">
        <v>53</v>
      </c>
      <c r="B121" s="12"/>
      <c r="C121" s="38" t="s">
        <v>43</v>
      </c>
      <c r="D121" s="12"/>
      <c r="E121" s="27" t="s">
        <v>281</v>
      </c>
      <c r="F121" s="12"/>
      <c r="G121" s="12"/>
      <c r="H121" s="12"/>
      <c r="I121" s="39">
        <f>0+Q121</f>
        <v>0</v>
      </c>
      <c r="O121">
        <f>0+R121</f>
        <v>0</v>
      </c>
      <c r="Q121">
        <f>0+I122+I126+I130+I134+I138+I142+I146+I150+I154+I158+I162+I166</f>
        <v>0</v>
      </c>
      <c r="R121">
        <f>0+O122+O126+O130+O134+O138+O142+O146+O150+O154+O158+O162+O166</f>
        <v>0</v>
      </c>
    </row>
    <row r="122" spans="1:18" x14ac:dyDescent="0.2">
      <c r="A122" s="24" t="s">
        <v>55</v>
      </c>
      <c r="B122" s="29" t="s">
        <v>208</v>
      </c>
      <c r="C122" s="29" t="s">
        <v>5421</v>
      </c>
      <c r="D122" s="24" t="s">
        <v>69</v>
      </c>
      <c r="E122" s="30" t="s">
        <v>5422</v>
      </c>
      <c r="F122" s="31" t="s">
        <v>486</v>
      </c>
      <c r="G122" s="32">
        <v>7</v>
      </c>
      <c r="H122" s="33">
        <v>0</v>
      </c>
      <c r="I122" s="33">
        <f>ROUND(ROUND(H122,2)*ROUND(G122,3),2)</f>
        <v>0</v>
      </c>
      <c r="O122">
        <f>(I122*21)/100</f>
        <v>0</v>
      </c>
      <c r="P122" t="s">
        <v>35</v>
      </c>
    </row>
    <row r="123" spans="1:18" x14ac:dyDescent="0.2">
      <c r="A123" s="34" t="s">
        <v>59</v>
      </c>
      <c r="E123" s="35" t="s">
        <v>69</v>
      </c>
    </row>
    <row r="124" spans="1:18" x14ac:dyDescent="0.2">
      <c r="A124" s="36" t="s">
        <v>61</v>
      </c>
      <c r="E124" s="37" t="s">
        <v>2944</v>
      </c>
    </row>
    <row r="125" spans="1:18" x14ac:dyDescent="0.2">
      <c r="A125" t="s">
        <v>63</v>
      </c>
      <c r="E125" s="35" t="s">
        <v>69</v>
      </c>
    </row>
    <row r="126" spans="1:18" x14ac:dyDescent="0.2">
      <c r="A126" s="24" t="s">
        <v>55</v>
      </c>
      <c r="B126" s="29" t="s">
        <v>214</v>
      </c>
      <c r="C126" s="29" t="s">
        <v>5423</v>
      </c>
      <c r="D126" s="24" t="s">
        <v>69</v>
      </c>
      <c r="E126" s="30" t="s">
        <v>5424</v>
      </c>
      <c r="F126" s="31" t="s">
        <v>486</v>
      </c>
      <c r="G126" s="32">
        <v>5</v>
      </c>
      <c r="H126" s="33">
        <v>0</v>
      </c>
      <c r="I126" s="33">
        <f>ROUND(ROUND(H126,2)*ROUND(G126,3),2)</f>
        <v>0</v>
      </c>
      <c r="O126">
        <f>(I126*21)/100</f>
        <v>0</v>
      </c>
      <c r="P126" t="s">
        <v>35</v>
      </c>
    </row>
    <row r="127" spans="1:18" x14ac:dyDescent="0.2">
      <c r="A127" s="34" t="s">
        <v>59</v>
      </c>
      <c r="E127" s="35" t="s">
        <v>69</v>
      </c>
    </row>
    <row r="128" spans="1:18" x14ac:dyDescent="0.2">
      <c r="A128" s="36" t="s">
        <v>61</v>
      </c>
      <c r="E128" s="37" t="s">
        <v>1550</v>
      </c>
    </row>
    <row r="129" spans="1:16" x14ac:dyDescent="0.2">
      <c r="A129" t="s">
        <v>63</v>
      </c>
      <c r="E129" s="35" t="s">
        <v>5425</v>
      </c>
    </row>
    <row r="130" spans="1:16" x14ac:dyDescent="0.2">
      <c r="A130" s="24" t="s">
        <v>55</v>
      </c>
      <c r="B130" s="29" t="s">
        <v>220</v>
      </c>
      <c r="C130" s="29" t="s">
        <v>5426</v>
      </c>
      <c r="D130" s="24" t="s">
        <v>69</v>
      </c>
      <c r="E130" s="30" t="s">
        <v>5427</v>
      </c>
      <c r="F130" s="31" t="s">
        <v>486</v>
      </c>
      <c r="G130" s="32">
        <v>2</v>
      </c>
      <c r="H130" s="33">
        <v>0</v>
      </c>
      <c r="I130" s="33">
        <f>ROUND(ROUND(H130,2)*ROUND(G130,3),2)</f>
        <v>0</v>
      </c>
      <c r="O130">
        <f>(I130*21)/100</f>
        <v>0</v>
      </c>
      <c r="P130" t="s">
        <v>35</v>
      </c>
    </row>
    <row r="131" spans="1:16" x14ac:dyDescent="0.2">
      <c r="A131" s="34" t="s">
        <v>59</v>
      </c>
      <c r="E131" s="35" t="s">
        <v>69</v>
      </c>
    </row>
    <row r="132" spans="1:16" x14ac:dyDescent="0.2">
      <c r="A132" s="36" t="s">
        <v>61</v>
      </c>
      <c r="E132" s="37" t="s">
        <v>488</v>
      </c>
    </row>
    <row r="133" spans="1:16" ht="25.5" x14ac:dyDescent="0.2">
      <c r="A133" t="s">
        <v>63</v>
      </c>
      <c r="E133" s="35" t="s">
        <v>5428</v>
      </c>
    </row>
    <row r="134" spans="1:16" x14ac:dyDescent="0.2">
      <c r="A134" s="24" t="s">
        <v>55</v>
      </c>
      <c r="B134" s="29" t="s">
        <v>225</v>
      </c>
      <c r="C134" s="29" t="s">
        <v>5429</v>
      </c>
      <c r="D134" s="24" t="s">
        <v>69</v>
      </c>
      <c r="E134" s="30" t="s">
        <v>5430</v>
      </c>
      <c r="F134" s="31" t="s">
        <v>486</v>
      </c>
      <c r="G134" s="32">
        <v>2</v>
      </c>
      <c r="H134" s="33">
        <v>0</v>
      </c>
      <c r="I134" s="33">
        <f>ROUND(ROUND(H134,2)*ROUND(G134,3),2)</f>
        <v>0</v>
      </c>
      <c r="O134">
        <f>(I134*21)/100</f>
        <v>0</v>
      </c>
      <c r="P134" t="s">
        <v>35</v>
      </c>
    </row>
    <row r="135" spans="1:16" x14ac:dyDescent="0.2">
      <c r="A135" s="34" t="s">
        <v>59</v>
      </c>
      <c r="E135" s="35" t="s">
        <v>69</v>
      </c>
    </row>
    <row r="136" spans="1:16" x14ac:dyDescent="0.2">
      <c r="A136" s="36" t="s">
        <v>61</v>
      </c>
      <c r="E136" s="37" t="s">
        <v>488</v>
      </c>
    </row>
    <row r="137" spans="1:16" ht="216.75" x14ac:dyDescent="0.2">
      <c r="A137" t="s">
        <v>63</v>
      </c>
      <c r="E137" s="35" t="s">
        <v>5431</v>
      </c>
    </row>
    <row r="138" spans="1:16" x14ac:dyDescent="0.2">
      <c r="A138" s="24" t="s">
        <v>55</v>
      </c>
      <c r="B138" s="29" t="s">
        <v>230</v>
      </c>
      <c r="C138" s="29" t="s">
        <v>5432</v>
      </c>
      <c r="D138" s="24" t="s">
        <v>69</v>
      </c>
      <c r="E138" s="30" t="s">
        <v>5433</v>
      </c>
      <c r="F138" s="31" t="s">
        <v>486</v>
      </c>
      <c r="G138" s="32">
        <v>2</v>
      </c>
      <c r="H138" s="33">
        <v>0</v>
      </c>
      <c r="I138" s="33">
        <f>ROUND(ROUND(H138,2)*ROUND(G138,3),2)</f>
        <v>0</v>
      </c>
      <c r="O138">
        <f>(I138*21)/100</f>
        <v>0</v>
      </c>
      <c r="P138" t="s">
        <v>35</v>
      </c>
    </row>
    <row r="139" spans="1:16" x14ac:dyDescent="0.2">
      <c r="A139" s="34" t="s">
        <v>59</v>
      </c>
      <c r="E139" s="35" t="s">
        <v>69</v>
      </c>
    </row>
    <row r="140" spans="1:16" x14ac:dyDescent="0.2">
      <c r="A140" s="36" t="s">
        <v>61</v>
      </c>
      <c r="E140" s="37" t="s">
        <v>488</v>
      </c>
    </row>
    <row r="141" spans="1:16" ht="229.5" x14ac:dyDescent="0.2">
      <c r="A141" t="s">
        <v>63</v>
      </c>
      <c r="E141" s="35" t="s">
        <v>5434</v>
      </c>
    </row>
    <row r="142" spans="1:16" x14ac:dyDescent="0.2">
      <c r="A142" s="24" t="s">
        <v>55</v>
      </c>
      <c r="B142" s="29" t="s">
        <v>236</v>
      </c>
      <c r="C142" s="29" t="s">
        <v>5435</v>
      </c>
      <c r="D142" s="24" t="s">
        <v>69</v>
      </c>
      <c r="E142" s="30" t="s">
        <v>5436</v>
      </c>
      <c r="F142" s="31" t="s">
        <v>486</v>
      </c>
      <c r="G142" s="32">
        <v>2</v>
      </c>
      <c r="H142" s="33">
        <v>0</v>
      </c>
      <c r="I142" s="33">
        <f>ROUND(ROUND(H142,2)*ROUND(G142,3),2)</f>
        <v>0</v>
      </c>
      <c r="O142">
        <f>(I142*21)/100</f>
        <v>0</v>
      </c>
      <c r="P142" t="s">
        <v>35</v>
      </c>
    </row>
    <row r="143" spans="1:16" x14ac:dyDescent="0.2">
      <c r="A143" s="34" t="s">
        <v>59</v>
      </c>
      <c r="E143" s="35" t="s">
        <v>69</v>
      </c>
    </row>
    <row r="144" spans="1:16" x14ac:dyDescent="0.2">
      <c r="A144" s="36" t="s">
        <v>61</v>
      </c>
      <c r="E144" s="37" t="s">
        <v>488</v>
      </c>
    </row>
    <row r="145" spans="1:16" ht="191.25" x14ac:dyDescent="0.2">
      <c r="A145" t="s">
        <v>63</v>
      </c>
      <c r="E145" s="35" t="s">
        <v>5437</v>
      </c>
    </row>
    <row r="146" spans="1:16" x14ac:dyDescent="0.2">
      <c r="A146" s="24" t="s">
        <v>55</v>
      </c>
      <c r="B146" s="29" t="s">
        <v>243</v>
      </c>
      <c r="C146" s="29" t="s">
        <v>5438</v>
      </c>
      <c r="D146" s="24" t="s">
        <v>69</v>
      </c>
      <c r="E146" s="30" t="s">
        <v>5439</v>
      </c>
      <c r="F146" s="31" t="s">
        <v>486</v>
      </c>
      <c r="G146" s="32">
        <v>1</v>
      </c>
      <c r="H146" s="33">
        <v>0</v>
      </c>
      <c r="I146" s="33">
        <f>ROUND(ROUND(H146,2)*ROUND(G146,3),2)</f>
        <v>0</v>
      </c>
      <c r="O146">
        <f>(I146*21)/100</f>
        <v>0</v>
      </c>
      <c r="P146" t="s">
        <v>35</v>
      </c>
    </row>
    <row r="147" spans="1:16" x14ac:dyDescent="0.2">
      <c r="A147" s="34" t="s">
        <v>59</v>
      </c>
      <c r="E147" s="35" t="s">
        <v>69</v>
      </c>
    </row>
    <row r="148" spans="1:16" x14ac:dyDescent="0.2">
      <c r="A148" s="36" t="s">
        <v>61</v>
      </c>
      <c r="E148" s="37" t="s">
        <v>815</v>
      </c>
    </row>
    <row r="149" spans="1:16" ht="102" x14ac:dyDescent="0.2">
      <c r="A149" t="s">
        <v>63</v>
      </c>
      <c r="E149" s="35" t="s">
        <v>5440</v>
      </c>
    </row>
    <row r="150" spans="1:16" x14ac:dyDescent="0.2">
      <c r="A150" s="24" t="s">
        <v>55</v>
      </c>
      <c r="B150" s="29" t="s">
        <v>249</v>
      </c>
      <c r="C150" s="29" t="s">
        <v>5441</v>
      </c>
      <c r="D150" s="24" t="s">
        <v>69</v>
      </c>
      <c r="E150" s="30" t="s">
        <v>5442</v>
      </c>
      <c r="F150" s="31" t="s">
        <v>486</v>
      </c>
      <c r="G150" s="32">
        <v>4</v>
      </c>
      <c r="H150" s="33">
        <v>0</v>
      </c>
      <c r="I150" s="33">
        <f>ROUND(ROUND(H150,2)*ROUND(G150,3),2)</f>
        <v>0</v>
      </c>
      <c r="O150">
        <f>(I150*21)/100</f>
        <v>0</v>
      </c>
      <c r="P150" t="s">
        <v>35</v>
      </c>
    </row>
    <row r="151" spans="1:16" x14ac:dyDescent="0.2">
      <c r="A151" s="34" t="s">
        <v>59</v>
      </c>
      <c r="E151" s="35" t="s">
        <v>69</v>
      </c>
    </row>
    <row r="152" spans="1:16" x14ac:dyDescent="0.2">
      <c r="A152" s="36" t="s">
        <v>61</v>
      </c>
      <c r="E152" s="37" t="s">
        <v>588</v>
      </c>
    </row>
    <row r="153" spans="1:16" ht="140.25" x14ac:dyDescent="0.2">
      <c r="A153" t="s">
        <v>63</v>
      </c>
      <c r="E153" s="35" t="s">
        <v>5443</v>
      </c>
    </row>
    <row r="154" spans="1:16" x14ac:dyDescent="0.2">
      <c r="A154" s="24" t="s">
        <v>55</v>
      </c>
      <c r="B154" s="29" t="s">
        <v>255</v>
      </c>
      <c r="C154" s="29" t="s">
        <v>5177</v>
      </c>
      <c r="D154" s="24" t="s">
        <v>69</v>
      </c>
      <c r="E154" s="30" t="s">
        <v>5178</v>
      </c>
      <c r="F154" s="31" t="s">
        <v>71</v>
      </c>
      <c r="G154" s="32">
        <v>5.7750000000000004</v>
      </c>
      <c r="H154" s="33">
        <v>0</v>
      </c>
      <c r="I154" s="33">
        <f>ROUND(ROUND(H154,2)*ROUND(G154,3),2)</f>
        <v>0</v>
      </c>
      <c r="O154">
        <f>(I154*21)/100</f>
        <v>0</v>
      </c>
      <c r="P154" t="s">
        <v>35</v>
      </c>
    </row>
    <row r="155" spans="1:16" ht="25.5" x14ac:dyDescent="0.2">
      <c r="A155" s="34" t="s">
        <v>59</v>
      </c>
      <c r="E155" s="35" t="s">
        <v>5365</v>
      </c>
    </row>
    <row r="156" spans="1:16" ht="38.25" x14ac:dyDescent="0.2">
      <c r="A156" s="36" t="s">
        <v>61</v>
      </c>
      <c r="E156" s="37" t="s">
        <v>5444</v>
      </c>
    </row>
    <row r="157" spans="1:16" ht="25.5" x14ac:dyDescent="0.2">
      <c r="A157" t="s">
        <v>63</v>
      </c>
      <c r="E157" s="35" t="s">
        <v>5445</v>
      </c>
    </row>
    <row r="158" spans="1:16" x14ac:dyDescent="0.2">
      <c r="A158" s="24" t="s">
        <v>55</v>
      </c>
      <c r="B158" s="29" t="s">
        <v>262</v>
      </c>
      <c r="C158" s="29" t="s">
        <v>5446</v>
      </c>
      <c r="D158" s="24" t="s">
        <v>69</v>
      </c>
      <c r="E158" s="30" t="s">
        <v>5447</v>
      </c>
      <c r="F158" s="31" t="s">
        <v>71</v>
      </c>
      <c r="G158" s="32">
        <v>1.216</v>
      </c>
      <c r="H158" s="33">
        <v>0</v>
      </c>
      <c r="I158" s="33">
        <f>ROUND(ROUND(H158,2)*ROUND(G158,3),2)</f>
        <v>0</v>
      </c>
      <c r="O158">
        <f>(I158*21)/100</f>
        <v>0</v>
      </c>
      <c r="P158" t="s">
        <v>35</v>
      </c>
    </row>
    <row r="159" spans="1:16" x14ac:dyDescent="0.2">
      <c r="A159" s="34" t="s">
        <v>59</v>
      </c>
      <c r="E159" s="35" t="s">
        <v>69</v>
      </c>
    </row>
    <row r="160" spans="1:16" x14ac:dyDescent="0.2">
      <c r="A160" s="36" t="s">
        <v>61</v>
      </c>
      <c r="E160" s="37" t="s">
        <v>5448</v>
      </c>
    </row>
    <row r="161" spans="1:18" ht="25.5" x14ac:dyDescent="0.2">
      <c r="A161" t="s">
        <v>63</v>
      </c>
      <c r="E161" s="35" t="s">
        <v>5449</v>
      </c>
    </row>
    <row r="162" spans="1:18" x14ac:dyDescent="0.2">
      <c r="A162" s="24" t="s">
        <v>55</v>
      </c>
      <c r="B162" s="29" t="s">
        <v>269</v>
      </c>
      <c r="C162" s="29" t="s">
        <v>5450</v>
      </c>
      <c r="D162" s="24" t="s">
        <v>69</v>
      </c>
      <c r="E162" s="30" t="s">
        <v>5451</v>
      </c>
      <c r="F162" s="31" t="s">
        <v>204</v>
      </c>
      <c r="G162" s="32">
        <v>10.62</v>
      </c>
      <c r="H162" s="33">
        <v>0</v>
      </c>
      <c r="I162" s="33">
        <f>ROUND(ROUND(H162,2)*ROUND(G162,3),2)</f>
        <v>0</v>
      </c>
      <c r="O162">
        <f>(I162*21)/100</f>
        <v>0</v>
      </c>
      <c r="P162" t="s">
        <v>35</v>
      </c>
    </row>
    <row r="163" spans="1:18" x14ac:dyDescent="0.2">
      <c r="A163" s="34" t="s">
        <v>59</v>
      </c>
      <c r="E163" s="35" t="s">
        <v>69</v>
      </c>
    </row>
    <row r="164" spans="1:18" x14ac:dyDescent="0.2">
      <c r="A164" s="36" t="s">
        <v>61</v>
      </c>
      <c r="E164" s="37" t="s">
        <v>5452</v>
      </c>
    </row>
    <row r="165" spans="1:18" ht="38.25" x14ac:dyDescent="0.2">
      <c r="A165" t="s">
        <v>63</v>
      </c>
      <c r="E165" s="35" t="s">
        <v>5453</v>
      </c>
    </row>
    <row r="166" spans="1:18" x14ac:dyDescent="0.2">
      <c r="A166" s="24" t="s">
        <v>55</v>
      </c>
      <c r="B166" s="29" t="s">
        <v>275</v>
      </c>
      <c r="C166" s="29" t="s">
        <v>5454</v>
      </c>
      <c r="D166" s="24" t="s">
        <v>69</v>
      </c>
      <c r="E166" s="30" t="s">
        <v>5455</v>
      </c>
      <c r="F166" s="31" t="s">
        <v>58</v>
      </c>
      <c r="G166" s="32">
        <v>0.01</v>
      </c>
      <c r="H166" s="33">
        <v>0</v>
      </c>
      <c r="I166" s="33">
        <f>ROUND(ROUND(H166,2)*ROUND(G166,3),2)</f>
        <v>0</v>
      </c>
      <c r="O166">
        <f>(I166*21)/100</f>
        <v>0</v>
      </c>
      <c r="P166" t="s">
        <v>35</v>
      </c>
    </row>
    <row r="167" spans="1:18" x14ac:dyDescent="0.2">
      <c r="A167" s="34" t="s">
        <v>59</v>
      </c>
      <c r="E167" s="35" t="s">
        <v>69</v>
      </c>
    </row>
    <row r="168" spans="1:18" x14ac:dyDescent="0.2">
      <c r="A168" s="36" t="s">
        <v>61</v>
      </c>
      <c r="E168" s="37" t="s">
        <v>5456</v>
      </c>
    </row>
    <row r="169" spans="1:18" ht="63.75" x14ac:dyDescent="0.2">
      <c r="A169" t="s">
        <v>63</v>
      </c>
      <c r="E169" s="35" t="s">
        <v>5457</v>
      </c>
    </row>
    <row r="170" spans="1:18" ht="12.75" customHeight="1" x14ac:dyDescent="0.2">
      <c r="A170" s="12" t="s">
        <v>53</v>
      </c>
      <c r="B170" s="12"/>
      <c r="C170" s="38" t="s">
        <v>45</v>
      </c>
      <c r="D170" s="12"/>
      <c r="E170" s="27" t="s">
        <v>315</v>
      </c>
      <c r="F170" s="12"/>
      <c r="G170" s="12"/>
      <c r="H170" s="12"/>
      <c r="I170" s="39">
        <f>0+Q170</f>
        <v>0</v>
      </c>
      <c r="O170">
        <f>0+R170</f>
        <v>0</v>
      </c>
      <c r="Q170">
        <f>0+I171+I175+I179+I183+I187+I191+I195+I199+I203+I207+I211+I215+I219+I223+I227</f>
        <v>0</v>
      </c>
      <c r="R170">
        <f>0+O171+O175+O179+O183+O187+O191+O195+O199+O203+O207+O211+O215+O219+O223+O227</f>
        <v>0</v>
      </c>
    </row>
    <row r="171" spans="1:18" x14ac:dyDescent="0.2">
      <c r="A171" s="24" t="s">
        <v>55</v>
      </c>
      <c r="B171" s="29" t="s">
        <v>282</v>
      </c>
      <c r="C171" s="29" t="s">
        <v>5458</v>
      </c>
      <c r="D171" s="24" t="s">
        <v>69</v>
      </c>
      <c r="E171" s="30" t="s">
        <v>5459</v>
      </c>
      <c r="F171" s="31" t="s">
        <v>101</v>
      </c>
      <c r="G171" s="32">
        <v>44.88</v>
      </c>
      <c r="H171" s="33">
        <v>0</v>
      </c>
      <c r="I171" s="33">
        <f>ROUND(ROUND(H171,2)*ROUND(G171,3),2)</f>
        <v>0</v>
      </c>
      <c r="O171">
        <f>(I171*21)/100</f>
        <v>0</v>
      </c>
      <c r="P171" t="s">
        <v>35</v>
      </c>
    </row>
    <row r="172" spans="1:18" x14ac:dyDescent="0.2">
      <c r="A172" s="34" t="s">
        <v>59</v>
      </c>
      <c r="E172" s="35" t="s">
        <v>5460</v>
      </c>
    </row>
    <row r="173" spans="1:18" x14ac:dyDescent="0.2">
      <c r="A173" s="36" t="s">
        <v>61</v>
      </c>
      <c r="E173" s="37" t="s">
        <v>5461</v>
      </c>
    </row>
    <row r="174" spans="1:18" ht="89.25" x14ac:dyDescent="0.2">
      <c r="A174" t="s">
        <v>63</v>
      </c>
      <c r="E174" s="35" t="s">
        <v>5462</v>
      </c>
    </row>
    <row r="175" spans="1:18" x14ac:dyDescent="0.2">
      <c r="A175" s="24" t="s">
        <v>55</v>
      </c>
      <c r="B175" s="29" t="s">
        <v>287</v>
      </c>
      <c r="C175" s="29" t="s">
        <v>5463</v>
      </c>
      <c r="D175" s="24" t="s">
        <v>69</v>
      </c>
      <c r="E175" s="30" t="s">
        <v>5464</v>
      </c>
      <c r="F175" s="31" t="s">
        <v>486</v>
      </c>
      <c r="G175" s="32">
        <v>3</v>
      </c>
      <c r="H175" s="33">
        <v>0</v>
      </c>
      <c r="I175" s="33">
        <f>ROUND(ROUND(H175,2)*ROUND(G175,3),2)</f>
        <v>0</v>
      </c>
      <c r="O175">
        <f>(I175*21)/100</f>
        <v>0</v>
      </c>
      <c r="P175" t="s">
        <v>35</v>
      </c>
    </row>
    <row r="176" spans="1:18" x14ac:dyDescent="0.2">
      <c r="A176" s="34" t="s">
        <v>59</v>
      </c>
      <c r="E176" s="35" t="s">
        <v>69</v>
      </c>
    </row>
    <row r="177" spans="1:16" x14ac:dyDescent="0.2">
      <c r="A177" s="36" t="s">
        <v>61</v>
      </c>
      <c r="E177" s="37" t="s">
        <v>448</v>
      </c>
    </row>
    <row r="178" spans="1:16" ht="25.5" x14ac:dyDescent="0.2">
      <c r="A178" t="s">
        <v>63</v>
      </c>
      <c r="E178" s="35" t="s">
        <v>5465</v>
      </c>
    </row>
    <row r="179" spans="1:16" x14ac:dyDescent="0.2">
      <c r="A179" s="24" t="s">
        <v>55</v>
      </c>
      <c r="B179" s="29" t="s">
        <v>292</v>
      </c>
      <c r="C179" s="29" t="s">
        <v>5466</v>
      </c>
      <c r="D179" s="24" t="s">
        <v>69</v>
      </c>
      <c r="E179" s="30" t="s">
        <v>5467</v>
      </c>
      <c r="F179" s="31" t="s">
        <v>486</v>
      </c>
      <c r="G179" s="32">
        <v>1</v>
      </c>
      <c r="H179" s="33">
        <v>0</v>
      </c>
      <c r="I179" s="33">
        <f>ROUND(ROUND(H179,2)*ROUND(G179,3),2)</f>
        <v>0</v>
      </c>
      <c r="O179">
        <f>(I179*21)/100</f>
        <v>0</v>
      </c>
      <c r="P179" t="s">
        <v>35</v>
      </c>
    </row>
    <row r="180" spans="1:16" x14ac:dyDescent="0.2">
      <c r="A180" s="34" t="s">
        <v>59</v>
      </c>
      <c r="E180" s="35" t="s">
        <v>69</v>
      </c>
    </row>
    <row r="181" spans="1:16" x14ac:dyDescent="0.2">
      <c r="A181" s="36" t="s">
        <v>61</v>
      </c>
      <c r="E181" s="37" t="s">
        <v>815</v>
      </c>
    </row>
    <row r="182" spans="1:16" ht="25.5" x14ac:dyDescent="0.2">
      <c r="A182" t="s">
        <v>63</v>
      </c>
      <c r="E182" s="35" t="s">
        <v>5465</v>
      </c>
    </row>
    <row r="183" spans="1:16" x14ac:dyDescent="0.2">
      <c r="A183" s="24" t="s">
        <v>55</v>
      </c>
      <c r="B183" s="29" t="s">
        <v>298</v>
      </c>
      <c r="C183" s="29" t="s">
        <v>5468</v>
      </c>
      <c r="D183" s="24" t="s">
        <v>69</v>
      </c>
      <c r="E183" s="30" t="s">
        <v>5469</v>
      </c>
      <c r="F183" s="31" t="s">
        <v>486</v>
      </c>
      <c r="G183" s="32">
        <v>2</v>
      </c>
      <c r="H183" s="33">
        <v>0</v>
      </c>
      <c r="I183" s="33">
        <f>ROUND(ROUND(H183,2)*ROUND(G183,3),2)</f>
        <v>0</v>
      </c>
      <c r="O183">
        <f>(I183*21)/100</f>
        <v>0</v>
      </c>
      <c r="P183" t="s">
        <v>35</v>
      </c>
    </row>
    <row r="184" spans="1:16" x14ac:dyDescent="0.2">
      <c r="A184" s="34" t="s">
        <v>59</v>
      </c>
      <c r="E184" s="35" t="s">
        <v>69</v>
      </c>
    </row>
    <row r="185" spans="1:16" x14ac:dyDescent="0.2">
      <c r="A185" s="36" t="s">
        <v>61</v>
      </c>
      <c r="E185" s="37" t="s">
        <v>488</v>
      </c>
    </row>
    <row r="186" spans="1:16" ht="25.5" x14ac:dyDescent="0.2">
      <c r="A186" t="s">
        <v>63</v>
      </c>
      <c r="E186" s="35" t="s">
        <v>5465</v>
      </c>
    </row>
    <row r="187" spans="1:16" x14ac:dyDescent="0.2">
      <c r="A187" s="24" t="s">
        <v>55</v>
      </c>
      <c r="B187" s="29" t="s">
        <v>303</v>
      </c>
      <c r="C187" s="29" t="s">
        <v>5470</v>
      </c>
      <c r="D187" s="24" t="s">
        <v>69</v>
      </c>
      <c r="E187" s="30" t="s">
        <v>5471</v>
      </c>
      <c r="F187" s="31" t="s">
        <v>486</v>
      </c>
      <c r="G187" s="32">
        <v>1</v>
      </c>
      <c r="H187" s="33">
        <v>0</v>
      </c>
      <c r="I187" s="33">
        <f>ROUND(ROUND(H187,2)*ROUND(G187,3),2)</f>
        <v>0</v>
      </c>
      <c r="O187">
        <f>(I187*21)/100</f>
        <v>0</v>
      </c>
      <c r="P187" t="s">
        <v>35</v>
      </c>
    </row>
    <row r="188" spans="1:16" x14ac:dyDescent="0.2">
      <c r="A188" s="34" t="s">
        <v>59</v>
      </c>
      <c r="E188" s="35" t="s">
        <v>69</v>
      </c>
    </row>
    <row r="189" spans="1:16" x14ac:dyDescent="0.2">
      <c r="A189" s="36" t="s">
        <v>61</v>
      </c>
      <c r="E189" s="37" t="s">
        <v>815</v>
      </c>
    </row>
    <row r="190" spans="1:16" x14ac:dyDescent="0.2">
      <c r="A190" t="s">
        <v>63</v>
      </c>
      <c r="E190" s="35" t="s">
        <v>5472</v>
      </c>
    </row>
    <row r="191" spans="1:16" x14ac:dyDescent="0.2">
      <c r="A191" s="24" t="s">
        <v>55</v>
      </c>
      <c r="B191" s="29" t="s">
        <v>309</v>
      </c>
      <c r="C191" s="29" t="s">
        <v>5473</v>
      </c>
      <c r="D191" s="24" t="s">
        <v>69</v>
      </c>
      <c r="E191" s="30" t="s">
        <v>5474</v>
      </c>
      <c r="F191" s="31" t="s">
        <v>486</v>
      </c>
      <c r="G191" s="32">
        <v>1</v>
      </c>
      <c r="H191" s="33">
        <v>0</v>
      </c>
      <c r="I191" s="33">
        <f>ROUND(ROUND(H191,2)*ROUND(G191,3),2)</f>
        <v>0</v>
      </c>
      <c r="O191">
        <f>(I191*21)/100</f>
        <v>0</v>
      </c>
      <c r="P191" t="s">
        <v>35</v>
      </c>
    </row>
    <row r="192" spans="1:16" x14ac:dyDescent="0.2">
      <c r="A192" s="34" t="s">
        <v>59</v>
      </c>
      <c r="E192" s="35" t="s">
        <v>69</v>
      </c>
    </row>
    <row r="193" spans="1:16" x14ac:dyDescent="0.2">
      <c r="A193" s="36" t="s">
        <v>61</v>
      </c>
      <c r="E193" s="37" t="s">
        <v>815</v>
      </c>
    </row>
    <row r="194" spans="1:16" x14ac:dyDescent="0.2">
      <c r="A194" t="s">
        <v>63</v>
      </c>
      <c r="E194" s="35" t="s">
        <v>5472</v>
      </c>
    </row>
    <row r="195" spans="1:16" x14ac:dyDescent="0.2">
      <c r="A195" s="24" t="s">
        <v>55</v>
      </c>
      <c r="B195" s="29" t="s">
        <v>316</v>
      </c>
      <c r="C195" s="29" t="s">
        <v>5475</v>
      </c>
      <c r="D195" s="24" t="s">
        <v>69</v>
      </c>
      <c r="E195" s="30" t="s">
        <v>5476</v>
      </c>
      <c r="F195" s="31" t="s">
        <v>486</v>
      </c>
      <c r="G195" s="32">
        <v>6</v>
      </c>
      <c r="H195" s="33">
        <v>0</v>
      </c>
      <c r="I195" s="33">
        <f>ROUND(ROUND(H195,2)*ROUND(G195,3),2)</f>
        <v>0</v>
      </c>
      <c r="O195">
        <f>(I195*21)/100</f>
        <v>0</v>
      </c>
      <c r="P195" t="s">
        <v>35</v>
      </c>
    </row>
    <row r="196" spans="1:16" x14ac:dyDescent="0.2">
      <c r="A196" s="34" t="s">
        <v>59</v>
      </c>
      <c r="E196" s="35" t="s">
        <v>69</v>
      </c>
    </row>
    <row r="197" spans="1:16" x14ac:dyDescent="0.2">
      <c r="A197" s="36" t="s">
        <v>61</v>
      </c>
      <c r="E197" s="37" t="s">
        <v>934</v>
      </c>
    </row>
    <row r="198" spans="1:16" x14ac:dyDescent="0.2">
      <c r="A198" t="s">
        <v>63</v>
      </c>
      <c r="E198" s="35" t="s">
        <v>5472</v>
      </c>
    </row>
    <row r="199" spans="1:16" x14ac:dyDescent="0.2">
      <c r="A199" s="24" t="s">
        <v>55</v>
      </c>
      <c r="B199" s="29" t="s">
        <v>322</v>
      </c>
      <c r="C199" s="29" t="s">
        <v>5477</v>
      </c>
      <c r="D199" s="24" t="s">
        <v>69</v>
      </c>
      <c r="E199" s="30" t="s">
        <v>5478</v>
      </c>
      <c r="F199" s="31" t="s">
        <v>486</v>
      </c>
      <c r="G199" s="32">
        <v>4</v>
      </c>
      <c r="H199" s="33">
        <v>0</v>
      </c>
      <c r="I199" s="33">
        <f>ROUND(ROUND(H199,2)*ROUND(G199,3),2)</f>
        <v>0</v>
      </c>
      <c r="O199">
        <f>(I199*21)/100</f>
        <v>0</v>
      </c>
      <c r="P199" t="s">
        <v>35</v>
      </c>
    </row>
    <row r="200" spans="1:16" x14ac:dyDescent="0.2">
      <c r="A200" s="34" t="s">
        <v>59</v>
      </c>
      <c r="E200" s="35" t="s">
        <v>69</v>
      </c>
    </row>
    <row r="201" spans="1:16" x14ac:dyDescent="0.2">
      <c r="A201" s="36" t="s">
        <v>61</v>
      </c>
      <c r="E201" s="37" t="s">
        <v>588</v>
      </c>
    </row>
    <row r="202" spans="1:16" x14ac:dyDescent="0.2">
      <c r="A202" t="s">
        <v>63</v>
      </c>
      <c r="E202" s="35" t="s">
        <v>5472</v>
      </c>
    </row>
    <row r="203" spans="1:16" x14ac:dyDescent="0.2">
      <c r="A203" s="24" t="s">
        <v>55</v>
      </c>
      <c r="B203" s="29" t="s">
        <v>328</v>
      </c>
      <c r="C203" s="29" t="s">
        <v>5479</v>
      </c>
      <c r="D203" s="24" t="s">
        <v>69</v>
      </c>
      <c r="E203" s="30" t="s">
        <v>5480</v>
      </c>
      <c r="F203" s="31" t="s">
        <v>486</v>
      </c>
      <c r="G203" s="32">
        <v>4</v>
      </c>
      <c r="H203" s="33">
        <v>0</v>
      </c>
      <c r="I203" s="33">
        <f>ROUND(ROUND(H203,2)*ROUND(G203,3),2)</f>
        <v>0</v>
      </c>
      <c r="O203">
        <f>(I203*21)/100</f>
        <v>0</v>
      </c>
      <c r="P203" t="s">
        <v>35</v>
      </c>
    </row>
    <row r="204" spans="1:16" x14ac:dyDescent="0.2">
      <c r="A204" s="34" t="s">
        <v>59</v>
      </c>
      <c r="E204" s="35" t="s">
        <v>69</v>
      </c>
    </row>
    <row r="205" spans="1:16" x14ac:dyDescent="0.2">
      <c r="A205" s="36" t="s">
        <v>61</v>
      </c>
      <c r="E205" s="37" t="s">
        <v>588</v>
      </c>
    </row>
    <row r="206" spans="1:16" x14ac:dyDescent="0.2">
      <c r="A206" t="s">
        <v>63</v>
      </c>
      <c r="E206" s="35" t="s">
        <v>5472</v>
      </c>
    </row>
    <row r="207" spans="1:16" x14ac:dyDescent="0.2">
      <c r="A207" s="24" t="s">
        <v>55</v>
      </c>
      <c r="B207" s="29" t="s">
        <v>333</v>
      </c>
      <c r="C207" s="29" t="s">
        <v>5481</v>
      </c>
      <c r="D207" s="24" t="s">
        <v>69</v>
      </c>
      <c r="E207" s="30" t="s">
        <v>5482</v>
      </c>
      <c r="F207" s="31" t="s">
        <v>486</v>
      </c>
      <c r="G207" s="32">
        <v>1</v>
      </c>
      <c r="H207" s="33">
        <v>0</v>
      </c>
      <c r="I207" s="33">
        <f>ROUND(ROUND(H207,2)*ROUND(G207,3),2)</f>
        <v>0</v>
      </c>
      <c r="O207">
        <f>(I207*21)/100</f>
        <v>0</v>
      </c>
      <c r="P207" t="s">
        <v>35</v>
      </c>
    </row>
    <row r="208" spans="1:16" x14ac:dyDescent="0.2">
      <c r="A208" s="34" t="s">
        <v>59</v>
      </c>
      <c r="E208" s="35" t="s">
        <v>69</v>
      </c>
    </row>
    <row r="209" spans="1:16" x14ac:dyDescent="0.2">
      <c r="A209" s="36" t="s">
        <v>61</v>
      </c>
      <c r="E209" s="37" t="s">
        <v>815</v>
      </c>
    </row>
    <row r="210" spans="1:16" x14ac:dyDescent="0.2">
      <c r="A210" t="s">
        <v>63</v>
      </c>
      <c r="E210" s="35" t="s">
        <v>5472</v>
      </c>
    </row>
    <row r="211" spans="1:16" x14ac:dyDescent="0.2">
      <c r="A211" s="24" t="s">
        <v>55</v>
      </c>
      <c r="B211" s="29" t="s">
        <v>336</v>
      </c>
      <c r="C211" s="29" t="s">
        <v>5483</v>
      </c>
      <c r="D211" s="24" t="s">
        <v>69</v>
      </c>
      <c r="E211" s="30" t="s">
        <v>5484</v>
      </c>
      <c r="F211" s="31" t="s">
        <v>486</v>
      </c>
      <c r="G211" s="32">
        <v>1</v>
      </c>
      <c r="H211" s="33">
        <v>0</v>
      </c>
      <c r="I211" s="33">
        <f>ROUND(ROUND(H211,2)*ROUND(G211,3),2)</f>
        <v>0</v>
      </c>
      <c r="O211">
        <f>(I211*21)/100</f>
        <v>0</v>
      </c>
      <c r="P211" t="s">
        <v>35</v>
      </c>
    </row>
    <row r="212" spans="1:16" x14ac:dyDescent="0.2">
      <c r="A212" s="34" t="s">
        <v>59</v>
      </c>
      <c r="E212" s="35" t="s">
        <v>69</v>
      </c>
    </row>
    <row r="213" spans="1:16" x14ac:dyDescent="0.2">
      <c r="A213" s="36" t="s">
        <v>61</v>
      </c>
      <c r="E213" s="37" t="s">
        <v>815</v>
      </c>
    </row>
    <row r="214" spans="1:16" x14ac:dyDescent="0.2">
      <c r="A214" t="s">
        <v>63</v>
      </c>
      <c r="E214" s="35" t="s">
        <v>5472</v>
      </c>
    </row>
    <row r="215" spans="1:16" x14ac:dyDescent="0.2">
      <c r="A215" s="24" t="s">
        <v>55</v>
      </c>
      <c r="B215" s="29" t="s">
        <v>341</v>
      </c>
      <c r="C215" s="29" t="s">
        <v>5485</v>
      </c>
      <c r="D215" s="24" t="s">
        <v>69</v>
      </c>
      <c r="E215" s="30" t="s">
        <v>5486</v>
      </c>
      <c r="F215" s="31" t="s">
        <v>486</v>
      </c>
      <c r="G215" s="32">
        <v>1</v>
      </c>
      <c r="H215" s="33">
        <v>0</v>
      </c>
      <c r="I215" s="33">
        <f>ROUND(ROUND(H215,2)*ROUND(G215,3),2)</f>
        <v>0</v>
      </c>
      <c r="O215">
        <f>(I215*21)/100</f>
        <v>0</v>
      </c>
      <c r="P215" t="s">
        <v>35</v>
      </c>
    </row>
    <row r="216" spans="1:16" x14ac:dyDescent="0.2">
      <c r="A216" s="34" t="s">
        <v>59</v>
      </c>
      <c r="E216" s="35" t="s">
        <v>69</v>
      </c>
    </row>
    <row r="217" spans="1:16" x14ac:dyDescent="0.2">
      <c r="A217" s="36" t="s">
        <v>61</v>
      </c>
      <c r="E217" s="37" t="s">
        <v>815</v>
      </c>
    </row>
    <row r="218" spans="1:16" x14ac:dyDescent="0.2">
      <c r="A218" t="s">
        <v>63</v>
      </c>
      <c r="E218" s="35" t="s">
        <v>5472</v>
      </c>
    </row>
    <row r="219" spans="1:16" x14ac:dyDescent="0.2">
      <c r="A219" s="24" t="s">
        <v>55</v>
      </c>
      <c r="B219" s="29" t="s">
        <v>346</v>
      </c>
      <c r="C219" s="29" t="s">
        <v>5487</v>
      </c>
      <c r="D219" s="24" t="s">
        <v>69</v>
      </c>
      <c r="E219" s="30" t="s">
        <v>5488</v>
      </c>
      <c r="F219" s="31" t="s">
        <v>486</v>
      </c>
      <c r="G219" s="32">
        <v>3</v>
      </c>
      <c r="H219" s="33">
        <v>0</v>
      </c>
      <c r="I219" s="33">
        <f>ROUND(ROUND(H219,2)*ROUND(G219,3),2)</f>
        <v>0</v>
      </c>
      <c r="O219">
        <f>(I219*21)/100</f>
        <v>0</v>
      </c>
      <c r="P219" t="s">
        <v>35</v>
      </c>
    </row>
    <row r="220" spans="1:16" x14ac:dyDescent="0.2">
      <c r="A220" s="34" t="s">
        <v>59</v>
      </c>
      <c r="E220" s="35" t="s">
        <v>69</v>
      </c>
    </row>
    <row r="221" spans="1:16" x14ac:dyDescent="0.2">
      <c r="A221" s="36" t="s">
        <v>61</v>
      </c>
      <c r="E221" s="37" t="s">
        <v>448</v>
      </c>
    </row>
    <row r="222" spans="1:16" x14ac:dyDescent="0.2">
      <c r="A222" t="s">
        <v>63</v>
      </c>
      <c r="E222" s="35" t="s">
        <v>5472</v>
      </c>
    </row>
    <row r="223" spans="1:16" x14ac:dyDescent="0.2">
      <c r="A223" s="24" t="s">
        <v>55</v>
      </c>
      <c r="B223" s="29" t="s">
        <v>351</v>
      </c>
      <c r="C223" s="29" t="s">
        <v>5200</v>
      </c>
      <c r="D223" s="24" t="s">
        <v>69</v>
      </c>
      <c r="E223" s="30" t="s">
        <v>5489</v>
      </c>
      <c r="F223" s="31" t="s">
        <v>486</v>
      </c>
      <c r="G223" s="32">
        <v>4</v>
      </c>
      <c r="H223" s="33">
        <v>0</v>
      </c>
      <c r="I223" s="33">
        <f>ROUND(ROUND(H223,2)*ROUND(G223,3),2)</f>
        <v>0</v>
      </c>
      <c r="O223">
        <f>(I223*21)/100</f>
        <v>0</v>
      </c>
      <c r="P223" t="s">
        <v>35</v>
      </c>
    </row>
    <row r="224" spans="1:16" x14ac:dyDescent="0.2">
      <c r="A224" s="34" t="s">
        <v>59</v>
      </c>
      <c r="E224" s="35" t="s">
        <v>69</v>
      </c>
    </row>
    <row r="225" spans="1:18" x14ac:dyDescent="0.2">
      <c r="A225" s="36" t="s">
        <v>61</v>
      </c>
      <c r="E225" s="37" t="s">
        <v>588</v>
      </c>
    </row>
    <row r="226" spans="1:18" ht="25.5" x14ac:dyDescent="0.2">
      <c r="A226" t="s">
        <v>63</v>
      </c>
      <c r="E226" s="35" t="s">
        <v>5490</v>
      </c>
    </row>
    <row r="227" spans="1:18" x14ac:dyDescent="0.2">
      <c r="A227" s="24" t="s">
        <v>55</v>
      </c>
      <c r="B227" s="29" t="s">
        <v>356</v>
      </c>
      <c r="C227" s="29" t="s">
        <v>5242</v>
      </c>
      <c r="D227" s="24" t="s">
        <v>69</v>
      </c>
      <c r="E227" s="30" t="s">
        <v>5243</v>
      </c>
      <c r="F227" s="31" t="s">
        <v>71</v>
      </c>
      <c r="G227" s="32">
        <v>258.26</v>
      </c>
      <c r="H227" s="33">
        <v>0</v>
      </c>
      <c r="I227" s="33">
        <f>ROUND(ROUND(H227,2)*ROUND(G227,3),2)</f>
        <v>0</v>
      </c>
      <c r="O227">
        <f>(I227*21)/100</f>
        <v>0</v>
      </c>
      <c r="P227" t="s">
        <v>35</v>
      </c>
    </row>
    <row r="228" spans="1:18" x14ac:dyDescent="0.2">
      <c r="A228" s="34" t="s">
        <v>59</v>
      </c>
      <c r="E228" s="35" t="s">
        <v>69</v>
      </c>
    </row>
    <row r="229" spans="1:18" x14ac:dyDescent="0.2">
      <c r="A229" s="36" t="s">
        <v>61</v>
      </c>
      <c r="E229" s="37" t="s">
        <v>5491</v>
      </c>
    </row>
    <row r="230" spans="1:18" x14ac:dyDescent="0.2">
      <c r="A230" t="s">
        <v>63</v>
      </c>
      <c r="E230" s="35" t="s">
        <v>69</v>
      </c>
    </row>
    <row r="231" spans="1:18" ht="12.75" customHeight="1" x14ac:dyDescent="0.2">
      <c r="A231" s="12" t="s">
        <v>53</v>
      </c>
      <c r="B231" s="12"/>
      <c r="C231" s="38" t="s">
        <v>47</v>
      </c>
      <c r="D231" s="12"/>
      <c r="E231" s="27" t="s">
        <v>793</v>
      </c>
      <c r="F231" s="12"/>
      <c r="G231" s="12"/>
      <c r="H231" s="12"/>
      <c r="I231" s="39">
        <f>0+Q231</f>
        <v>0</v>
      </c>
      <c r="O231">
        <f>0+R231</f>
        <v>0</v>
      </c>
      <c r="Q231">
        <f>0+I232</f>
        <v>0</v>
      </c>
      <c r="R231">
        <f>0+O232</f>
        <v>0</v>
      </c>
    </row>
    <row r="232" spans="1:18" x14ac:dyDescent="0.2">
      <c r="A232" s="24" t="s">
        <v>55</v>
      </c>
      <c r="B232" s="29" t="s">
        <v>362</v>
      </c>
      <c r="C232" s="29" t="s">
        <v>5492</v>
      </c>
      <c r="D232" s="24" t="s">
        <v>69</v>
      </c>
      <c r="E232" s="30" t="s">
        <v>5493</v>
      </c>
      <c r="F232" s="31" t="s">
        <v>101</v>
      </c>
      <c r="G232" s="32">
        <v>53</v>
      </c>
      <c r="H232" s="33">
        <v>0</v>
      </c>
      <c r="I232" s="33">
        <f>ROUND(ROUND(H232,2)*ROUND(G232,3),2)</f>
        <v>0</v>
      </c>
      <c r="O232">
        <f>(I232*21)/100</f>
        <v>0</v>
      </c>
      <c r="P232" t="s">
        <v>35</v>
      </c>
    </row>
    <row r="233" spans="1:18" x14ac:dyDescent="0.2">
      <c r="A233" s="34" t="s">
        <v>59</v>
      </c>
      <c r="E233" s="35" t="s">
        <v>69</v>
      </c>
    </row>
    <row r="234" spans="1:18" x14ac:dyDescent="0.2">
      <c r="A234" s="36" t="s">
        <v>61</v>
      </c>
      <c r="E234" s="37" t="s">
        <v>5494</v>
      </c>
    </row>
    <row r="235" spans="1:18" x14ac:dyDescent="0.2">
      <c r="A235" t="s">
        <v>63</v>
      </c>
      <c r="E235" s="35" t="s">
        <v>5495</v>
      </c>
    </row>
    <row r="236" spans="1:18" ht="12.75" customHeight="1" x14ac:dyDescent="0.2">
      <c r="A236" s="12" t="s">
        <v>53</v>
      </c>
      <c r="B236" s="12"/>
      <c r="C236" s="38" t="s">
        <v>94</v>
      </c>
      <c r="D236" s="12"/>
      <c r="E236" s="27" t="s">
        <v>490</v>
      </c>
      <c r="F236" s="12"/>
      <c r="G236" s="12"/>
      <c r="H236" s="12"/>
      <c r="I236" s="39">
        <f>0+Q236</f>
        <v>0</v>
      </c>
      <c r="O236">
        <f>0+R236</f>
        <v>0</v>
      </c>
      <c r="Q236">
        <f>0+I237+I241+I245+I249+I253+I257+I261+I265+I269+I273+I277+I281+I285+I289+I293+I297+I301+I305+I309+I313</f>
        <v>0</v>
      </c>
      <c r="R236">
        <f>0+O237+O241+O245+O249+O253+O257+O261+O265+O269+O273+O277+O281+O285+O289+O293+O297+O301+O305+O309+O313</f>
        <v>0</v>
      </c>
    </row>
    <row r="237" spans="1:18" x14ac:dyDescent="0.2">
      <c r="A237" s="24" t="s">
        <v>55</v>
      </c>
      <c r="B237" s="29" t="s">
        <v>368</v>
      </c>
      <c r="C237" s="29" t="s">
        <v>5496</v>
      </c>
      <c r="D237" s="24" t="s">
        <v>69</v>
      </c>
      <c r="E237" s="30" t="s">
        <v>5497</v>
      </c>
      <c r="F237" s="31" t="s">
        <v>1560</v>
      </c>
      <c r="G237" s="32">
        <v>1</v>
      </c>
      <c r="H237" s="33">
        <v>0</v>
      </c>
      <c r="I237" s="33">
        <f>ROUND(ROUND(H237,2)*ROUND(G237,3),2)</f>
        <v>0</v>
      </c>
      <c r="O237">
        <f>(I237*21)/100</f>
        <v>0</v>
      </c>
      <c r="P237" t="s">
        <v>35</v>
      </c>
    </row>
    <row r="238" spans="1:18" x14ac:dyDescent="0.2">
      <c r="A238" s="34" t="s">
        <v>59</v>
      </c>
      <c r="E238" s="35" t="s">
        <v>69</v>
      </c>
    </row>
    <row r="239" spans="1:18" x14ac:dyDescent="0.2">
      <c r="A239" s="36" t="s">
        <v>61</v>
      </c>
      <c r="E239" s="37" t="s">
        <v>815</v>
      </c>
    </row>
    <row r="240" spans="1:18" x14ac:dyDescent="0.2">
      <c r="A240" t="s">
        <v>63</v>
      </c>
      <c r="E240" s="35" t="s">
        <v>69</v>
      </c>
    </row>
    <row r="241" spans="1:16" x14ac:dyDescent="0.2">
      <c r="A241" s="24" t="s">
        <v>55</v>
      </c>
      <c r="B241" s="29" t="s">
        <v>374</v>
      </c>
      <c r="C241" s="29" t="s">
        <v>5498</v>
      </c>
      <c r="D241" s="24" t="s">
        <v>69</v>
      </c>
      <c r="E241" s="30" t="s">
        <v>5499</v>
      </c>
      <c r="F241" s="31" t="s">
        <v>101</v>
      </c>
      <c r="G241" s="32">
        <v>9</v>
      </c>
      <c r="H241" s="33">
        <v>0</v>
      </c>
      <c r="I241" s="33">
        <f>ROUND(ROUND(H241,2)*ROUND(G241,3),2)</f>
        <v>0</v>
      </c>
      <c r="O241">
        <f>(I241*21)/100</f>
        <v>0</v>
      </c>
      <c r="P241" t="s">
        <v>35</v>
      </c>
    </row>
    <row r="242" spans="1:16" x14ac:dyDescent="0.2">
      <c r="A242" s="34" t="s">
        <v>59</v>
      </c>
      <c r="E242" s="35" t="s">
        <v>5500</v>
      </c>
    </row>
    <row r="243" spans="1:16" x14ac:dyDescent="0.2">
      <c r="A243" s="36" t="s">
        <v>61</v>
      </c>
      <c r="E243" s="37" t="s">
        <v>3295</v>
      </c>
    </row>
    <row r="244" spans="1:16" ht="38.25" x14ac:dyDescent="0.2">
      <c r="A244" t="s">
        <v>63</v>
      </c>
      <c r="E244" s="35" t="s">
        <v>5501</v>
      </c>
    </row>
    <row r="245" spans="1:16" x14ac:dyDescent="0.2">
      <c r="A245" s="24" t="s">
        <v>55</v>
      </c>
      <c r="B245" s="29" t="s">
        <v>379</v>
      </c>
      <c r="C245" s="29" t="s">
        <v>5502</v>
      </c>
      <c r="D245" s="24" t="s">
        <v>69</v>
      </c>
      <c r="E245" s="30" t="s">
        <v>5503</v>
      </c>
      <c r="F245" s="31" t="s">
        <v>101</v>
      </c>
      <c r="G245" s="32">
        <v>44</v>
      </c>
      <c r="H245" s="33">
        <v>0</v>
      </c>
      <c r="I245" s="33">
        <f>ROUND(ROUND(H245,2)*ROUND(G245,3),2)</f>
        <v>0</v>
      </c>
      <c r="O245">
        <f>(I245*21)/100</f>
        <v>0</v>
      </c>
      <c r="P245" t="s">
        <v>35</v>
      </c>
    </row>
    <row r="246" spans="1:16" x14ac:dyDescent="0.2">
      <c r="A246" s="34" t="s">
        <v>59</v>
      </c>
      <c r="E246" s="35" t="s">
        <v>69</v>
      </c>
    </row>
    <row r="247" spans="1:16" x14ac:dyDescent="0.2">
      <c r="A247" s="36" t="s">
        <v>61</v>
      </c>
      <c r="E247" s="37" t="s">
        <v>5504</v>
      </c>
    </row>
    <row r="248" spans="1:16" x14ac:dyDescent="0.2">
      <c r="A248" t="s">
        <v>63</v>
      </c>
      <c r="E248" s="35" t="s">
        <v>69</v>
      </c>
    </row>
    <row r="249" spans="1:16" x14ac:dyDescent="0.2">
      <c r="A249" s="24" t="s">
        <v>55</v>
      </c>
      <c r="B249" s="29" t="s">
        <v>385</v>
      </c>
      <c r="C249" s="29" t="s">
        <v>5505</v>
      </c>
      <c r="D249" s="24" t="s">
        <v>69</v>
      </c>
      <c r="E249" s="30" t="s">
        <v>5506</v>
      </c>
      <c r="F249" s="31" t="s">
        <v>486</v>
      </c>
      <c r="G249" s="32">
        <v>9</v>
      </c>
      <c r="H249" s="33">
        <v>0</v>
      </c>
      <c r="I249" s="33">
        <f>ROUND(ROUND(H249,2)*ROUND(G249,3),2)</f>
        <v>0</v>
      </c>
      <c r="O249">
        <f>(I249*21)/100</f>
        <v>0</v>
      </c>
      <c r="P249" t="s">
        <v>35</v>
      </c>
    </row>
    <row r="250" spans="1:16" x14ac:dyDescent="0.2">
      <c r="A250" s="34" t="s">
        <v>59</v>
      </c>
      <c r="E250" s="35" t="s">
        <v>69</v>
      </c>
    </row>
    <row r="251" spans="1:16" x14ac:dyDescent="0.2">
      <c r="A251" s="36" t="s">
        <v>61</v>
      </c>
      <c r="E251" s="37" t="s">
        <v>3257</v>
      </c>
    </row>
    <row r="252" spans="1:16" ht="51" x14ac:dyDescent="0.2">
      <c r="A252" t="s">
        <v>63</v>
      </c>
      <c r="E252" s="35" t="s">
        <v>5507</v>
      </c>
    </row>
    <row r="253" spans="1:16" x14ac:dyDescent="0.2">
      <c r="A253" s="24" t="s">
        <v>55</v>
      </c>
      <c r="B253" s="29" t="s">
        <v>391</v>
      </c>
      <c r="C253" s="29" t="s">
        <v>5508</v>
      </c>
      <c r="D253" s="24" t="s">
        <v>69</v>
      </c>
      <c r="E253" s="30" t="s">
        <v>5509</v>
      </c>
      <c r="F253" s="31" t="s">
        <v>486</v>
      </c>
      <c r="G253" s="32">
        <v>5</v>
      </c>
      <c r="H253" s="33">
        <v>0</v>
      </c>
      <c r="I253" s="33">
        <f>ROUND(ROUND(H253,2)*ROUND(G253,3),2)</f>
        <v>0</v>
      </c>
      <c r="O253">
        <f>(I253*21)/100</f>
        <v>0</v>
      </c>
      <c r="P253" t="s">
        <v>35</v>
      </c>
    </row>
    <row r="254" spans="1:16" x14ac:dyDescent="0.2">
      <c r="A254" s="34" t="s">
        <v>59</v>
      </c>
      <c r="E254" s="35" t="s">
        <v>69</v>
      </c>
    </row>
    <row r="255" spans="1:16" x14ac:dyDescent="0.2">
      <c r="A255" s="36" t="s">
        <v>61</v>
      </c>
      <c r="E255" s="37" t="s">
        <v>1550</v>
      </c>
    </row>
    <row r="256" spans="1:16" ht="51" x14ac:dyDescent="0.2">
      <c r="A256" t="s">
        <v>63</v>
      </c>
      <c r="E256" s="35" t="s">
        <v>5507</v>
      </c>
    </row>
    <row r="257" spans="1:16" x14ac:dyDescent="0.2">
      <c r="A257" s="24" t="s">
        <v>55</v>
      </c>
      <c r="B257" s="29" t="s">
        <v>396</v>
      </c>
      <c r="C257" s="29" t="s">
        <v>5510</v>
      </c>
      <c r="D257" s="24" t="s">
        <v>69</v>
      </c>
      <c r="E257" s="30" t="s">
        <v>5511</v>
      </c>
      <c r="F257" s="31" t="s">
        <v>486</v>
      </c>
      <c r="G257" s="32">
        <v>2</v>
      </c>
      <c r="H257" s="33">
        <v>0</v>
      </c>
      <c r="I257" s="33">
        <f>ROUND(ROUND(H257,2)*ROUND(G257,3),2)</f>
        <v>0</v>
      </c>
      <c r="O257">
        <f>(I257*21)/100</f>
        <v>0</v>
      </c>
      <c r="P257" t="s">
        <v>35</v>
      </c>
    </row>
    <row r="258" spans="1:16" x14ac:dyDescent="0.2">
      <c r="A258" s="34" t="s">
        <v>59</v>
      </c>
      <c r="E258" s="35" t="s">
        <v>69</v>
      </c>
    </row>
    <row r="259" spans="1:16" x14ac:dyDescent="0.2">
      <c r="A259" s="36" t="s">
        <v>61</v>
      </c>
      <c r="E259" s="37" t="s">
        <v>488</v>
      </c>
    </row>
    <row r="260" spans="1:16" ht="51" x14ac:dyDescent="0.2">
      <c r="A260" t="s">
        <v>63</v>
      </c>
      <c r="E260" s="35" t="s">
        <v>5512</v>
      </c>
    </row>
    <row r="261" spans="1:16" x14ac:dyDescent="0.2">
      <c r="A261" s="24" t="s">
        <v>55</v>
      </c>
      <c r="B261" s="29" t="s">
        <v>402</v>
      </c>
      <c r="C261" s="29" t="s">
        <v>5513</v>
      </c>
      <c r="D261" s="24" t="s">
        <v>69</v>
      </c>
      <c r="E261" s="30" t="s">
        <v>5514</v>
      </c>
      <c r="F261" s="31" t="s">
        <v>486</v>
      </c>
      <c r="G261" s="32">
        <v>10</v>
      </c>
      <c r="H261" s="33">
        <v>0</v>
      </c>
      <c r="I261" s="33">
        <f>ROUND(ROUND(H261,2)*ROUND(G261,3),2)</f>
        <v>0</v>
      </c>
      <c r="O261">
        <f>(I261*21)/100</f>
        <v>0</v>
      </c>
      <c r="P261" t="s">
        <v>35</v>
      </c>
    </row>
    <row r="262" spans="1:16" x14ac:dyDescent="0.2">
      <c r="A262" s="34" t="s">
        <v>59</v>
      </c>
      <c r="E262" s="35" t="s">
        <v>69</v>
      </c>
    </row>
    <row r="263" spans="1:16" x14ac:dyDescent="0.2">
      <c r="A263" s="36" t="s">
        <v>61</v>
      </c>
      <c r="E263" s="37" t="s">
        <v>750</v>
      </c>
    </row>
    <row r="264" spans="1:16" ht="51" x14ac:dyDescent="0.2">
      <c r="A264" t="s">
        <v>63</v>
      </c>
      <c r="E264" s="35" t="s">
        <v>5515</v>
      </c>
    </row>
    <row r="265" spans="1:16" x14ac:dyDescent="0.2">
      <c r="A265" s="24" t="s">
        <v>55</v>
      </c>
      <c r="B265" s="29" t="s">
        <v>407</v>
      </c>
      <c r="C265" s="29" t="s">
        <v>5516</v>
      </c>
      <c r="D265" s="24" t="s">
        <v>69</v>
      </c>
      <c r="E265" s="30" t="s">
        <v>5517</v>
      </c>
      <c r="F265" s="31" t="s">
        <v>486</v>
      </c>
      <c r="G265" s="32">
        <v>1</v>
      </c>
      <c r="H265" s="33">
        <v>0</v>
      </c>
      <c r="I265" s="33">
        <f>ROUND(ROUND(H265,2)*ROUND(G265,3),2)</f>
        <v>0</v>
      </c>
      <c r="O265">
        <f>(I265*21)/100</f>
        <v>0</v>
      </c>
      <c r="P265" t="s">
        <v>35</v>
      </c>
    </row>
    <row r="266" spans="1:16" x14ac:dyDescent="0.2">
      <c r="A266" s="34" t="s">
        <v>59</v>
      </c>
      <c r="E266" s="35" t="s">
        <v>69</v>
      </c>
    </row>
    <row r="267" spans="1:16" x14ac:dyDescent="0.2">
      <c r="A267" s="36" t="s">
        <v>61</v>
      </c>
      <c r="E267" s="37" t="s">
        <v>815</v>
      </c>
    </row>
    <row r="268" spans="1:16" ht="51" x14ac:dyDescent="0.2">
      <c r="A268" t="s">
        <v>63</v>
      </c>
      <c r="E268" s="35" t="s">
        <v>5518</v>
      </c>
    </row>
    <row r="269" spans="1:16" x14ac:dyDescent="0.2">
      <c r="A269" s="24" t="s">
        <v>55</v>
      </c>
      <c r="B269" s="29" t="s">
        <v>412</v>
      </c>
      <c r="C269" s="29" t="s">
        <v>5519</v>
      </c>
      <c r="D269" s="24" t="s">
        <v>69</v>
      </c>
      <c r="E269" s="30" t="s">
        <v>5520</v>
      </c>
      <c r="F269" s="31" t="s">
        <v>101</v>
      </c>
      <c r="G269" s="32">
        <v>9</v>
      </c>
      <c r="H269" s="33">
        <v>0</v>
      </c>
      <c r="I269" s="33">
        <f>ROUND(ROUND(H269,2)*ROUND(G269,3),2)</f>
        <v>0</v>
      </c>
      <c r="O269">
        <f>(I269*21)/100</f>
        <v>0</v>
      </c>
      <c r="P269" t="s">
        <v>35</v>
      </c>
    </row>
    <row r="270" spans="1:16" x14ac:dyDescent="0.2">
      <c r="A270" s="34" t="s">
        <v>59</v>
      </c>
      <c r="E270" s="35" t="s">
        <v>69</v>
      </c>
    </row>
    <row r="271" spans="1:16" x14ac:dyDescent="0.2">
      <c r="A271" s="36" t="s">
        <v>61</v>
      </c>
      <c r="E271" s="37" t="s">
        <v>3295</v>
      </c>
    </row>
    <row r="272" spans="1:16" ht="63.75" x14ac:dyDescent="0.2">
      <c r="A272" t="s">
        <v>63</v>
      </c>
      <c r="E272" s="35" t="s">
        <v>5521</v>
      </c>
    </row>
    <row r="273" spans="1:16" x14ac:dyDescent="0.2">
      <c r="A273" s="24" t="s">
        <v>55</v>
      </c>
      <c r="B273" s="29" t="s">
        <v>417</v>
      </c>
      <c r="C273" s="29" t="s">
        <v>5522</v>
      </c>
      <c r="D273" s="24" t="s">
        <v>69</v>
      </c>
      <c r="E273" s="30" t="s">
        <v>5523</v>
      </c>
      <c r="F273" s="31" t="s">
        <v>101</v>
      </c>
      <c r="G273" s="32">
        <v>13</v>
      </c>
      <c r="H273" s="33">
        <v>0</v>
      </c>
      <c r="I273" s="33">
        <f>ROUND(ROUND(H273,2)*ROUND(G273,3),2)</f>
        <v>0</v>
      </c>
      <c r="O273">
        <f>(I273*21)/100</f>
        <v>0</v>
      </c>
      <c r="P273" t="s">
        <v>35</v>
      </c>
    </row>
    <row r="274" spans="1:16" x14ac:dyDescent="0.2">
      <c r="A274" s="34" t="s">
        <v>59</v>
      </c>
      <c r="E274" s="35" t="s">
        <v>69</v>
      </c>
    </row>
    <row r="275" spans="1:16" x14ac:dyDescent="0.2">
      <c r="A275" s="36" t="s">
        <v>61</v>
      </c>
      <c r="E275" s="37" t="s">
        <v>3218</v>
      </c>
    </row>
    <row r="276" spans="1:16" ht="51" x14ac:dyDescent="0.2">
      <c r="A276" t="s">
        <v>63</v>
      </c>
      <c r="E276" s="35" t="s">
        <v>5524</v>
      </c>
    </row>
    <row r="277" spans="1:16" x14ac:dyDescent="0.2">
      <c r="A277" s="24" t="s">
        <v>55</v>
      </c>
      <c r="B277" s="29" t="s">
        <v>423</v>
      </c>
      <c r="C277" s="29" t="s">
        <v>5525</v>
      </c>
      <c r="D277" s="24" t="s">
        <v>69</v>
      </c>
      <c r="E277" s="30" t="s">
        <v>5526</v>
      </c>
      <c r="F277" s="31" t="s">
        <v>486</v>
      </c>
      <c r="G277" s="32">
        <v>2</v>
      </c>
      <c r="H277" s="33">
        <v>0</v>
      </c>
      <c r="I277" s="33">
        <f>ROUND(ROUND(H277,2)*ROUND(G277,3),2)</f>
        <v>0</v>
      </c>
      <c r="O277">
        <f>(I277*21)/100</f>
        <v>0</v>
      </c>
      <c r="P277" t="s">
        <v>35</v>
      </c>
    </row>
    <row r="278" spans="1:16" x14ac:dyDescent="0.2">
      <c r="A278" s="34" t="s">
        <v>59</v>
      </c>
      <c r="E278" s="35" t="s">
        <v>69</v>
      </c>
    </row>
    <row r="279" spans="1:16" x14ac:dyDescent="0.2">
      <c r="A279" s="36" t="s">
        <v>61</v>
      </c>
      <c r="E279" s="37" t="s">
        <v>488</v>
      </c>
    </row>
    <row r="280" spans="1:16" ht="127.5" x14ac:dyDescent="0.2">
      <c r="A280" t="s">
        <v>63</v>
      </c>
      <c r="E280" s="35" t="s">
        <v>5527</v>
      </c>
    </row>
    <row r="281" spans="1:16" x14ac:dyDescent="0.2">
      <c r="A281" s="24" t="s">
        <v>55</v>
      </c>
      <c r="B281" s="29" t="s">
        <v>429</v>
      </c>
      <c r="C281" s="29" t="s">
        <v>5528</v>
      </c>
      <c r="D281" s="24" t="s">
        <v>69</v>
      </c>
      <c r="E281" s="30" t="s">
        <v>5529</v>
      </c>
      <c r="F281" s="31" t="s">
        <v>486</v>
      </c>
      <c r="G281" s="32">
        <v>2</v>
      </c>
      <c r="H281" s="33">
        <v>0</v>
      </c>
      <c r="I281" s="33">
        <f>ROUND(ROUND(H281,2)*ROUND(G281,3),2)</f>
        <v>0</v>
      </c>
      <c r="O281">
        <f>(I281*21)/100</f>
        <v>0</v>
      </c>
      <c r="P281" t="s">
        <v>35</v>
      </c>
    </row>
    <row r="282" spans="1:16" x14ac:dyDescent="0.2">
      <c r="A282" s="34" t="s">
        <v>59</v>
      </c>
      <c r="E282" s="35" t="s">
        <v>69</v>
      </c>
    </row>
    <row r="283" spans="1:16" x14ac:dyDescent="0.2">
      <c r="A283" s="36" t="s">
        <v>61</v>
      </c>
      <c r="E283" s="37" t="s">
        <v>488</v>
      </c>
    </row>
    <row r="284" spans="1:16" ht="127.5" x14ac:dyDescent="0.2">
      <c r="A284" t="s">
        <v>63</v>
      </c>
      <c r="E284" s="35" t="s">
        <v>5530</v>
      </c>
    </row>
    <row r="285" spans="1:16" x14ac:dyDescent="0.2">
      <c r="A285" s="24" t="s">
        <v>55</v>
      </c>
      <c r="B285" s="29" t="s">
        <v>434</v>
      </c>
      <c r="C285" s="29" t="s">
        <v>5531</v>
      </c>
      <c r="D285" s="24" t="s">
        <v>69</v>
      </c>
      <c r="E285" s="30" t="s">
        <v>5532</v>
      </c>
      <c r="F285" s="31" t="s">
        <v>486</v>
      </c>
      <c r="G285" s="32">
        <v>2</v>
      </c>
      <c r="H285" s="33">
        <v>0</v>
      </c>
      <c r="I285" s="33">
        <f>ROUND(ROUND(H285,2)*ROUND(G285,3),2)</f>
        <v>0</v>
      </c>
      <c r="O285">
        <f>(I285*21)/100</f>
        <v>0</v>
      </c>
      <c r="P285" t="s">
        <v>35</v>
      </c>
    </row>
    <row r="286" spans="1:16" x14ac:dyDescent="0.2">
      <c r="A286" s="34" t="s">
        <v>59</v>
      </c>
      <c r="E286" s="35" t="s">
        <v>69</v>
      </c>
    </row>
    <row r="287" spans="1:16" x14ac:dyDescent="0.2">
      <c r="A287" s="36" t="s">
        <v>61</v>
      </c>
      <c r="E287" s="37" t="s">
        <v>488</v>
      </c>
    </row>
    <row r="288" spans="1:16" ht="127.5" x14ac:dyDescent="0.2">
      <c r="A288" t="s">
        <v>63</v>
      </c>
      <c r="E288" s="35" t="s">
        <v>5527</v>
      </c>
    </row>
    <row r="289" spans="1:16" x14ac:dyDescent="0.2">
      <c r="A289" s="24" t="s">
        <v>55</v>
      </c>
      <c r="B289" s="29" t="s">
        <v>439</v>
      </c>
      <c r="C289" s="29" t="s">
        <v>5533</v>
      </c>
      <c r="D289" s="24" t="s">
        <v>69</v>
      </c>
      <c r="E289" s="30" t="s">
        <v>5534</v>
      </c>
      <c r="F289" s="31" t="s">
        <v>486</v>
      </c>
      <c r="G289" s="32">
        <v>1</v>
      </c>
      <c r="H289" s="33">
        <v>0</v>
      </c>
      <c r="I289" s="33">
        <f>ROUND(ROUND(H289,2)*ROUND(G289,3),2)</f>
        <v>0</v>
      </c>
      <c r="O289">
        <f>(I289*21)/100</f>
        <v>0</v>
      </c>
      <c r="P289" t="s">
        <v>35</v>
      </c>
    </row>
    <row r="290" spans="1:16" x14ac:dyDescent="0.2">
      <c r="A290" s="34" t="s">
        <v>59</v>
      </c>
      <c r="E290" s="35" t="s">
        <v>5535</v>
      </c>
    </row>
    <row r="291" spans="1:16" x14ac:dyDescent="0.2">
      <c r="A291" s="36" t="s">
        <v>61</v>
      </c>
      <c r="E291" s="37" t="s">
        <v>815</v>
      </c>
    </row>
    <row r="292" spans="1:16" ht="76.5" x14ac:dyDescent="0.2">
      <c r="A292" t="s">
        <v>63</v>
      </c>
      <c r="E292" s="35" t="s">
        <v>5536</v>
      </c>
    </row>
    <row r="293" spans="1:16" x14ac:dyDescent="0.2">
      <c r="A293" s="24" t="s">
        <v>55</v>
      </c>
      <c r="B293" s="29" t="s">
        <v>444</v>
      </c>
      <c r="C293" s="29" t="s">
        <v>5537</v>
      </c>
      <c r="D293" s="24" t="s">
        <v>69</v>
      </c>
      <c r="E293" s="30" t="s">
        <v>5538</v>
      </c>
      <c r="F293" s="31" t="s">
        <v>101</v>
      </c>
      <c r="G293" s="32">
        <v>53</v>
      </c>
      <c r="H293" s="33">
        <v>0</v>
      </c>
      <c r="I293" s="33">
        <f>ROUND(ROUND(H293,2)*ROUND(G293,3),2)</f>
        <v>0</v>
      </c>
      <c r="O293">
        <f>(I293*21)/100</f>
        <v>0</v>
      </c>
      <c r="P293" t="s">
        <v>35</v>
      </c>
    </row>
    <row r="294" spans="1:16" x14ac:dyDescent="0.2">
      <c r="A294" s="34" t="s">
        <v>59</v>
      </c>
      <c r="E294" s="35" t="s">
        <v>69</v>
      </c>
    </row>
    <row r="295" spans="1:16" x14ac:dyDescent="0.2">
      <c r="A295" s="36" t="s">
        <v>61</v>
      </c>
      <c r="E295" s="37" t="s">
        <v>5494</v>
      </c>
    </row>
    <row r="296" spans="1:16" ht="38.25" x14ac:dyDescent="0.2">
      <c r="A296" t="s">
        <v>63</v>
      </c>
      <c r="E296" s="35" t="s">
        <v>5539</v>
      </c>
    </row>
    <row r="297" spans="1:16" x14ac:dyDescent="0.2">
      <c r="A297" s="24" t="s">
        <v>55</v>
      </c>
      <c r="B297" s="29" t="s">
        <v>449</v>
      </c>
      <c r="C297" s="29" t="s">
        <v>5540</v>
      </c>
      <c r="D297" s="24" t="s">
        <v>69</v>
      </c>
      <c r="E297" s="30" t="s">
        <v>5541</v>
      </c>
      <c r="F297" s="31" t="s">
        <v>101</v>
      </c>
      <c r="G297" s="32">
        <v>53</v>
      </c>
      <c r="H297" s="33">
        <v>0</v>
      </c>
      <c r="I297" s="33">
        <f>ROUND(ROUND(H297,2)*ROUND(G297,3),2)</f>
        <v>0</v>
      </c>
      <c r="O297">
        <f>(I297*21)/100</f>
        <v>0</v>
      </c>
      <c r="P297" t="s">
        <v>35</v>
      </c>
    </row>
    <row r="298" spans="1:16" x14ac:dyDescent="0.2">
      <c r="A298" s="34" t="s">
        <v>59</v>
      </c>
      <c r="E298" s="35" t="s">
        <v>69</v>
      </c>
    </row>
    <row r="299" spans="1:16" x14ac:dyDescent="0.2">
      <c r="A299" s="36" t="s">
        <v>61</v>
      </c>
      <c r="E299" s="37" t="s">
        <v>5494</v>
      </c>
    </row>
    <row r="300" spans="1:16" ht="25.5" x14ac:dyDescent="0.2">
      <c r="A300" t="s">
        <v>63</v>
      </c>
      <c r="E300" s="35" t="s">
        <v>5542</v>
      </c>
    </row>
    <row r="301" spans="1:16" x14ac:dyDescent="0.2">
      <c r="A301" s="24" t="s">
        <v>55</v>
      </c>
      <c r="B301" s="29" t="s">
        <v>454</v>
      </c>
      <c r="C301" s="29" t="s">
        <v>5543</v>
      </c>
      <c r="D301" s="24" t="s">
        <v>69</v>
      </c>
      <c r="E301" s="30" t="s">
        <v>5544</v>
      </c>
      <c r="F301" s="31" t="s">
        <v>486</v>
      </c>
      <c r="G301" s="32">
        <v>5</v>
      </c>
      <c r="H301" s="33">
        <v>0</v>
      </c>
      <c r="I301" s="33">
        <f>ROUND(ROUND(H301,2)*ROUND(G301,3),2)</f>
        <v>0</v>
      </c>
      <c r="O301">
        <f>(I301*21)/100</f>
        <v>0</v>
      </c>
      <c r="P301" t="s">
        <v>35</v>
      </c>
    </row>
    <row r="302" spans="1:16" x14ac:dyDescent="0.2">
      <c r="A302" s="34" t="s">
        <v>59</v>
      </c>
      <c r="E302" s="35" t="s">
        <v>69</v>
      </c>
    </row>
    <row r="303" spans="1:16" x14ac:dyDescent="0.2">
      <c r="A303" s="36" t="s">
        <v>61</v>
      </c>
      <c r="E303" s="37" t="s">
        <v>1550</v>
      </c>
    </row>
    <row r="304" spans="1:16" ht="38.25" x14ac:dyDescent="0.2">
      <c r="A304" t="s">
        <v>63</v>
      </c>
      <c r="E304" s="35" t="s">
        <v>5545</v>
      </c>
    </row>
    <row r="305" spans="1:18" x14ac:dyDescent="0.2">
      <c r="A305" s="24" t="s">
        <v>55</v>
      </c>
      <c r="B305" s="29" t="s">
        <v>459</v>
      </c>
      <c r="C305" s="29" t="s">
        <v>5546</v>
      </c>
      <c r="D305" s="24" t="s">
        <v>69</v>
      </c>
      <c r="E305" s="30" t="s">
        <v>5547</v>
      </c>
      <c r="F305" s="31" t="s">
        <v>486</v>
      </c>
      <c r="G305" s="32">
        <v>2</v>
      </c>
      <c r="H305" s="33">
        <v>0</v>
      </c>
      <c r="I305" s="33">
        <f>ROUND(ROUND(H305,2)*ROUND(G305,3),2)</f>
        <v>0</v>
      </c>
      <c r="O305">
        <f>(I305*21)/100</f>
        <v>0</v>
      </c>
      <c r="P305" t="s">
        <v>35</v>
      </c>
    </row>
    <row r="306" spans="1:18" x14ac:dyDescent="0.2">
      <c r="A306" s="34" t="s">
        <v>59</v>
      </c>
      <c r="E306" s="35" t="s">
        <v>69</v>
      </c>
    </row>
    <row r="307" spans="1:18" x14ac:dyDescent="0.2">
      <c r="A307" s="36" t="s">
        <v>61</v>
      </c>
      <c r="E307" s="37" t="s">
        <v>488</v>
      </c>
    </row>
    <row r="308" spans="1:18" ht="38.25" x14ac:dyDescent="0.2">
      <c r="A308" t="s">
        <v>63</v>
      </c>
      <c r="E308" s="35" t="s">
        <v>5545</v>
      </c>
    </row>
    <row r="309" spans="1:18" x14ac:dyDescent="0.2">
      <c r="A309" s="24" t="s">
        <v>55</v>
      </c>
      <c r="B309" s="29" t="s">
        <v>465</v>
      </c>
      <c r="C309" s="29" t="s">
        <v>5548</v>
      </c>
      <c r="D309" s="24" t="s">
        <v>69</v>
      </c>
      <c r="E309" s="30" t="s">
        <v>5549</v>
      </c>
      <c r="F309" s="31" t="s">
        <v>486</v>
      </c>
      <c r="G309" s="32">
        <v>5</v>
      </c>
      <c r="H309" s="33">
        <v>0</v>
      </c>
      <c r="I309" s="33">
        <f>ROUND(ROUND(H309,2)*ROUND(G309,3),2)</f>
        <v>0</v>
      </c>
      <c r="O309">
        <f>(I309*21)/100</f>
        <v>0</v>
      </c>
      <c r="P309" t="s">
        <v>35</v>
      </c>
    </row>
    <row r="310" spans="1:18" x14ac:dyDescent="0.2">
      <c r="A310" s="34" t="s">
        <v>59</v>
      </c>
      <c r="E310" s="35" t="s">
        <v>69</v>
      </c>
    </row>
    <row r="311" spans="1:18" x14ac:dyDescent="0.2">
      <c r="A311" s="36" t="s">
        <v>61</v>
      </c>
      <c r="E311" s="37" t="s">
        <v>1550</v>
      </c>
    </row>
    <row r="312" spans="1:18" x14ac:dyDescent="0.2">
      <c r="A312" t="s">
        <v>63</v>
      </c>
      <c r="E312" s="35" t="s">
        <v>69</v>
      </c>
    </row>
    <row r="313" spans="1:18" x14ac:dyDescent="0.2">
      <c r="A313" s="24" t="s">
        <v>55</v>
      </c>
      <c r="B313" s="29" t="s">
        <v>470</v>
      </c>
      <c r="C313" s="29" t="s">
        <v>5550</v>
      </c>
      <c r="D313" s="24" t="s">
        <v>69</v>
      </c>
      <c r="E313" s="30" t="s">
        <v>5551</v>
      </c>
      <c r="F313" s="31" t="s">
        <v>101</v>
      </c>
      <c r="G313" s="32">
        <v>65</v>
      </c>
      <c r="H313" s="33">
        <v>0</v>
      </c>
      <c r="I313" s="33">
        <f>ROUND(ROUND(H313,2)*ROUND(G313,3),2)</f>
        <v>0</v>
      </c>
      <c r="O313">
        <f>(I313*21)/100</f>
        <v>0</v>
      </c>
      <c r="P313" t="s">
        <v>35</v>
      </c>
    </row>
    <row r="314" spans="1:18" x14ac:dyDescent="0.2">
      <c r="A314" s="34" t="s">
        <v>59</v>
      </c>
      <c r="E314" s="35" t="s">
        <v>69</v>
      </c>
    </row>
    <row r="315" spans="1:18" ht="25.5" x14ac:dyDescent="0.2">
      <c r="A315" s="36" t="s">
        <v>61</v>
      </c>
      <c r="E315" s="37" t="s">
        <v>5552</v>
      </c>
    </row>
    <row r="316" spans="1:18" x14ac:dyDescent="0.2">
      <c r="A316" t="s">
        <v>63</v>
      </c>
      <c r="E316" s="35" t="s">
        <v>69</v>
      </c>
    </row>
    <row r="317" spans="1:18" ht="12.75" customHeight="1" x14ac:dyDescent="0.2">
      <c r="A317" s="12" t="s">
        <v>53</v>
      </c>
      <c r="B317" s="12"/>
      <c r="C317" s="38" t="s">
        <v>50</v>
      </c>
      <c r="D317" s="12"/>
      <c r="E317" s="27" t="s">
        <v>542</v>
      </c>
      <c r="F317" s="12"/>
      <c r="G317" s="12"/>
      <c r="H317" s="12"/>
      <c r="I317" s="39">
        <f>0+Q317</f>
        <v>0</v>
      </c>
      <c r="O317">
        <f>0+R317</f>
        <v>0</v>
      </c>
      <c r="Q317">
        <f>0+I318+I322+I326+I330+I334</f>
        <v>0</v>
      </c>
      <c r="R317">
        <f>0+O318+O322+O326+O330+O334</f>
        <v>0</v>
      </c>
    </row>
    <row r="318" spans="1:18" x14ac:dyDescent="0.2">
      <c r="A318" s="24" t="s">
        <v>55</v>
      </c>
      <c r="B318" s="29" t="s">
        <v>477</v>
      </c>
      <c r="C318" s="29" t="s">
        <v>5336</v>
      </c>
      <c r="D318" s="24" t="s">
        <v>69</v>
      </c>
      <c r="E318" s="30" t="s">
        <v>5337</v>
      </c>
      <c r="F318" s="31" t="s">
        <v>137</v>
      </c>
      <c r="G318" s="32">
        <v>20</v>
      </c>
      <c r="H318" s="33">
        <v>0</v>
      </c>
      <c r="I318" s="33">
        <f>ROUND(ROUND(H318,2)*ROUND(G318,3),2)</f>
        <v>0</v>
      </c>
      <c r="O318">
        <f>(I318*21)/100</f>
        <v>0</v>
      </c>
      <c r="P318" t="s">
        <v>35</v>
      </c>
    </row>
    <row r="319" spans="1:18" x14ac:dyDescent="0.2">
      <c r="A319" s="34" t="s">
        <v>59</v>
      </c>
      <c r="E319" s="35" t="s">
        <v>69</v>
      </c>
    </row>
    <row r="320" spans="1:18" x14ac:dyDescent="0.2">
      <c r="A320" s="36" t="s">
        <v>61</v>
      </c>
      <c r="E320" s="37" t="s">
        <v>743</v>
      </c>
    </row>
    <row r="321" spans="1:16" ht="267.75" x14ac:dyDescent="0.2">
      <c r="A321" t="s">
        <v>63</v>
      </c>
      <c r="E321" s="35" t="s">
        <v>5339</v>
      </c>
    </row>
    <row r="322" spans="1:16" x14ac:dyDescent="0.2">
      <c r="A322" s="24" t="s">
        <v>55</v>
      </c>
      <c r="B322" s="29" t="s">
        <v>483</v>
      </c>
      <c r="C322" s="29" t="s">
        <v>5553</v>
      </c>
      <c r="D322" s="24" t="s">
        <v>69</v>
      </c>
      <c r="E322" s="30" t="s">
        <v>5554</v>
      </c>
      <c r="F322" s="31" t="s">
        <v>101</v>
      </c>
      <c r="G322" s="32">
        <v>36</v>
      </c>
      <c r="H322" s="33">
        <v>0</v>
      </c>
      <c r="I322" s="33">
        <f>ROUND(ROUND(H322,2)*ROUND(G322,3),2)</f>
        <v>0</v>
      </c>
      <c r="O322">
        <f>(I322*21)/100</f>
        <v>0</v>
      </c>
      <c r="P322" t="s">
        <v>35</v>
      </c>
    </row>
    <row r="323" spans="1:16" x14ac:dyDescent="0.2">
      <c r="A323" s="34" t="s">
        <v>59</v>
      </c>
      <c r="E323" s="35" t="s">
        <v>69</v>
      </c>
    </row>
    <row r="324" spans="1:16" x14ac:dyDescent="0.2">
      <c r="A324" s="36" t="s">
        <v>61</v>
      </c>
      <c r="E324" s="37" t="s">
        <v>5555</v>
      </c>
    </row>
    <row r="325" spans="1:16" ht="25.5" x14ac:dyDescent="0.2">
      <c r="A325" t="s">
        <v>63</v>
      </c>
      <c r="E325" s="35" t="s">
        <v>5344</v>
      </c>
    </row>
    <row r="326" spans="1:16" x14ac:dyDescent="0.2">
      <c r="A326" s="24" t="s">
        <v>55</v>
      </c>
      <c r="B326" s="29" t="s">
        <v>491</v>
      </c>
      <c r="C326" s="29" t="s">
        <v>5345</v>
      </c>
      <c r="D326" s="24" t="s">
        <v>69</v>
      </c>
      <c r="E326" s="30" t="s">
        <v>5346</v>
      </c>
      <c r="F326" s="31" t="s">
        <v>58</v>
      </c>
      <c r="G326" s="32">
        <v>4.0369999999999999</v>
      </c>
      <c r="H326" s="33">
        <v>0</v>
      </c>
      <c r="I326" s="33">
        <f>ROUND(ROUND(H326,2)*ROUND(G326,3),2)</f>
        <v>0</v>
      </c>
      <c r="O326">
        <f>(I326*21)/100</f>
        <v>0</v>
      </c>
      <c r="P326" t="s">
        <v>35</v>
      </c>
    </row>
    <row r="327" spans="1:16" x14ac:dyDescent="0.2">
      <c r="A327" s="34" t="s">
        <v>59</v>
      </c>
      <c r="E327" s="35" t="s">
        <v>69</v>
      </c>
    </row>
    <row r="328" spans="1:16" x14ac:dyDescent="0.2">
      <c r="A328" s="36" t="s">
        <v>61</v>
      </c>
      <c r="E328" s="37" t="s">
        <v>5556</v>
      </c>
    </row>
    <row r="329" spans="1:16" x14ac:dyDescent="0.2">
      <c r="A329" t="s">
        <v>63</v>
      </c>
      <c r="E329" s="35" t="s">
        <v>69</v>
      </c>
    </row>
    <row r="330" spans="1:16" x14ac:dyDescent="0.2">
      <c r="A330" s="24" t="s">
        <v>55</v>
      </c>
      <c r="B330" s="29" t="s">
        <v>497</v>
      </c>
      <c r="C330" s="29" t="s">
        <v>5348</v>
      </c>
      <c r="D330" s="24" t="s">
        <v>69</v>
      </c>
      <c r="E330" s="30" t="s">
        <v>5349</v>
      </c>
      <c r="F330" s="31" t="s">
        <v>58</v>
      </c>
      <c r="G330" s="32">
        <v>1.3460000000000001</v>
      </c>
      <c r="H330" s="33">
        <v>0</v>
      </c>
      <c r="I330" s="33">
        <f>ROUND(ROUND(H330,2)*ROUND(G330,3),2)</f>
        <v>0</v>
      </c>
      <c r="O330">
        <f>(I330*21)/100</f>
        <v>0</v>
      </c>
      <c r="P330" t="s">
        <v>35</v>
      </c>
    </row>
    <row r="331" spans="1:16" x14ac:dyDescent="0.2">
      <c r="A331" s="34" t="s">
        <v>59</v>
      </c>
      <c r="E331" s="35" t="s">
        <v>69</v>
      </c>
    </row>
    <row r="332" spans="1:16" x14ac:dyDescent="0.2">
      <c r="A332" s="36" t="s">
        <v>61</v>
      </c>
      <c r="E332" s="37" t="s">
        <v>5557</v>
      </c>
    </row>
    <row r="333" spans="1:16" x14ac:dyDescent="0.2">
      <c r="A333" t="s">
        <v>63</v>
      </c>
      <c r="E333" s="35" t="s">
        <v>69</v>
      </c>
    </row>
    <row r="334" spans="1:16" x14ac:dyDescent="0.2">
      <c r="A334" s="24" t="s">
        <v>55</v>
      </c>
      <c r="B334" s="29" t="s">
        <v>502</v>
      </c>
      <c r="C334" s="29" t="s">
        <v>5558</v>
      </c>
      <c r="D334" s="24" t="s">
        <v>69</v>
      </c>
      <c r="E334" s="30" t="s">
        <v>5559</v>
      </c>
      <c r="F334" s="31" t="s">
        <v>58</v>
      </c>
      <c r="G334" s="32">
        <v>4.1719999999999997</v>
      </c>
      <c r="H334" s="33">
        <v>0</v>
      </c>
      <c r="I334" s="33">
        <f>ROUND(ROUND(H334,2)*ROUND(G334,3),2)</f>
        <v>0</v>
      </c>
      <c r="O334">
        <f>(I334*21)/100</f>
        <v>0</v>
      </c>
      <c r="P334" t="s">
        <v>35</v>
      </c>
    </row>
    <row r="335" spans="1:16" x14ac:dyDescent="0.2">
      <c r="A335" s="34" t="s">
        <v>59</v>
      </c>
      <c r="E335" s="35" t="s">
        <v>69</v>
      </c>
    </row>
    <row r="336" spans="1:16" x14ac:dyDescent="0.2">
      <c r="A336" s="36" t="s">
        <v>61</v>
      </c>
      <c r="E336" s="37" t="s">
        <v>5560</v>
      </c>
    </row>
    <row r="337" spans="1:5" ht="76.5" x14ac:dyDescent="0.2">
      <c r="A337" t="s">
        <v>63</v>
      </c>
      <c r="E337" s="35" t="s">
        <v>5561</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2"/>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0+O12+O21+O34</f>
        <v>0</v>
      </c>
      <c r="P2" t="s">
        <v>34</v>
      </c>
    </row>
    <row r="3" spans="1:18" ht="15" customHeight="1" x14ac:dyDescent="0.25">
      <c r="A3" t="s">
        <v>11</v>
      </c>
      <c r="B3" s="17" t="s">
        <v>13</v>
      </c>
      <c r="C3" s="4" t="s">
        <v>14</v>
      </c>
      <c r="D3" s="7"/>
      <c r="E3" s="18" t="s">
        <v>15</v>
      </c>
      <c r="F3" s="8"/>
      <c r="G3" s="15"/>
      <c r="H3" s="14" t="s">
        <v>5566</v>
      </c>
      <c r="I3" s="40">
        <f>0+I12+I21+I34</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5562</v>
      </c>
      <c r="D6" s="7"/>
      <c r="E6" s="18" t="s">
        <v>5563</v>
      </c>
      <c r="F6" s="8"/>
      <c r="G6" s="8"/>
      <c r="H6" s="8"/>
      <c r="I6" s="8"/>
    </row>
    <row r="7" spans="1:18" ht="12.75" customHeight="1" x14ac:dyDescent="0.25">
      <c r="A7" t="s">
        <v>26</v>
      </c>
      <c r="B7" s="17" t="s">
        <v>17</v>
      </c>
      <c r="C7" s="4" t="s">
        <v>5564</v>
      </c>
      <c r="D7" s="7"/>
      <c r="E7" s="18" t="s">
        <v>5565</v>
      </c>
      <c r="F7" s="8"/>
      <c r="G7" s="8"/>
      <c r="H7" s="8"/>
      <c r="I7" s="8"/>
    </row>
    <row r="8" spans="1:18" ht="12.75" customHeight="1" x14ac:dyDescent="0.25">
      <c r="A8" t="s">
        <v>29</v>
      </c>
      <c r="B8" s="20" t="s">
        <v>30</v>
      </c>
      <c r="C8" s="3" t="s">
        <v>5566</v>
      </c>
      <c r="D8" s="2"/>
      <c r="E8" s="21" t="s">
        <v>5567</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18</v>
      </c>
      <c r="D12" s="25"/>
      <c r="E12" s="27" t="s">
        <v>67</v>
      </c>
      <c r="F12" s="25"/>
      <c r="G12" s="25"/>
      <c r="H12" s="25"/>
      <c r="I12" s="28">
        <f>0+Q12</f>
        <v>0</v>
      </c>
      <c r="O12">
        <f>0+R12</f>
        <v>0</v>
      </c>
      <c r="Q12">
        <f>0+I13+I17</f>
        <v>0</v>
      </c>
      <c r="R12">
        <f>0+O13+O17</f>
        <v>0</v>
      </c>
    </row>
    <row r="13" spans="1:18" x14ac:dyDescent="0.2">
      <c r="A13" s="24" t="s">
        <v>55</v>
      </c>
      <c r="B13" s="29" t="s">
        <v>18</v>
      </c>
      <c r="C13" s="29" t="s">
        <v>119</v>
      </c>
      <c r="D13" s="24" t="s">
        <v>69</v>
      </c>
      <c r="E13" s="30" t="s">
        <v>121</v>
      </c>
      <c r="F13" s="31" t="s">
        <v>71</v>
      </c>
      <c r="G13" s="32">
        <v>159</v>
      </c>
      <c r="H13" s="33">
        <v>0</v>
      </c>
      <c r="I13" s="33">
        <f>ROUND(ROUND(H13,2)*ROUND(G13,3),2)</f>
        <v>0</v>
      </c>
      <c r="O13">
        <f>(I13*21)/100</f>
        <v>0</v>
      </c>
      <c r="P13" t="s">
        <v>35</v>
      </c>
    </row>
    <row r="14" spans="1:18" ht="63.75" x14ac:dyDescent="0.2">
      <c r="A14" s="34" t="s">
        <v>59</v>
      </c>
      <c r="E14" s="35" t="s">
        <v>5568</v>
      </c>
    </row>
    <row r="15" spans="1:18" x14ac:dyDescent="0.2">
      <c r="A15" s="36" t="s">
        <v>61</v>
      </c>
      <c r="E15" s="37" t="s">
        <v>5569</v>
      </c>
    </row>
    <row r="16" spans="1:18" ht="63.75" x14ac:dyDescent="0.2">
      <c r="A16" t="s">
        <v>63</v>
      </c>
      <c r="E16" s="35" t="s">
        <v>74</v>
      </c>
    </row>
    <row r="17" spans="1:18" x14ac:dyDescent="0.2">
      <c r="A17" s="24" t="s">
        <v>55</v>
      </c>
      <c r="B17" s="29" t="s">
        <v>35</v>
      </c>
      <c r="C17" s="29" t="s">
        <v>129</v>
      </c>
      <c r="D17" s="24" t="s">
        <v>69</v>
      </c>
      <c r="E17" s="30" t="s">
        <v>130</v>
      </c>
      <c r="F17" s="31" t="s">
        <v>101</v>
      </c>
      <c r="G17" s="32">
        <v>1000</v>
      </c>
      <c r="H17" s="33">
        <v>0</v>
      </c>
      <c r="I17" s="33">
        <f>ROUND(ROUND(H17,2)*ROUND(G17,3),2)</f>
        <v>0</v>
      </c>
      <c r="O17">
        <f>(I17*21)/100</f>
        <v>0</v>
      </c>
      <c r="P17" t="s">
        <v>35</v>
      </c>
    </row>
    <row r="18" spans="1:18" ht="25.5" x14ac:dyDescent="0.2">
      <c r="A18" s="34" t="s">
        <v>59</v>
      </c>
      <c r="E18" s="35" t="s">
        <v>5570</v>
      </c>
    </row>
    <row r="19" spans="1:18" x14ac:dyDescent="0.2">
      <c r="A19" s="36" t="s">
        <v>61</v>
      </c>
      <c r="E19" s="37" t="s">
        <v>5571</v>
      </c>
    </row>
    <row r="20" spans="1:18" ht="25.5" x14ac:dyDescent="0.2">
      <c r="A20" t="s">
        <v>63</v>
      </c>
      <c r="E20" s="35" t="s">
        <v>133</v>
      </c>
    </row>
    <row r="21" spans="1:18" ht="12.75" customHeight="1" x14ac:dyDescent="0.2">
      <c r="A21" s="12" t="s">
        <v>53</v>
      </c>
      <c r="B21" s="12"/>
      <c r="C21" s="38" t="s">
        <v>45</v>
      </c>
      <c r="D21" s="12"/>
      <c r="E21" s="27" t="s">
        <v>315</v>
      </c>
      <c r="F21" s="12"/>
      <c r="G21" s="12"/>
      <c r="H21" s="12"/>
      <c r="I21" s="39">
        <f>0+Q21</f>
        <v>0</v>
      </c>
      <c r="O21">
        <f>0+R21</f>
        <v>0</v>
      </c>
      <c r="Q21">
        <f>0+I22+I26+I30</f>
        <v>0</v>
      </c>
      <c r="R21">
        <f>0+O22+O26+O30</f>
        <v>0</v>
      </c>
    </row>
    <row r="22" spans="1:18" x14ac:dyDescent="0.2">
      <c r="A22" s="24" t="s">
        <v>55</v>
      </c>
      <c r="B22" s="29" t="s">
        <v>34</v>
      </c>
      <c r="C22" s="29" t="s">
        <v>375</v>
      </c>
      <c r="D22" s="24" t="s">
        <v>69</v>
      </c>
      <c r="E22" s="30" t="s">
        <v>376</v>
      </c>
      <c r="F22" s="31" t="s">
        <v>204</v>
      </c>
      <c r="G22" s="32">
        <v>3180</v>
      </c>
      <c r="H22" s="33">
        <v>0</v>
      </c>
      <c r="I22" s="33">
        <f>ROUND(ROUND(H22,2)*ROUND(G22,3),2)</f>
        <v>0</v>
      </c>
      <c r="O22">
        <f>(I22*21)/100</f>
        <v>0</v>
      </c>
      <c r="P22" t="s">
        <v>35</v>
      </c>
    </row>
    <row r="23" spans="1:18" ht="38.25" x14ac:dyDescent="0.2">
      <c r="A23" s="34" t="s">
        <v>59</v>
      </c>
      <c r="E23" s="35" t="s">
        <v>5572</v>
      </c>
    </row>
    <row r="24" spans="1:18" x14ac:dyDescent="0.2">
      <c r="A24" s="36" t="s">
        <v>61</v>
      </c>
      <c r="E24" s="37" t="s">
        <v>5573</v>
      </c>
    </row>
    <row r="25" spans="1:18" ht="51" x14ac:dyDescent="0.2">
      <c r="A25" t="s">
        <v>63</v>
      </c>
      <c r="E25" s="35" t="s">
        <v>5574</v>
      </c>
    </row>
    <row r="26" spans="1:18" x14ac:dyDescent="0.2">
      <c r="A26" s="24" t="s">
        <v>55</v>
      </c>
      <c r="B26" s="29" t="s">
        <v>43</v>
      </c>
      <c r="C26" s="29" t="s">
        <v>5575</v>
      </c>
      <c r="D26" s="24" t="s">
        <v>69</v>
      </c>
      <c r="E26" s="30" t="s">
        <v>5576</v>
      </c>
      <c r="F26" s="31" t="s">
        <v>204</v>
      </c>
      <c r="G26" s="32">
        <v>3180</v>
      </c>
      <c r="H26" s="33">
        <v>0</v>
      </c>
      <c r="I26" s="33">
        <f>ROUND(ROUND(H26,2)*ROUND(G26,3),2)</f>
        <v>0</v>
      </c>
      <c r="O26">
        <f>(I26*21)/100</f>
        <v>0</v>
      </c>
      <c r="P26" t="s">
        <v>35</v>
      </c>
    </row>
    <row r="27" spans="1:18" ht="38.25" x14ac:dyDescent="0.2">
      <c r="A27" s="34" t="s">
        <v>59</v>
      </c>
      <c r="E27" s="35" t="s">
        <v>5577</v>
      </c>
    </row>
    <row r="28" spans="1:18" x14ac:dyDescent="0.2">
      <c r="A28" s="36" t="s">
        <v>61</v>
      </c>
      <c r="E28" s="37" t="s">
        <v>5573</v>
      </c>
    </row>
    <row r="29" spans="1:18" ht="140.25" x14ac:dyDescent="0.2">
      <c r="A29" t="s">
        <v>63</v>
      </c>
      <c r="E29" s="35" t="s">
        <v>5578</v>
      </c>
    </row>
    <row r="30" spans="1:18" x14ac:dyDescent="0.2">
      <c r="A30" s="24" t="s">
        <v>55</v>
      </c>
      <c r="B30" s="29" t="s">
        <v>45</v>
      </c>
      <c r="C30" s="29" t="s">
        <v>471</v>
      </c>
      <c r="D30" s="24" t="s">
        <v>69</v>
      </c>
      <c r="E30" s="30" t="s">
        <v>472</v>
      </c>
      <c r="F30" s="31" t="s">
        <v>101</v>
      </c>
      <c r="G30" s="32">
        <v>1000</v>
      </c>
      <c r="H30" s="33">
        <v>0</v>
      </c>
      <c r="I30" s="33">
        <f>ROUND(ROUND(H30,2)*ROUND(G30,3),2)</f>
        <v>0</v>
      </c>
      <c r="O30">
        <f>(I30*21)/100</f>
        <v>0</v>
      </c>
      <c r="P30" t="s">
        <v>35</v>
      </c>
    </row>
    <row r="31" spans="1:18" ht="25.5" x14ac:dyDescent="0.2">
      <c r="A31" s="34" t="s">
        <v>59</v>
      </c>
      <c r="E31" s="35" t="s">
        <v>5579</v>
      </c>
    </row>
    <row r="32" spans="1:18" x14ac:dyDescent="0.2">
      <c r="A32" s="36" t="s">
        <v>61</v>
      </c>
      <c r="E32" s="37" t="s">
        <v>5571</v>
      </c>
    </row>
    <row r="33" spans="1:18" ht="38.25" x14ac:dyDescent="0.2">
      <c r="A33" t="s">
        <v>63</v>
      </c>
      <c r="E33" s="35" t="s">
        <v>5580</v>
      </c>
    </row>
    <row r="34" spans="1:18" ht="12.75" customHeight="1" x14ac:dyDescent="0.2">
      <c r="A34" s="12" t="s">
        <v>53</v>
      </c>
      <c r="B34" s="12"/>
      <c r="C34" s="38" t="s">
        <v>50</v>
      </c>
      <c r="D34" s="12"/>
      <c r="E34" s="27" t="s">
        <v>542</v>
      </c>
      <c r="F34" s="12"/>
      <c r="G34" s="12"/>
      <c r="H34" s="12"/>
      <c r="I34" s="39">
        <f>0+Q34</f>
        <v>0</v>
      </c>
      <c r="O34">
        <f>0+R34</f>
        <v>0</v>
      </c>
      <c r="Q34">
        <f>0+I35+I39</f>
        <v>0</v>
      </c>
      <c r="R34">
        <f>0+O35+O39</f>
        <v>0</v>
      </c>
    </row>
    <row r="35" spans="1:18" x14ac:dyDescent="0.2">
      <c r="A35" s="24" t="s">
        <v>55</v>
      </c>
      <c r="B35" s="29" t="s">
        <v>47</v>
      </c>
      <c r="C35" s="29" t="s">
        <v>640</v>
      </c>
      <c r="D35" s="24" t="s">
        <v>69</v>
      </c>
      <c r="E35" s="30" t="s">
        <v>641</v>
      </c>
      <c r="F35" s="31" t="s">
        <v>101</v>
      </c>
      <c r="G35" s="32">
        <v>1000</v>
      </c>
      <c r="H35" s="33">
        <v>0</v>
      </c>
      <c r="I35" s="33">
        <f>ROUND(ROUND(H35,2)*ROUND(G35,3),2)</f>
        <v>0</v>
      </c>
      <c r="O35">
        <f>(I35*21)/100</f>
        <v>0</v>
      </c>
      <c r="P35" t="s">
        <v>35</v>
      </c>
    </row>
    <row r="36" spans="1:18" ht="38.25" x14ac:dyDescent="0.2">
      <c r="A36" s="34" t="s">
        <v>59</v>
      </c>
      <c r="E36" s="35" t="s">
        <v>5581</v>
      </c>
    </row>
    <row r="37" spans="1:18" x14ac:dyDescent="0.2">
      <c r="A37" s="36" t="s">
        <v>61</v>
      </c>
      <c r="E37" s="37" t="s">
        <v>5571</v>
      </c>
    </row>
    <row r="38" spans="1:18" ht="25.5" x14ac:dyDescent="0.2">
      <c r="A38" t="s">
        <v>63</v>
      </c>
      <c r="E38" s="35" t="s">
        <v>644</v>
      </c>
    </row>
    <row r="39" spans="1:18" x14ac:dyDescent="0.2">
      <c r="A39" s="24" t="s">
        <v>55</v>
      </c>
      <c r="B39" s="29" t="s">
        <v>89</v>
      </c>
      <c r="C39" s="29" t="s">
        <v>5582</v>
      </c>
      <c r="D39" s="24" t="s">
        <v>69</v>
      </c>
      <c r="E39" s="30" t="s">
        <v>5583</v>
      </c>
      <c r="F39" s="31" t="s">
        <v>204</v>
      </c>
      <c r="G39" s="32">
        <v>3180</v>
      </c>
      <c r="H39" s="33">
        <v>0</v>
      </c>
      <c r="I39" s="33">
        <f>ROUND(ROUND(H39,2)*ROUND(G39,3),2)</f>
        <v>0</v>
      </c>
      <c r="O39">
        <f>(I39*21)/100</f>
        <v>0</v>
      </c>
      <c r="P39" t="s">
        <v>35</v>
      </c>
    </row>
    <row r="40" spans="1:18" ht="38.25" x14ac:dyDescent="0.2">
      <c r="A40" s="34" t="s">
        <v>59</v>
      </c>
      <c r="E40" s="35" t="s">
        <v>5584</v>
      </c>
    </row>
    <row r="41" spans="1:18" x14ac:dyDescent="0.2">
      <c r="A41" s="36" t="s">
        <v>61</v>
      </c>
      <c r="E41" s="37" t="s">
        <v>5573</v>
      </c>
    </row>
    <row r="42" spans="1:18" ht="25.5" x14ac:dyDescent="0.2">
      <c r="A42" t="s">
        <v>63</v>
      </c>
      <c r="E42" s="35" t="s">
        <v>1001</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9"/>
  <sheetViews>
    <sheetView workbookViewId="0">
      <pane ySplit="11" topLeftCell="A12" activePane="bottomLeft" state="frozen"/>
      <selection pane="bottomLeft" activeCell="A12" sqref="A1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0+O12+O77</f>
        <v>0</v>
      </c>
      <c r="P2" t="s">
        <v>34</v>
      </c>
    </row>
    <row r="3" spans="1:18" ht="15" customHeight="1" x14ac:dyDescent="0.25">
      <c r="A3" t="s">
        <v>11</v>
      </c>
      <c r="B3" s="17" t="s">
        <v>13</v>
      </c>
      <c r="C3" s="4" t="s">
        <v>14</v>
      </c>
      <c r="D3" s="7"/>
      <c r="E3" s="18" t="s">
        <v>15</v>
      </c>
      <c r="F3" s="8"/>
      <c r="G3" s="15"/>
      <c r="H3" s="14" t="s">
        <v>5585</v>
      </c>
      <c r="I3" s="40">
        <f>0+I12+I77</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5562</v>
      </c>
      <c r="D6" s="7"/>
      <c r="E6" s="18" t="s">
        <v>5563</v>
      </c>
      <c r="F6" s="8"/>
      <c r="G6" s="8"/>
      <c r="H6" s="8"/>
      <c r="I6" s="8"/>
    </row>
    <row r="7" spans="1:18" ht="12.75" customHeight="1" x14ac:dyDescent="0.25">
      <c r="A7" t="s">
        <v>26</v>
      </c>
      <c r="B7" s="17" t="s">
        <v>17</v>
      </c>
      <c r="C7" s="4" t="s">
        <v>5564</v>
      </c>
      <c r="D7" s="7"/>
      <c r="E7" s="18" t="s">
        <v>5565</v>
      </c>
      <c r="F7" s="8"/>
      <c r="G7" s="8"/>
      <c r="H7" s="8"/>
      <c r="I7" s="8"/>
    </row>
    <row r="8" spans="1:18" ht="12.75" customHeight="1" x14ac:dyDescent="0.25">
      <c r="A8" t="s">
        <v>29</v>
      </c>
      <c r="B8" s="20" t="s">
        <v>30</v>
      </c>
      <c r="C8" s="3" t="s">
        <v>5585</v>
      </c>
      <c r="D8" s="2"/>
      <c r="E8" s="21" t="s">
        <v>5586</v>
      </c>
      <c r="F8" s="12"/>
      <c r="G8" s="12"/>
      <c r="H8" s="12"/>
      <c r="I8" s="12"/>
    </row>
    <row r="9" spans="1:18" ht="12.75" customHeight="1" x14ac:dyDescent="0.2">
      <c r="A9" s="1" t="s">
        <v>37</v>
      </c>
      <c r="B9" s="1" t="s">
        <v>39</v>
      </c>
      <c r="C9" s="1" t="s">
        <v>40</v>
      </c>
      <c r="D9" s="1" t="s">
        <v>41</v>
      </c>
      <c r="E9" s="1" t="s">
        <v>42</v>
      </c>
      <c r="F9" s="1" t="s">
        <v>44</v>
      </c>
      <c r="G9" s="1" t="s">
        <v>46</v>
      </c>
      <c r="H9" s="1" t="s">
        <v>48</v>
      </c>
      <c r="I9" s="1"/>
    </row>
    <row r="10" spans="1:18" ht="12.75" customHeight="1" x14ac:dyDescent="0.2">
      <c r="A10" s="1"/>
      <c r="B10" s="1"/>
      <c r="C10" s="1"/>
      <c r="D10" s="1"/>
      <c r="E10" s="1"/>
      <c r="F10" s="1"/>
      <c r="G10" s="1"/>
      <c r="H10" s="19" t="s">
        <v>49</v>
      </c>
      <c r="I10" s="19" t="s">
        <v>51</v>
      </c>
    </row>
    <row r="11" spans="1:18" ht="12.75" customHeight="1" x14ac:dyDescent="0.2">
      <c r="A11" s="19" t="s">
        <v>38</v>
      </c>
      <c r="B11" s="19" t="s">
        <v>18</v>
      </c>
      <c r="C11" s="19" t="s">
        <v>35</v>
      </c>
      <c r="D11" s="19" t="s">
        <v>34</v>
      </c>
      <c r="E11" s="19" t="s">
        <v>43</v>
      </c>
      <c r="F11" s="19" t="s">
        <v>45</v>
      </c>
      <c r="G11" s="19" t="s">
        <v>47</v>
      </c>
      <c r="H11" s="19" t="s">
        <v>50</v>
      </c>
      <c r="I11" s="19" t="s">
        <v>52</v>
      </c>
    </row>
    <row r="12" spans="1:18" ht="12.75" customHeight="1" x14ac:dyDescent="0.2">
      <c r="A12" s="25" t="s">
        <v>53</v>
      </c>
      <c r="B12" s="25"/>
      <c r="C12" s="26" t="s">
        <v>38</v>
      </c>
      <c r="D12" s="25"/>
      <c r="E12" s="27" t="s">
        <v>54</v>
      </c>
      <c r="F12" s="25"/>
      <c r="G12" s="25"/>
      <c r="H12" s="25"/>
      <c r="I12" s="28">
        <f>0+Q12</f>
        <v>0</v>
      </c>
      <c r="O12">
        <f>0+R12</f>
        <v>0</v>
      </c>
      <c r="Q12">
        <f>0+I13+I17+I21+I25+I29+I33+I37+I41+I45+I49+I53+I57+I61+I65+I69+I73</f>
        <v>0</v>
      </c>
      <c r="R12">
        <f>0+O13+O17+O21+O25+O29+O33+O37+O41+O45+O49+O53+O57+O61+O65+O69+O73</f>
        <v>0</v>
      </c>
    </row>
    <row r="13" spans="1:18" x14ac:dyDescent="0.2">
      <c r="A13" s="24" t="s">
        <v>55</v>
      </c>
      <c r="B13" s="29" t="s">
        <v>18</v>
      </c>
      <c r="C13" s="29" t="s">
        <v>5587</v>
      </c>
      <c r="D13" s="24" t="s">
        <v>120</v>
      </c>
      <c r="E13" s="30" t="s">
        <v>5588</v>
      </c>
      <c r="F13" s="31" t="s">
        <v>486</v>
      </c>
      <c r="G13" s="32">
        <v>1</v>
      </c>
      <c r="H13" s="33">
        <v>0</v>
      </c>
      <c r="I13" s="33">
        <f>ROUND(ROUND(H13,2)*ROUND(G13,3),2)</f>
        <v>0</v>
      </c>
      <c r="O13">
        <f>(I13*21)/100</f>
        <v>0</v>
      </c>
      <c r="P13" t="s">
        <v>35</v>
      </c>
    </row>
    <row r="14" spans="1:18" x14ac:dyDescent="0.2">
      <c r="A14" s="34" t="s">
        <v>59</v>
      </c>
      <c r="E14" s="35" t="s">
        <v>5589</v>
      </c>
    </row>
    <row r="15" spans="1:18" x14ac:dyDescent="0.2">
      <c r="A15" s="36" t="s">
        <v>61</v>
      </c>
      <c r="E15" s="37" t="s">
        <v>815</v>
      </c>
    </row>
    <row r="16" spans="1:18" x14ac:dyDescent="0.2">
      <c r="A16" t="s">
        <v>63</v>
      </c>
      <c r="E16" s="35" t="s">
        <v>2004</v>
      </c>
    </row>
    <row r="17" spans="1:16" x14ac:dyDescent="0.2">
      <c r="A17" s="24" t="s">
        <v>55</v>
      </c>
      <c r="B17" s="29" t="s">
        <v>35</v>
      </c>
      <c r="C17" s="29" t="s">
        <v>5587</v>
      </c>
      <c r="D17" s="24" t="s">
        <v>125</v>
      </c>
      <c r="E17" s="30" t="s">
        <v>5588</v>
      </c>
      <c r="F17" s="31" t="s">
        <v>486</v>
      </c>
      <c r="G17" s="32">
        <v>7</v>
      </c>
      <c r="H17" s="33">
        <v>0</v>
      </c>
      <c r="I17" s="33">
        <f>ROUND(ROUND(H17,2)*ROUND(G17,3),2)</f>
        <v>0</v>
      </c>
      <c r="O17">
        <f>(I17*21)/100</f>
        <v>0</v>
      </c>
      <c r="P17" t="s">
        <v>35</v>
      </c>
    </row>
    <row r="18" spans="1:16" ht="89.25" x14ac:dyDescent="0.2">
      <c r="A18" s="34" t="s">
        <v>59</v>
      </c>
      <c r="E18" s="35" t="s">
        <v>5590</v>
      </c>
    </row>
    <row r="19" spans="1:16" x14ac:dyDescent="0.2">
      <c r="A19" s="36" t="s">
        <v>61</v>
      </c>
      <c r="E19" s="37" t="s">
        <v>2944</v>
      </c>
    </row>
    <row r="20" spans="1:16" x14ac:dyDescent="0.2">
      <c r="A20" t="s">
        <v>63</v>
      </c>
      <c r="E20" s="35" t="s">
        <v>2004</v>
      </c>
    </row>
    <row r="21" spans="1:16" x14ac:dyDescent="0.2">
      <c r="A21" s="24" t="s">
        <v>55</v>
      </c>
      <c r="B21" s="29" t="s">
        <v>34</v>
      </c>
      <c r="C21" s="29" t="s">
        <v>5587</v>
      </c>
      <c r="D21" s="24" t="s">
        <v>1992</v>
      </c>
      <c r="E21" s="30" t="s">
        <v>5588</v>
      </c>
      <c r="F21" s="31" t="s">
        <v>1560</v>
      </c>
      <c r="G21" s="32">
        <v>1</v>
      </c>
      <c r="H21" s="33">
        <v>0</v>
      </c>
      <c r="I21" s="33">
        <f>ROUND(ROUND(H21,2)*ROUND(G21,3),2)</f>
        <v>0</v>
      </c>
      <c r="O21">
        <f>(I21*21)/100</f>
        <v>0</v>
      </c>
      <c r="P21" t="s">
        <v>35</v>
      </c>
    </row>
    <row r="22" spans="1:16" x14ac:dyDescent="0.2">
      <c r="A22" s="34" t="s">
        <v>59</v>
      </c>
      <c r="E22" s="35" t="s">
        <v>5591</v>
      </c>
    </row>
    <row r="23" spans="1:16" x14ac:dyDescent="0.2">
      <c r="A23" s="36" t="s">
        <v>61</v>
      </c>
      <c r="E23" s="37" t="s">
        <v>815</v>
      </c>
    </row>
    <row r="24" spans="1:16" x14ac:dyDescent="0.2">
      <c r="A24" t="s">
        <v>63</v>
      </c>
      <c r="E24" s="35" t="s">
        <v>2004</v>
      </c>
    </row>
    <row r="25" spans="1:16" x14ac:dyDescent="0.2">
      <c r="A25" s="24" t="s">
        <v>55</v>
      </c>
      <c r="B25" s="29" t="s">
        <v>43</v>
      </c>
      <c r="C25" s="29" t="s">
        <v>5587</v>
      </c>
      <c r="D25" s="24" t="s">
        <v>1995</v>
      </c>
      <c r="E25" s="30" t="s">
        <v>5588</v>
      </c>
      <c r="F25" s="31" t="s">
        <v>1560</v>
      </c>
      <c r="G25" s="32">
        <v>1</v>
      </c>
      <c r="H25" s="33">
        <v>0</v>
      </c>
      <c r="I25" s="33">
        <f>ROUND(ROUND(H25,2)*ROUND(G25,3),2)</f>
        <v>0</v>
      </c>
      <c r="O25">
        <f>(I25*21)/100</f>
        <v>0</v>
      </c>
      <c r="P25" t="s">
        <v>35</v>
      </c>
    </row>
    <row r="26" spans="1:16" x14ac:dyDescent="0.2">
      <c r="A26" s="34" t="s">
        <v>59</v>
      </c>
      <c r="E26" s="35" t="s">
        <v>5592</v>
      </c>
    </row>
    <row r="27" spans="1:16" x14ac:dyDescent="0.2">
      <c r="A27" s="36" t="s">
        <v>61</v>
      </c>
      <c r="E27" s="37" t="s">
        <v>815</v>
      </c>
    </row>
    <row r="28" spans="1:16" x14ac:dyDescent="0.2">
      <c r="A28" t="s">
        <v>63</v>
      </c>
      <c r="E28" s="35" t="s">
        <v>2004</v>
      </c>
    </row>
    <row r="29" spans="1:16" x14ac:dyDescent="0.2">
      <c r="A29" s="24" t="s">
        <v>55</v>
      </c>
      <c r="B29" s="29" t="s">
        <v>45</v>
      </c>
      <c r="C29" s="29" t="s">
        <v>5587</v>
      </c>
      <c r="D29" s="24" t="s">
        <v>1998</v>
      </c>
      <c r="E29" s="30" t="s">
        <v>5588</v>
      </c>
      <c r="F29" s="31" t="s">
        <v>486</v>
      </c>
      <c r="G29" s="32">
        <v>1</v>
      </c>
      <c r="H29" s="33">
        <v>0</v>
      </c>
      <c r="I29" s="33">
        <f>ROUND(ROUND(H29,2)*ROUND(G29,3),2)</f>
        <v>0</v>
      </c>
      <c r="O29">
        <f>(I29*21)/100</f>
        <v>0</v>
      </c>
      <c r="P29" t="s">
        <v>35</v>
      </c>
    </row>
    <row r="30" spans="1:16" x14ac:dyDescent="0.2">
      <c r="A30" s="34" t="s">
        <v>59</v>
      </c>
      <c r="E30" s="35" t="s">
        <v>5593</v>
      </c>
    </row>
    <row r="31" spans="1:16" x14ac:dyDescent="0.2">
      <c r="A31" s="36" t="s">
        <v>61</v>
      </c>
      <c r="E31" s="37" t="s">
        <v>815</v>
      </c>
    </row>
    <row r="32" spans="1:16" x14ac:dyDescent="0.2">
      <c r="A32" t="s">
        <v>63</v>
      </c>
      <c r="E32" s="35" t="s">
        <v>2004</v>
      </c>
    </row>
    <row r="33" spans="1:16" x14ac:dyDescent="0.2">
      <c r="A33" s="24" t="s">
        <v>55</v>
      </c>
      <c r="B33" s="29" t="s">
        <v>47</v>
      </c>
      <c r="C33" s="29" t="s">
        <v>5587</v>
      </c>
      <c r="D33" s="24" t="s">
        <v>5594</v>
      </c>
      <c r="E33" s="30" t="s">
        <v>5588</v>
      </c>
      <c r="F33" s="31" t="s">
        <v>486</v>
      </c>
      <c r="G33" s="32">
        <v>1</v>
      </c>
      <c r="H33" s="33">
        <v>0</v>
      </c>
      <c r="I33" s="33">
        <f>ROUND(ROUND(H33,2)*ROUND(G33,3),2)</f>
        <v>0</v>
      </c>
      <c r="O33">
        <f>(I33*21)/100</f>
        <v>0</v>
      </c>
      <c r="P33" t="s">
        <v>35</v>
      </c>
    </row>
    <row r="34" spans="1:16" ht="63.75" x14ac:dyDescent="0.2">
      <c r="A34" s="34" t="s">
        <v>59</v>
      </c>
      <c r="E34" s="35" t="s">
        <v>5595</v>
      </c>
    </row>
    <row r="35" spans="1:16" x14ac:dyDescent="0.2">
      <c r="A35" s="36" t="s">
        <v>61</v>
      </c>
      <c r="E35" s="37" t="s">
        <v>815</v>
      </c>
    </row>
    <row r="36" spans="1:16" x14ac:dyDescent="0.2">
      <c r="A36" t="s">
        <v>63</v>
      </c>
      <c r="E36" s="35" t="s">
        <v>2004</v>
      </c>
    </row>
    <row r="37" spans="1:16" x14ac:dyDescent="0.2">
      <c r="A37" s="24" t="s">
        <v>55</v>
      </c>
      <c r="B37" s="29" t="s">
        <v>89</v>
      </c>
      <c r="C37" s="29" t="s">
        <v>5596</v>
      </c>
      <c r="D37" s="24" t="s">
        <v>69</v>
      </c>
      <c r="E37" s="30" t="s">
        <v>5597</v>
      </c>
      <c r="F37" s="31" t="s">
        <v>486</v>
      </c>
      <c r="G37" s="32">
        <v>4</v>
      </c>
      <c r="H37" s="33">
        <v>0</v>
      </c>
      <c r="I37" s="33">
        <f>ROUND(ROUND(H37,2)*ROUND(G37,3),2)</f>
        <v>0</v>
      </c>
      <c r="O37">
        <f>(I37*21)/100</f>
        <v>0</v>
      </c>
      <c r="P37" t="s">
        <v>35</v>
      </c>
    </row>
    <row r="38" spans="1:16" ht="38.25" x14ac:dyDescent="0.2">
      <c r="A38" s="34" t="s">
        <v>59</v>
      </c>
      <c r="E38" s="35" t="s">
        <v>5598</v>
      </c>
    </row>
    <row r="39" spans="1:16" x14ac:dyDescent="0.2">
      <c r="A39" s="36" t="s">
        <v>61</v>
      </c>
      <c r="E39" s="37" t="s">
        <v>588</v>
      </c>
    </row>
    <row r="40" spans="1:16" x14ac:dyDescent="0.2">
      <c r="A40" t="s">
        <v>63</v>
      </c>
      <c r="E40" s="35" t="s">
        <v>2004</v>
      </c>
    </row>
    <row r="41" spans="1:16" x14ac:dyDescent="0.2">
      <c r="A41" s="24" t="s">
        <v>55</v>
      </c>
      <c r="B41" s="29" t="s">
        <v>94</v>
      </c>
      <c r="C41" s="29" t="s">
        <v>2740</v>
      </c>
      <c r="D41" s="24" t="s">
        <v>120</v>
      </c>
      <c r="E41" s="30" t="s">
        <v>2741</v>
      </c>
      <c r="F41" s="31" t="s">
        <v>486</v>
      </c>
      <c r="G41" s="32">
        <v>1</v>
      </c>
      <c r="H41" s="33">
        <v>0</v>
      </c>
      <c r="I41" s="33">
        <f>ROUND(ROUND(H41,2)*ROUND(G41,3),2)</f>
        <v>0</v>
      </c>
      <c r="O41">
        <f>(I41*21)/100</f>
        <v>0</v>
      </c>
      <c r="P41" t="s">
        <v>35</v>
      </c>
    </row>
    <row r="42" spans="1:16" x14ac:dyDescent="0.2">
      <c r="A42" s="34" t="s">
        <v>59</v>
      </c>
      <c r="E42" s="35" t="s">
        <v>5599</v>
      </c>
    </row>
    <row r="43" spans="1:16" x14ac:dyDescent="0.2">
      <c r="A43" s="36" t="s">
        <v>61</v>
      </c>
      <c r="E43" s="37" t="s">
        <v>815</v>
      </c>
    </row>
    <row r="44" spans="1:16" x14ac:dyDescent="0.2">
      <c r="A44" t="s">
        <v>63</v>
      </c>
      <c r="E44" s="35" t="s">
        <v>2004</v>
      </c>
    </row>
    <row r="45" spans="1:16" x14ac:dyDescent="0.2">
      <c r="A45" s="24" t="s">
        <v>55</v>
      </c>
      <c r="B45" s="29" t="s">
        <v>50</v>
      </c>
      <c r="C45" s="29" t="s">
        <v>2740</v>
      </c>
      <c r="D45" s="24" t="s">
        <v>125</v>
      </c>
      <c r="E45" s="30" t="s">
        <v>2741</v>
      </c>
      <c r="F45" s="31" t="s">
        <v>486</v>
      </c>
      <c r="G45" s="32">
        <v>1</v>
      </c>
      <c r="H45" s="33">
        <v>0</v>
      </c>
      <c r="I45" s="33">
        <f>ROUND(ROUND(H45,2)*ROUND(G45,3),2)</f>
        <v>0</v>
      </c>
      <c r="O45">
        <f>(I45*21)/100</f>
        <v>0</v>
      </c>
      <c r="P45" t="s">
        <v>35</v>
      </c>
    </row>
    <row r="46" spans="1:16" ht="25.5" x14ac:dyDescent="0.2">
      <c r="A46" s="34" t="s">
        <v>59</v>
      </c>
      <c r="E46" s="35" t="s">
        <v>5600</v>
      </c>
    </row>
    <row r="47" spans="1:16" x14ac:dyDescent="0.2">
      <c r="A47" s="36" t="s">
        <v>61</v>
      </c>
      <c r="E47" s="37" t="s">
        <v>815</v>
      </c>
    </row>
    <row r="48" spans="1:16" x14ac:dyDescent="0.2">
      <c r="A48" t="s">
        <v>63</v>
      </c>
      <c r="E48" s="35" t="s">
        <v>2004</v>
      </c>
    </row>
    <row r="49" spans="1:16" x14ac:dyDescent="0.2">
      <c r="A49" s="24" t="s">
        <v>55</v>
      </c>
      <c r="B49" s="29" t="s">
        <v>52</v>
      </c>
      <c r="C49" s="29" t="s">
        <v>2740</v>
      </c>
      <c r="D49" s="24" t="s">
        <v>1992</v>
      </c>
      <c r="E49" s="30" t="s">
        <v>2741</v>
      </c>
      <c r="F49" s="31" t="s">
        <v>486</v>
      </c>
      <c r="G49" s="32">
        <v>1</v>
      </c>
      <c r="H49" s="33">
        <v>0</v>
      </c>
      <c r="I49" s="33">
        <f>ROUND(ROUND(H49,2)*ROUND(G49,3),2)</f>
        <v>0</v>
      </c>
      <c r="O49">
        <f>(I49*21)/100</f>
        <v>0</v>
      </c>
      <c r="P49" t="s">
        <v>35</v>
      </c>
    </row>
    <row r="50" spans="1:16" x14ac:dyDescent="0.2">
      <c r="A50" s="34" t="s">
        <v>59</v>
      </c>
      <c r="E50" s="35" t="s">
        <v>5601</v>
      </c>
    </row>
    <row r="51" spans="1:16" x14ac:dyDescent="0.2">
      <c r="A51" s="36" t="s">
        <v>61</v>
      </c>
      <c r="E51" s="37" t="s">
        <v>815</v>
      </c>
    </row>
    <row r="52" spans="1:16" x14ac:dyDescent="0.2">
      <c r="A52" t="s">
        <v>63</v>
      </c>
      <c r="E52" s="35" t="s">
        <v>2004</v>
      </c>
    </row>
    <row r="53" spans="1:16" x14ac:dyDescent="0.2">
      <c r="A53" s="24" t="s">
        <v>55</v>
      </c>
      <c r="B53" s="29" t="s">
        <v>108</v>
      </c>
      <c r="C53" s="29" t="s">
        <v>2740</v>
      </c>
      <c r="D53" s="24" t="s">
        <v>1995</v>
      </c>
      <c r="E53" s="30" t="s">
        <v>2741</v>
      </c>
      <c r="F53" s="31" t="s">
        <v>486</v>
      </c>
      <c r="G53" s="32">
        <v>1</v>
      </c>
      <c r="H53" s="33">
        <v>0</v>
      </c>
      <c r="I53" s="33">
        <f>ROUND(ROUND(H53,2)*ROUND(G53,3),2)</f>
        <v>0</v>
      </c>
      <c r="O53">
        <f>(I53*21)/100</f>
        <v>0</v>
      </c>
      <c r="P53" t="s">
        <v>35</v>
      </c>
    </row>
    <row r="54" spans="1:16" ht="51" x14ac:dyDescent="0.2">
      <c r="A54" s="34" t="s">
        <v>59</v>
      </c>
      <c r="E54" s="35" t="s">
        <v>5602</v>
      </c>
    </row>
    <row r="55" spans="1:16" x14ac:dyDescent="0.2">
      <c r="A55" s="36" t="s">
        <v>61</v>
      </c>
      <c r="E55" s="37" t="s">
        <v>815</v>
      </c>
    </row>
    <row r="56" spans="1:16" x14ac:dyDescent="0.2">
      <c r="A56" t="s">
        <v>63</v>
      </c>
      <c r="E56" s="35" t="s">
        <v>2004</v>
      </c>
    </row>
    <row r="57" spans="1:16" x14ac:dyDescent="0.2">
      <c r="A57" s="24" t="s">
        <v>55</v>
      </c>
      <c r="B57" s="29" t="s">
        <v>113</v>
      </c>
      <c r="C57" s="29" t="s">
        <v>2740</v>
      </c>
      <c r="D57" s="24" t="s">
        <v>1998</v>
      </c>
      <c r="E57" s="30" t="s">
        <v>2741</v>
      </c>
      <c r="F57" s="31" t="s">
        <v>486</v>
      </c>
      <c r="G57" s="32">
        <v>5</v>
      </c>
      <c r="H57" s="33">
        <v>0</v>
      </c>
      <c r="I57" s="33">
        <f>ROUND(ROUND(H57,2)*ROUND(G57,3),2)</f>
        <v>0</v>
      </c>
      <c r="O57">
        <f>(I57*21)/100</f>
        <v>0</v>
      </c>
      <c r="P57" t="s">
        <v>35</v>
      </c>
    </row>
    <row r="58" spans="1:16" ht="25.5" x14ac:dyDescent="0.2">
      <c r="A58" s="34" t="s">
        <v>59</v>
      </c>
      <c r="E58" s="35" t="s">
        <v>5603</v>
      </c>
    </row>
    <row r="59" spans="1:16" x14ac:dyDescent="0.2">
      <c r="A59" s="36" t="s">
        <v>61</v>
      </c>
      <c r="E59" s="37" t="s">
        <v>1550</v>
      </c>
    </row>
    <row r="60" spans="1:16" x14ac:dyDescent="0.2">
      <c r="A60" t="s">
        <v>63</v>
      </c>
      <c r="E60" s="35" t="s">
        <v>2004</v>
      </c>
    </row>
    <row r="61" spans="1:16" x14ac:dyDescent="0.2">
      <c r="A61" s="24" t="s">
        <v>55</v>
      </c>
      <c r="B61" s="29" t="s">
        <v>118</v>
      </c>
      <c r="C61" s="29" t="s">
        <v>5604</v>
      </c>
      <c r="D61" s="24" t="s">
        <v>69</v>
      </c>
      <c r="E61" s="30" t="s">
        <v>5605</v>
      </c>
      <c r="F61" s="31" t="s">
        <v>486</v>
      </c>
      <c r="G61" s="32">
        <v>1</v>
      </c>
      <c r="H61" s="33">
        <v>0</v>
      </c>
      <c r="I61" s="33">
        <f>ROUND(ROUND(H61,2)*ROUND(G61,3),2)</f>
        <v>0</v>
      </c>
      <c r="O61">
        <f>(I61*21)/100</f>
        <v>0</v>
      </c>
      <c r="P61" t="s">
        <v>35</v>
      </c>
    </row>
    <row r="62" spans="1:16" ht="38.25" x14ac:dyDescent="0.2">
      <c r="A62" s="34" t="s">
        <v>59</v>
      </c>
      <c r="E62" s="35" t="s">
        <v>5606</v>
      </c>
    </row>
    <row r="63" spans="1:16" x14ac:dyDescent="0.2">
      <c r="A63" s="36" t="s">
        <v>61</v>
      </c>
      <c r="E63" s="37" t="s">
        <v>815</v>
      </c>
    </row>
    <row r="64" spans="1:16" x14ac:dyDescent="0.2">
      <c r="A64" t="s">
        <v>63</v>
      </c>
      <c r="E64" s="35" t="s">
        <v>2004</v>
      </c>
    </row>
    <row r="65" spans="1:18" x14ac:dyDescent="0.2">
      <c r="A65" s="24" t="s">
        <v>55</v>
      </c>
      <c r="B65" s="29" t="s">
        <v>124</v>
      </c>
      <c r="C65" s="29" t="s">
        <v>5607</v>
      </c>
      <c r="D65" s="24" t="s">
        <v>69</v>
      </c>
      <c r="E65" s="30" t="s">
        <v>5608</v>
      </c>
      <c r="F65" s="31" t="s">
        <v>486</v>
      </c>
      <c r="G65" s="32">
        <v>1</v>
      </c>
      <c r="H65" s="33">
        <v>0</v>
      </c>
      <c r="I65" s="33">
        <f>ROUND(ROUND(H65,2)*ROUND(G65,3),2)</f>
        <v>0</v>
      </c>
      <c r="O65">
        <f>(I65*21)/100</f>
        <v>0</v>
      </c>
      <c r="P65" t="s">
        <v>35</v>
      </c>
    </row>
    <row r="66" spans="1:18" x14ac:dyDescent="0.2">
      <c r="A66" s="34" t="s">
        <v>59</v>
      </c>
      <c r="E66" s="35" t="s">
        <v>5609</v>
      </c>
    </row>
    <row r="67" spans="1:18" x14ac:dyDescent="0.2">
      <c r="A67" s="36" t="s">
        <v>61</v>
      </c>
      <c r="E67" s="37" t="s">
        <v>815</v>
      </c>
    </row>
    <row r="68" spans="1:18" x14ac:dyDescent="0.2">
      <c r="A68" t="s">
        <v>63</v>
      </c>
      <c r="E68" s="35" t="s">
        <v>2004</v>
      </c>
    </row>
    <row r="69" spans="1:18" x14ac:dyDescent="0.2">
      <c r="A69" s="24" t="s">
        <v>55</v>
      </c>
      <c r="B69" s="29" t="s">
        <v>128</v>
      </c>
      <c r="C69" s="29" t="s">
        <v>5610</v>
      </c>
      <c r="D69" s="24" t="s">
        <v>69</v>
      </c>
      <c r="E69" s="30" t="s">
        <v>5611</v>
      </c>
      <c r="F69" s="31" t="s">
        <v>486</v>
      </c>
      <c r="G69" s="32">
        <v>1</v>
      </c>
      <c r="H69" s="33">
        <v>0</v>
      </c>
      <c r="I69" s="33">
        <f>ROUND(ROUND(H69,2)*ROUND(G69,3),2)</f>
        <v>0</v>
      </c>
      <c r="O69">
        <f>(I69*21)/100</f>
        <v>0</v>
      </c>
      <c r="P69" t="s">
        <v>35</v>
      </c>
    </row>
    <row r="70" spans="1:18" ht="25.5" x14ac:dyDescent="0.2">
      <c r="A70" s="34" t="s">
        <v>59</v>
      </c>
      <c r="E70" s="35" t="s">
        <v>5612</v>
      </c>
    </row>
    <row r="71" spans="1:18" x14ac:dyDescent="0.2">
      <c r="A71" s="36" t="s">
        <v>61</v>
      </c>
      <c r="E71" s="37" t="s">
        <v>815</v>
      </c>
    </row>
    <row r="72" spans="1:18" ht="51" x14ac:dyDescent="0.2">
      <c r="A72" t="s">
        <v>63</v>
      </c>
      <c r="E72" s="35" t="s">
        <v>5613</v>
      </c>
    </row>
    <row r="73" spans="1:18" x14ac:dyDescent="0.2">
      <c r="A73" s="24" t="s">
        <v>55</v>
      </c>
      <c r="B73" s="29" t="s">
        <v>134</v>
      </c>
      <c r="C73" s="29" t="s">
        <v>5614</v>
      </c>
      <c r="D73" s="24" t="s">
        <v>69</v>
      </c>
      <c r="E73" s="30" t="s">
        <v>5615</v>
      </c>
      <c r="F73" s="31" t="s">
        <v>1560</v>
      </c>
      <c r="G73" s="32">
        <v>1</v>
      </c>
      <c r="H73" s="33">
        <v>0</v>
      </c>
      <c r="I73" s="33">
        <f>ROUND(ROUND(H73,2)*ROUND(G73,3),2)</f>
        <v>0</v>
      </c>
      <c r="O73">
        <f>(I73*21)/100</f>
        <v>0</v>
      </c>
      <c r="P73" t="s">
        <v>35</v>
      </c>
    </row>
    <row r="74" spans="1:18" ht="242.25" x14ac:dyDescent="0.2">
      <c r="A74" s="34" t="s">
        <v>59</v>
      </c>
      <c r="E74" s="35" t="s">
        <v>5616</v>
      </c>
    </row>
    <row r="75" spans="1:18" x14ac:dyDescent="0.2">
      <c r="A75" s="36" t="s">
        <v>61</v>
      </c>
      <c r="E75" s="37" t="s">
        <v>815</v>
      </c>
    </row>
    <row r="76" spans="1:18" ht="25.5" x14ac:dyDescent="0.2">
      <c r="A76" t="s">
        <v>63</v>
      </c>
      <c r="E76" s="35" t="s">
        <v>5617</v>
      </c>
    </row>
    <row r="77" spans="1:18" ht="12.75" customHeight="1" x14ac:dyDescent="0.2">
      <c r="A77" s="12" t="s">
        <v>53</v>
      </c>
      <c r="B77" s="12"/>
      <c r="C77" s="38" t="s">
        <v>50</v>
      </c>
      <c r="D77" s="12"/>
      <c r="E77" s="27" t="s">
        <v>542</v>
      </c>
      <c r="F77" s="12"/>
      <c r="G77" s="12"/>
      <c r="H77" s="12"/>
      <c r="I77" s="39">
        <f>0+Q77</f>
        <v>0</v>
      </c>
      <c r="O77">
        <f>0+R77</f>
        <v>0</v>
      </c>
      <c r="Q77">
        <f>0+I78+I82+I86</f>
        <v>0</v>
      </c>
      <c r="R77">
        <f>0+O78+O82+O86</f>
        <v>0</v>
      </c>
    </row>
    <row r="78" spans="1:18" x14ac:dyDescent="0.2">
      <c r="A78" s="24" t="s">
        <v>55</v>
      </c>
      <c r="B78" s="29" t="s">
        <v>141</v>
      </c>
      <c r="C78" s="29" t="s">
        <v>3124</v>
      </c>
      <c r="D78" s="24" t="s">
        <v>69</v>
      </c>
      <c r="E78" s="30" t="s">
        <v>5618</v>
      </c>
      <c r="F78" s="31" t="s">
        <v>486</v>
      </c>
      <c r="G78" s="32">
        <v>1</v>
      </c>
      <c r="H78" s="33">
        <v>0</v>
      </c>
      <c r="I78" s="33">
        <f>ROUND(ROUND(H78,2)*ROUND(G78,3),2)</f>
        <v>0</v>
      </c>
      <c r="O78">
        <f>(I78*21)/100</f>
        <v>0</v>
      </c>
      <c r="P78" t="s">
        <v>35</v>
      </c>
    </row>
    <row r="79" spans="1:18" ht="76.5" x14ac:dyDescent="0.2">
      <c r="A79" s="34" t="s">
        <v>59</v>
      </c>
      <c r="E79" s="35" t="s">
        <v>5619</v>
      </c>
    </row>
    <row r="80" spans="1:18" x14ac:dyDescent="0.2">
      <c r="A80" s="36" t="s">
        <v>61</v>
      </c>
      <c r="E80" s="37" t="s">
        <v>815</v>
      </c>
    </row>
    <row r="81" spans="1:16" ht="76.5" x14ac:dyDescent="0.2">
      <c r="A81" t="s">
        <v>63</v>
      </c>
      <c r="E81" s="35" t="s">
        <v>3127</v>
      </c>
    </row>
    <row r="82" spans="1:16" x14ac:dyDescent="0.2">
      <c r="A82" s="24" t="s">
        <v>55</v>
      </c>
      <c r="B82" s="29" t="s">
        <v>147</v>
      </c>
      <c r="C82" s="29" t="s">
        <v>3128</v>
      </c>
      <c r="D82" s="24" t="s">
        <v>69</v>
      </c>
      <c r="E82" s="30" t="s">
        <v>5620</v>
      </c>
      <c r="F82" s="31" t="s">
        <v>486</v>
      </c>
      <c r="G82" s="32">
        <v>1</v>
      </c>
      <c r="H82" s="33">
        <v>0</v>
      </c>
      <c r="I82" s="33">
        <f>ROUND(ROUND(H82,2)*ROUND(G82,3),2)</f>
        <v>0</v>
      </c>
      <c r="O82">
        <f>(I82*21)/100</f>
        <v>0</v>
      </c>
      <c r="P82" t="s">
        <v>35</v>
      </c>
    </row>
    <row r="83" spans="1:16" ht="63.75" x14ac:dyDescent="0.2">
      <c r="A83" s="34" t="s">
        <v>59</v>
      </c>
      <c r="E83" s="35" t="s">
        <v>5621</v>
      </c>
    </row>
    <row r="84" spans="1:16" x14ac:dyDescent="0.2">
      <c r="A84" s="36" t="s">
        <v>61</v>
      </c>
      <c r="E84" s="37" t="s">
        <v>815</v>
      </c>
    </row>
    <row r="85" spans="1:16" ht="25.5" x14ac:dyDescent="0.2">
      <c r="A85" t="s">
        <v>63</v>
      </c>
      <c r="E85" s="35" t="s">
        <v>572</v>
      </c>
    </row>
    <row r="86" spans="1:16" x14ac:dyDescent="0.2">
      <c r="A86" s="24" t="s">
        <v>55</v>
      </c>
      <c r="B86" s="29" t="s">
        <v>153</v>
      </c>
      <c r="C86" s="29" t="s">
        <v>3131</v>
      </c>
      <c r="D86" s="24" t="s">
        <v>69</v>
      </c>
      <c r="E86" s="30" t="s">
        <v>5622</v>
      </c>
      <c r="F86" s="31" t="s">
        <v>3120</v>
      </c>
      <c r="G86" s="32">
        <v>490</v>
      </c>
      <c r="H86" s="33">
        <v>0</v>
      </c>
      <c r="I86" s="33">
        <f>ROUND(ROUND(H86,2)*ROUND(G86,3),2)</f>
        <v>0</v>
      </c>
      <c r="O86">
        <f>(I86*21)/100</f>
        <v>0</v>
      </c>
      <c r="P86" t="s">
        <v>35</v>
      </c>
    </row>
    <row r="87" spans="1:16" ht="51" x14ac:dyDescent="0.2">
      <c r="A87" s="34" t="s">
        <v>59</v>
      </c>
      <c r="E87" s="35" t="s">
        <v>5623</v>
      </c>
    </row>
    <row r="88" spans="1:16" x14ac:dyDescent="0.2">
      <c r="A88" s="36" t="s">
        <v>61</v>
      </c>
      <c r="E88" s="37" t="s">
        <v>5624</v>
      </c>
    </row>
    <row r="89" spans="1:16" ht="25.5" x14ac:dyDescent="0.2">
      <c r="A89" t="s">
        <v>63</v>
      </c>
      <c r="E89" s="35" t="s">
        <v>3123</v>
      </c>
    </row>
  </sheetData>
  <mergeCells count="14">
    <mergeCell ref="E9:E10"/>
    <mergeCell ref="F9:F10"/>
    <mergeCell ref="G9:G10"/>
    <mergeCell ref="H9:I9"/>
    <mergeCell ref="C8:D8"/>
    <mergeCell ref="A9:A10"/>
    <mergeCell ref="B9:B10"/>
    <mergeCell ref="C9:C10"/>
    <mergeCell ref="D9:D10"/>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1"/>
  <sheetViews>
    <sheetView workbookViewId="0">
      <pane ySplit="10" topLeftCell="A11" activePane="bottomLeft" state="frozen"/>
      <selection pane="bottomLeft" activeCell="A11" sqref="A11"/>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0+O11+O20+O85+O130+O135</f>
        <v>0</v>
      </c>
      <c r="P2" t="s">
        <v>34</v>
      </c>
    </row>
    <row r="3" spans="1:18" ht="15" customHeight="1" x14ac:dyDescent="0.25">
      <c r="A3" t="s">
        <v>11</v>
      </c>
      <c r="B3" s="17" t="s">
        <v>13</v>
      </c>
      <c r="C3" s="4" t="s">
        <v>14</v>
      </c>
      <c r="D3" s="7"/>
      <c r="E3" s="18" t="s">
        <v>15</v>
      </c>
      <c r="F3" s="8"/>
      <c r="G3" s="15"/>
      <c r="H3" s="14" t="s">
        <v>5625</v>
      </c>
      <c r="I3" s="40">
        <f>0+I11+I20+I85+I130+I135</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5562</v>
      </c>
      <c r="D6" s="7"/>
      <c r="E6" s="18" t="s">
        <v>5563</v>
      </c>
      <c r="F6" s="8"/>
      <c r="G6" s="8"/>
      <c r="H6" s="8"/>
      <c r="I6" s="8"/>
    </row>
    <row r="7" spans="1:18" ht="12.75" customHeight="1" x14ac:dyDescent="0.25">
      <c r="A7" t="s">
        <v>26</v>
      </c>
      <c r="B7" s="20" t="s">
        <v>30</v>
      </c>
      <c r="C7" s="3" t="s">
        <v>5625</v>
      </c>
      <c r="D7" s="2"/>
      <c r="E7" s="21" t="s">
        <v>5626</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f>
        <v>0</v>
      </c>
      <c r="R11">
        <f>0+O12+O16</f>
        <v>0</v>
      </c>
    </row>
    <row r="12" spans="1:18" x14ac:dyDescent="0.2">
      <c r="A12" s="24" t="s">
        <v>55</v>
      </c>
      <c r="B12" s="29" t="s">
        <v>18</v>
      </c>
      <c r="C12" s="29" t="s">
        <v>56</v>
      </c>
      <c r="D12" s="24" t="s">
        <v>18</v>
      </c>
      <c r="E12" s="30" t="s">
        <v>57</v>
      </c>
      <c r="F12" s="31" t="s">
        <v>58</v>
      </c>
      <c r="G12" s="32">
        <v>377.41</v>
      </c>
      <c r="H12" s="33">
        <v>0</v>
      </c>
      <c r="I12" s="33">
        <f>ROUND(ROUND(H12,2)*ROUND(G12,3),2)</f>
        <v>0</v>
      </c>
      <c r="O12">
        <f>(I12*21)/100</f>
        <v>0</v>
      </c>
      <c r="P12" t="s">
        <v>35</v>
      </c>
    </row>
    <row r="13" spans="1:18" ht="25.5" x14ac:dyDescent="0.2">
      <c r="A13" s="34" t="s">
        <v>59</v>
      </c>
      <c r="E13" s="35" t="s">
        <v>5627</v>
      </c>
    </row>
    <row r="14" spans="1:18" x14ac:dyDescent="0.2">
      <c r="A14" s="36" t="s">
        <v>61</v>
      </c>
      <c r="E14" s="37" t="s">
        <v>5628</v>
      </c>
    </row>
    <row r="15" spans="1:18" ht="25.5" x14ac:dyDescent="0.2">
      <c r="A15" t="s">
        <v>63</v>
      </c>
      <c r="E15" s="35" t="s">
        <v>64</v>
      </c>
    </row>
    <row r="16" spans="1:18" x14ac:dyDescent="0.2">
      <c r="A16" s="24" t="s">
        <v>55</v>
      </c>
      <c r="B16" s="29" t="s">
        <v>35</v>
      </c>
      <c r="C16" s="29" t="s">
        <v>56</v>
      </c>
      <c r="D16" s="24" t="s">
        <v>35</v>
      </c>
      <c r="E16" s="30" t="s">
        <v>57</v>
      </c>
      <c r="F16" s="31" t="s">
        <v>58</v>
      </c>
      <c r="G16" s="32">
        <v>62.713000000000001</v>
      </c>
      <c r="H16" s="33">
        <v>0</v>
      </c>
      <c r="I16" s="33">
        <f>ROUND(ROUND(H16,2)*ROUND(G16,3),2)</f>
        <v>0</v>
      </c>
      <c r="O16">
        <f>(I16*21)/100</f>
        <v>0</v>
      </c>
      <c r="P16" t="s">
        <v>35</v>
      </c>
    </row>
    <row r="17" spans="1:18" ht="25.5" x14ac:dyDescent="0.2">
      <c r="A17" s="34" t="s">
        <v>59</v>
      </c>
      <c r="E17" s="35" t="s">
        <v>5629</v>
      </c>
    </row>
    <row r="18" spans="1:18" x14ac:dyDescent="0.2">
      <c r="A18" s="36" t="s">
        <v>61</v>
      </c>
      <c r="E18" s="37" t="s">
        <v>5630</v>
      </c>
    </row>
    <row r="19" spans="1:18" ht="25.5" x14ac:dyDescent="0.2">
      <c r="A19" t="s">
        <v>63</v>
      </c>
      <c r="E19" s="35" t="s">
        <v>64</v>
      </c>
    </row>
    <row r="20" spans="1:18" ht="12.75" customHeight="1" x14ac:dyDescent="0.2">
      <c r="A20" s="12" t="s">
        <v>53</v>
      </c>
      <c r="B20" s="12"/>
      <c r="C20" s="38" t="s">
        <v>18</v>
      </c>
      <c r="D20" s="12"/>
      <c r="E20" s="27" t="s">
        <v>67</v>
      </c>
      <c r="F20" s="12"/>
      <c r="G20" s="12"/>
      <c r="H20" s="12"/>
      <c r="I20" s="39">
        <f>0+Q20</f>
        <v>0</v>
      </c>
      <c r="O20">
        <f>0+R20</f>
        <v>0</v>
      </c>
      <c r="Q20">
        <f>0+I21+I25+I29+I33+I37+I41+I45+I49+I53+I57+I61+I65+I69+I73+I77+I81</f>
        <v>0</v>
      </c>
      <c r="R20">
        <f>0+O21+O25+O29+O33+O37+O41+O45+O49+O53+O57+O61+O65+O69+O73+O77+O81</f>
        <v>0</v>
      </c>
    </row>
    <row r="21" spans="1:18" ht="25.5" x14ac:dyDescent="0.2">
      <c r="A21" s="24" t="s">
        <v>55</v>
      </c>
      <c r="B21" s="29" t="s">
        <v>34</v>
      </c>
      <c r="C21" s="29" t="s">
        <v>90</v>
      </c>
      <c r="D21" s="24" t="s">
        <v>69</v>
      </c>
      <c r="E21" s="30" t="s">
        <v>91</v>
      </c>
      <c r="F21" s="31" t="s">
        <v>71</v>
      </c>
      <c r="G21" s="32">
        <v>1.292</v>
      </c>
      <c r="H21" s="33">
        <v>0</v>
      </c>
      <c r="I21" s="33">
        <f>ROUND(ROUND(H21,2)*ROUND(G21,3),2)</f>
        <v>0</v>
      </c>
      <c r="O21">
        <f>(I21*21)/100</f>
        <v>0</v>
      </c>
      <c r="P21" t="s">
        <v>35</v>
      </c>
    </row>
    <row r="22" spans="1:18" ht="76.5" x14ac:dyDescent="0.2">
      <c r="A22" s="34" t="s">
        <v>59</v>
      </c>
      <c r="E22" s="35" t="s">
        <v>5631</v>
      </c>
    </row>
    <row r="23" spans="1:18" x14ac:dyDescent="0.2">
      <c r="A23" s="36" t="s">
        <v>61</v>
      </c>
      <c r="E23" s="37" t="s">
        <v>5632</v>
      </c>
    </row>
    <row r="24" spans="1:18" ht="63.75" x14ac:dyDescent="0.2">
      <c r="A24" t="s">
        <v>63</v>
      </c>
      <c r="E24" s="35" t="s">
        <v>74</v>
      </c>
    </row>
    <row r="25" spans="1:18" ht="25.5" x14ac:dyDescent="0.2">
      <c r="A25" s="24" t="s">
        <v>55</v>
      </c>
      <c r="B25" s="29" t="s">
        <v>43</v>
      </c>
      <c r="C25" s="29" t="s">
        <v>95</v>
      </c>
      <c r="D25" s="24" t="s">
        <v>69</v>
      </c>
      <c r="E25" s="30" t="s">
        <v>96</v>
      </c>
      <c r="F25" s="31" t="s">
        <v>77</v>
      </c>
      <c r="G25" s="32">
        <v>25.849</v>
      </c>
      <c r="H25" s="33">
        <v>0</v>
      </c>
      <c r="I25" s="33">
        <f>ROUND(ROUND(H25,2)*ROUND(G25,3),2)</f>
        <v>0</v>
      </c>
      <c r="O25">
        <f>(I25*21)/100</f>
        <v>0</v>
      </c>
      <c r="P25" t="s">
        <v>35</v>
      </c>
    </row>
    <row r="26" spans="1:18" ht="38.25" x14ac:dyDescent="0.2">
      <c r="A26" s="34" t="s">
        <v>59</v>
      </c>
      <c r="E26" s="35" t="s">
        <v>5633</v>
      </c>
    </row>
    <row r="27" spans="1:18" x14ac:dyDescent="0.2">
      <c r="A27" s="36" t="s">
        <v>61</v>
      </c>
      <c r="E27" s="37" t="s">
        <v>5634</v>
      </c>
    </row>
    <row r="28" spans="1:18" ht="25.5" x14ac:dyDescent="0.2">
      <c r="A28" t="s">
        <v>63</v>
      </c>
      <c r="E28" s="35" t="s">
        <v>80</v>
      </c>
    </row>
    <row r="29" spans="1:18" ht="25.5" x14ac:dyDescent="0.2">
      <c r="A29" s="24" t="s">
        <v>55</v>
      </c>
      <c r="B29" s="29" t="s">
        <v>45</v>
      </c>
      <c r="C29" s="29" t="s">
        <v>99</v>
      </c>
      <c r="D29" s="24" t="s">
        <v>69</v>
      </c>
      <c r="E29" s="30" t="s">
        <v>100</v>
      </c>
      <c r="F29" s="31" t="s">
        <v>101</v>
      </c>
      <c r="G29" s="32">
        <v>199.095</v>
      </c>
      <c r="H29" s="33">
        <v>0</v>
      </c>
      <c r="I29" s="33">
        <f>ROUND(ROUND(H29,2)*ROUND(G29,3),2)</f>
        <v>0</v>
      </c>
      <c r="O29">
        <f>(I29*21)/100</f>
        <v>0</v>
      </c>
      <c r="P29" t="s">
        <v>35</v>
      </c>
    </row>
    <row r="30" spans="1:18" ht="51" x14ac:dyDescent="0.2">
      <c r="A30" s="34" t="s">
        <v>59</v>
      </c>
      <c r="E30" s="35" t="s">
        <v>5635</v>
      </c>
    </row>
    <row r="31" spans="1:18" x14ac:dyDescent="0.2">
      <c r="A31" s="36" t="s">
        <v>61</v>
      </c>
      <c r="E31" s="37" t="s">
        <v>5636</v>
      </c>
    </row>
    <row r="32" spans="1:18" ht="63.75" x14ac:dyDescent="0.2">
      <c r="A32" t="s">
        <v>63</v>
      </c>
      <c r="E32" s="35" t="s">
        <v>74</v>
      </c>
    </row>
    <row r="33" spans="1:16" ht="25.5" x14ac:dyDescent="0.2">
      <c r="A33" s="24" t="s">
        <v>55</v>
      </c>
      <c r="B33" s="29" t="s">
        <v>47</v>
      </c>
      <c r="C33" s="29" t="s">
        <v>104</v>
      </c>
      <c r="D33" s="24" t="s">
        <v>69</v>
      </c>
      <c r="E33" s="30" t="s">
        <v>105</v>
      </c>
      <c r="F33" s="31" t="s">
        <v>77</v>
      </c>
      <c r="G33" s="32">
        <v>286.19900000000001</v>
      </c>
      <c r="H33" s="33">
        <v>0</v>
      </c>
      <c r="I33" s="33">
        <f>ROUND(ROUND(H33,2)*ROUND(G33,3),2)</f>
        <v>0</v>
      </c>
      <c r="O33">
        <f>(I33*21)/100</f>
        <v>0</v>
      </c>
      <c r="P33" t="s">
        <v>35</v>
      </c>
    </row>
    <row r="34" spans="1:16" ht="38.25" x14ac:dyDescent="0.2">
      <c r="A34" s="34" t="s">
        <v>59</v>
      </c>
      <c r="E34" s="35" t="s">
        <v>5637</v>
      </c>
    </row>
    <row r="35" spans="1:16" x14ac:dyDescent="0.2">
      <c r="A35" s="36" t="s">
        <v>61</v>
      </c>
      <c r="E35" s="37" t="s">
        <v>5638</v>
      </c>
    </row>
    <row r="36" spans="1:16" ht="25.5" x14ac:dyDescent="0.2">
      <c r="A36" t="s">
        <v>63</v>
      </c>
      <c r="E36" s="35" t="s">
        <v>80</v>
      </c>
    </row>
    <row r="37" spans="1:16" x14ac:dyDescent="0.2">
      <c r="A37" s="24" t="s">
        <v>55</v>
      </c>
      <c r="B37" s="29" t="s">
        <v>89</v>
      </c>
      <c r="C37" s="29" t="s">
        <v>119</v>
      </c>
      <c r="D37" s="24" t="s">
        <v>69</v>
      </c>
      <c r="E37" s="30" t="s">
        <v>121</v>
      </c>
      <c r="F37" s="31" t="s">
        <v>71</v>
      </c>
      <c r="G37" s="32">
        <v>30.123000000000001</v>
      </c>
      <c r="H37" s="33">
        <v>0</v>
      </c>
      <c r="I37" s="33">
        <f>ROUND(ROUND(H37,2)*ROUND(G37,3),2)</f>
        <v>0</v>
      </c>
      <c r="O37">
        <f>(I37*21)/100</f>
        <v>0</v>
      </c>
      <c r="P37" t="s">
        <v>35</v>
      </c>
    </row>
    <row r="38" spans="1:16" ht="127.5" x14ac:dyDescent="0.2">
      <c r="A38" s="34" t="s">
        <v>59</v>
      </c>
      <c r="E38" s="35" t="s">
        <v>5639</v>
      </c>
    </row>
    <row r="39" spans="1:16" ht="38.25" x14ac:dyDescent="0.2">
      <c r="A39" s="36" t="s">
        <v>61</v>
      </c>
      <c r="E39" s="37" t="s">
        <v>5640</v>
      </c>
    </row>
    <row r="40" spans="1:16" ht="63.75" x14ac:dyDescent="0.2">
      <c r="A40" t="s">
        <v>63</v>
      </c>
      <c r="E40" s="35" t="s">
        <v>74</v>
      </c>
    </row>
    <row r="41" spans="1:16" x14ac:dyDescent="0.2">
      <c r="A41" s="24" t="s">
        <v>55</v>
      </c>
      <c r="B41" s="29" t="s">
        <v>94</v>
      </c>
      <c r="C41" s="29" t="s">
        <v>129</v>
      </c>
      <c r="D41" s="24" t="s">
        <v>69</v>
      </c>
      <c r="E41" s="30" t="s">
        <v>130</v>
      </c>
      <c r="F41" s="31" t="s">
        <v>101</v>
      </c>
      <c r="G41" s="32">
        <v>4.2</v>
      </c>
      <c r="H41" s="33">
        <v>0</v>
      </c>
      <c r="I41" s="33">
        <f>ROUND(ROUND(H41,2)*ROUND(G41,3),2)</f>
        <v>0</v>
      </c>
      <c r="O41">
        <f>(I41*21)/100</f>
        <v>0</v>
      </c>
      <c r="P41" t="s">
        <v>35</v>
      </c>
    </row>
    <row r="42" spans="1:16" ht="25.5" x14ac:dyDescent="0.2">
      <c r="A42" s="34" t="s">
        <v>59</v>
      </c>
      <c r="E42" s="35" t="s">
        <v>5641</v>
      </c>
    </row>
    <row r="43" spans="1:16" x14ac:dyDescent="0.2">
      <c r="A43" s="36" t="s">
        <v>61</v>
      </c>
      <c r="E43" s="37" t="s">
        <v>5642</v>
      </c>
    </row>
    <row r="44" spans="1:16" ht="25.5" x14ac:dyDescent="0.2">
      <c r="A44" t="s">
        <v>63</v>
      </c>
      <c r="E44" s="35" t="s">
        <v>133</v>
      </c>
    </row>
    <row r="45" spans="1:16" x14ac:dyDescent="0.2">
      <c r="A45" s="24" t="s">
        <v>55</v>
      </c>
      <c r="B45" s="29" t="s">
        <v>50</v>
      </c>
      <c r="C45" s="29" t="s">
        <v>142</v>
      </c>
      <c r="D45" s="24" t="s">
        <v>69</v>
      </c>
      <c r="E45" s="30" t="s">
        <v>143</v>
      </c>
      <c r="F45" s="31" t="s">
        <v>71</v>
      </c>
      <c r="G45" s="32">
        <v>54.944000000000003</v>
      </c>
      <c r="H45" s="33">
        <v>0</v>
      </c>
      <c r="I45" s="33">
        <f>ROUND(ROUND(H45,2)*ROUND(G45,3),2)</f>
        <v>0</v>
      </c>
      <c r="O45">
        <f>(I45*21)/100</f>
        <v>0</v>
      </c>
      <c r="P45" t="s">
        <v>35</v>
      </c>
    </row>
    <row r="46" spans="1:16" ht="153" x14ac:dyDescent="0.2">
      <c r="A46" s="34" t="s">
        <v>59</v>
      </c>
      <c r="E46" s="35" t="s">
        <v>5643</v>
      </c>
    </row>
    <row r="47" spans="1:16" ht="38.25" x14ac:dyDescent="0.2">
      <c r="A47" s="36" t="s">
        <v>61</v>
      </c>
      <c r="E47" s="37" t="s">
        <v>5644</v>
      </c>
    </row>
    <row r="48" spans="1:16" ht="38.25" x14ac:dyDescent="0.2">
      <c r="A48" t="s">
        <v>63</v>
      </c>
      <c r="E48" s="35" t="s">
        <v>146</v>
      </c>
    </row>
    <row r="49" spans="1:16" x14ac:dyDescent="0.2">
      <c r="A49" s="24" t="s">
        <v>55</v>
      </c>
      <c r="B49" s="29" t="s">
        <v>52</v>
      </c>
      <c r="C49" s="29" t="s">
        <v>154</v>
      </c>
      <c r="D49" s="24" t="s">
        <v>69</v>
      </c>
      <c r="E49" s="30" t="s">
        <v>155</v>
      </c>
      <c r="F49" s="31" t="s">
        <v>71</v>
      </c>
      <c r="G49" s="32">
        <v>36.774999999999999</v>
      </c>
      <c r="H49" s="33">
        <v>0</v>
      </c>
      <c r="I49" s="33">
        <f>ROUND(ROUND(H49,2)*ROUND(G49,3),2)</f>
        <v>0</v>
      </c>
      <c r="O49">
        <f>(I49*21)/100</f>
        <v>0</v>
      </c>
      <c r="P49" t="s">
        <v>35</v>
      </c>
    </row>
    <row r="50" spans="1:16" ht="63.75" x14ac:dyDescent="0.2">
      <c r="A50" s="34" t="s">
        <v>59</v>
      </c>
      <c r="E50" s="35" t="s">
        <v>5645</v>
      </c>
    </row>
    <row r="51" spans="1:16" x14ac:dyDescent="0.2">
      <c r="A51" s="36" t="s">
        <v>61</v>
      </c>
      <c r="E51" s="37" t="s">
        <v>5646</v>
      </c>
    </row>
    <row r="52" spans="1:16" ht="306" x14ac:dyDescent="0.2">
      <c r="A52" t="s">
        <v>63</v>
      </c>
      <c r="E52" s="35" t="s">
        <v>158</v>
      </c>
    </row>
    <row r="53" spans="1:16" x14ac:dyDescent="0.2">
      <c r="A53" s="24" t="s">
        <v>55</v>
      </c>
      <c r="B53" s="29" t="s">
        <v>108</v>
      </c>
      <c r="C53" s="29" t="s">
        <v>166</v>
      </c>
      <c r="D53" s="24" t="s">
        <v>69</v>
      </c>
      <c r="E53" s="30" t="s">
        <v>167</v>
      </c>
      <c r="F53" s="31" t="s">
        <v>71</v>
      </c>
      <c r="G53" s="32">
        <v>188.70500000000001</v>
      </c>
      <c r="H53" s="33">
        <v>0</v>
      </c>
      <c r="I53" s="33">
        <f>ROUND(ROUND(H53,2)*ROUND(G53,3),2)</f>
        <v>0</v>
      </c>
      <c r="O53">
        <f>(I53*21)/100</f>
        <v>0</v>
      </c>
      <c r="P53" t="s">
        <v>35</v>
      </c>
    </row>
    <row r="54" spans="1:16" ht="63.75" x14ac:dyDescent="0.2">
      <c r="A54" s="34" t="s">
        <v>59</v>
      </c>
      <c r="E54" s="35" t="s">
        <v>5647</v>
      </c>
    </row>
    <row r="55" spans="1:16" x14ac:dyDescent="0.2">
      <c r="A55" s="36" t="s">
        <v>61</v>
      </c>
      <c r="E55" s="37" t="s">
        <v>5648</v>
      </c>
    </row>
    <row r="56" spans="1:16" ht="318.75" x14ac:dyDescent="0.2">
      <c r="A56" t="s">
        <v>63</v>
      </c>
      <c r="E56" s="35" t="s">
        <v>170</v>
      </c>
    </row>
    <row r="57" spans="1:16" x14ac:dyDescent="0.2">
      <c r="A57" s="24" t="s">
        <v>55</v>
      </c>
      <c r="B57" s="29" t="s">
        <v>113</v>
      </c>
      <c r="C57" s="29" t="s">
        <v>172</v>
      </c>
      <c r="D57" s="24" t="s">
        <v>69</v>
      </c>
      <c r="E57" s="30" t="s">
        <v>173</v>
      </c>
      <c r="F57" s="31" t="s">
        <v>174</v>
      </c>
      <c r="G57" s="32">
        <v>1887.05</v>
      </c>
      <c r="H57" s="33">
        <v>0</v>
      </c>
      <c r="I57" s="33">
        <f>ROUND(ROUND(H57,2)*ROUND(G57,3),2)</f>
        <v>0</v>
      </c>
      <c r="O57">
        <f>(I57*21)/100</f>
        <v>0</v>
      </c>
      <c r="P57" t="s">
        <v>35</v>
      </c>
    </row>
    <row r="58" spans="1:16" ht="51" x14ac:dyDescent="0.2">
      <c r="A58" s="34" t="s">
        <v>59</v>
      </c>
      <c r="E58" s="35" t="s">
        <v>5649</v>
      </c>
    </row>
    <row r="59" spans="1:16" x14ac:dyDescent="0.2">
      <c r="A59" s="36" t="s">
        <v>61</v>
      </c>
      <c r="E59" s="37" t="s">
        <v>5650</v>
      </c>
    </row>
    <row r="60" spans="1:16" ht="25.5" x14ac:dyDescent="0.2">
      <c r="A60" t="s">
        <v>63</v>
      </c>
      <c r="E60" s="35" t="s">
        <v>177</v>
      </c>
    </row>
    <row r="61" spans="1:16" x14ac:dyDescent="0.2">
      <c r="A61" s="24" t="s">
        <v>55</v>
      </c>
      <c r="B61" s="29" t="s">
        <v>118</v>
      </c>
      <c r="C61" s="29" t="s">
        <v>185</v>
      </c>
      <c r="D61" s="24" t="s">
        <v>69</v>
      </c>
      <c r="E61" s="30" t="s">
        <v>186</v>
      </c>
      <c r="F61" s="31" t="s">
        <v>71</v>
      </c>
      <c r="G61" s="32">
        <v>228.13900000000001</v>
      </c>
      <c r="H61" s="33">
        <v>0</v>
      </c>
      <c r="I61" s="33">
        <f>ROUND(ROUND(H61,2)*ROUND(G61,3),2)</f>
        <v>0</v>
      </c>
      <c r="O61">
        <f>(I61*21)/100</f>
        <v>0</v>
      </c>
      <c r="P61" t="s">
        <v>35</v>
      </c>
    </row>
    <row r="62" spans="1:16" ht="51" x14ac:dyDescent="0.2">
      <c r="A62" s="34" t="s">
        <v>59</v>
      </c>
      <c r="E62" s="35" t="s">
        <v>187</v>
      </c>
    </row>
    <row r="63" spans="1:16" x14ac:dyDescent="0.2">
      <c r="A63" s="36" t="s">
        <v>61</v>
      </c>
      <c r="E63" s="37" t="s">
        <v>5651</v>
      </c>
    </row>
    <row r="64" spans="1:16" ht="229.5" x14ac:dyDescent="0.2">
      <c r="A64" t="s">
        <v>63</v>
      </c>
      <c r="E64" s="35" t="s">
        <v>189</v>
      </c>
    </row>
    <row r="65" spans="1:16" x14ac:dyDescent="0.2">
      <c r="A65" s="24" t="s">
        <v>55</v>
      </c>
      <c r="B65" s="29" t="s">
        <v>124</v>
      </c>
      <c r="C65" s="29" t="s">
        <v>202</v>
      </c>
      <c r="D65" s="24" t="s">
        <v>69</v>
      </c>
      <c r="E65" s="30" t="s">
        <v>203</v>
      </c>
      <c r="F65" s="31" t="s">
        <v>204</v>
      </c>
      <c r="G65" s="32">
        <v>870.48900000000003</v>
      </c>
      <c r="H65" s="33">
        <v>0</v>
      </c>
      <c r="I65" s="33">
        <f>ROUND(ROUND(H65,2)*ROUND(G65,3),2)</f>
        <v>0</v>
      </c>
      <c r="O65">
        <f>(I65*21)/100</f>
        <v>0</v>
      </c>
      <c r="P65" t="s">
        <v>35</v>
      </c>
    </row>
    <row r="66" spans="1:16" ht="140.25" x14ac:dyDescent="0.2">
      <c r="A66" s="34" t="s">
        <v>59</v>
      </c>
      <c r="E66" s="35" t="s">
        <v>5652</v>
      </c>
    </row>
    <row r="67" spans="1:16" ht="76.5" x14ac:dyDescent="0.2">
      <c r="A67" s="36" t="s">
        <v>61</v>
      </c>
      <c r="E67" s="37" t="s">
        <v>5653</v>
      </c>
    </row>
    <row r="68" spans="1:16" ht="25.5" x14ac:dyDescent="0.2">
      <c r="A68" t="s">
        <v>63</v>
      </c>
      <c r="E68" s="35" t="s">
        <v>207</v>
      </c>
    </row>
    <row r="69" spans="1:16" x14ac:dyDescent="0.2">
      <c r="A69" s="24" t="s">
        <v>55</v>
      </c>
      <c r="B69" s="29" t="s">
        <v>128</v>
      </c>
      <c r="C69" s="29" t="s">
        <v>209</v>
      </c>
      <c r="D69" s="24" t="s">
        <v>69</v>
      </c>
      <c r="E69" s="30" t="s">
        <v>210</v>
      </c>
      <c r="F69" s="31" t="s">
        <v>204</v>
      </c>
      <c r="G69" s="32">
        <v>245.167</v>
      </c>
      <c r="H69" s="33">
        <v>0</v>
      </c>
      <c r="I69" s="33">
        <f>ROUND(ROUND(H69,2)*ROUND(G69,3),2)</f>
        <v>0</v>
      </c>
      <c r="O69">
        <f>(I69*21)/100</f>
        <v>0</v>
      </c>
      <c r="P69" t="s">
        <v>35</v>
      </c>
    </row>
    <row r="70" spans="1:16" ht="25.5" x14ac:dyDescent="0.2">
      <c r="A70" s="34" t="s">
        <v>59</v>
      </c>
      <c r="E70" s="35" t="s">
        <v>211</v>
      </c>
    </row>
    <row r="71" spans="1:16" x14ac:dyDescent="0.2">
      <c r="A71" s="36" t="s">
        <v>61</v>
      </c>
      <c r="E71" s="37" t="s">
        <v>5654</v>
      </c>
    </row>
    <row r="72" spans="1:16" x14ac:dyDescent="0.2">
      <c r="A72" t="s">
        <v>63</v>
      </c>
      <c r="E72" s="35" t="s">
        <v>213</v>
      </c>
    </row>
    <row r="73" spans="1:16" x14ac:dyDescent="0.2">
      <c r="A73" s="24" t="s">
        <v>55</v>
      </c>
      <c r="B73" s="29" t="s">
        <v>134</v>
      </c>
      <c r="C73" s="29" t="s">
        <v>215</v>
      </c>
      <c r="D73" s="24" t="s">
        <v>69</v>
      </c>
      <c r="E73" s="30" t="s">
        <v>216</v>
      </c>
      <c r="F73" s="31" t="s">
        <v>204</v>
      </c>
      <c r="G73" s="32">
        <v>245.167</v>
      </c>
      <c r="H73" s="33">
        <v>0</v>
      </c>
      <c r="I73" s="33">
        <f>ROUND(ROUND(H73,2)*ROUND(G73,3),2)</f>
        <v>0</v>
      </c>
      <c r="O73">
        <f>(I73*21)/100</f>
        <v>0</v>
      </c>
      <c r="P73" t="s">
        <v>35</v>
      </c>
    </row>
    <row r="74" spans="1:16" ht="38.25" x14ac:dyDescent="0.2">
      <c r="A74" s="34" t="s">
        <v>59</v>
      </c>
      <c r="E74" s="35" t="s">
        <v>217</v>
      </c>
    </row>
    <row r="75" spans="1:16" x14ac:dyDescent="0.2">
      <c r="A75" s="36" t="s">
        <v>61</v>
      </c>
      <c r="E75" s="37" t="s">
        <v>5654</v>
      </c>
    </row>
    <row r="76" spans="1:16" ht="38.25" x14ac:dyDescent="0.2">
      <c r="A76" t="s">
        <v>63</v>
      </c>
      <c r="E76" s="35" t="s">
        <v>219</v>
      </c>
    </row>
    <row r="77" spans="1:16" x14ac:dyDescent="0.2">
      <c r="A77" s="24" t="s">
        <v>55</v>
      </c>
      <c r="B77" s="29" t="s">
        <v>141</v>
      </c>
      <c r="C77" s="29" t="s">
        <v>221</v>
      </c>
      <c r="D77" s="24" t="s">
        <v>69</v>
      </c>
      <c r="E77" s="30" t="s">
        <v>222</v>
      </c>
      <c r="F77" s="31" t="s">
        <v>204</v>
      </c>
      <c r="G77" s="32">
        <v>245.167</v>
      </c>
      <c r="H77" s="33">
        <v>0</v>
      </c>
      <c r="I77" s="33">
        <f>ROUND(ROUND(H77,2)*ROUND(G77,3),2)</f>
        <v>0</v>
      </c>
      <c r="O77">
        <f>(I77*21)/100</f>
        <v>0</v>
      </c>
      <c r="P77" t="s">
        <v>35</v>
      </c>
    </row>
    <row r="78" spans="1:16" ht="25.5" x14ac:dyDescent="0.2">
      <c r="A78" s="34" t="s">
        <v>59</v>
      </c>
      <c r="E78" s="35" t="s">
        <v>223</v>
      </c>
    </row>
    <row r="79" spans="1:16" x14ac:dyDescent="0.2">
      <c r="A79" s="36" t="s">
        <v>61</v>
      </c>
      <c r="E79" s="37" t="s">
        <v>5654</v>
      </c>
    </row>
    <row r="80" spans="1:16" ht="25.5" x14ac:dyDescent="0.2">
      <c r="A80" t="s">
        <v>63</v>
      </c>
      <c r="E80" s="35" t="s">
        <v>224</v>
      </c>
    </row>
    <row r="81" spans="1:18" x14ac:dyDescent="0.2">
      <c r="A81" s="24" t="s">
        <v>55</v>
      </c>
      <c r="B81" s="29" t="s">
        <v>147</v>
      </c>
      <c r="C81" s="29" t="s">
        <v>226</v>
      </c>
      <c r="D81" s="24" t="s">
        <v>69</v>
      </c>
      <c r="E81" s="30" t="s">
        <v>227</v>
      </c>
      <c r="F81" s="31" t="s">
        <v>204</v>
      </c>
      <c r="G81" s="32">
        <v>245.167</v>
      </c>
      <c r="H81" s="33">
        <v>0</v>
      </c>
      <c r="I81" s="33">
        <f>ROUND(ROUND(H81,2)*ROUND(G81,3),2)</f>
        <v>0</v>
      </c>
      <c r="O81">
        <f>(I81*21)/100</f>
        <v>0</v>
      </c>
      <c r="P81" t="s">
        <v>35</v>
      </c>
    </row>
    <row r="82" spans="1:18" ht="25.5" x14ac:dyDescent="0.2">
      <c r="A82" s="34" t="s">
        <v>59</v>
      </c>
      <c r="E82" s="35" t="s">
        <v>228</v>
      </c>
    </row>
    <row r="83" spans="1:18" x14ac:dyDescent="0.2">
      <c r="A83" s="36" t="s">
        <v>61</v>
      </c>
      <c r="E83" s="37" t="s">
        <v>5654</v>
      </c>
    </row>
    <row r="84" spans="1:18" ht="38.25" x14ac:dyDescent="0.2">
      <c r="A84" t="s">
        <v>63</v>
      </c>
      <c r="E84" s="35" t="s">
        <v>229</v>
      </c>
    </row>
    <row r="85" spans="1:18" ht="12.75" customHeight="1" x14ac:dyDescent="0.2">
      <c r="A85" s="12" t="s">
        <v>53</v>
      </c>
      <c r="B85" s="12"/>
      <c r="C85" s="38" t="s">
        <v>45</v>
      </c>
      <c r="D85" s="12"/>
      <c r="E85" s="27" t="s">
        <v>315</v>
      </c>
      <c r="F85" s="12"/>
      <c r="G85" s="12"/>
      <c r="H85" s="12"/>
      <c r="I85" s="39">
        <f>0+Q85</f>
        <v>0</v>
      </c>
      <c r="O85">
        <f>0+R85</f>
        <v>0</v>
      </c>
      <c r="Q85">
        <f>0+I86+I90+I94+I98+I102+I106+I110+I114+I118+I122+I126</f>
        <v>0</v>
      </c>
      <c r="R85">
        <f>0+O86+O90+O94+O98+O102+O106+O110+O114+O118+O122+O126</f>
        <v>0</v>
      </c>
    </row>
    <row r="86" spans="1:18" x14ac:dyDescent="0.2">
      <c r="A86" s="24" t="s">
        <v>55</v>
      </c>
      <c r="B86" s="29" t="s">
        <v>153</v>
      </c>
      <c r="C86" s="29" t="s">
        <v>323</v>
      </c>
      <c r="D86" s="24" t="s">
        <v>69</v>
      </c>
      <c r="E86" s="30" t="s">
        <v>324</v>
      </c>
      <c r="F86" s="31" t="s">
        <v>204</v>
      </c>
      <c r="G86" s="32">
        <v>68.415999999999997</v>
      </c>
      <c r="H86" s="33">
        <v>0</v>
      </c>
      <c r="I86" s="33">
        <f>ROUND(ROUND(H86,2)*ROUND(G86,3),2)</f>
        <v>0</v>
      </c>
      <c r="O86">
        <f>(I86*21)/100</f>
        <v>0</v>
      </c>
      <c r="P86" t="s">
        <v>35</v>
      </c>
    </row>
    <row r="87" spans="1:18" ht="89.25" x14ac:dyDescent="0.2">
      <c r="A87" s="34" t="s">
        <v>59</v>
      </c>
      <c r="E87" s="35" t="s">
        <v>5655</v>
      </c>
    </row>
    <row r="88" spans="1:18" ht="51" x14ac:dyDescent="0.2">
      <c r="A88" s="36" t="s">
        <v>61</v>
      </c>
      <c r="E88" s="37" t="s">
        <v>5656</v>
      </c>
    </row>
    <row r="89" spans="1:18" ht="51" x14ac:dyDescent="0.2">
      <c r="A89" t="s">
        <v>63</v>
      </c>
      <c r="E89" s="35" t="s">
        <v>327</v>
      </c>
    </row>
    <row r="90" spans="1:18" x14ac:dyDescent="0.2">
      <c r="A90" s="24" t="s">
        <v>55</v>
      </c>
      <c r="B90" s="29" t="s">
        <v>159</v>
      </c>
      <c r="C90" s="29" t="s">
        <v>342</v>
      </c>
      <c r="D90" s="24" t="s">
        <v>69</v>
      </c>
      <c r="E90" s="30" t="s">
        <v>343</v>
      </c>
      <c r="F90" s="31" t="s">
        <v>204</v>
      </c>
      <c r="G90" s="32">
        <v>328.536</v>
      </c>
      <c r="H90" s="33">
        <v>0</v>
      </c>
      <c r="I90" s="33">
        <f>ROUND(ROUND(H90,2)*ROUND(G90,3),2)</f>
        <v>0</v>
      </c>
      <c r="O90">
        <f>(I90*21)/100</f>
        <v>0</v>
      </c>
      <c r="P90" t="s">
        <v>35</v>
      </c>
    </row>
    <row r="91" spans="1:18" ht="25.5" x14ac:dyDescent="0.2">
      <c r="A91" s="34" t="s">
        <v>59</v>
      </c>
      <c r="E91" s="35" t="s">
        <v>344</v>
      </c>
    </row>
    <row r="92" spans="1:18" x14ac:dyDescent="0.2">
      <c r="A92" s="36" t="s">
        <v>61</v>
      </c>
      <c r="E92" s="37" t="s">
        <v>5657</v>
      </c>
    </row>
    <row r="93" spans="1:18" ht="51" x14ac:dyDescent="0.2">
      <c r="A93" t="s">
        <v>63</v>
      </c>
      <c r="E93" s="35" t="s">
        <v>327</v>
      </c>
    </row>
    <row r="94" spans="1:18" x14ac:dyDescent="0.2">
      <c r="A94" s="24" t="s">
        <v>55</v>
      </c>
      <c r="B94" s="29" t="s">
        <v>165</v>
      </c>
      <c r="C94" s="29" t="s">
        <v>352</v>
      </c>
      <c r="D94" s="24" t="s">
        <v>69</v>
      </c>
      <c r="E94" s="30" t="s">
        <v>353</v>
      </c>
      <c r="F94" s="31" t="s">
        <v>204</v>
      </c>
      <c r="G94" s="32">
        <v>27.501999999999999</v>
      </c>
      <c r="H94" s="33">
        <v>0</v>
      </c>
      <c r="I94" s="33">
        <f>ROUND(ROUND(H94,2)*ROUND(G94,3),2)</f>
        <v>0</v>
      </c>
      <c r="O94">
        <f>(I94*21)/100</f>
        <v>0</v>
      </c>
      <c r="P94" t="s">
        <v>35</v>
      </c>
    </row>
    <row r="95" spans="1:18" ht="25.5" x14ac:dyDescent="0.2">
      <c r="A95" s="34" t="s">
        <v>59</v>
      </c>
      <c r="E95" s="35" t="s">
        <v>354</v>
      </c>
    </row>
    <row r="96" spans="1:18" x14ac:dyDescent="0.2">
      <c r="A96" s="36" t="s">
        <v>61</v>
      </c>
      <c r="E96" s="37" t="s">
        <v>5658</v>
      </c>
    </row>
    <row r="97" spans="1:16" ht="51" x14ac:dyDescent="0.2">
      <c r="A97" t="s">
        <v>63</v>
      </c>
      <c r="E97" s="35" t="s">
        <v>327</v>
      </c>
    </row>
    <row r="98" spans="1:16" x14ac:dyDescent="0.2">
      <c r="A98" s="24" t="s">
        <v>55</v>
      </c>
      <c r="B98" s="29" t="s">
        <v>171</v>
      </c>
      <c r="C98" s="29" t="s">
        <v>357</v>
      </c>
      <c r="D98" s="24" t="s">
        <v>69</v>
      </c>
      <c r="E98" s="30" t="s">
        <v>358</v>
      </c>
      <c r="F98" s="31" t="s">
        <v>71</v>
      </c>
      <c r="G98" s="32">
        <v>21.361999999999998</v>
      </c>
      <c r="H98" s="33">
        <v>0</v>
      </c>
      <c r="I98" s="33">
        <f>ROUND(ROUND(H98,2)*ROUND(G98,3),2)</f>
        <v>0</v>
      </c>
      <c r="O98">
        <f>(I98*21)/100</f>
        <v>0</v>
      </c>
      <c r="P98" t="s">
        <v>35</v>
      </c>
    </row>
    <row r="99" spans="1:16" ht="102" x14ac:dyDescent="0.2">
      <c r="A99" s="34" t="s">
        <v>59</v>
      </c>
      <c r="E99" s="35" t="s">
        <v>5659</v>
      </c>
    </row>
    <row r="100" spans="1:16" ht="38.25" x14ac:dyDescent="0.2">
      <c r="A100" s="36" t="s">
        <v>61</v>
      </c>
      <c r="E100" s="37" t="s">
        <v>5660</v>
      </c>
    </row>
    <row r="101" spans="1:16" ht="102" x14ac:dyDescent="0.2">
      <c r="A101" t="s">
        <v>63</v>
      </c>
      <c r="E101" s="35" t="s">
        <v>361</v>
      </c>
    </row>
    <row r="102" spans="1:16" x14ac:dyDescent="0.2">
      <c r="A102" s="24" t="s">
        <v>55</v>
      </c>
      <c r="B102" s="29" t="s">
        <v>178</v>
      </c>
      <c r="C102" s="29" t="s">
        <v>369</v>
      </c>
      <c r="D102" s="24" t="s">
        <v>69</v>
      </c>
      <c r="E102" s="30" t="s">
        <v>370</v>
      </c>
      <c r="F102" s="31" t="s">
        <v>204</v>
      </c>
      <c r="G102" s="32">
        <v>356.03800000000001</v>
      </c>
      <c r="H102" s="33">
        <v>0</v>
      </c>
      <c r="I102" s="33">
        <f>ROUND(ROUND(H102,2)*ROUND(G102,3),2)</f>
        <v>0</v>
      </c>
      <c r="O102">
        <f>(I102*21)/100</f>
        <v>0</v>
      </c>
      <c r="P102" t="s">
        <v>35</v>
      </c>
    </row>
    <row r="103" spans="1:16" ht="89.25" x14ac:dyDescent="0.2">
      <c r="A103" s="34" t="s">
        <v>59</v>
      </c>
      <c r="E103" s="35" t="s">
        <v>5661</v>
      </c>
    </row>
    <row r="104" spans="1:16" ht="38.25" x14ac:dyDescent="0.2">
      <c r="A104" s="36" t="s">
        <v>61</v>
      </c>
      <c r="E104" s="37" t="s">
        <v>5662</v>
      </c>
    </row>
    <row r="105" spans="1:16" ht="51" x14ac:dyDescent="0.2">
      <c r="A105" t="s">
        <v>63</v>
      </c>
      <c r="E105" s="35" t="s">
        <v>373</v>
      </c>
    </row>
    <row r="106" spans="1:16" x14ac:dyDescent="0.2">
      <c r="A106" s="24" t="s">
        <v>55</v>
      </c>
      <c r="B106" s="29" t="s">
        <v>184</v>
      </c>
      <c r="C106" s="29" t="s">
        <v>397</v>
      </c>
      <c r="D106" s="24" t="s">
        <v>69</v>
      </c>
      <c r="E106" s="30" t="s">
        <v>398</v>
      </c>
      <c r="F106" s="31" t="s">
        <v>204</v>
      </c>
      <c r="G106" s="32">
        <v>356.03800000000001</v>
      </c>
      <c r="H106" s="33">
        <v>0</v>
      </c>
      <c r="I106" s="33">
        <f>ROUND(ROUND(H106,2)*ROUND(G106,3),2)</f>
        <v>0</v>
      </c>
      <c r="O106">
        <f>(I106*21)/100</f>
        <v>0</v>
      </c>
      <c r="P106" t="s">
        <v>35</v>
      </c>
    </row>
    <row r="107" spans="1:16" ht="63.75" x14ac:dyDescent="0.2">
      <c r="A107" s="34" t="s">
        <v>59</v>
      </c>
      <c r="E107" s="35" t="s">
        <v>5663</v>
      </c>
    </row>
    <row r="108" spans="1:16" ht="38.25" x14ac:dyDescent="0.2">
      <c r="A108" s="36" t="s">
        <v>61</v>
      </c>
      <c r="E108" s="37" t="s">
        <v>5662</v>
      </c>
    </row>
    <row r="109" spans="1:16" ht="140.25" x14ac:dyDescent="0.2">
      <c r="A109" t="s">
        <v>63</v>
      </c>
      <c r="E109" s="35" t="s">
        <v>401</v>
      </c>
    </row>
    <row r="110" spans="1:16" x14ac:dyDescent="0.2">
      <c r="A110" s="24" t="s">
        <v>55</v>
      </c>
      <c r="B110" s="29" t="s">
        <v>190</v>
      </c>
      <c r="C110" s="29" t="s">
        <v>435</v>
      </c>
      <c r="D110" s="24" t="s">
        <v>69</v>
      </c>
      <c r="E110" s="30" t="s">
        <v>436</v>
      </c>
      <c r="F110" s="31" t="s">
        <v>204</v>
      </c>
      <c r="G110" s="32">
        <v>24.003</v>
      </c>
      <c r="H110" s="33">
        <v>0</v>
      </c>
      <c r="I110" s="33">
        <f>ROUND(ROUND(H110,2)*ROUND(G110,3),2)</f>
        <v>0</v>
      </c>
      <c r="O110">
        <f>(I110*21)/100</f>
        <v>0</v>
      </c>
      <c r="P110" t="s">
        <v>35</v>
      </c>
    </row>
    <row r="111" spans="1:16" ht="51" x14ac:dyDescent="0.2">
      <c r="A111" s="34" t="s">
        <v>59</v>
      </c>
      <c r="E111" s="35" t="s">
        <v>5664</v>
      </c>
    </row>
    <row r="112" spans="1:16" x14ac:dyDescent="0.2">
      <c r="A112" s="36" t="s">
        <v>61</v>
      </c>
      <c r="E112" s="37" t="s">
        <v>5665</v>
      </c>
    </row>
    <row r="113" spans="1:16" ht="165.75" x14ac:dyDescent="0.2">
      <c r="A113" t="s">
        <v>63</v>
      </c>
      <c r="E113" s="35" t="s">
        <v>428</v>
      </c>
    </row>
    <row r="114" spans="1:16" x14ac:dyDescent="0.2">
      <c r="A114" s="24" t="s">
        <v>55</v>
      </c>
      <c r="B114" s="29" t="s">
        <v>196</v>
      </c>
      <c r="C114" s="29" t="s">
        <v>5666</v>
      </c>
      <c r="D114" s="24" t="s">
        <v>69</v>
      </c>
      <c r="E114" s="30" t="s">
        <v>5667</v>
      </c>
      <c r="F114" s="31" t="s">
        <v>204</v>
      </c>
      <c r="G114" s="32">
        <v>24.658999999999999</v>
      </c>
      <c r="H114" s="33">
        <v>0</v>
      </c>
      <c r="I114" s="33">
        <f>ROUND(ROUND(H114,2)*ROUND(G114,3),2)</f>
        <v>0</v>
      </c>
      <c r="O114">
        <f>(I114*21)/100</f>
        <v>0</v>
      </c>
      <c r="P114" t="s">
        <v>35</v>
      </c>
    </row>
    <row r="115" spans="1:16" ht="51" x14ac:dyDescent="0.2">
      <c r="A115" s="34" t="s">
        <v>59</v>
      </c>
      <c r="E115" s="35" t="s">
        <v>5668</v>
      </c>
    </row>
    <row r="116" spans="1:16" x14ac:dyDescent="0.2">
      <c r="A116" s="36" t="s">
        <v>61</v>
      </c>
      <c r="E116" s="37" t="s">
        <v>5669</v>
      </c>
    </row>
    <row r="117" spans="1:16" ht="165.75" x14ac:dyDescent="0.2">
      <c r="A117" t="s">
        <v>63</v>
      </c>
      <c r="E117" s="35" t="s">
        <v>428</v>
      </c>
    </row>
    <row r="118" spans="1:16" ht="25.5" x14ac:dyDescent="0.2">
      <c r="A118" s="24" t="s">
        <v>55</v>
      </c>
      <c r="B118" s="29" t="s">
        <v>201</v>
      </c>
      <c r="C118" s="29" t="s">
        <v>450</v>
      </c>
      <c r="D118" s="24" t="s">
        <v>69</v>
      </c>
      <c r="E118" s="30" t="s">
        <v>451</v>
      </c>
      <c r="F118" s="31" t="s">
        <v>204</v>
      </c>
      <c r="G118" s="32">
        <v>11.5</v>
      </c>
      <c r="H118" s="33">
        <v>0</v>
      </c>
      <c r="I118" s="33">
        <f>ROUND(ROUND(H118,2)*ROUND(G118,3),2)</f>
        <v>0</v>
      </c>
      <c r="O118">
        <f>(I118*21)/100</f>
        <v>0</v>
      </c>
      <c r="P118" t="s">
        <v>35</v>
      </c>
    </row>
    <row r="119" spans="1:16" ht="51" x14ac:dyDescent="0.2">
      <c r="A119" s="34" t="s">
        <v>59</v>
      </c>
      <c r="E119" s="35" t="s">
        <v>5670</v>
      </c>
    </row>
    <row r="120" spans="1:16" x14ac:dyDescent="0.2">
      <c r="A120" s="36" t="s">
        <v>61</v>
      </c>
      <c r="E120" s="37" t="s">
        <v>5671</v>
      </c>
    </row>
    <row r="121" spans="1:16" ht="165.75" x14ac:dyDescent="0.2">
      <c r="A121" t="s">
        <v>63</v>
      </c>
      <c r="E121" s="35" t="s">
        <v>428</v>
      </c>
    </row>
    <row r="122" spans="1:16" ht="25.5" x14ac:dyDescent="0.2">
      <c r="A122" s="24" t="s">
        <v>55</v>
      </c>
      <c r="B122" s="29" t="s">
        <v>208</v>
      </c>
      <c r="C122" s="29" t="s">
        <v>455</v>
      </c>
      <c r="D122" s="24" t="s">
        <v>69</v>
      </c>
      <c r="E122" s="30" t="s">
        <v>456</v>
      </c>
      <c r="F122" s="31" t="s">
        <v>204</v>
      </c>
      <c r="G122" s="32">
        <v>4.1269999999999998</v>
      </c>
      <c r="H122" s="33">
        <v>0</v>
      </c>
      <c r="I122" s="33">
        <f>ROUND(ROUND(H122,2)*ROUND(G122,3),2)</f>
        <v>0</v>
      </c>
      <c r="O122">
        <f>(I122*21)/100</f>
        <v>0</v>
      </c>
      <c r="P122" t="s">
        <v>35</v>
      </c>
    </row>
    <row r="123" spans="1:16" ht="51" x14ac:dyDescent="0.2">
      <c r="A123" s="34" t="s">
        <v>59</v>
      </c>
      <c r="E123" s="35" t="s">
        <v>5672</v>
      </c>
    </row>
    <row r="124" spans="1:16" x14ac:dyDescent="0.2">
      <c r="A124" s="36" t="s">
        <v>61</v>
      </c>
      <c r="E124" s="37" t="s">
        <v>5673</v>
      </c>
    </row>
    <row r="125" spans="1:16" ht="165.75" x14ac:dyDescent="0.2">
      <c r="A125" t="s">
        <v>63</v>
      </c>
      <c r="E125" s="35" t="s">
        <v>428</v>
      </c>
    </row>
    <row r="126" spans="1:16" x14ac:dyDescent="0.2">
      <c r="A126" s="24" t="s">
        <v>55</v>
      </c>
      <c r="B126" s="29" t="s">
        <v>214</v>
      </c>
      <c r="C126" s="29" t="s">
        <v>471</v>
      </c>
      <c r="D126" s="24" t="s">
        <v>69</v>
      </c>
      <c r="E126" s="30" t="s">
        <v>472</v>
      </c>
      <c r="F126" s="31" t="s">
        <v>101</v>
      </c>
      <c r="G126" s="32">
        <v>4.2</v>
      </c>
      <c r="H126" s="33">
        <v>0</v>
      </c>
      <c r="I126" s="33">
        <f>ROUND(ROUND(H126,2)*ROUND(G126,3),2)</f>
        <v>0</v>
      </c>
      <c r="O126">
        <f>(I126*21)/100</f>
        <v>0</v>
      </c>
      <c r="P126" t="s">
        <v>35</v>
      </c>
    </row>
    <row r="127" spans="1:16" ht="25.5" x14ac:dyDescent="0.2">
      <c r="A127" s="34" t="s">
        <v>59</v>
      </c>
      <c r="E127" s="35" t="s">
        <v>5674</v>
      </c>
    </row>
    <row r="128" spans="1:16" x14ac:dyDescent="0.2">
      <c r="A128" s="36" t="s">
        <v>61</v>
      </c>
      <c r="E128" s="37" t="s">
        <v>5642</v>
      </c>
    </row>
    <row r="129" spans="1:18" ht="38.25" x14ac:dyDescent="0.2">
      <c r="A129" t="s">
        <v>63</v>
      </c>
      <c r="E129" s="35" t="s">
        <v>475</v>
      </c>
    </row>
    <row r="130" spans="1:18" ht="12.75" customHeight="1" x14ac:dyDescent="0.2">
      <c r="A130" s="12" t="s">
        <v>53</v>
      </c>
      <c r="B130" s="12"/>
      <c r="C130" s="38" t="s">
        <v>94</v>
      </c>
      <c r="D130" s="12"/>
      <c r="E130" s="27" t="s">
        <v>490</v>
      </c>
      <c r="F130" s="12"/>
      <c r="G130" s="12"/>
      <c r="H130" s="12"/>
      <c r="I130" s="39">
        <f>0+Q130</f>
        <v>0</v>
      </c>
      <c r="O130">
        <f>0+R130</f>
        <v>0</v>
      </c>
      <c r="Q130">
        <f>0+I131</f>
        <v>0</v>
      </c>
      <c r="R130">
        <f>0+O131</f>
        <v>0</v>
      </c>
    </row>
    <row r="131" spans="1:18" x14ac:dyDescent="0.2">
      <c r="A131" s="24" t="s">
        <v>55</v>
      </c>
      <c r="B131" s="29" t="s">
        <v>220</v>
      </c>
      <c r="C131" s="29" t="s">
        <v>492</v>
      </c>
      <c r="D131" s="24" t="s">
        <v>69</v>
      </c>
      <c r="E131" s="30" t="s">
        <v>493</v>
      </c>
      <c r="F131" s="31" t="s">
        <v>101</v>
      </c>
      <c r="G131" s="32">
        <v>2</v>
      </c>
      <c r="H131" s="33">
        <v>0</v>
      </c>
      <c r="I131" s="33">
        <f>ROUND(ROUND(H131,2)*ROUND(G131,3),2)</f>
        <v>0</v>
      </c>
      <c r="O131">
        <f>(I131*21)/100</f>
        <v>0</v>
      </c>
      <c r="P131" t="s">
        <v>35</v>
      </c>
    </row>
    <row r="132" spans="1:18" ht="51" x14ac:dyDescent="0.2">
      <c r="A132" s="34" t="s">
        <v>59</v>
      </c>
      <c r="E132" s="35" t="s">
        <v>5675</v>
      </c>
    </row>
    <row r="133" spans="1:18" x14ac:dyDescent="0.2">
      <c r="A133" s="36" t="s">
        <v>61</v>
      </c>
      <c r="E133" s="37" t="s">
        <v>488</v>
      </c>
    </row>
    <row r="134" spans="1:18" ht="255" x14ac:dyDescent="0.2">
      <c r="A134" t="s">
        <v>63</v>
      </c>
      <c r="E134" s="35" t="s">
        <v>496</v>
      </c>
    </row>
    <row r="135" spans="1:18" ht="12.75" customHeight="1" x14ac:dyDescent="0.2">
      <c r="A135" s="12" t="s">
        <v>53</v>
      </c>
      <c r="B135" s="12"/>
      <c r="C135" s="38" t="s">
        <v>50</v>
      </c>
      <c r="D135" s="12"/>
      <c r="E135" s="27" t="s">
        <v>542</v>
      </c>
      <c r="F135" s="12"/>
      <c r="G135" s="12"/>
      <c r="H135" s="12"/>
      <c r="I135" s="39">
        <f>0+Q135</f>
        <v>0</v>
      </c>
      <c r="O135">
        <f>0+R135</f>
        <v>0</v>
      </c>
      <c r="Q135">
        <f>0+I136+I140+I144+I148+I152+I156+I160+I164+I168</f>
        <v>0</v>
      </c>
      <c r="R135">
        <f>0+O136+O140+O144+O148+O152+O156+O160+O164+O168</f>
        <v>0</v>
      </c>
    </row>
    <row r="136" spans="1:18" ht="25.5" x14ac:dyDescent="0.2">
      <c r="A136" s="24" t="s">
        <v>55</v>
      </c>
      <c r="B136" s="29" t="s">
        <v>225</v>
      </c>
      <c r="C136" s="29" t="s">
        <v>568</v>
      </c>
      <c r="D136" s="24" t="s">
        <v>69</v>
      </c>
      <c r="E136" s="30" t="s">
        <v>569</v>
      </c>
      <c r="F136" s="31" t="s">
        <v>486</v>
      </c>
      <c r="G136" s="32">
        <v>3</v>
      </c>
      <c r="H136" s="33">
        <v>0</v>
      </c>
      <c r="I136" s="33">
        <f>ROUND(ROUND(H136,2)*ROUND(G136,3),2)</f>
        <v>0</v>
      </c>
      <c r="O136">
        <f>(I136*21)/100</f>
        <v>0</v>
      </c>
      <c r="P136" t="s">
        <v>35</v>
      </c>
    </row>
    <row r="137" spans="1:18" ht="51" x14ac:dyDescent="0.2">
      <c r="A137" s="34" t="s">
        <v>59</v>
      </c>
      <c r="E137" s="35" t="s">
        <v>5676</v>
      </c>
    </row>
    <row r="138" spans="1:18" x14ac:dyDescent="0.2">
      <c r="A138" s="36" t="s">
        <v>61</v>
      </c>
      <c r="E138" s="37" t="s">
        <v>448</v>
      </c>
    </row>
    <row r="139" spans="1:18" ht="25.5" x14ac:dyDescent="0.2">
      <c r="A139" t="s">
        <v>63</v>
      </c>
      <c r="E139" s="35" t="s">
        <v>572</v>
      </c>
    </row>
    <row r="140" spans="1:18" ht="25.5" x14ac:dyDescent="0.2">
      <c r="A140" s="24" t="s">
        <v>55</v>
      </c>
      <c r="B140" s="29" t="s">
        <v>230</v>
      </c>
      <c r="C140" s="29" t="s">
        <v>574</v>
      </c>
      <c r="D140" s="24" t="s">
        <v>69</v>
      </c>
      <c r="E140" s="30" t="s">
        <v>575</v>
      </c>
      <c r="F140" s="31" t="s">
        <v>486</v>
      </c>
      <c r="G140" s="32">
        <v>3</v>
      </c>
      <c r="H140" s="33">
        <v>0</v>
      </c>
      <c r="I140" s="33">
        <f>ROUND(ROUND(H140,2)*ROUND(G140,3),2)</f>
        <v>0</v>
      </c>
      <c r="O140">
        <f>(I140*21)/100</f>
        <v>0</v>
      </c>
      <c r="P140" t="s">
        <v>35</v>
      </c>
    </row>
    <row r="141" spans="1:18" ht="51" x14ac:dyDescent="0.2">
      <c r="A141" s="34" t="s">
        <v>59</v>
      </c>
      <c r="E141" s="35" t="s">
        <v>5677</v>
      </c>
    </row>
    <row r="142" spans="1:18" x14ac:dyDescent="0.2">
      <c r="A142" s="36" t="s">
        <v>61</v>
      </c>
      <c r="E142" s="37" t="s">
        <v>448</v>
      </c>
    </row>
    <row r="143" spans="1:18" ht="25.5" x14ac:dyDescent="0.2">
      <c r="A143" t="s">
        <v>63</v>
      </c>
      <c r="E143" s="35" t="s">
        <v>578</v>
      </c>
    </row>
    <row r="144" spans="1:18" x14ac:dyDescent="0.2">
      <c r="A144" s="24" t="s">
        <v>55</v>
      </c>
      <c r="B144" s="29" t="s">
        <v>236</v>
      </c>
      <c r="C144" s="29" t="s">
        <v>624</v>
      </c>
      <c r="D144" s="24" t="s">
        <v>69</v>
      </c>
      <c r="E144" s="30" t="s">
        <v>625</v>
      </c>
      <c r="F144" s="31" t="s">
        <v>101</v>
      </c>
      <c r="G144" s="32">
        <v>253.75700000000001</v>
      </c>
      <c r="H144" s="33">
        <v>0</v>
      </c>
      <c r="I144" s="33">
        <f>ROUND(ROUND(H144,2)*ROUND(G144,3),2)</f>
        <v>0</v>
      </c>
      <c r="O144">
        <f>(I144*21)/100</f>
        <v>0</v>
      </c>
      <c r="P144" t="s">
        <v>35</v>
      </c>
    </row>
    <row r="145" spans="1:16" ht="51" x14ac:dyDescent="0.2">
      <c r="A145" s="34" t="s">
        <v>59</v>
      </c>
      <c r="E145" s="35" t="s">
        <v>5678</v>
      </c>
    </row>
    <row r="146" spans="1:16" x14ac:dyDescent="0.2">
      <c r="A146" s="36" t="s">
        <v>61</v>
      </c>
      <c r="E146" s="37" t="s">
        <v>5679</v>
      </c>
    </row>
    <row r="147" spans="1:16" ht="51" x14ac:dyDescent="0.2">
      <c r="A147" t="s">
        <v>63</v>
      </c>
      <c r="E147" s="35" t="s">
        <v>622</v>
      </c>
    </row>
    <row r="148" spans="1:16" x14ac:dyDescent="0.2">
      <c r="A148" s="24" t="s">
        <v>55</v>
      </c>
      <c r="B148" s="29" t="s">
        <v>243</v>
      </c>
      <c r="C148" s="29" t="s">
        <v>646</v>
      </c>
      <c r="D148" s="24" t="s">
        <v>69</v>
      </c>
      <c r="E148" s="30" t="s">
        <v>647</v>
      </c>
      <c r="F148" s="31" t="s">
        <v>101</v>
      </c>
      <c r="G148" s="32">
        <v>4.2</v>
      </c>
      <c r="H148" s="33">
        <v>0</v>
      </c>
      <c r="I148" s="33">
        <f>ROUND(ROUND(H148,2)*ROUND(G148,3),2)</f>
        <v>0</v>
      </c>
      <c r="O148">
        <f>(I148*21)/100</f>
        <v>0</v>
      </c>
      <c r="P148" t="s">
        <v>35</v>
      </c>
    </row>
    <row r="149" spans="1:16" ht="25.5" x14ac:dyDescent="0.2">
      <c r="A149" s="34" t="s">
        <v>59</v>
      </c>
      <c r="E149" s="35" t="s">
        <v>5680</v>
      </c>
    </row>
    <row r="150" spans="1:16" x14ac:dyDescent="0.2">
      <c r="A150" s="36" t="s">
        <v>61</v>
      </c>
      <c r="E150" s="37" t="s">
        <v>5642</v>
      </c>
    </row>
    <row r="151" spans="1:16" ht="25.5" x14ac:dyDescent="0.2">
      <c r="A151" t="s">
        <v>63</v>
      </c>
      <c r="E151" s="35" t="s">
        <v>644</v>
      </c>
    </row>
    <row r="152" spans="1:16" x14ac:dyDescent="0.2">
      <c r="A152" s="24" t="s">
        <v>55</v>
      </c>
      <c r="B152" s="29" t="s">
        <v>249</v>
      </c>
      <c r="C152" s="29" t="s">
        <v>5681</v>
      </c>
      <c r="D152" s="24" t="s">
        <v>69</v>
      </c>
      <c r="E152" s="30" t="s">
        <v>5682</v>
      </c>
      <c r="F152" s="31" t="s">
        <v>486</v>
      </c>
      <c r="G152" s="32">
        <v>2</v>
      </c>
      <c r="H152" s="33">
        <v>0</v>
      </c>
      <c r="I152" s="33">
        <f>ROUND(ROUND(H152,2)*ROUND(G152,3),2)</f>
        <v>0</v>
      </c>
      <c r="O152">
        <f>(I152*21)/100</f>
        <v>0</v>
      </c>
      <c r="P152" t="s">
        <v>35</v>
      </c>
    </row>
    <row r="153" spans="1:16" ht="25.5" x14ac:dyDescent="0.2">
      <c r="A153" s="34" t="s">
        <v>59</v>
      </c>
      <c r="E153" s="35" t="s">
        <v>5683</v>
      </c>
    </row>
    <row r="154" spans="1:16" x14ac:dyDescent="0.2">
      <c r="A154" s="36" t="s">
        <v>61</v>
      </c>
      <c r="E154" s="37" t="s">
        <v>488</v>
      </c>
    </row>
    <row r="155" spans="1:16" ht="89.25" x14ac:dyDescent="0.2">
      <c r="A155" t="s">
        <v>63</v>
      </c>
      <c r="E155" s="35" t="s">
        <v>5684</v>
      </c>
    </row>
    <row r="156" spans="1:16" x14ac:dyDescent="0.2">
      <c r="A156" s="24" t="s">
        <v>55</v>
      </c>
      <c r="B156" s="29" t="s">
        <v>255</v>
      </c>
      <c r="C156" s="29" t="s">
        <v>5685</v>
      </c>
      <c r="D156" s="24" t="s">
        <v>69</v>
      </c>
      <c r="E156" s="30" t="s">
        <v>5686</v>
      </c>
      <c r="F156" s="31" t="s">
        <v>486</v>
      </c>
      <c r="G156" s="32">
        <v>2</v>
      </c>
      <c r="H156" s="33">
        <v>0</v>
      </c>
      <c r="I156" s="33">
        <f>ROUND(ROUND(H156,2)*ROUND(G156,3),2)</f>
        <v>0</v>
      </c>
      <c r="O156">
        <f>(I156*21)/100</f>
        <v>0</v>
      </c>
      <c r="P156" t="s">
        <v>35</v>
      </c>
    </row>
    <row r="157" spans="1:16" ht="38.25" x14ac:dyDescent="0.2">
      <c r="A157" s="34" t="s">
        <v>59</v>
      </c>
      <c r="E157" s="35" t="s">
        <v>5687</v>
      </c>
    </row>
    <row r="158" spans="1:16" x14ac:dyDescent="0.2">
      <c r="A158" s="36" t="s">
        <v>61</v>
      </c>
      <c r="E158" s="37" t="s">
        <v>488</v>
      </c>
    </row>
    <row r="159" spans="1:16" ht="89.25" x14ac:dyDescent="0.2">
      <c r="A159" t="s">
        <v>63</v>
      </c>
      <c r="E159" s="35" t="s">
        <v>5684</v>
      </c>
    </row>
    <row r="160" spans="1:16" x14ac:dyDescent="0.2">
      <c r="A160" s="24" t="s">
        <v>55</v>
      </c>
      <c r="B160" s="29" t="s">
        <v>262</v>
      </c>
      <c r="C160" s="29" t="s">
        <v>668</v>
      </c>
      <c r="D160" s="24" t="s">
        <v>69</v>
      </c>
      <c r="E160" s="30" t="s">
        <v>669</v>
      </c>
      <c r="F160" s="31" t="s">
        <v>71</v>
      </c>
      <c r="G160" s="32">
        <v>19.91</v>
      </c>
      <c r="H160" s="33">
        <v>0</v>
      </c>
      <c r="I160" s="33">
        <f>ROUND(ROUND(H160,2)*ROUND(G160,3),2)</f>
        <v>0</v>
      </c>
      <c r="O160">
        <f>(I160*21)/100</f>
        <v>0</v>
      </c>
      <c r="P160" t="s">
        <v>35</v>
      </c>
    </row>
    <row r="161" spans="1:16" ht="63.75" x14ac:dyDescent="0.2">
      <c r="A161" s="34" t="s">
        <v>59</v>
      </c>
      <c r="E161" s="35" t="s">
        <v>5688</v>
      </c>
    </row>
    <row r="162" spans="1:16" x14ac:dyDescent="0.2">
      <c r="A162" s="36" t="s">
        <v>61</v>
      </c>
      <c r="E162" s="37" t="s">
        <v>5689</v>
      </c>
    </row>
    <row r="163" spans="1:16" ht="114.75" x14ac:dyDescent="0.2">
      <c r="A163" t="s">
        <v>63</v>
      </c>
      <c r="E163" s="35" t="s">
        <v>661</v>
      </c>
    </row>
    <row r="164" spans="1:16" x14ac:dyDescent="0.2">
      <c r="A164" s="24" t="s">
        <v>55</v>
      </c>
      <c r="B164" s="29" t="s">
        <v>269</v>
      </c>
      <c r="C164" s="29" t="s">
        <v>673</v>
      </c>
      <c r="D164" s="24" t="s">
        <v>69</v>
      </c>
      <c r="E164" s="30" t="s">
        <v>674</v>
      </c>
      <c r="F164" s="31" t="s">
        <v>77</v>
      </c>
      <c r="G164" s="32">
        <v>457.93</v>
      </c>
      <c r="H164" s="33">
        <v>0</v>
      </c>
      <c r="I164" s="33">
        <f>ROUND(ROUND(H164,2)*ROUND(G164,3),2)</f>
        <v>0</v>
      </c>
      <c r="O164">
        <f>(I164*21)/100</f>
        <v>0</v>
      </c>
      <c r="P164" t="s">
        <v>35</v>
      </c>
    </row>
    <row r="165" spans="1:16" ht="51" x14ac:dyDescent="0.2">
      <c r="A165" s="34" t="s">
        <v>59</v>
      </c>
      <c r="E165" s="35" t="s">
        <v>5690</v>
      </c>
    </row>
    <row r="166" spans="1:16" x14ac:dyDescent="0.2">
      <c r="A166" s="36" t="s">
        <v>61</v>
      </c>
      <c r="E166" s="37" t="s">
        <v>5691</v>
      </c>
    </row>
    <row r="167" spans="1:16" ht="25.5" x14ac:dyDescent="0.2">
      <c r="A167" t="s">
        <v>63</v>
      </c>
      <c r="E167" s="35" t="s">
        <v>80</v>
      </c>
    </row>
    <row r="168" spans="1:16" x14ac:dyDescent="0.2">
      <c r="A168" s="24" t="s">
        <v>55</v>
      </c>
      <c r="B168" s="29" t="s">
        <v>275</v>
      </c>
      <c r="C168" s="29" t="s">
        <v>684</v>
      </c>
      <c r="D168" s="24" t="s">
        <v>69</v>
      </c>
      <c r="E168" s="30" t="s">
        <v>685</v>
      </c>
      <c r="F168" s="31" t="s">
        <v>486</v>
      </c>
      <c r="G168" s="32">
        <v>1</v>
      </c>
      <c r="H168" s="33">
        <v>0</v>
      </c>
      <c r="I168" s="33">
        <f>ROUND(ROUND(H168,2)*ROUND(G168,3),2)</f>
        <v>0</v>
      </c>
      <c r="O168">
        <f>(I168*21)/100</f>
        <v>0</v>
      </c>
      <c r="P168" t="s">
        <v>35</v>
      </c>
    </row>
    <row r="169" spans="1:16" ht="51" x14ac:dyDescent="0.2">
      <c r="A169" s="34" t="s">
        <v>59</v>
      </c>
      <c r="E169" s="35" t="s">
        <v>5692</v>
      </c>
    </row>
    <row r="170" spans="1:16" x14ac:dyDescent="0.2">
      <c r="A170" s="36" t="s">
        <v>61</v>
      </c>
      <c r="E170" s="37" t="s">
        <v>815</v>
      </c>
    </row>
    <row r="171" spans="1:16" ht="102" x14ac:dyDescent="0.2">
      <c r="A171" t="s">
        <v>63</v>
      </c>
      <c r="E171" s="35" t="s">
        <v>688</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28"/>
  <sheetViews>
    <sheetView tabSelected="1" workbookViewId="0">
      <pane ySplit="10" topLeftCell="A233" activePane="bottomLeft" state="frozen"/>
      <selection pane="bottomLeft" activeCell="G242" sqref="G242"/>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0+O11+O20+O73+O90+O119+O168+O177+O210+O243+O260</f>
        <v>0</v>
      </c>
      <c r="P2" t="s">
        <v>34</v>
      </c>
    </row>
    <row r="3" spans="1:18" ht="15" customHeight="1" x14ac:dyDescent="0.25">
      <c r="A3" t="s">
        <v>11</v>
      </c>
      <c r="B3" s="17" t="s">
        <v>13</v>
      </c>
      <c r="C3" s="4" t="s">
        <v>14</v>
      </c>
      <c r="D3" s="7"/>
      <c r="E3" s="18" t="s">
        <v>15</v>
      </c>
      <c r="F3" s="8"/>
      <c r="G3" s="15"/>
      <c r="H3" s="14" t="s">
        <v>5693</v>
      </c>
      <c r="I3" s="40">
        <f>0+I11+I20+I73+I90+I119+I168+I177+I210+I243+I260</f>
        <v>0</v>
      </c>
      <c r="O3" t="s">
        <v>31</v>
      </c>
      <c r="P3" t="s">
        <v>35</v>
      </c>
    </row>
    <row r="4" spans="1:18" ht="15" customHeight="1" x14ac:dyDescent="0.25">
      <c r="A4" t="s">
        <v>16</v>
      </c>
      <c r="B4" s="17" t="s">
        <v>17</v>
      </c>
      <c r="C4" s="4" t="s">
        <v>18</v>
      </c>
      <c r="D4" s="7"/>
      <c r="E4" s="18" t="s">
        <v>19</v>
      </c>
      <c r="F4" s="8"/>
      <c r="G4" s="8"/>
      <c r="H4" s="16"/>
      <c r="I4" s="16"/>
      <c r="O4" t="s">
        <v>32</v>
      </c>
      <c r="P4" t="s">
        <v>35</v>
      </c>
    </row>
    <row r="5" spans="1:18" ht="12.75" customHeight="1" x14ac:dyDescent="0.25">
      <c r="A5" t="s">
        <v>20</v>
      </c>
      <c r="B5" s="17" t="s">
        <v>17</v>
      </c>
      <c r="C5" s="4" t="s">
        <v>21</v>
      </c>
      <c r="D5" s="7"/>
      <c r="E5" s="18" t="s">
        <v>22</v>
      </c>
      <c r="F5" s="8"/>
      <c r="G5" s="8"/>
      <c r="H5" s="8"/>
      <c r="I5" s="8"/>
      <c r="O5" t="s">
        <v>33</v>
      </c>
      <c r="P5" t="s">
        <v>35</v>
      </c>
    </row>
    <row r="6" spans="1:18" ht="12.75" customHeight="1" x14ac:dyDescent="0.25">
      <c r="A6" t="s">
        <v>23</v>
      </c>
      <c r="B6" s="17" t="s">
        <v>17</v>
      </c>
      <c r="C6" s="4" t="s">
        <v>5562</v>
      </c>
      <c r="D6" s="7"/>
      <c r="E6" s="18" t="s">
        <v>5563</v>
      </c>
      <c r="F6" s="8"/>
      <c r="G6" s="8"/>
      <c r="H6" s="8"/>
      <c r="I6" s="8"/>
    </row>
    <row r="7" spans="1:18" ht="12.75" customHeight="1" x14ac:dyDescent="0.25">
      <c r="A7" t="s">
        <v>26</v>
      </c>
      <c r="B7" s="20" t="s">
        <v>30</v>
      </c>
      <c r="C7" s="3" t="s">
        <v>5693</v>
      </c>
      <c r="D7" s="2"/>
      <c r="E7" s="21" t="s">
        <v>5694</v>
      </c>
      <c r="F7" s="12"/>
      <c r="G7" s="12"/>
      <c r="H7" s="12"/>
      <c r="I7" s="12"/>
    </row>
    <row r="8" spans="1:18" ht="12.75" customHeight="1" x14ac:dyDescent="0.2">
      <c r="A8" s="1" t="s">
        <v>37</v>
      </c>
      <c r="B8" s="1" t="s">
        <v>39</v>
      </c>
      <c r="C8" s="1" t="s">
        <v>40</v>
      </c>
      <c r="D8" s="1" t="s">
        <v>41</v>
      </c>
      <c r="E8" s="1" t="s">
        <v>42</v>
      </c>
      <c r="F8" s="1" t="s">
        <v>44</v>
      </c>
      <c r="G8" s="1" t="s">
        <v>46</v>
      </c>
      <c r="H8" s="1" t="s">
        <v>48</v>
      </c>
      <c r="I8" s="1"/>
    </row>
    <row r="9" spans="1:18" ht="12.75" customHeight="1" x14ac:dyDescent="0.2">
      <c r="A9" s="1"/>
      <c r="B9" s="1"/>
      <c r="C9" s="1"/>
      <c r="D9" s="1"/>
      <c r="E9" s="1"/>
      <c r="F9" s="1"/>
      <c r="G9" s="1"/>
      <c r="H9" s="19" t="s">
        <v>49</v>
      </c>
      <c r="I9" s="19" t="s">
        <v>51</v>
      </c>
    </row>
    <row r="10" spans="1:18" ht="12.75" customHeight="1" x14ac:dyDescent="0.2">
      <c r="A10" s="19" t="s">
        <v>38</v>
      </c>
      <c r="B10" s="19" t="s">
        <v>18</v>
      </c>
      <c r="C10" s="19" t="s">
        <v>35</v>
      </c>
      <c r="D10" s="19" t="s">
        <v>34</v>
      </c>
      <c r="E10" s="19" t="s">
        <v>43</v>
      </c>
      <c r="F10" s="19" t="s">
        <v>45</v>
      </c>
      <c r="G10" s="19" t="s">
        <v>47</v>
      </c>
      <c r="H10" s="19" t="s">
        <v>50</v>
      </c>
      <c r="I10" s="19" t="s">
        <v>52</v>
      </c>
    </row>
    <row r="11" spans="1:18" ht="12.75" customHeight="1" x14ac:dyDescent="0.2">
      <c r="A11" s="25" t="s">
        <v>53</v>
      </c>
      <c r="B11" s="25"/>
      <c r="C11" s="26" t="s">
        <v>38</v>
      </c>
      <c r="D11" s="25"/>
      <c r="E11" s="27" t="s">
        <v>54</v>
      </c>
      <c r="F11" s="25"/>
      <c r="G11" s="25"/>
      <c r="H11" s="25"/>
      <c r="I11" s="28">
        <f>0+Q11</f>
        <v>0</v>
      </c>
      <c r="O11">
        <f>0+R11</f>
        <v>0</v>
      </c>
      <c r="Q11">
        <f>0+I12+I16</f>
        <v>0</v>
      </c>
      <c r="R11">
        <f>0+O12+O16</f>
        <v>0</v>
      </c>
    </row>
    <row r="12" spans="1:18" x14ac:dyDescent="0.2">
      <c r="A12" s="24" t="s">
        <v>55</v>
      </c>
      <c r="B12" s="29" t="s">
        <v>18</v>
      </c>
      <c r="C12" s="29" t="s">
        <v>56</v>
      </c>
      <c r="D12" s="24" t="s">
        <v>120</v>
      </c>
      <c r="E12" s="30" t="s">
        <v>57</v>
      </c>
      <c r="F12" s="31" t="s">
        <v>58</v>
      </c>
      <c r="G12" s="32">
        <v>213.608</v>
      </c>
      <c r="H12" s="33">
        <v>0</v>
      </c>
      <c r="I12" s="33">
        <f>ROUND(ROUND(H12,2)*ROUND(G12,3),2)</f>
        <v>0</v>
      </c>
      <c r="O12">
        <f>(I12*21)/100</f>
        <v>0</v>
      </c>
      <c r="P12" t="s">
        <v>35</v>
      </c>
    </row>
    <row r="13" spans="1:18" ht="25.5" x14ac:dyDescent="0.2">
      <c r="A13" s="34" t="s">
        <v>59</v>
      </c>
      <c r="E13" s="35" t="s">
        <v>3459</v>
      </c>
    </row>
    <row r="14" spans="1:18" x14ac:dyDescent="0.2">
      <c r="A14" s="36" t="s">
        <v>61</v>
      </c>
      <c r="E14" s="37" t="s">
        <v>5695</v>
      </c>
    </row>
    <row r="15" spans="1:18" ht="25.5" x14ac:dyDescent="0.2">
      <c r="A15" t="s">
        <v>63</v>
      </c>
      <c r="E15" s="35" t="s">
        <v>64</v>
      </c>
    </row>
    <row r="16" spans="1:18" x14ac:dyDescent="0.2">
      <c r="A16" s="24" t="s">
        <v>55</v>
      </c>
      <c r="B16" s="29" t="s">
        <v>35</v>
      </c>
      <c r="C16" s="29" t="s">
        <v>56</v>
      </c>
      <c r="D16" s="24" t="s">
        <v>125</v>
      </c>
      <c r="E16" s="30" t="s">
        <v>57</v>
      </c>
      <c r="F16" s="31" t="s">
        <v>58</v>
      </c>
      <c r="G16" s="32">
        <v>378.214</v>
      </c>
      <c r="H16" s="33">
        <v>0</v>
      </c>
      <c r="I16" s="33">
        <f>ROUND(ROUND(H16,2)*ROUND(G16,3),2)</f>
        <v>0</v>
      </c>
      <c r="O16">
        <f>(I16*21)/100</f>
        <v>0</v>
      </c>
      <c r="P16" t="s">
        <v>35</v>
      </c>
    </row>
    <row r="17" spans="1:18" ht="25.5" x14ac:dyDescent="0.2">
      <c r="A17" s="34" t="s">
        <v>59</v>
      </c>
      <c r="E17" s="35" t="s">
        <v>5696</v>
      </c>
    </row>
    <row r="18" spans="1:18" x14ac:dyDescent="0.2">
      <c r="A18" s="36" t="s">
        <v>61</v>
      </c>
      <c r="E18" s="37" t="s">
        <v>5697</v>
      </c>
    </row>
    <row r="19" spans="1:18" ht="25.5" x14ac:dyDescent="0.2">
      <c r="A19" t="s">
        <v>63</v>
      </c>
      <c r="E19" s="35" t="s">
        <v>64</v>
      </c>
    </row>
    <row r="20" spans="1:18" ht="12.75" customHeight="1" x14ac:dyDescent="0.2">
      <c r="A20" s="12" t="s">
        <v>53</v>
      </c>
      <c r="B20" s="12"/>
      <c r="C20" s="38" t="s">
        <v>18</v>
      </c>
      <c r="D20" s="12"/>
      <c r="E20" s="27" t="s">
        <v>67</v>
      </c>
      <c r="F20" s="12"/>
      <c r="G20" s="12"/>
      <c r="H20" s="12"/>
      <c r="I20" s="39">
        <f>0+Q20</f>
        <v>0</v>
      </c>
      <c r="O20">
        <f>0+R20</f>
        <v>0</v>
      </c>
      <c r="Q20">
        <f>0+I21+I25+I29+I33+I37+I41+I45+I49+I53+I57+I61+I65+I69</f>
        <v>0</v>
      </c>
      <c r="R20">
        <f>0+O21+O25+O29+O33+O37+O41+O45+O49+O53+O57+O61+O65+O69</f>
        <v>0</v>
      </c>
    </row>
    <row r="21" spans="1:18" x14ac:dyDescent="0.2">
      <c r="A21" s="24" t="s">
        <v>55</v>
      </c>
      <c r="B21" s="29" t="s">
        <v>34</v>
      </c>
      <c r="C21" s="29" t="s">
        <v>2909</v>
      </c>
      <c r="D21" s="24" t="s">
        <v>69</v>
      </c>
      <c r="E21" s="30" t="s">
        <v>2910</v>
      </c>
      <c r="F21" s="31" t="s">
        <v>204</v>
      </c>
      <c r="G21" s="32">
        <v>40</v>
      </c>
      <c r="H21" s="33">
        <v>0</v>
      </c>
      <c r="I21" s="33">
        <f>ROUND(ROUND(H21,2)*ROUND(G21,3),2)</f>
        <v>0</v>
      </c>
      <c r="O21">
        <f>(I21*21)/100</f>
        <v>0</v>
      </c>
      <c r="P21" t="s">
        <v>35</v>
      </c>
    </row>
    <row r="22" spans="1:18" ht="76.5" x14ac:dyDescent="0.2">
      <c r="A22" s="34" t="s">
        <v>59</v>
      </c>
      <c r="E22" s="35" t="s">
        <v>5698</v>
      </c>
    </row>
    <row r="23" spans="1:18" x14ac:dyDescent="0.2">
      <c r="A23" s="36" t="s">
        <v>61</v>
      </c>
      <c r="E23" s="37" t="s">
        <v>5699</v>
      </c>
    </row>
    <row r="24" spans="1:18" x14ac:dyDescent="0.2">
      <c r="A24" t="s">
        <v>63</v>
      </c>
      <c r="E24" s="35" t="s">
        <v>2913</v>
      </c>
    </row>
    <row r="25" spans="1:18" x14ac:dyDescent="0.2">
      <c r="A25" s="24" t="s">
        <v>55</v>
      </c>
      <c r="B25" s="29" t="s">
        <v>43</v>
      </c>
      <c r="C25" s="29" t="s">
        <v>2914</v>
      </c>
      <c r="D25" s="24" t="s">
        <v>69</v>
      </c>
      <c r="E25" s="30" t="s">
        <v>2915</v>
      </c>
      <c r="F25" s="31" t="s">
        <v>204</v>
      </c>
      <c r="G25" s="32">
        <v>40</v>
      </c>
      <c r="H25" s="33">
        <v>0</v>
      </c>
      <c r="I25" s="33">
        <f>ROUND(ROUND(H25,2)*ROUND(G25,3),2)</f>
        <v>0</v>
      </c>
      <c r="O25">
        <f>(I25*21)/100</f>
        <v>0</v>
      </c>
      <c r="P25" t="s">
        <v>35</v>
      </c>
    </row>
    <row r="26" spans="1:18" ht="63.75" x14ac:dyDescent="0.2">
      <c r="A26" s="34" t="s">
        <v>59</v>
      </c>
      <c r="E26" s="35" t="s">
        <v>5700</v>
      </c>
    </row>
    <row r="27" spans="1:18" x14ac:dyDescent="0.2">
      <c r="A27" s="36" t="s">
        <v>61</v>
      </c>
      <c r="E27" s="37" t="s">
        <v>5699</v>
      </c>
    </row>
    <row r="28" spans="1:18" x14ac:dyDescent="0.2">
      <c r="A28" t="s">
        <v>63</v>
      </c>
      <c r="E28" s="35" t="s">
        <v>2917</v>
      </c>
    </row>
    <row r="29" spans="1:18" x14ac:dyDescent="0.2">
      <c r="A29" s="24" t="s">
        <v>55</v>
      </c>
      <c r="B29" s="29" t="s">
        <v>45</v>
      </c>
      <c r="C29" s="29" t="s">
        <v>135</v>
      </c>
      <c r="D29" s="24" t="s">
        <v>69</v>
      </c>
      <c r="E29" s="30" t="s">
        <v>136</v>
      </c>
      <c r="F29" s="31" t="s">
        <v>137</v>
      </c>
      <c r="G29" s="32">
        <v>140</v>
      </c>
      <c r="H29" s="33">
        <v>0</v>
      </c>
      <c r="I29" s="33">
        <f>ROUND(ROUND(H29,2)*ROUND(G29,3),2)</f>
        <v>0</v>
      </c>
      <c r="O29">
        <f>(I29*21)/100</f>
        <v>0</v>
      </c>
      <c r="P29" t="s">
        <v>35</v>
      </c>
    </row>
    <row r="30" spans="1:18" ht="25.5" x14ac:dyDescent="0.2">
      <c r="A30" s="34" t="s">
        <v>59</v>
      </c>
      <c r="E30" s="35" t="s">
        <v>746</v>
      </c>
    </row>
    <row r="31" spans="1:18" x14ac:dyDescent="0.2">
      <c r="A31" s="36" t="s">
        <v>61</v>
      </c>
      <c r="E31" s="37" t="s">
        <v>139</v>
      </c>
    </row>
    <row r="32" spans="1:18" ht="38.25" x14ac:dyDescent="0.2">
      <c r="A32" t="s">
        <v>63</v>
      </c>
      <c r="E32" s="35" t="s">
        <v>140</v>
      </c>
    </row>
    <row r="33" spans="1:16" x14ac:dyDescent="0.2">
      <c r="A33" s="24" t="s">
        <v>55</v>
      </c>
      <c r="B33" s="29" t="s">
        <v>47</v>
      </c>
      <c r="C33" s="29" t="s">
        <v>142</v>
      </c>
      <c r="D33" s="24" t="s">
        <v>69</v>
      </c>
      <c r="E33" s="30" t="s">
        <v>143</v>
      </c>
      <c r="F33" s="31" t="s">
        <v>71</v>
      </c>
      <c r="G33" s="32">
        <v>8.25</v>
      </c>
      <c r="H33" s="33">
        <v>0</v>
      </c>
      <c r="I33" s="33">
        <f>ROUND(ROUND(H33,2)*ROUND(G33,3),2)</f>
        <v>0</v>
      </c>
      <c r="O33">
        <f>(I33*21)/100</f>
        <v>0</v>
      </c>
      <c r="P33" t="s">
        <v>35</v>
      </c>
    </row>
    <row r="34" spans="1:16" ht="76.5" x14ac:dyDescent="0.2">
      <c r="A34" s="34" t="s">
        <v>59</v>
      </c>
      <c r="E34" s="35" t="s">
        <v>5701</v>
      </c>
    </row>
    <row r="35" spans="1:16" x14ac:dyDescent="0.2">
      <c r="A35" s="36" t="s">
        <v>61</v>
      </c>
      <c r="E35" s="37" t="s">
        <v>5702</v>
      </c>
    </row>
    <row r="36" spans="1:16" ht="38.25" x14ac:dyDescent="0.2">
      <c r="A36" t="s">
        <v>63</v>
      </c>
      <c r="E36" s="35" t="s">
        <v>146</v>
      </c>
    </row>
    <row r="37" spans="1:16" x14ac:dyDescent="0.2">
      <c r="A37" s="24" t="s">
        <v>55</v>
      </c>
      <c r="B37" s="29" t="s">
        <v>89</v>
      </c>
      <c r="C37" s="29" t="s">
        <v>166</v>
      </c>
      <c r="D37" s="24" t="s">
        <v>69</v>
      </c>
      <c r="E37" s="30" t="s">
        <v>167</v>
      </c>
      <c r="F37" s="31" t="s">
        <v>71</v>
      </c>
      <c r="G37" s="32">
        <v>106.804</v>
      </c>
      <c r="H37" s="33">
        <v>0</v>
      </c>
      <c r="I37" s="33">
        <f>ROUND(ROUND(H37,2)*ROUND(G37,3),2)</f>
        <v>0</v>
      </c>
      <c r="O37">
        <f>(I37*21)/100</f>
        <v>0</v>
      </c>
      <c r="P37" t="s">
        <v>35</v>
      </c>
    </row>
    <row r="38" spans="1:16" ht="63.75" x14ac:dyDescent="0.2">
      <c r="A38" s="34" t="s">
        <v>59</v>
      </c>
      <c r="E38" s="35" t="s">
        <v>5703</v>
      </c>
    </row>
    <row r="39" spans="1:16" ht="25.5" x14ac:dyDescent="0.2">
      <c r="A39" s="36" t="s">
        <v>61</v>
      </c>
      <c r="E39" s="37" t="s">
        <v>5704</v>
      </c>
    </row>
    <row r="40" spans="1:16" ht="318.75" x14ac:dyDescent="0.2">
      <c r="A40" t="s">
        <v>63</v>
      </c>
      <c r="E40" s="35" t="s">
        <v>170</v>
      </c>
    </row>
    <row r="41" spans="1:16" x14ac:dyDescent="0.2">
      <c r="A41" s="24" t="s">
        <v>55</v>
      </c>
      <c r="B41" s="29" t="s">
        <v>94</v>
      </c>
      <c r="C41" s="29" t="s">
        <v>172</v>
      </c>
      <c r="D41" s="24" t="s">
        <v>69</v>
      </c>
      <c r="E41" s="30" t="s">
        <v>173</v>
      </c>
      <c r="F41" s="31" t="s">
        <v>174</v>
      </c>
      <c r="G41" s="32">
        <v>1068.04</v>
      </c>
      <c r="H41" s="33">
        <v>0</v>
      </c>
      <c r="I41" s="33">
        <f>ROUND(ROUND(H41,2)*ROUND(G41,3),2)</f>
        <v>0</v>
      </c>
      <c r="O41">
        <f>(I41*21)/100</f>
        <v>0</v>
      </c>
      <c r="P41" t="s">
        <v>35</v>
      </c>
    </row>
    <row r="42" spans="1:16" ht="38.25" x14ac:dyDescent="0.2">
      <c r="A42" s="34" t="s">
        <v>59</v>
      </c>
      <c r="E42" s="35" t="s">
        <v>751</v>
      </c>
    </row>
    <row r="43" spans="1:16" x14ac:dyDescent="0.2">
      <c r="A43" s="36" t="s">
        <v>61</v>
      </c>
      <c r="E43" s="37" t="s">
        <v>5705</v>
      </c>
    </row>
    <row r="44" spans="1:16" ht="25.5" x14ac:dyDescent="0.2">
      <c r="A44" t="s">
        <v>63</v>
      </c>
      <c r="E44" s="35" t="s">
        <v>177</v>
      </c>
    </row>
    <row r="45" spans="1:16" x14ac:dyDescent="0.2">
      <c r="A45" s="24" t="s">
        <v>55</v>
      </c>
      <c r="B45" s="29" t="s">
        <v>50</v>
      </c>
      <c r="C45" s="29" t="s">
        <v>2924</v>
      </c>
      <c r="D45" s="24" t="s">
        <v>69</v>
      </c>
      <c r="E45" s="30" t="s">
        <v>2925</v>
      </c>
      <c r="F45" s="31" t="s">
        <v>71</v>
      </c>
      <c r="G45" s="32">
        <v>1.8</v>
      </c>
      <c r="H45" s="33">
        <v>0</v>
      </c>
      <c r="I45" s="33">
        <f>ROUND(ROUND(H45,2)*ROUND(G45,3),2)</f>
        <v>0</v>
      </c>
      <c r="O45">
        <f>(I45*21)/100</f>
        <v>0</v>
      </c>
      <c r="P45" t="s">
        <v>35</v>
      </c>
    </row>
    <row r="46" spans="1:16" ht="25.5" x14ac:dyDescent="0.2">
      <c r="A46" s="34" t="s">
        <v>59</v>
      </c>
      <c r="E46" s="35" t="s">
        <v>5706</v>
      </c>
    </row>
    <row r="47" spans="1:16" x14ac:dyDescent="0.2">
      <c r="A47" s="36" t="s">
        <v>61</v>
      </c>
      <c r="E47" s="37" t="s">
        <v>5707</v>
      </c>
    </row>
    <row r="48" spans="1:16" ht="229.5" x14ac:dyDescent="0.2">
      <c r="A48" t="s">
        <v>63</v>
      </c>
      <c r="E48" s="35" t="s">
        <v>2928</v>
      </c>
    </row>
    <row r="49" spans="1:16" x14ac:dyDescent="0.2">
      <c r="A49" s="24" t="s">
        <v>55</v>
      </c>
      <c r="B49" s="29" t="s">
        <v>52</v>
      </c>
      <c r="C49" s="29" t="s">
        <v>753</v>
      </c>
      <c r="D49" s="24" t="s">
        <v>69</v>
      </c>
      <c r="E49" s="30" t="s">
        <v>754</v>
      </c>
      <c r="F49" s="31" t="s">
        <v>71</v>
      </c>
      <c r="G49" s="32">
        <v>101.407</v>
      </c>
      <c r="H49" s="33">
        <v>0</v>
      </c>
      <c r="I49" s="33">
        <f>ROUND(ROUND(H49,2)*ROUND(G49,3),2)</f>
        <v>0</v>
      </c>
      <c r="O49">
        <f>(I49*21)/100</f>
        <v>0</v>
      </c>
      <c r="P49" t="s">
        <v>35</v>
      </c>
    </row>
    <row r="50" spans="1:16" ht="38.25" x14ac:dyDescent="0.2">
      <c r="A50" s="34" t="s">
        <v>59</v>
      </c>
      <c r="E50" s="35" t="s">
        <v>5708</v>
      </c>
    </row>
    <row r="51" spans="1:16" x14ac:dyDescent="0.2">
      <c r="A51" s="36" t="s">
        <v>61</v>
      </c>
      <c r="E51" s="37" t="s">
        <v>5709</v>
      </c>
    </row>
    <row r="52" spans="1:16" ht="293.25" x14ac:dyDescent="0.2">
      <c r="A52" t="s">
        <v>63</v>
      </c>
      <c r="E52" s="35" t="s">
        <v>757</v>
      </c>
    </row>
    <row r="53" spans="1:16" x14ac:dyDescent="0.2">
      <c r="A53" s="24" t="s">
        <v>55</v>
      </c>
      <c r="B53" s="29" t="s">
        <v>108</v>
      </c>
      <c r="C53" s="29" t="s">
        <v>202</v>
      </c>
      <c r="D53" s="24" t="s">
        <v>69</v>
      </c>
      <c r="E53" s="30" t="s">
        <v>203</v>
      </c>
      <c r="F53" s="31" t="s">
        <v>204</v>
      </c>
      <c r="G53" s="32">
        <v>168.75299999999999</v>
      </c>
      <c r="H53" s="33">
        <v>0</v>
      </c>
      <c r="I53" s="33">
        <f>ROUND(ROUND(H53,2)*ROUND(G53,3),2)</f>
        <v>0</v>
      </c>
      <c r="O53">
        <f>(I53*21)/100</f>
        <v>0</v>
      </c>
      <c r="P53" t="s">
        <v>35</v>
      </c>
    </row>
    <row r="54" spans="1:16" ht="25.5" x14ac:dyDescent="0.2">
      <c r="A54" s="34" t="s">
        <v>59</v>
      </c>
      <c r="E54" s="35" t="s">
        <v>5710</v>
      </c>
    </row>
    <row r="55" spans="1:16" x14ac:dyDescent="0.2">
      <c r="A55" s="36" t="s">
        <v>61</v>
      </c>
      <c r="E55" s="37" t="s">
        <v>5711</v>
      </c>
    </row>
    <row r="56" spans="1:16" ht="25.5" x14ac:dyDescent="0.2">
      <c r="A56" t="s">
        <v>63</v>
      </c>
      <c r="E56" s="35" t="s">
        <v>207</v>
      </c>
    </row>
    <row r="57" spans="1:16" x14ac:dyDescent="0.2">
      <c r="A57" s="24" t="s">
        <v>55</v>
      </c>
      <c r="B57" s="29" t="s">
        <v>113</v>
      </c>
      <c r="C57" s="29" t="s">
        <v>209</v>
      </c>
      <c r="D57" s="24" t="s">
        <v>69</v>
      </c>
      <c r="E57" s="30" t="s">
        <v>210</v>
      </c>
      <c r="F57" s="31" t="s">
        <v>204</v>
      </c>
      <c r="G57" s="32">
        <v>67</v>
      </c>
      <c r="H57" s="33">
        <v>0</v>
      </c>
      <c r="I57" s="33">
        <f>ROUND(ROUND(H57,2)*ROUND(G57,3),2)</f>
        <v>0</v>
      </c>
      <c r="O57">
        <f>(I57*21)/100</f>
        <v>0</v>
      </c>
      <c r="P57" t="s">
        <v>35</v>
      </c>
    </row>
    <row r="58" spans="1:16" ht="25.5" x14ac:dyDescent="0.2">
      <c r="A58" s="34" t="s">
        <v>59</v>
      </c>
      <c r="E58" s="35" t="s">
        <v>5712</v>
      </c>
    </row>
    <row r="59" spans="1:16" x14ac:dyDescent="0.2">
      <c r="A59" s="36" t="s">
        <v>61</v>
      </c>
      <c r="E59" s="37" t="s">
        <v>5713</v>
      </c>
    </row>
    <row r="60" spans="1:16" x14ac:dyDescent="0.2">
      <c r="A60" t="s">
        <v>63</v>
      </c>
      <c r="E60" s="35" t="s">
        <v>213</v>
      </c>
    </row>
    <row r="61" spans="1:16" x14ac:dyDescent="0.2">
      <c r="A61" s="24" t="s">
        <v>55</v>
      </c>
      <c r="B61" s="29" t="s">
        <v>118</v>
      </c>
      <c r="C61" s="29" t="s">
        <v>762</v>
      </c>
      <c r="D61" s="24" t="s">
        <v>69</v>
      </c>
      <c r="E61" s="30" t="s">
        <v>763</v>
      </c>
      <c r="F61" s="31" t="s">
        <v>204</v>
      </c>
      <c r="G61" s="32">
        <v>67</v>
      </c>
      <c r="H61" s="33">
        <v>0</v>
      </c>
      <c r="I61" s="33">
        <f>ROUND(ROUND(H61,2)*ROUND(G61,3),2)</f>
        <v>0</v>
      </c>
      <c r="O61">
        <f>(I61*21)/100</f>
        <v>0</v>
      </c>
      <c r="P61" t="s">
        <v>35</v>
      </c>
    </row>
    <row r="62" spans="1:16" ht="25.5" x14ac:dyDescent="0.2">
      <c r="A62" s="34" t="s">
        <v>59</v>
      </c>
      <c r="E62" s="35" t="s">
        <v>5714</v>
      </c>
    </row>
    <row r="63" spans="1:16" x14ac:dyDescent="0.2">
      <c r="A63" s="36" t="s">
        <v>61</v>
      </c>
      <c r="E63" s="37" t="s">
        <v>5713</v>
      </c>
    </row>
    <row r="64" spans="1:16" ht="38.25" x14ac:dyDescent="0.2">
      <c r="A64" t="s">
        <v>63</v>
      </c>
      <c r="E64" s="35" t="s">
        <v>765</v>
      </c>
    </row>
    <row r="65" spans="1:18" x14ac:dyDescent="0.2">
      <c r="A65" s="24" t="s">
        <v>55</v>
      </c>
      <c r="B65" s="29" t="s">
        <v>124</v>
      </c>
      <c r="C65" s="29" t="s">
        <v>221</v>
      </c>
      <c r="D65" s="24" t="s">
        <v>69</v>
      </c>
      <c r="E65" s="30" t="s">
        <v>222</v>
      </c>
      <c r="F65" s="31" t="s">
        <v>204</v>
      </c>
      <c r="G65" s="32">
        <v>67</v>
      </c>
      <c r="H65" s="33">
        <v>0</v>
      </c>
      <c r="I65" s="33">
        <f>ROUND(ROUND(H65,2)*ROUND(G65,3),2)</f>
        <v>0</v>
      </c>
      <c r="O65">
        <f>(I65*21)/100</f>
        <v>0</v>
      </c>
      <c r="P65" t="s">
        <v>35</v>
      </c>
    </row>
    <row r="66" spans="1:18" ht="25.5" x14ac:dyDescent="0.2">
      <c r="A66" s="34" t="s">
        <v>59</v>
      </c>
      <c r="E66" s="35" t="s">
        <v>5715</v>
      </c>
    </row>
    <row r="67" spans="1:18" x14ac:dyDescent="0.2">
      <c r="A67" s="36" t="s">
        <v>61</v>
      </c>
      <c r="E67" s="37" t="s">
        <v>5713</v>
      </c>
    </row>
    <row r="68" spans="1:18" ht="25.5" x14ac:dyDescent="0.2">
      <c r="A68" t="s">
        <v>63</v>
      </c>
      <c r="E68" s="35" t="s">
        <v>224</v>
      </c>
    </row>
    <row r="69" spans="1:18" x14ac:dyDescent="0.2">
      <c r="A69" s="24" t="s">
        <v>55</v>
      </c>
      <c r="B69" s="29" t="s">
        <v>128</v>
      </c>
      <c r="C69" s="29" t="s">
        <v>226</v>
      </c>
      <c r="D69" s="24" t="s">
        <v>69</v>
      </c>
      <c r="E69" s="30" t="s">
        <v>227</v>
      </c>
      <c r="F69" s="31" t="s">
        <v>204</v>
      </c>
      <c r="G69" s="32">
        <v>67</v>
      </c>
      <c r="H69" s="33">
        <v>0</v>
      </c>
      <c r="I69" s="33">
        <f>ROUND(ROUND(H69,2)*ROUND(G69,3),2)</f>
        <v>0</v>
      </c>
      <c r="O69">
        <f>(I69*21)/100</f>
        <v>0</v>
      </c>
      <c r="P69" t="s">
        <v>35</v>
      </c>
    </row>
    <row r="70" spans="1:18" ht="25.5" x14ac:dyDescent="0.2">
      <c r="A70" s="34" t="s">
        <v>59</v>
      </c>
      <c r="E70" s="35" t="s">
        <v>5716</v>
      </c>
    </row>
    <row r="71" spans="1:18" x14ac:dyDescent="0.2">
      <c r="A71" s="36" t="s">
        <v>61</v>
      </c>
      <c r="E71" s="37" t="s">
        <v>5713</v>
      </c>
    </row>
    <row r="72" spans="1:18" ht="38.25" x14ac:dyDescent="0.2">
      <c r="A72" t="s">
        <v>63</v>
      </c>
      <c r="E72" s="35" t="s">
        <v>229</v>
      </c>
    </row>
    <row r="73" spans="1:18" ht="12.75" customHeight="1" x14ac:dyDescent="0.2">
      <c r="A73" s="12" t="s">
        <v>53</v>
      </c>
      <c r="B73" s="12"/>
      <c r="C73" s="38" t="s">
        <v>35</v>
      </c>
      <c r="D73" s="12"/>
      <c r="E73" s="27" t="s">
        <v>242</v>
      </c>
      <c r="F73" s="12"/>
      <c r="G73" s="12"/>
      <c r="H73" s="12"/>
      <c r="I73" s="39">
        <f>0+Q73</f>
        <v>0</v>
      </c>
      <c r="O73">
        <f>0+R73</f>
        <v>0</v>
      </c>
      <c r="Q73">
        <f>0+I74+I78+I82+I86</f>
        <v>0</v>
      </c>
      <c r="R73">
        <f>0+O74+O78+O82+O86</f>
        <v>0</v>
      </c>
    </row>
    <row r="74" spans="1:18" x14ac:dyDescent="0.2">
      <c r="A74" s="24" t="s">
        <v>55</v>
      </c>
      <c r="B74" s="29" t="s">
        <v>134</v>
      </c>
      <c r="C74" s="29" t="s">
        <v>2079</v>
      </c>
      <c r="D74" s="24" t="s">
        <v>69</v>
      </c>
      <c r="E74" s="30" t="s">
        <v>2080</v>
      </c>
      <c r="F74" s="31" t="s">
        <v>101</v>
      </c>
      <c r="G74" s="32">
        <v>67.5</v>
      </c>
      <c r="H74" s="33">
        <v>0</v>
      </c>
      <c r="I74" s="33">
        <f>ROUND(ROUND(H74,2)*ROUND(G74,3),2)</f>
        <v>0</v>
      </c>
      <c r="O74">
        <f>(I74*21)/100</f>
        <v>0</v>
      </c>
      <c r="P74" t="s">
        <v>35</v>
      </c>
    </row>
    <row r="75" spans="1:18" ht="38.25" x14ac:dyDescent="0.2">
      <c r="A75" s="34" t="s">
        <v>59</v>
      </c>
      <c r="E75" s="35" t="s">
        <v>5717</v>
      </c>
    </row>
    <row r="76" spans="1:18" x14ac:dyDescent="0.2">
      <c r="A76" s="36" t="s">
        <v>61</v>
      </c>
      <c r="E76" s="37" t="s">
        <v>5718</v>
      </c>
    </row>
    <row r="77" spans="1:18" ht="63.75" x14ac:dyDescent="0.2">
      <c r="A77" t="s">
        <v>63</v>
      </c>
      <c r="E77" s="35" t="s">
        <v>941</v>
      </c>
    </row>
    <row r="78" spans="1:18" x14ac:dyDescent="0.2">
      <c r="A78" s="24" t="s">
        <v>55</v>
      </c>
      <c r="B78" s="29" t="s">
        <v>141</v>
      </c>
      <c r="C78" s="29" t="s">
        <v>1744</v>
      </c>
      <c r="D78" s="24" t="s">
        <v>69</v>
      </c>
      <c r="E78" s="30" t="s">
        <v>1745</v>
      </c>
      <c r="F78" s="31" t="s">
        <v>71</v>
      </c>
      <c r="G78" s="32">
        <v>7.556</v>
      </c>
      <c r="H78" s="33">
        <v>0</v>
      </c>
      <c r="I78" s="33">
        <f>ROUND(ROUND(H78,2)*ROUND(G78,3),2)</f>
        <v>0</v>
      </c>
      <c r="O78">
        <f>(I78*21)/100</f>
        <v>0</v>
      </c>
      <c r="P78" t="s">
        <v>35</v>
      </c>
    </row>
    <row r="79" spans="1:18" ht="51" x14ac:dyDescent="0.2">
      <c r="A79" s="34" t="s">
        <v>59</v>
      </c>
      <c r="E79" s="35" t="s">
        <v>5719</v>
      </c>
    </row>
    <row r="80" spans="1:18" x14ac:dyDescent="0.2">
      <c r="A80" s="36" t="s">
        <v>61</v>
      </c>
      <c r="E80" s="37" t="s">
        <v>5720</v>
      </c>
    </row>
    <row r="81" spans="1:18" ht="369.75" x14ac:dyDescent="0.2">
      <c r="A81" t="s">
        <v>63</v>
      </c>
      <c r="E81" s="35" t="s">
        <v>1748</v>
      </c>
    </row>
    <row r="82" spans="1:18" x14ac:dyDescent="0.2">
      <c r="A82" s="24" t="s">
        <v>55</v>
      </c>
      <c r="B82" s="29" t="s">
        <v>147</v>
      </c>
      <c r="C82" s="29" t="s">
        <v>2804</v>
      </c>
      <c r="D82" s="24" t="s">
        <v>69</v>
      </c>
      <c r="E82" s="30" t="s">
        <v>2805</v>
      </c>
      <c r="F82" s="31" t="s">
        <v>71</v>
      </c>
      <c r="G82" s="32">
        <v>32.908000000000001</v>
      </c>
      <c r="H82" s="33">
        <v>0</v>
      </c>
      <c r="I82" s="33">
        <f>ROUND(ROUND(H82,2)*ROUND(G82,3),2)</f>
        <v>0</v>
      </c>
      <c r="O82">
        <f>(I82*21)/100</f>
        <v>0</v>
      </c>
      <c r="P82" t="s">
        <v>35</v>
      </c>
    </row>
    <row r="83" spans="1:18" ht="51" x14ac:dyDescent="0.2">
      <c r="A83" s="34" t="s">
        <v>59</v>
      </c>
      <c r="E83" s="35" t="s">
        <v>5721</v>
      </c>
    </row>
    <row r="84" spans="1:18" x14ac:dyDescent="0.2">
      <c r="A84" s="36" t="s">
        <v>61</v>
      </c>
      <c r="E84" s="37" t="s">
        <v>5722</v>
      </c>
    </row>
    <row r="85" spans="1:18" ht="369.75" x14ac:dyDescent="0.2">
      <c r="A85" t="s">
        <v>63</v>
      </c>
      <c r="E85" s="35" t="s">
        <v>1748</v>
      </c>
    </row>
    <row r="86" spans="1:18" x14ac:dyDescent="0.2">
      <c r="A86" s="24" t="s">
        <v>55</v>
      </c>
      <c r="B86" s="29" t="s">
        <v>153</v>
      </c>
      <c r="C86" s="29" t="s">
        <v>5723</v>
      </c>
      <c r="D86" s="24" t="s">
        <v>69</v>
      </c>
      <c r="E86" s="30" t="s">
        <v>5724</v>
      </c>
      <c r="F86" s="31" t="s">
        <v>58</v>
      </c>
      <c r="G86" s="32">
        <v>5.1669999999999998</v>
      </c>
      <c r="H86" s="33">
        <v>0</v>
      </c>
      <c r="I86" s="33">
        <f>ROUND(ROUND(H86,2)*ROUND(G86,3),2)</f>
        <v>0</v>
      </c>
      <c r="O86">
        <f>(I86*21)/100</f>
        <v>0</v>
      </c>
      <c r="P86" t="s">
        <v>35</v>
      </c>
    </row>
    <row r="87" spans="1:18" ht="38.25" x14ac:dyDescent="0.2">
      <c r="A87" s="34" t="s">
        <v>59</v>
      </c>
      <c r="E87" s="35" t="s">
        <v>5725</v>
      </c>
    </row>
    <row r="88" spans="1:18" x14ac:dyDescent="0.2">
      <c r="A88" s="36" t="s">
        <v>61</v>
      </c>
      <c r="E88" s="37" t="s">
        <v>5726</v>
      </c>
    </row>
    <row r="89" spans="1:18" ht="267.75" x14ac:dyDescent="0.2">
      <c r="A89" t="s">
        <v>63</v>
      </c>
      <c r="E89" s="35" t="s">
        <v>280</v>
      </c>
    </row>
    <row r="90" spans="1:18" ht="12.75" customHeight="1" x14ac:dyDescent="0.2">
      <c r="A90" s="12" t="s">
        <v>53</v>
      </c>
      <c r="B90" s="12"/>
      <c r="C90" s="38" t="s">
        <v>34</v>
      </c>
      <c r="D90" s="12"/>
      <c r="E90" s="27" t="s">
        <v>261</v>
      </c>
      <c r="F90" s="12"/>
      <c r="G90" s="12"/>
      <c r="H90" s="12"/>
      <c r="I90" s="39">
        <f>0+Q90</f>
        <v>0</v>
      </c>
      <c r="O90">
        <f>0+R90</f>
        <v>0</v>
      </c>
      <c r="Q90">
        <f>0+I91+I95+I99+I103+I107+I111+I115</f>
        <v>0</v>
      </c>
      <c r="R90">
        <f>0+O91+O95+O99+O103+O107+O111+O115</f>
        <v>0</v>
      </c>
    </row>
    <row r="91" spans="1:18" x14ac:dyDescent="0.2">
      <c r="A91" s="24" t="s">
        <v>55</v>
      </c>
      <c r="B91" s="29" t="s">
        <v>159</v>
      </c>
      <c r="C91" s="29" t="s">
        <v>5727</v>
      </c>
      <c r="D91" s="24" t="s">
        <v>69</v>
      </c>
      <c r="E91" s="30" t="s">
        <v>5728</v>
      </c>
      <c r="F91" s="31" t="s">
        <v>71</v>
      </c>
      <c r="G91" s="32">
        <v>11.249000000000001</v>
      </c>
      <c r="H91" s="33">
        <v>0</v>
      </c>
      <c r="I91" s="33">
        <f>ROUND(ROUND(H91,2)*ROUND(G91,3),2)</f>
        <v>0</v>
      </c>
      <c r="O91">
        <f>(I91*21)/100</f>
        <v>0</v>
      </c>
      <c r="P91" t="s">
        <v>35</v>
      </c>
    </row>
    <row r="92" spans="1:18" ht="25.5" x14ac:dyDescent="0.2">
      <c r="A92" s="34" t="s">
        <v>59</v>
      </c>
      <c r="E92" s="35" t="s">
        <v>5729</v>
      </c>
    </row>
    <row r="93" spans="1:18" x14ac:dyDescent="0.2">
      <c r="A93" s="36" t="s">
        <v>61</v>
      </c>
      <c r="E93" s="37" t="s">
        <v>5730</v>
      </c>
    </row>
    <row r="94" spans="1:18" ht="229.5" x14ac:dyDescent="0.2">
      <c r="A94" t="s">
        <v>63</v>
      </c>
      <c r="E94" s="35" t="s">
        <v>5731</v>
      </c>
    </row>
    <row r="95" spans="1:18" x14ac:dyDescent="0.2">
      <c r="A95" s="24" t="s">
        <v>55</v>
      </c>
      <c r="B95" s="29" t="s">
        <v>165</v>
      </c>
      <c r="C95" s="29" t="s">
        <v>5732</v>
      </c>
      <c r="D95" s="24" t="s">
        <v>69</v>
      </c>
      <c r="E95" s="30" t="s">
        <v>5733</v>
      </c>
      <c r="F95" s="31" t="s">
        <v>71</v>
      </c>
      <c r="G95" s="32">
        <v>19.262</v>
      </c>
      <c r="H95" s="33">
        <v>0</v>
      </c>
      <c r="I95" s="33">
        <f>ROUND(ROUND(H95,2)*ROUND(G95,3),2)</f>
        <v>0</v>
      </c>
      <c r="O95">
        <f>(I95*21)/100</f>
        <v>0</v>
      </c>
      <c r="P95" t="s">
        <v>35</v>
      </c>
    </row>
    <row r="96" spans="1:18" ht="25.5" x14ac:dyDescent="0.2">
      <c r="A96" s="34" t="s">
        <v>59</v>
      </c>
      <c r="E96" s="35" t="s">
        <v>5734</v>
      </c>
    </row>
    <row r="97" spans="1:16" ht="25.5" x14ac:dyDescent="0.2">
      <c r="A97" s="36" t="s">
        <v>61</v>
      </c>
      <c r="E97" s="37" t="s">
        <v>5735</v>
      </c>
    </row>
    <row r="98" spans="1:16" ht="38.25" x14ac:dyDescent="0.2">
      <c r="A98" t="s">
        <v>63</v>
      </c>
      <c r="E98" s="35" t="s">
        <v>5736</v>
      </c>
    </row>
    <row r="99" spans="1:16" x14ac:dyDescent="0.2">
      <c r="A99" s="24" t="s">
        <v>55</v>
      </c>
      <c r="B99" s="29" t="s">
        <v>171</v>
      </c>
      <c r="C99" s="29" t="s">
        <v>5737</v>
      </c>
      <c r="D99" s="24" t="s">
        <v>69</v>
      </c>
      <c r="E99" s="30" t="s">
        <v>5738</v>
      </c>
      <c r="F99" s="31" t="s">
        <v>71</v>
      </c>
      <c r="G99" s="32">
        <v>36.261000000000003</v>
      </c>
      <c r="H99" s="33">
        <v>0</v>
      </c>
      <c r="I99" s="33">
        <f>ROUND(ROUND(H99,2)*ROUND(G99,3),2)</f>
        <v>0</v>
      </c>
      <c r="O99">
        <f>(I99*21)/100</f>
        <v>0</v>
      </c>
      <c r="P99" t="s">
        <v>35</v>
      </c>
    </row>
    <row r="100" spans="1:16" ht="140.25" x14ac:dyDescent="0.2">
      <c r="A100" s="34" t="s">
        <v>59</v>
      </c>
      <c r="E100" s="35" t="s">
        <v>5739</v>
      </c>
    </row>
    <row r="101" spans="1:16" ht="38.25" x14ac:dyDescent="0.2">
      <c r="A101" s="36" t="s">
        <v>61</v>
      </c>
      <c r="E101" s="37" t="s">
        <v>5740</v>
      </c>
    </row>
    <row r="102" spans="1:16" ht="369.75" x14ac:dyDescent="0.2">
      <c r="A102" t="s">
        <v>63</v>
      </c>
      <c r="E102" s="35" t="s">
        <v>1748</v>
      </c>
    </row>
    <row r="103" spans="1:16" x14ac:dyDescent="0.2">
      <c r="A103" s="24" t="s">
        <v>55</v>
      </c>
      <c r="B103" s="29" t="s">
        <v>178</v>
      </c>
      <c r="C103" s="29" t="s">
        <v>5741</v>
      </c>
      <c r="D103" s="24" t="s">
        <v>69</v>
      </c>
      <c r="E103" s="30" t="s">
        <v>5742</v>
      </c>
      <c r="F103" s="31" t="s">
        <v>58</v>
      </c>
      <c r="G103" s="32">
        <v>0.14599999999999999</v>
      </c>
      <c r="H103" s="33">
        <v>0</v>
      </c>
      <c r="I103" s="33">
        <f>ROUND(ROUND(H103,2)*ROUND(G103,3),2)</f>
        <v>0</v>
      </c>
      <c r="O103">
        <f>(I103*21)/100</f>
        <v>0</v>
      </c>
      <c r="P103" t="s">
        <v>35</v>
      </c>
    </row>
    <row r="104" spans="1:16" ht="51" x14ac:dyDescent="0.2">
      <c r="A104" s="34" t="s">
        <v>59</v>
      </c>
      <c r="E104" s="35" t="s">
        <v>5743</v>
      </c>
    </row>
    <row r="105" spans="1:16" x14ac:dyDescent="0.2">
      <c r="A105" s="36" t="s">
        <v>61</v>
      </c>
      <c r="E105" s="37" t="s">
        <v>5744</v>
      </c>
    </row>
    <row r="106" spans="1:16" ht="293.25" x14ac:dyDescent="0.2">
      <c r="A106" t="s">
        <v>63</v>
      </c>
      <c r="E106" s="35" t="s">
        <v>268</v>
      </c>
    </row>
    <row r="107" spans="1:16" x14ac:dyDescent="0.2">
      <c r="A107" s="24" t="s">
        <v>55</v>
      </c>
      <c r="B107" s="29" t="s">
        <v>184</v>
      </c>
      <c r="C107" s="29" t="s">
        <v>5745</v>
      </c>
      <c r="D107" s="24" t="s">
        <v>69</v>
      </c>
      <c r="E107" s="30" t="s">
        <v>5746</v>
      </c>
      <c r="F107" s="31" t="s">
        <v>71</v>
      </c>
      <c r="G107" s="32">
        <v>14.063000000000001</v>
      </c>
      <c r="H107" s="33">
        <v>0</v>
      </c>
      <c r="I107" s="33">
        <f>ROUND(ROUND(H107,2)*ROUND(G107,3),2)</f>
        <v>0</v>
      </c>
      <c r="O107">
        <f>(I107*21)/100</f>
        <v>0</v>
      </c>
      <c r="P107" t="s">
        <v>35</v>
      </c>
    </row>
    <row r="108" spans="1:16" ht="51" x14ac:dyDescent="0.2">
      <c r="A108" s="34" t="s">
        <v>59</v>
      </c>
      <c r="E108" s="35" t="s">
        <v>5747</v>
      </c>
    </row>
    <row r="109" spans="1:16" x14ac:dyDescent="0.2">
      <c r="A109" s="36" t="s">
        <v>61</v>
      </c>
      <c r="E109" s="37" t="s">
        <v>5748</v>
      </c>
    </row>
    <row r="110" spans="1:16" ht="38.25" x14ac:dyDescent="0.2">
      <c r="A110" t="s">
        <v>63</v>
      </c>
      <c r="E110" s="35" t="s">
        <v>5736</v>
      </c>
    </row>
    <row r="111" spans="1:16" x14ac:dyDescent="0.2">
      <c r="A111" s="24" t="s">
        <v>55</v>
      </c>
      <c r="B111" s="29" t="s">
        <v>190</v>
      </c>
      <c r="C111" s="29" t="s">
        <v>2822</v>
      </c>
      <c r="D111" s="24" t="s">
        <v>69</v>
      </c>
      <c r="E111" s="30" t="s">
        <v>2823</v>
      </c>
      <c r="F111" s="31" t="s">
        <v>71</v>
      </c>
      <c r="G111" s="32">
        <v>37.389000000000003</v>
      </c>
      <c r="H111" s="33">
        <v>0</v>
      </c>
      <c r="I111" s="33">
        <f>ROUND(ROUND(H111,2)*ROUND(G111,3),2)</f>
        <v>0</v>
      </c>
      <c r="O111">
        <f>(I111*21)/100</f>
        <v>0</v>
      </c>
      <c r="P111" t="s">
        <v>35</v>
      </c>
    </row>
    <row r="112" spans="1:16" ht="76.5" x14ac:dyDescent="0.2">
      <c r="A112" s="34" t="s">
        <v>59</v>
      </c>
      <c r="E112" s="35" t="s">
        <v>5749</v>
      </c>
    </row>
    <row r="113" spans="1:18" x14ac:dyDescent="0.2">
      <c r="A113" s="36" t="s">
        <v>61</v>
      </c>
      <c r="E113" s="37" t="s">
        <v>5750</v>
      </c>
    </row>
    <row r="114" spans="1:18" ht="369.75" x14ac:dyDescent="0.2">
      <c r="A114" t="s">
        <v>63</v>
      </c>
      <c r="E114" s="35" t="s">
        <v>274</v>
      </c>
    </row>
    <row r="115" spans="1:18" x14ac:dyDescent="0.2">
      <c r="A115" s="24" t="s">
        <v>55</v>
      </c>
      <c r="B115" s="29" t="s">
        <v>196</v>
      </c>
      <c r="C115" s="29" t="s">
        <v>2667</v>
      </c>
      <c r="D115" s="24" t="s">
        <v>69</v>
      </c>
      <c r="E115" s="30" t="s">
        <v>2668</v>
      </c>
      <c r="F115" s="31" t="s">
        <v>58</v>
      </c>
      <c r="G115" s="32">
        <v>6.0830000000000002</v>
      </c>
      <c r="H115" s="33">
        <v>0</v>
      </c>
      <c r="I115" s="33">
        <f>ROUND(ROUND(H115,2)*ROUND(G115,3),2)</f>
        <v>0</v>
      </c>
      <c r="O115">
        <f>(I115*21)/100</f>
        <v>0</v>
      </c>
      <c r="P115" t="s">
        <v>35</v>
      </c>
    </row>
    <row r="116" spans="1:18" ht="63.75" x14ac:dyDescent="0.2">
      <c r="A116" s="34" t="s">
        <v>59</v>
      </c>
      <c r="E116" s="35" t="s">
        <v>5751</v>
      </c>
    </row>
    <row r="117" spans="1:18" ht="38.25" x14ac:dyDescent="0.2">
      <c r="A117" s="36" t="s">
        <v>61</v>
      </c>
      <c r="E117" s="37" t="s">
        <v>5752</v>
      </c>
    </row>
    <row r="118" spans="1:18" ht="267.75" x14ac:dyDescent="0.2">
      <c r="A118" t="s">
        <v>63</v>
      </c>
      <c r="E118" s="35" t="s">
        <v>280</v>
      </c>
    </row>
    <row r="119" spans="1:18" ht="12.75" customHeight="1" x14ac:dyDescent="0.2">
      <c r="A119" s="12" t="s">
        <v>53</v>
      </c>
      <c r="B119" s="12"/>
      <c r="C119" s="38" t="s">
        <v>43</v>
      </c>
      <c r="D119" s="12"/>
      <c r="E119" s="27" t="s">
        <v>281</v>
      </c>
      <c r="F119" s="12"/>
      <c r="G119" s="12"/>
      <c r="H119" s="12"/>
      <c r="I119" s="39">
        <f>0+Q119</f>
        <v>0</v>
      </c>
      <c r="O119">
        <f>0+R119</f>
        <v>0</v>
      </c>
      <c r="Q119">
        <f>0+I120+I124+I128+I132+I136+I140+I144+I148+I152+I156+I160+I164</f>
        <v>0</v>
      </c>
      <c r="R119">
        <f>0+O120+O124+O128+O132+O136+O140+O144+O148+O152+O156+O160+O164</f>
        <v>0</v>
      </c>
    </row>
    <row r="120" spans="1:18" x14ac:dyDescent="0.2">
      <c r="A120" s="24" t="s">
        <v>55</v>
      </c>
      <c r="B120" s="29" t="s">
        <v>201</v>
      </c>
      <c r="C120" s="29" t="s">
        <v>5753</v>
      </c>
      <c r="D120" s="24" t="s">
        <v>69</v>
      </c>
      <c r="E120" s="30" t="s">
        <v>5754</v>
      </c>
      <c r="F120" s="31" t="s">
        <v>71</v>
      </c>
      <c r="G120" s="32">
        <v>8.452</v>
      </c>
      <c r="H120" s="33">
        <v>0</v>
      </c>
      <c r="I120" s="33">
        <f>ROUND(ROUND(H120,2)*ROUND(G120,3),2)</f>
        <v>0</v>
      </c>
      <c r="O120">
        <f>(I120*21)/100</f>
        <v>0</v>
      </c>
      <c r="P120" t="s">
        <v>35</v>
      </c>
    </row>
    <row r="121" spans="1:18" ht="51" x14ac:dyDescent="0.2">
      <c r="A121" s="34" t="s">
        <v>59</v>
      </c>
      <c r="E121" s="35" t="s">
        <v>5755</v>
      </c>
    </row>
    <row r="122" spans="1:18" x14ac:dyDescent="0.2">
      <c r="A122" s="36" t="s">
        <v>61</v>
      </c>
      <c r="E122" s="37" t="s">
        <v>5756</v>
      </c>
    </row>
    <row r="123" spans="1:18" ht="369.75" x14ac:dyDescent="0.2">
      <c r="A123" t="s">
        <v>63</v>
      </c>
      <c r="E123" s="35" t="s">
        <v>274</v>
      </c>
    </row>
    <row r="124" spans="1:18" x14ac:dyDescent="0.2">
      <c r="A124" s="24" t="s">
        <v>55</v>
      </c>
      <c r="B124" s="29" t="s">
        <v>208</v>
      </c>
      <c r="C124" s="29" t="s">
        <v>5757</v>
      </c>
      <c r="D124" s="24" t="s">
        <v>69</v>
      </c>
      <c r="E124" s="30" t="s">
        <v>5758</v>
      </c>
      <c r="F124" s="31" t="s">
        <v>58</v>
      </c>
      <c r="G124" s="32">
        <v>1.327</v>
      </c>
      <c r="H124" s="33">
        <v>0</v>
      </c>
      <c r="I124" s="33">
        <f>ROUND(ROUND(H124,2)*ROUND(G124,3),2)</f>
        <v>0</v>
      </c>
      <c r="O124">
        <f>(I124*21)/100</f>
        <v>0</v>
      </c>
      <c r="P124" t="s">
        <v>35</v>
      </c>
    </row>
    <row r="125" spans="1:18" ht="25.5" x14ac:dyDescent="0.2">
      <c r="A125" s="34" t="s">
        <v>59</v>
      </c>
      <c r="E125" s="35" t="s">
        <v>5759</v>
      </c>
    </row>
    <row r="126" spans="1:18" x14ac:dyDescent="0.2">
      <c r="A126" s="36" t="s">
        <v>61</v>
      </c>
      <c r="E126" s="37" t="s">
        <v>5760</v>
      </c>
    </row>
    <row r="127" spans="1:18" ht="267.75" x14ac:dyDescent="0.2">
      <c r="A127" t="s">
        <v>63</v>
      </c>
      <c r="E127" s="35" t="s">
        <v>280</v>
      </c>
    </row>
    <row r="128" spans="1:18" x14ac:dyDescent="0.2">
      <c r="A128" s="24" t="s">
        <v>55</v>
      </c>
      <c r="B128" s="29" t="s">
        <v>214</v>
      </c>
      <c r="C128" s="29" t="s">
        <v>5761</v>
      </c>
      <c r="D128" s="24" t="s">
        <v>69</v>
      </c>
      <c r="E128" s="30" t="s">
        <v>5762</v>
      </c>
      <c r="F128" s="31" t="s">
        <v>71</v>
      </c>
      <c r="G128" s="32">
        <v>0.53400000000000003</v>
      </c>
      <c r="H128" s="33">
        <v>0</v>
      </c>
      <c r="I128" s="33">
        <f>ROUND(ROUND(H128,2)*ROUND(G128,3),2)</f>
        <v>0</v>
      </c>
      <c r="O128">
        <f>(I128*21)/100</f>
        <v>0</v>
      </c>
      <c r="P128" t="s">
        <v>35</v>
      </c>
    </row>
    <row r="129" spans="1:16" ht="25.5" x14ac:dyDescent="0.2">
      <c r="A129" s="34" t="s">
        <v>59</v>
      </c>
      <c r="E129" s="35" t="s">
        <v>5763</v>
      </c>
    </row>
    <row r="130" spans="1:16" x14ac:dyDescent="0.2">
      <c r="A130" s="36" t="s">
        <v>61</v>
      </c>
      <c r="E130" s="37" t="s">
        <v>5764</v>
      </c>
    </row>
    <row r="131" spans="1:16" ht="229.5" x14ac:dyDescent="0.2">
      <c r="A131" t="s">
        <v>63</v>
      </c>
      <c r="E131" s="35" t="s">
        <v>772</v>
      </c>
    </row>
    <row r="132" spans="1:16" x14ac:dyDescent="0.2">
      <c r="A132" s="24" t="s">
        <v>55</v>
      </c>
      <c r="B132" s="29" t="s">
        <v>220</v>
      </c>
      <c r="C132" s="29" t="s">
        <v>5765</v>
      </c>
      <c r="D132" s="24" t="s">
        <v>69</v>
      </c>
      <c r="E132" s="30" t="s">
        <v>5766</v>
      </c>
      <c r="F132" s="31" t="s">
        <v>71</v>
      </c>
      <c r="G132" s="32">
        <v>0.89</v>
      </c>
      <c r="H132" s="33">
        <v>0</v>
      </c>
      <c r="I132" s="33">
        <f>ROUND(ROUND(H132,2)*ROUND(G132,3),2)</f>
        <v>0</v>
      </c>
      <c r="O132">
        <f>(I132*21)/100</f>
        <v>0</v>
      </c>
      <c r="P132" t="s">
        <v>35</v>
      </c>
    </row>
    <row r="133" spans="1:16" ht="63.75" x14ac:dyDescent="0.2">
      <c r="A133" s="34" t="s">
        <v>59</v>
      </c>
      <c r="E133" s="35" t="s">
        <v>5767</v>
      </c>
    </row>
    <row r="134" spans="1:16" x14ac:dyDescent="0.2">
      <c r="A134" s="36" t="s">
        <v>61</v>
      </c>
      <c r="E134" s="37" t="s">
        <v>5768</v>
      </c>
    </row>
    <row r="135" spans="1:16" ht="369.75" x14ac:dyDescent="0.2">
      <c r="A135" t="s">
        <v>63</v>
      </c>
      <c r="E135" s="35" t="s">
        <v>274</v>
      </c>
    </row>
    <row r="136" spans="1:16" x14ac:dyDescent="0.2">
      <c r="A136" s="24" t="s">
        <v>55</v>
      </c>
      <c r="B136" s="29" t="s">
        <v>225</v>
      </c>
      <c r="C136" s="29" t="s">
        <v>3005</v>
      </c>
      <c r="D136" s="24" t="s">
        <v>69</v>
      </c>
      <c r="E136" s="30" t="s">
        <v>3006</v>
      </c>
      <c r="F136" s="31" t="s">
        <v>71</v>
      </c>
      <c r="G136" s="32">
        <v>4.7409999999999997</v>
      </c>
      <c r="H136" s="33">
        <v>0</v>
      </c>
      <c r="I136" s="33">
        <f>ROUND(ROUND(H136,2)*ROUND(G136,3),2)</f>
        <v>0</v>
      </c>
      <c r="O136">
        <f>(I136*21)/100</f>
        <v>0</v>
      </c>
      <c r="P136" t="s">
        <v>35</v>
      </c>
    </row>
    <row r="137" spans="1:16" ht="25.5" x14ac:dyDescent="0.2">
      <c r="A137" s="34" t="s">
        <v>59</v>
      </c>
      <c r="E137" s="35" t="s">
        <v>5769</v>
      </c>
    </row>
    <row r="138" spans="1:16" ht="38.25" x14ac:dyDescent="0.2">
      <c r="A138" s="36" t="s">
        <v>61</v>
      </c>
      <c r="E138" s="37" t="s">
        <v>5770</v>
      </c>
    </row>
    <row r="139" spans="1:16" ht="409.5" x14ac:dyDescent="0.2">
      <c r="A139" t="s">
        <v>63</v>
      </c>
      <c r="E139" s="35" t="s">
        <v>5771</v>
      </c>
    </row>
    <row r="140" spans="1:16" x14ac:dyDescent="0.2">
      <c r="A140" s="24" t="s">
        <v>55</v>
      </c>
      <c r="B140" s="29" t="s">
        <v>230</v>
      </c>
      <c r="C140" s="29" t="s">
        <v>283</v>
      </c>
      <c r="D140" s="24" t="s">
        <v>69</v>
      </c>
      <c r="E140" s="30" t="s">
        <v>284</v>
      </c>
      <c r="F140" s="31" t="s">
        <v>71</v>
      </c>
      <c r="G140" s="32">
        <v>14.397</v>
      </c>
      <c r="H140" s="33">
        <v>0</v>
      </c>
      <c r="I140" s="33">
        <f>ROUND(ROUND(H140,2)*ROUND(G140,3),2)</f>
        <v>0</v>
      </c>
      <c r="O140">
        <f>(I140*21)/100</f>
        <v>0</v>
      </c>
      <c r="P140" t="s">
        <v>35</v>
      </c>
    </row>
    <row r="141" spans="1:16" ht="63.75" x14ac:dyDescent="0.2">
      <c r="A141" s="34" t="s">
        <v>59</v>
      </c>
      <c r="E141" s="35" t="s">
        <v>5772</v>
      </c>
    </row>
    <row r="142" spans="1:16" ht="38.25" x14ac:dyDescent="0.2">
      <c r="A142" s="36" t="s">
        <v>61</v>
      </c>
      <c r="E142" s="37" t="s">
        <v>5773</v>
      </c>
    </row>
    <row r="143" spans="1:16" ht="369.75" x14ac:dyDescent="0.2">
      <c r="A143" t="s">
        <v>63</v>
      </c>
      <c r="E143" s="35" t="s">
        <v>274</v>
      </c>
    </row>
    <row r="144" spans="1:16" x14ac:dyDescent="0.2">
      <c r="A144" s="24" t="s">
        <v>55</v>
      </c>
      <c r="B144" s="29" t="s">
        <v>236</v>
      </c>
      <c r="C144" s="29" t="s">
        <v>288</v>
      </c>
      <c r="D144" s="24" t="s">
        <v>69</v>
      </c>
      <c r="E144" s="30" t="s">
        <v>289</v>
      </c>
      <c r="F144" s="31" t="s">
        <v>71</v>
      </c>
      <c r="G144" s="32">
        <v>0.8</v>
      </c>
      <c r="H144" s="33">
        <v>0</v>
      </c>
      <c r="I144" s="33">
        <f>ROUND(ROUND(H144,2)*ROUND(G144,3),2)</f>
        <v>0</v>
      </c>
      <c r="O144">
        <f>(I144*21)/100</f>
        <v>0</v>
      </c>
      <c r="P144" t="s">
        <v>35</v>
      </c>
    </row>
    <row r="145" spans="1:16" ht="25.5" x14ac:dyDescent="0.2">
      <c r="A145" s="34" t="s">
        <v>59</v>
      </c>
      <c r="E145" s="35" t="s">
        <v>5774</v>
      </c>
    </row>
    <row r="146" spans="1:16" x14ac:dyDescent="0.2">
      <c r="A146" s="36" t="s">
        <v>61</v>
      </c>
      <c r="E146" s="37" t="s">
        <v>5775</v>
      </c>
    </row>
    <row r="147" spans="1:16" ht="369.75" x14ac:dyDescent="0.2">
      <c r="A147" t="s">
        <v>63</v>
      </c>
      <c r="E147" s="35" t="s">
        <v>274</v>
      </c>
    </row>
    <row r="148" spans="1:16" x14ac:dyDescent="0.2">
      <c r="A148" s="24" t="s">
        <v>55</v>
      </c>
      <c r="B148" s="29" t="s">
        <v>243</v>
      </c>
      <c r="C148" s="29" t="s">
        <v>775</v>
      </c>
      <c r="D148" s="24" t="s">
        <v>69</v>
      </c>
      <c r="E148" s="30" t="s">
        <v>776</v>
      </c>
      <c r="F148" s="31" t="s">
        <v>71</v>
      </c>
      <c r="G148" s="32">
        <v>11.249000000000001</v>
      </c>
      <c r="H148" s="33">
        <v>0</v>
      </c>
      <c r="I148" s="33">
        <f>ROUND(ROUND(H148,2)*ROUND(G148,3),2)</f>
        <v>0</v>
      </c>
      <c r="O148">
        <f>(I148*21)/100</f>
        <v>0</v>
      </c>
      <c r="P148" t="s">
        <v>35</v>
      </c>
    </row>
    <row r="149" spans="1:16" ht="38.25" x14ac:dyDescent="0.2">
      <c r="A149" s="34" t="s">
        <v>59</v>
      </c>
      <c r="E149" s="35" t="s">
        <v>5776</v>
      </c>
    </row>
    <row r="150" spans="1:16" x14ac:dyDescent="0.2">
      <c r="A150" s="36" t="s">
        <v>61</v>
      </c>
      <c r="E150" s="37" t="s">
        <v>5730</v>
      </c>
    </row>
    <row r="151" spans="1:16" ht="369.75" x14ac:dyDescent="0.2">
      <c r="A151" t="s">
        <v>63</v>
      </c>
      <c r="E151" s="35" t="s">
        <v>274</v>
      </c>
    </row>
    <row r="152" spans="1:16" x14ac:dyDescent="0.2">
      <c r="A152" s="24" t="s">
        <v>55</v>
      </c>
      <c r="B152" s="29" t="s">
        <v>249</v>
      </c>
      <c r="C152" s="29" t="s">
        <v>5777</v>
      </c>
      <c r="D152" s="24" t="s">
        <v>69</v>
      </c>
      <c r="E152" s="30" t="s">
        <v>5778</v>
      </c>
      <c r="F152" s="31" t="s">
        <v>58</v>
      </c>
      <c r="G152" s="32">
        <v>0.88300000000000001</v>
      </c>
      <c r="H152" s="33">
        <v>0</v>
      </c>
      <c r="I152" s="33">
        <f>ROUND(ROUND(H152,2)*ROUND(G152,3),2)</f>
        <v>0</v>
      </c>
      <c r="O152">
        <f>(I152*21)/100</f>
        <v>0</v>
      </c>
      <c r="P152" t="s">
        <v>35</v>
      </c>
    </row>
    <row r="153" spans="1:16" ht="25.5" x14ac:dyDescent="0.2">
      <c r="A153" s="34" t="s">
        <v>59</v>
      </c>
      <c r="E153" s="35" t="s">
        <v>5779</v>
      </c>
    </row>
    <row r="154" spans="1:16" x14ac:dyDescent="0.2">
      <c r="A154" s="36" t="s">
        <v>61</v>
      </c>
      <c r="E154" s="37" t="s">
        <v>5780</v>
      </c>
    </row>
    <row r="155" spans="1:16" ht="191.25" x14ac:dyDescent="0.2">
      <c r="A155" t="s">
        <v>63</v>
      </c>
      <c r="E155" s="35" t="s">
        <v>783</v>
      </c>
    </row>
    <row r="156" spans="1:16" x14ac:dyDescent="0.2">
      <c r="A156" s="24" t="s">
        <v>55</v>
      </c>
      <c r="B156" s="29" t="s">
        <v>255</v>
      </c>
      <c r="C156" s="29" t="s">
        <v>293</v>
      </c>
      <c r="D156" s="24" t="s">
        <v>69</v>
      </c>
      <c r="E156" s="30" t="s">
        <v>294</v>
      </c>
      <c r="F156" s="31" t="s">
        <v>71</v>
      </c>
      <c r="G156" s="32">
        <v>1.988</v>
      </c>
      <c r="H156" s="33">
        <v>0</v>
      </c>
      <c r="I156" s="33">
        <f>ROUND(ROUND(H156,2)*ROUND(G156,3),2)</f>
        <v>0</v>
      </c>
      <c r="O156">
        <f>(I156*21)/100</f>
        <v>0</v>
      </c>
      <c r="P156" t="s">
        <v>35</v>
      </c>
    </row>
    <row r="157" spans="1:16" ht="25.5" x14ac:dyDescent="0.2">
      <c r="A157" s="34" t="s">
        <v>59</v>
      </c>
      <c r="E157" s="35" t="s">
        <v>5781</v>
      </c>
    </row>
    <row r="158" spans="1:16" x14ac:dyDescent="0.2">
      <c r="A158" s="36" t="s">
        <v>61</v>
      </c>
      <c r="E158" s="37" t="s">
        <v>5782</v>
      </c>
    </row>
    <row r="159" spans="1:16" ht="38.25" x14ac:dyDescent="0.2">
      <c r="A159" t="s">
        <v>63</v>
      </c>
      <c r="E159" s="35" t="s">
        <v>297</v>
      </c>
    </row>
    <row r="160" spans="1:16" x14ac:dyDescent="0.2">
      <c r="A160" s="24" t="s">
        <v>55</v>
      </c>
      <c r="B160" s="29" t="s">
        <v>262</v>
      </c>
      <c r="C160" s="29" t="s">
        <v>2514</v>
      </c>
      <c r="D160" s="24" t="s">
        <v>69</v>
      </c>
      <c r="E160" s="30" t="s">
        <v>2515</v>
      </c>
      <c r="F160" s="31" t="s">
        <v>71</v>
      </c>
      <c r="G160" s="32">
        <v>8.2270000000000003</v>
      </c>
      <c r="H160" s="33">
        <v>0</v>
      </c>
      <c r="I160" s="33">
        <f>ROUND(ROUND(H160,2)*ROUND(G160,3),2)</f>
        <v>0</v>
      </c>
      <c r="O160">
        <f>(I160*21)/100</f>
        <v>0</v>
      </c>
      <c r="P160" t="s">
        <v>35</v>
      </c>
    </row>
    <row r="161" spans="1:18" ht="25.5" x14ac:dyDescent="0.2">
      <c r="A161" s="34" t="s">
        <v>59</v>
      </c>
      <c r="E161" s="35" t="s">
        <v>5783</v>
      </c>
    </row>
    <row r="162" spans="1:18" x14ac:dyDescent="0.2">
      <c r="A162" s="36" t="s">
        <v>61</v>
      </c>
      <c r="E162" s="37" t="s">
        <v>5784</v>
      </c>
    </row>
    <row r="163" spans="1:18" ht="38.25" x14ac:dyDescent="0.2">
      <c r="A163" t="s">
        <v>63</v>
      </c>
      <c r="E163" s="35" t="s">
        <v>2679</v>
      </c>
    </row>
    <row r="164" spans="1:18" x14ac:dyDescent="0.2">
      <c r="A164" s="24" t="s">
        <v>55</v>
      </c>
      <c r="B164" s="29" t="s">
        <v>269</v>
      </c>
      <c r="C164" s="29" t="s">
        <v>5785</v>
      </c>
      <c r="D164" s="24" t="s">
        <v>69</v>
      </c>
      <c r="E164" s="30" t="s">
        <v>5786</v>
      </c>
      <c r="F164" s="31" t="s">
        <v>71</v>
      </c>
      <c r="G164" s="32">
        <v>3</v>
      </c>
      <c r="H164" s="33">
        <v>0</v>
      </c>
      <c r="I164" s="33">
        <f>ROUND(ROUND(H164,2)*ROUND(G164,3),2)</f>
        <v>0</v>
      </c>
      <c r="O164">
        <f>(I164*21)/100</f>
        <v>0</v>
      </c>
      <c r="P164" t="s">
        <v>35</v>
      </c>
    </row>
    <row r="165" spans="1:18" ht="25.5" x14ac:dyDescent="0.2">
      <c r="A165" s="34" t="s">
        <v>59</v>
      </c>
      <c r="E165" s="35" t="s">
        <v>5787</v>
      </c>
    </row>
    <row r="166" spans="1:18" x14ac:dyDescent="0.2">
      <c r="A166" s="36" t="s">
        <v>61</v>
      </c>
      <c r="E166" s="37" t="s">
        <v>5788</v>
      </c>
    </row>
    <row r="167" spans="1:18" ht="395.25" x14ac:dyDescent="0.2">
      <c r="A167" t="s">
        <v>63</v>
      </c>
      <c r="E167" s="35" t="s">
        <v>5789</v>
      </c>
    </row>
    <row r="168" spans="1:18" ht="12.75" customHeight="1" x14ac:dyDescent="0.2">
      <c r="A168" s="12" t="s">
        <v>53</v>
      </c>
      <c r="B168" s="12"/>
      <c r="C168" s="38" t="s">
        <v>45</v>
      </c>
      <c r="D168" s="12"/>
      <c r="E168" s="27" t="s">
        <v>315</v>
      </c>
      <c r="F168" s="12"/>
      <c r="G168" s="12"/>
      <c r="H168" s="12"/>
      <c r="I168" s="39">
        <f>0+Q168</f>
        <v>0</v>
      </c>
      <c r="O168">
        <f>0+R168</f>
        <v>0</v>
      </c>
      <c r="Q168">
        <f>0+I169+I173</f>
        <v>0</v>
      </c>
      <c r="R168">
        <f>0+O169+O173</f>
        <v>0</v>
      </c>
    </row>
    <row r="169" spans="1:18" x14ac:dyDescent="0.2">
      <c r="A169" s="24" t="s">
        <v>55</v>
      </c>
      <c r="B169" s="29" t="s">
        <v>275</v>
      </c>
      <c r="C169" s="29" t="s">
        <v>323</v>
      </c>
      <c r="D169" s="24" t="s">
        <v>69</v>
      </c>
      <c r="E169" s="30" t="s">
        <v>5790</v>
      </c>
      <c r="F169" s="31" t="s">
        <v>204</v>
      </c>
      <c r="G169" s="32">
        <v>65.5</v>
      </c>
      <c r="H169" s="33">
        <v>0</v>
      </c>
      <c r="I169" s="33">
        <f>ROUND(ROUND(H169,2)*ROUND(G169,3),2)</f>
        <v>0</v>
      </c>
      <c r="O169">
        <f>(I169*21)/100</f>
        <v>0</v>
      </c>
      <c r="P169" t="s">
        <v>35</v>
      </c>
    </row>
    <row r="170" spans="1:18" ht="25.5" x14ac:dyDescent="0.2">
      <c r="A170" s="34" t="s">
        <v>59</v>
      </c>
      <c r="E170" s="35" t="s">
        <v>5791</v>
      </c>
    </row>
    <row r="171" spans="1:18" x14ac:dyDescent="0.2">
      <c r="A171" s="36" t="s">
        <v>61</v>
      </c>
      <c r="E171" s="37" t="s">
        <v>5792</v>
      </c>
    </row>
    <row r="172" spans="1:18" ht="51" x14ac:dyDescent="0.2">
      <c r="A172" t="s">
        <v>63</v>
      </c>
      <c r="E172" s="35" t="s">
        <v>327</v>
      </c>
    </row>
    <row r="173" spans="1:18" x14ac:dyDescent="0.2">
      <c r="A173" s="24" t="s">
        <v>55</v>
      </c>
      <c r="B173" s="29" t="s">
        <v>282</v>
      </c>
      <c r="C173" s="29" t="s">
        <v>435</v>
      </c>
      <c r="D173" s="24" t="s">
        <v>69</v>
      </c>
      <c r="E173" s="30" t="s">
        <v>436</v>
      </c>
      <c r="F173" s="31" t="s">
        <v>204</v>
      </c>
      <c r="G173" s="32">
        <v>65.5</v>
      </c>
      <c r="H173" s="33">
        <v>0</v>
      </c>
      <c r="I173" s="33">
        <f>ROUND(ROUND(H173,2)*ROUND(G173,3),2)</f>
        <v>0</v>
      </c>
      <c r="O173">
        <f>(I173*21)/100</f>
        <v>0</v>
      </c>
      <c r="P173" t="s">
        <v>35</v>
      </c>
    </row>
    <row r="174" spans="1:18" ht="51" x14ac:dyDescent="0.2">
      <c r="A174" s="34" t="s">
        <v>59</v>
      </c>
      <c r="E174" s="35" t="s">
        <v>5793</v>
      </c>
    </row>
    <row r="175" spans="1:18" x14ac:dyDescent="0.2">
      <c r="A175" s="36" t="s">
        <v>61</v>
      </c>
      <c r="E175" s="37" t="s">
        <v>5792</v>
      </c>
    </row>
    <row r="176" spans="1:18" ht="165.75" x14ac:dyDescent="0.2">
      <c r="A176" t="s">
        <v>63</v>
      </c>
      <c r="E176" s="35" t="s">
        <v>428</v>
      </c>
    </row>
    <row r="177" spans="1:18" ht="12.75" customHeight="1" x14ac:dyDescent="0.2">
      <c r="A177" s="12" t="s">
        <v>53</v>
      </c>
      <c r="B177" s="12"/>
      <c r="C177" s="38" t="s">
        <v>47</v>
      </c>
      <c r="D177" s="12"/>
      <c r="E177" s="27" t="s">
        <v>793</v>
      </c>
      <c r="F177" s="12"/>
      <c r="G177" s="12"/>
      <c r="H177" s="12"/>
      <c r="I177" s="39">
        <f>0+Q177</f>
        <v>0</v>
      </c>
      <c r="O177">
        <f>0+R177</f>
        <v>0</v>
      </c>
      <c r="Q177">
        <f>0+I178+I182+I186+I190+I194+I198+I202+I206</f>
        <v>0</v>
      </c>
      <c r="R177">
        <f>0+O178+O182+O186+O190+O194+O198+O202+O206</f>
        <v>0</v>
      </c>
    </row>
    <row r="178" spans="1:18" x14ac:dyDescent="0.2">
      <c r="A178" s="24" t="s">
        <v>55</v>
      </c>
      <c r="B178" s="29" t="s">
        <v>287</v>
      </c>
      <c r="C178" s="29" t="s">
        <v>5794</v>
      </c>
      <c r="D178" s="24" t="s">
        <v>69</v>
      </c>
      <c r="E178" s="30" t="s">
        <v>5795</v>
      </c>
      <c r="F178" s="31" t="s">
        <v>204</v>
      </c>
      <c r="G178" s="32">
        <v>24</v>
      </c>
      <c r="H178" s="33">
        <v>0</v>
      </c>
      <c r="I178" s="33">
        <f>ROUND(ROUND(H178,2)*ROUND(G178,3),2)</f>
        <v>0</v>
      </c>
      <c r="O178">
        <f>(I178*21)/100</f>
        <v>0</v>
      </c>
      <c r="P178" t="s">
        <v>35</v>
      </c>
    </row>
    <row r="179" spans="1:18" ht="38.25" x14ac:dyDescent="0.2">
      <c r="A179" s="34" t="s">
        <v>59</v>
      </c>
      <c r="E179" s="35" t="s">
        <v>5796</v>
      </c>
    </row>
    <row r="180" spans="1:18" x14ac:dyDescent="0.2">
      <c r="A180" s="36" t="s">
        <v>61</v>
      </c>
      <c r="E180" s="37" t="s">
        <v>5797</v>
      </c>
    </row>
    <row r="181" spans="1:18" ht="76.5" x14ac:dyDescent="0.2">
      <c r="A181" t="s">
        <v>63</v>
      </c>
      <c r="E181" s="35" t="s">
        <v>798</v>
      </c>
    </row>
    <row r="182" spans="1:18" x14ac:dyDescent="0.2">
      <c r="A182" s="24" t="s">
        <v>55</v>
      </c>
      <c r="B182" s="29" t="s">
        <v>292</v>
      </c>
      <c r="C182" s="29" t="s">
        <v>5798</v>
      </c>
      <c r="D182" s="24" t="s">
        <v>69</v>
      </c>
      <c r="E182" s="30" t="s">
        <v>5799</v>
      </c>
      <c r="F182" s="31" t="s">
        <v>204</v>
      </c>
      <c r="G182" s="32">
        <v>77.984999999999999</v>
      </c>
      <c r="H182" s="33">
        <v>0</v>
      </c>
      <c r="I182" s="33">
        <f>ROUND(ROUND(H182,2)*ROUND(G182,3),2)</f>
        <v>0</v>
      </c>
      <c r="O182">
        <f>(I182*21)/100</f>
        <v>0</v>
      </c>
      <c r="P182" t="s">
        <v>35</v>
      </c>
    </row>
    <row r="183" spans="1:18" ht="38.25" x14ac:dyDescent="0.2">
      <c r="A183" s="34" t="s">
        <v>59</v>
      </c>
      <c r="E183" s="35" t="s">
        <v>5800</v>
      </c>
    </row>
    <row r="184" spans="1:18" x14ac:dyDescent="0.2">
      <c r="A184" s="36" t="s">
        <v>61</v>
      </c>
      <c r="E184" s="37" t="s">
        <v>5801</v>
      </c>
    </row>
    <row r="185" spans="1:18" ht="76.5" x14ac:dyDescent="0.2">
      <c r="A185" t="s">
        <v>63</v>
      </c>
      <c r="E185" s="35" t="s">
        <v>798</v>
      </c>
    </row>
    <row r="186" spans="1:18" x14ac:dyDescent="0.2">
      <c r="A186" s="24" t="s">
        <v>55</v>
      </c>
      <c r="B186" s="29" t="s">
        <v>298</v>
      </c>
      <c r="C186" s="29" t="s">
        <v>5802</v>
      </c>
      <c r="D186" s="24" t="s">
        <v>69</v>
      </c>
      <c r="E186" s="30" t="s">
        <v>5803</v>
      </c>
      <c r="F186" s="31" t="s">
        <v>204</v>
      </c>
      <c r="G186" s="32">
        <v>168.90600000000001</v>
      </c>
      <c r="H186" s="33">
        <v>0</v>
      </c>
      <c r="I186" s="33">
        <f>ROUND(ROUND(H186,2)*ROUND(G186,3),2)</f>
        <v>0</v>
      </c>
      <c r="O186">
        <f>(I186*21)/100</f>
        <v>0</v>
      </c>
      <c r="P186" t="s">
        <v>35</v>
      </c>
    </row>
    <row r="187" spans="1:18" ht="102" x14ac:dyDescent="0.2">
      <c r="A187" s="34" t="s">
        <v>59</v>
      </c>
      <c r="E187" s="35" t="s">
        <v>5804</v>
      </c>
    </row>
    <row r="188" spans="1:18" ht="38.25" x14ac:dyDescent="0.2">
      <c r="A188" s="36" t="s">
        <v>61</v>
      </c>
      <c r="E188" s="37" t="s">
        <v>5805</v>
      </c>
    </row>
    <row r="189" spans="1:18" ht="76.5" x14ac:dyDescent="0.2">
      <c r="A189" t="s">
        <v>63</v>
      </c>
      <c r="E189" s="35" t="s">
        <v>798</v>
      </c>
    </row>
    <row r="190" spans="1:18" x14ac:dyDescent="0.2">
      <c r="A190" s="24" t="s">
        <v>55</v>
      </c>
      <c r="B190" s="29" t="s">
        <v>303</v>
      </c>
      <c r="C190" s="29" t="s">
        <v>974</v>
      </c>
      <c r="D190" s="24" t="s">
        <v>69</v>
      </c>
      <c r="E190" s="30" t="s">
        <v>975</v>
      </c>
      <c r="F190" s="31" t="s">
        <v>101</v>
      </c>
      <c r="G190" s="32">
        <v>67.5</v>
      </c>
      <c r="H190" s="33">
        <v>0</v>
      </c>
      <c r="I190" s="33">
        <f>ROUND(ROUND(H190,2)*ROUND(G190,3),2)</f>
        <v>0</v>
      </c>
      <c r="O190">
        <f>(I190*21)/100</f>
        <v>0</v>
      </c>
      <c r="P190" t="s">
        <v>35</v>
      </c>
    </row>
    <row r="191" spans="1:18" ht="25.5" x14ac:dyDescent="0.2">
      <c r="A191" s="34" t="s">
        <v>59</v>
      </c>
      <c r="E191" s="35" t="s">
        <v>5806</v>
      </c>
    </row>
    <row r="192" spans="1:18" x14ac:dyDescent="0.2">
      <c r="A192" s="36" t="s">
        <v>61</v>
      </c>
      <c r="E192" s="37" t="s">
        <v>5718</v>
      </c>
    </row>
    <row r="193" spans="1:16" ht="76.5" x14ac:dyDescent="0.2">
      <c r="A193" t="s">
        <v>63</v>
      </c>
      <c r="E193" s="35" t="s">
        <v>977</v>
      </c>
    </row>
    <row r="194" spans="1:16" x14ac:dyDescent="0.2">
      <c r="A194" s="24" t="s">
        <v>55</v>
      </c>
      <c r="B194" s="29" t="s">
        <v>309</v>
      </c>
      <c r="C194" s="29" t="s">
        <v>5807</v>
      </c>
      <c r="D194" s="24" t="s">
        <v>69</v>
      </c>
      <c r="E194" s="30" t="s">
        <v>5808</v>
      </c>
      <c r="F194" s="31" t="s">
        <v>71</v>
      </c>
      <c r="G194" s="32">
        <v>4.5599999999999996</v>
      </c>
      <c r="H194" s="33">
        <v>0</v>
      </c>
      <c r="I194" s="33">
        <f>ROUND(ROUND(H194,2)*ROUND(G194,3),2)</f>
        <v>0</v>
      </c>
      <c r="O194">
        <f>(I194*21)/100</f>
        <v>0</v>
      </c>
      <c r="P194" t="s">
        <v>35</v>
      </c>
    </row>
    <row r="195" spans="1:16" ht="25.5" x14ac:dyDescent="0.2">
      <c r="A195" s="34" t="s">
        <v>59</v>
      </c>
      <c r="E195" s="35" t="s">
        <v>5809</v>
      </c>
    </row>
    <row r="196" spans="1:16" x14ac:dyDescent="0.2">
      <c r="A196" s="36" t="s">
        <v>61</v>
      </c>
      <c r="E196" s="37" t="s">
        <v>5810</v>
      </c>
    </row>
    <row r="197" spans="1:16" ht="280.5" x14ac:dyDescent="0.2">
      <c r="A197" t="s">
        <v>63</v>
      </c>
      <c r="E197" s="35" t="s">
        <v>5811</v>
      </c>
    </row>
    <row r="198" spans="1:16" x14ac:dyDescent="0.2">
      <c r="A198" s="24" t="s">
        <v>55</v>
      </c>
      <c r="B198" s="29" t="s">
        <v>316</v>
      </c>
      <c r="C198" s="29" t="s">
        <v>5812</v>
      </c>
      <c r="D198" s="24" t="s">
        <v>69</v>
      </c>
      <c r="E198" s="30" t="s">
        <v>5813</v>
      </c>
      <c r="F198" s="31" t="s">
        <v>204</v>
      </c>
      <c r="G198" s="32">
        <v>2.25</v>
      </c>
      <c r="H198" s="33">
        <v>0</v>
      </c>
      <c r="I198" s="33">
        <f>ROUND(ROUND(H198,2)*ROUND(G198,3),2)</f>
        <v>0</v>
      </c>
      <c r="O198">
        <f>(I198*21)/100</f>
        <v>0</v>
      </c>
      <c r="P198" t="s">
        <v>35</v>
      </c>
    </row>
    <row r="199" spans="1:16" ht="25.5" x14ac:dyDescent="0.2">
      <c r="A199" s="34" t="s">
        <v>59</v>
      </c>
      <c r="E199" s="35" t="s">
        <v>5814</v>
      </c>
    </row>
    <row r="200" spans="1:16" x14ac:dyDescent="0.2">
      <c r="A200" s="36" t="s">
        <v>61</v>
      </c>
      <c r="E200" s="37" t="s">
        <v>5815</v>
      </c>
    </row>
    <row r="201" spans="1:16" ht="140.25" x14ac:dyDescent="0.2">
      <c r="A201" t="s">
        <v>63</v>
      </c>
      <c r="E201" s="35" t="s">
        <v>5816</v>
      </c>
    </row>
    <row r="202" spans="1:16" x14ac:dyDescent="0.2">
      <c r="A202" s="24" t="s">
        <v>55</v>
      </c>
      <c r="B202" s="29" t="s">
        <v>322</v>
      </c>
      <c r="C202" s="29" t="s">
        <v>5817</v>
      </c>
      <c r="D202" s="24" t="s">
        <v>69</v>
      </c>
      <c r="E202" s="30" t="s">
        <v>5818</v>
      </c>
      <c r="F202" s="31" t="s">
        <v>204</v>
      </c>
      <c r="G202" s="32">
        <v>2.8130000000000002</v>
      </c>
      <c r="H202" s="33">
        <v>0</v>
      </c>
      <c r="I202" s="33">
        <f>ROUND(ROUND(H202,2)*ROUND(G202,3),2)</f>
        <v>0</v>
      </c>
      <c r="O202">
        <f>(I202*21)/100</f>
        <v>0</v>
      </c>
      <c r="P202" t="s">
        <v>35</v>
      </c>
    </row>
    <row r="203" spans="1:16" ht="25.5" x14ac:dyDescent="0.2">
      <c r="A203" s="34" t="s">
        <v>59</v>
      </c>
      <c r="E203" s="35" t="s">
        <v>5819</v>
      </c>
    </row>
    <row r="204" spans="1:16" x14ac:dyDescent="0.2">
      <c r="A204" s="36" t="s">
        <v>61</v>
      </c>
      <c r="E204" s="37" t="s">
        <v>5820</v>
      </c>
    </row>
    <row r="205" spans="1:16" ht="140.25" x14ac:dyDescent="0.2">
      <c r="A205" t="s">
        <v>63</v>
      </c>
      <c r="E205" s="35" t="s">
        <v>5816</v>
      </c>
    </row>
    <row r="206" spans="1:16" x14ac:dyDescent="0.2">
      <c r="A206" s="24" t="s">
        <v>55</v>
      </c>
      <c r="B206" s="29" t="s">
        <v>328</v>
      </c>
      <c r="C206" s="29" t="s">
        <v>5821</v>
      </c>
      <c r="D206" s="24" t="s">
        <v>69</v>
      </c>
      <c r="E206" s="30" t="s">
        <v>5822</v>
      </c>
      <c r="F206" s="31" t="s">
        <v>204</v>
      </c>
      <c r="G206" s="32">
        <v>1.25</v>
      </c>
      <c r="H206" s="33">
        <v>0</v>
      </c>
      <c r="I206" s="33">
        <f>ROUND(ROUND(H206,2)*ROUND(G206,3),2)</f>
        <v>0</v>
      </c>
      <c r="O206">
        <f>(I206*21)/100</f>
        <v>0</v>
      </c>
      <c r="P206" t="s">
        <v>35</v>
      </c>
    </row>
    <row r="207" spans="1:16" ht="25.5" x14ac:dyDescent="0.2">
      <c r="A207" s="34" t="s">
        <v>59</v>
      </c>
      <c r="E207" s="35" t="s">
        <v>5823</v>
      </c>
    </row>
    <row r="208" spans="1:16" x14ac:dyDescent="0.2">
      <c r="A208" s="36" t="s">
        <v>61</v>
      </c>
      <c r="E208" s="37" t="s">
        <v>5824</v>
      </c>
    </row>
    <row r="209" spans="1:18" ht="127.5" x14ac:dyDescent="0.2">
      <c r="A209" t="s">
        <v>63</v>
      </c>
      <c r="E209" s="35" t="s">
        <v>5825</v>
      </c>
    </row>
    <row r="210" spans="1:18" ht="12.75" customHeight="1" x14ac:dyDescent="0.2">
      <c r="A210" s="12" t="s">
        <v>53</v>
      </c>
      <c r="B210" s="12"/>
      <c r="C210" s="38" t="s">
        <v>89</v>
      </c>
      <c r="D210" s="12"/>
      <c r="E210" s="27" t="s">
        <v>476</v>
      </c>
      <c r="F210" s="12"/>
      <c r="G210" s="12"/>
      <c r="H210" s="12"/>
      <c r="I210" s="39">
        <f>0+Q210</f>
        <v>0</v>
      </c>
      <c r="O210">
        <f>0+R210</f>
        <v>0</v>
      </c>
      <c r="Q210">
        <f>0+I211+I215+I219+I223+I227+I231+I235+I239</f>
        <v>0</v>
      </c>
      <c r="R210">
        <f>0+O211+O215+O219+O223+O227+O231+O235+O239</f>
        <v>0</v>
      </c>
    </row>
    <row r="211" spans="1:18" ht="25.5" x14ac:dyDescent="0.2">
      <c r="A211" s="24" t="s">
        <v>55</v>
      </c>
      <c r="B211" s="29" t="s">
        <v>333</v>
      </c>
      <c r="C211" s="29" t="s">
        <v>799</v>
      </c>
      <c r="D211" s="24" t="s">
        <v>69</v>
      </c>
      <c r="E211" s="30" t="s">
        <v>800</v>
      </c>
      <c r="F211" s="31" t="s">
        <v>204</v>
      </c>
      <c r="G211" s="32">
        <v>148.79</v>
      </c>
      <c r="H211" s="33">
        <v>0</v>
      </c>
      <c r="I211" s="33">
        <f>ROUND(ROUND(H211,2)*ROUND(G211,3),2)</f>
        <v>0</v>
      </c>
      <c r="O211">
        <f>(I211*21)/100</f>
        <v>0</v>
      </c>
      <c r="P211" t="s">
        <v>35</v>
      </c>
    </row>
    <row r="212" spans="1:18" ht="89.25" x14ac:dyDescent="0.2">
      <c r="A212" s="34" t="s">
        <v>59</v>
      </c>
      <c r="E212" s="35" t="s">
        <v>5826</v>
      </c>
    </row>
    <row r="213" spans="1:18" ht="38.25" x14ac:dyDescent="0.2">
      <c r="A213" s="36" t="s">
        <v>61</v>
      </c>
      <c r="E213" s="37" t="s">
        <v>5827</v>
      </c>
    </row>
    <row r="214" spans="1:18" ht="191.25" x14ac:dyDescent="0.2">
      <c r="A214" t="s">
        <v>63</v>
      </c>
      <c r="E214" s="35" t="s">
        <v>803</v>
      </c>
    </row>
    <row r="215" spans="1:18" x14ac:dyDescent="0.2">
      <c r="A215" s="24" t="s">
        <v>55</v>
      </c>
      <c r="B215" s="29" t="s">
        <v>336</v>
      </c>
      <c r="C215" s="29" t="s">
        <v>2156</v>
      </c>
      <c r="D215" s="24" t="s">
        <v>69</v>
      </c>
      <c r="E215" s="30" t="s">
        <v>2157</v>
      </c>
      <c r="F215" s="31" t="s">
        <v>204</v>
      </c>
      <c r="G215" s="32">
        <v>45</v>
      </c>
      <c r="H215" s="33">
        <v>0</v>
      </c>
      <c r="I215" s="33">
        <f>ROUND(ROUND(H215,2)*ROUND(G215,3),2)</f>
        <v>0</v>
      </c>
      <c r="O215">
        <f>(I215*21)/100</f>
        <v>0</v>
      </c>
      <c r="P215" t="s">
        <v>35</v>
      </c>
    </row>
    <row r="216" spans="1:18" ht="38.25" x14ac:dyDescent="0.2">
      <c r="A216" s="34" t="s">
        <v>59</v>
      </c>
      <c r="E216" s="35" t="s">
        <v>5828</v>
      </c>
    </row>
    <row r="217" spans="1:18" x14ac:dyDescent="0.2">
      <c r="A217" s="36" t="s">
        <v>61</v>
      </c>
      <c r="E217" s="37" t="s">
        <v>5829</v>
      </c>
    </row>
    <row r="218" spans="1:18" ht="38.25" x14ac:dyDescent="0.2">
      <c r="A218" t="s">
        <v>63</v>
      </c>
      <c r="E218" s="35" t="s">
        <v>2160</v>
      </c>
    </row>
    <row r="219" spans="1:18" x14ac:dyDescent="0.2">
      <c r="A219" s="24" t="s">
        <v>55</v>
      </c>
      <c r="B219" s="29" t="s">
        <v>341</v>
      </c>
      <c r="C219" s="29" t="s">
        <v>2161</v>
      </c>
      <c r="D219" s="24" t="s">
        <v>69</v>
      </c>
      <c r="E219" s="30" t="s">
        <v>2162</v>
      </c>
      <c r="F219" s="31" t="s">
        <v>204</v>
      </c>
      <c r="G219" s="32">
        <v>75.5</v>
      </c>
      <c r="H219" s="33">
        <v>0</v>
      </c>
      <c r="I219" s="33">
        <f>ROUND(ROUND(H219,2)*ROUND(G219,3),2)</f>
        <v>0</v>
      </c>
      <c r="O219">
        <f>(I219*21)/100</f>
        <v>0</v>
      </c>
      <c r="P219" t="s">
        <v>35</v>
      </c>
    </row>
    <row r="220" spans="1:18" ht="38.25" x14ac:dyDescent="0.2">
      <c r="A220" s="34" t="s">
        <v>59</v>
      </c>
      <c r="E220" s="35" t="s">
        <v>5830</v>
      </c>
    </row>
    <row r="221" spans="1:18" x14ac:dyDescent="0.2">
      <c r="A221" s="36" t="s">
        <v>61</v>
      </c>
      <c r="E221" s="37" t="s">
        <v>5831</v>
      </c>
    </row>
    <row r="222" spans="1:18" ht="38.25" x14ac:dyDescent="0.2">
      <c r="A222" t="s">
        <v>63</v>
      </c>
      <c r="E222" s="35" t="s">
        <v>2160</v>
      </c>
    </row>
    <row r="223" spans="1:18" x14ac:dyDescent="0.2">
      <c r="A223" s="24" t="s">
        <v>55</v>
      </c>
      <c r="B223" s="29" t="s">
        <v>346</v>
      </c>
      <c r="C223" s="29" t="s">
        <v>5832</v>
      </c>
      <c r="D223" s="24" t="s">
        <v>69</v>
      </c>
      <c r="E223" s="30" t="s">
        <v>5833</v>
      </c>
      <c r="F223" s="31" t="s">
        <v>204</v>
      </c>
      <c r="G223" s="32">
        <v>89.23</v>
      </c>
      <c r="H223" s="33">
        <v>0</v>
      </c>
      <c r="I223" s="33">
        <f>ROUND(ROUND(H223,2)*ROUND(G223,3),2)</f>
        <v>0</v>
      </c>
      <c r="O223">
        <f>(I223*21)/100</f>
        <v>0</v>
      </c>
      <c r="P223" t="s">
        <v>35</v>
      </c>
    </row>
    <row r="224" spans="1:18" ht="102" x14ac:dyDescent="0.2">
      <c r="A224" s="34" t="s">
        <v>59</v>
      </c>
      <c r="E224" s="35" t="s">
        <v>5834</v>
      </c>
    </row>
    <row r="225" spans="1:16" ht="51" x14ac:dyDescent="0.2">
      <c r="A225" s="36" t="s">
        <v>61</v>
      </c>
      <c r="E225" s="37" t="s">
        <v>5835</v>
      </c>
    </row>
    <row r="226" spans="1:16" ht="140.25" x14ac:dyDescent="0.2">
      <c r="A226" t="s">
        <v>63</v>
      </c>
      <c r="E226" s="35" t="s">
        <v>5836</v>
      </c>
    </row>
    <row r="227" spans="1:16" x14ac:dyDescent="0.2">
      <c r="A227" s="24" t="s">
        <v>55</v>
      </c>
      <c r="B227" s="29" t="s">
        <v>351</v>
      </c>
      <c r="C227" s="29" t="s">
        <v>5837</v>
      </c>
      <c r="D227" s="24" t="s">
        <v>69</v>
      </c>
      <c r="E227" s="30" t="s">
        <v>5838</v>
      </c>
      <c r="F227" s="31" t="s">
        <v>486</v>
      </c>
      <c r="G227" s="32">
        <v>3</v>
      </c>
      <c r="H227" s="33">
        <v>0</v>
      </c>
      <c r="I227" s="33">
        <f>ROUND(ROUND(H227,2)*ROUND(G227,3),2)</f>
        <v>0</v>
      </c>
      <c r="O227">
        <f>(I227*21)/100</f>
        <v>0</v>
      </c>
      <c r="P227" t="s">
        <v>35</v>
      </c>
    </row>
    <row r="228" spans="1:16" ht="25.5" x14ac:dyDescent="0.2">
      <c r="A228" s="34" t="s">
        <v>59</v>
      </c>
      <c r="E228" s="35" t="s">
        <v>5839</v>
      </c>
    </row>
    <row r="229" spans="1:16" x14ac:dyDescent="0.2">
      <c r="A229" s="36" t="s">
        <v>61</v>
      </c>
      <c r="E229" s="37" t="s">
        <v>448</v>
      </c>
    </row>
    <row r="230" spans="1:16" ht="153" x14ac:dyDescent="0.2">
      <c r="A230" t="s">
        <v>63</v>
      </c>
      <c r="E230" s="35" t="s">
        <v>5840</v>
      </c>
    </row>
    <row r="231" spans="1:16" x14ac:dyDescent="0.2">
      <c r="A231" s="24" t="s">
        <v>55</v>
      </c>
      <c r="B231" s="29" t="s">
        <v>356</v>
      </c>
      <c r="C231" s="29" t="s">
        <v>5841</v>
      </c>
      <c r="D231" s="24" t="s">
        <v>69</v>
      </c>
      <c r="E231" s="30" t="s">
        <v>5842</v>
      </c>
      <c r="F231" s="31" t="s">
        <v>204</v>
      </c>
      <c r="G231" s="32">
        <v>7.05</v>
      </c>
      <c r="H231" s="33">
        <v>0</v>
      </c>
      <c r="I231" s="33">
        <f>ROUND(ROUND(H231,2)*ROUND(G231,3),2)</f>
        <v>0</v>
      </c>
      <c r="O231">
        <f>(I231*21)/100</f>
        <v>0</v>
      </c>
      <c r="P231" t="s">
        <v>35</v>
      </c>
    </row>
    <row r="232" spans="1:16" ht="25.5" x14ac:dyDescent="0.2">
      <c r="A232" s="34" t="s">
        <v>59</v>
      </c>
      <c r="E232" s="35" t="s">
        <v>5843</v>
      </c>
    </row>
    <row r="233" spans="1:16" x14ac:dyDescent="0.2">
      <c r="A233" s="36" t="s">
        <v>61</v>
      </c>
      <c r="E233" s="37" t="s">
        <v>5844</v>
      </c>
    </row>
    <row r="234" spans="1:16" ht="102" x14ac:dyDescent="0.2">
      <c r="A234" t="s">
        <v>63</v>
      </c>
      <c r="E234" s="35" t="s">
        <v>5845</v>
      </c>
    </row>
    <row r="235" spans="1:16" x14ac:dyDescent="0.2">
      <c r="A235" s="24" t="s">
        <v>55</v>
      </c>
      <c r="B235" s="29" t="s">
        <v>362</v>
      </c>
      <c r="C235" s="29" t="s">
        <v>5846</v>
      </c>
      <c r="D235" s="24" t="s">
        <v>69</v>
      </c>
      <c r="E235" s="30" t="s">
        <v>5842</v>
      </c>
      <c r="F235" s="31" t="s">
        <v>204</v>
      </c>
      <c r="G235" s="32">
        <v>12.35</v>
      </c>
      <c r="H235" s="33">
        <v>0</v>
      </c>
      <c r="I235" s="33">
        <f>ROUND(ROUND(H235,2)*ROUND(G235,3),2)</f>
        <v>0</v>
      </c>
      <c r="O235">
        <f>(I235*21)/100</f>
        <v>0</v>
      </c>
      <c r="P235" t="s">
        <v>35</v>
      </c>
    </row>
    <row r="236" spans="1:16" ht="38.25" x14ac:dyDescent="0.2">
      <c r="A236" s="34" t="s">
        <v>59</v>
      </c>
      <c r="E236" s="41" t="s">
        <v>6285</v>
      </c>
    </row>
    <row r="237" spans="1:16" x14ac:dyDescent="0.2">
      <c r="A237" s="36" t="s">
        <v>61</v>
      </c>
      <c r="E237" s="37" t="s">
        <v>5847</v>
      </c>
    </row>
    <row r="238" spans="1:16" ht="38.25" x14ac:dyDescent="0.2">
      <c r="A238" t="s">
        <v>63</v>
      </c>
      <c r="E238" s="35" t="s">
        <v>816</v>
      </c>
    </row>
    <row r="239" spans="1:16" x14ac:dyDescent="0.2">
      <c r="A239" s="24" t="s">
        <v>55</v>
      </c>
      <c r="B239" s="29" t="s">
        <v>368</v>
      </c>
      <c r="C239" s="29" t="s">
        <v>2165</v>
      </c>
      <c r="D239" s="24" t="s">
        <v>69</v>
      </c>
      <c r="E239" s="30" t="s">
        <v>2166</v>
      </c>
      <c r="F239" s="31" t="s">
        <v>204</v>
      </c>
      <c r="G239" s="32">
        <v>20</v>
      </c>
      <c r="H239" s="33">
        <v>0</v>
      </c>
      <c r="I239" s="33">
        <f>ROUND(ROUND(H239,2)*ROUND(G239,3),2)</f>
        <v>0</v>
      </c>
      <c r="O239">
        <f>(I239*21)/100</f>
        <v>0</v>
      </c>
      <c r="P239" t="s">
        <v>35</v>
      </c>
    </row>
    <row r="240" spans="1:16" ht="25.5" x14ac:dyDescent="0.2">
      <c r="A240" s="34" t="s">
        <v>59</v>
      </c>
      <c r="E240" s="35" t="s">
        <v>5848</v>
      </c>
    </row>
    <row r="241" spans="1:18" x14ac:dyDescent="0.2">
      <c r="A241" s="36" t="s">
        <v>61</v>
      </c>
      <c r="E241" s="37" t="s">
        <v>743</v>
      </c>
    </row>
    <row r="242" spans="1:18" ht="51" x14ac:dyDescent="0.2">
      <c r="A242" t="s">
        <v>63</v>
      </c>
      <c r="E242" s="35" t="s">
        <v>985</v>
      </c>
    </row>
    <row r="243" spans="1:18" ht="12.75" customHeight="1" x14ac:dyDescent="0.2">
      <c r="A243" s="12" t="s">
        <v>53</v>
      </c>
      <c r="B243" s="12"/>
      <c r="C243" s="38" t="s">
        <v>94</v>
      </c>
      <c r="D243" s="12"/>
      <c r="E243" s="27" t="s">
        <v>490</v>
      </c>
      <c r="F243" s="12"/>
      <c r="G243" s="12"/>
      <c r="H243" s="12"/>
      <c r="I243" s="39">
        <f>0+Q243</f>
        <v>0</v>
      </c>
      <c r="O243">
        <f>0+R243</f>
        <v>0</v>
      </c>
      <c r="Q243">
        <f>0+I244+I248+I252+I256</f>
        <v>0</v>
      </c>
      <c r="R243">
        <f>0+O244+O248+O252+O256</f>
        <v>0</v>
      </c>
    </row>
    <row r="244" spans="1:18" x14ac:dyDescent="0.2">
      <c r="A244" s="24" t="s">
        <v>55</v>
      </c>
      <c r="B244" s="29" t="s">
        <v>374</v>
      </c>
      <c r="C244" s="29" t="s">
        <v>498</v>
      </c>
      <c r="D244" s="24" t="s">
        <v>69</v>
      </c>
      <c r="E244" s="30" t="s">
        <v>499</v>
      </c>
      <c r="F244" s="31" t="s">
        <v>101</v>
      </c>
      <c r="G244" s="32">
        <v>13.25</v>
      </c>
      <c r="H244" s="33">
        <v>0</v>
      </c>
      <c r="I244" s="33">
        <f>ROUND(ROUND(H244,2)*ROUND(G244,3),2)</f>
        <v>0</v>
      </c>
      <c r="O244">
        <f>(I244*21)/100</f>
        <v>0</v>
      </c>
      <c r="P244" t="s">
        <v>35</v>
      </c>
    </row>
    <row r="245" spans="1:18" ht="25.5" x14ac:dyDescent="0.2">
      <c r="A245" s="34" t="s">
        <v>59</v>
      </c>
      <c r="E245" s="35" t="s">
        <v>5849</v>
      </c>
    </row>
    <row r="246" spans="1:18" x14ac:dyDescent="0.2">
      <c r="A246" s="36" t="s">
        <v>61</v>
      </c>
      <c r="E246" s="37" t="s">
        <v>5850</v>
      </c>
    </row>
    <row r="247" spans="1:18" ht="255" x14ac:dyDescent="0.2">
      <c r="A247" t="s">
        <v>63</v>
      </c>
      <c r="E247" s="35" t="s">
        <v>496</v>
      </c>
    </row>
    <row r="248" spans="1:18" x14ac:dyDescent="0.2">
      <c r="A248" s="24" t="s">
        <v>55</v>
      </c>
      <c r="B248" s="29" t="s">
        <v>379</v>
      </c>
      <c r="C248" s="29" t="s">
        <v>508</v>
      </c>
      <c r="D248" s="24" t="s">
        <v>69</v>
      </c>
      <c r="E248" s="30" t="s">
        <v>509</v>
      </c>
      <c r="F248" s="31" t="s">
        <v>101</v>
      </c>
      <c r="G248" s="32">
        <v>27.422999999999998</v>
      </c>
      <c r="H248" s="33">
        <v>0</v>
      </c>
      <c r="I248" s="33">
        <f>ROUND(ROUND(H248,2)*ROUND(G248,3),2)</f>
        <v>0</v>
      </c>
      <c r="O248">
        <f>(I248*21)/100</f>
        <v>0</v>
      </c>
      <c r="P248" t="s">
        <v>35</v>
      </c>
    </row>
    <row r="249" spans="1:18" ht="51" x14ac:dyDescent="0.2">
      <c r="A249" s="34" t="s">
        <v>59</v>
      </c>
      <c r="E249" s="35" t="s">
        <v>5851</v>
      </c>
    </row>
    <row r="250" spans="1:18" x14ac:dyDescent="0.2">
      <c r="A250" s="36" t="s">
        <v>61</v>
      </c>
      <c r="E250" s="37" t="s">
        <v>5852</v>
      </c>
    </row>
    <row r="251" spans="1:18" ht="242.25" x14ac:dyDescent="0.2">
      <c r="A251" t="s">
        <v>63</v>
      </c>
      <c r="E251" s="35" t="s">
        <v>512</v>
      </c>
    </row>
    <row r="252" spans="1:18" x14ac:dyDescent="0.2">
      <c r="A252" s="24" t="s">
        <v>55</v>
      </c>
      <c r="B252" s="29" t="s">
        <v>385</v>
      </c>
      <c r="C252" s="29" t="s">
        <v>5853</v>
      </c>
      <c r="D252" s="24" t="s">
        <v>69</v>
      </c>
      <c r="E252" s="30" t="s">
        <v>5854</v>
      </c>
      <c r="F252" s="31" t="s">
        <v>486</v>
      </c>
      <c r="G252" s="32">
        <v>1</v>
      </c>
      <c r="H252" s="33">
        <v>0</v>
      </c>
      <c r="I252" s="33">
        <f>ROUND(ROUND(H252,2)*ROUND(G252,3),2)</f>
        <v>0</v>
      </c>
      <c r="O252">
        <f>(I252*21)/100</f>
        <v>0</v>
      </c>
      <c r="P252" t="s">
        <v>35</v>
      </c>
    </row>
    <row r="253" spans="1:18" ht="25.5" x14ac:dyDescent="0.2">
      <c r="A253" s="34" t="s">
        <v>59</v>
      </c>
      <c r="E253" s="35" t="s">
        <v>5855</v>
      </c>
    </row>
    <row r="254" spans="1:18" x14ac:dyDescent="0.2">
      <c r="A254" s="36" t="s">
        <v>61</v>
      </c>
      <c r="E254" s="37" t="s">
        <v>815</v>
      </c>
    </row>
    <row r="255" spans="1:18" x14ac:dyDescent="0.2">
      <c r="A255" t="s">
        <v>63</v>
      </c>
      <c r="E255" s="35" t="s">
        <v>535</v>
      </c>
    </row>
    <row r="256" spans="1:18" x14ac:dyDescent="0.2">
      <c r="A256" s="24" t="s">
        <v>55</v>
      </c>
      <c r="B256" s="29" t="s">
        <v>391</v>
      </c>
      <c r="C256" s="29" t="s">
        <v>812</v>
      </c>
      <c r="D256" s="24" t="s">
        <v>69</v>
      </c>
      <c r="E256" s="30" t="s">
        <v>813</v>
      </c>
      <c r="F256" s="31" t="s">
        <v>486</v>
      </c>
      <c r="G256" s="32">
        <v>1</v>
      </c>
      <c r="H256" s="33">
        <v>0</v>
      </c>
      <c r="I256" s="33">
        <f>ROUND(ROUND(H256,2)*ROUND(G256,3),2)</f>
        <v>0</v>
      </c>
      <c r="O256">
        <f>(I256*21)/100</f>
        <v>0</v>
      </c>
      <c r="P256" t="s">
        <v>35</v>
      </c>
    </row>
    <row r="257" spans="1:18" ht="38.25" x14ac:dyDescent="0.2">
      <c r="A257" s="34" t="s">
        <v>59</v>
      </c>
      <c r="E257" s="35" t="s">
        <v>5856</v>
      </c>
    </row>
    <row r="258" spans="1:18" x14ac:dyDescent="0.2">
      <c r="A258" s="36" t="s">
        <v>61</v>
      </c>
      <c r="E258" s="37" t="s">
        <v>815</v>
      </c>
    </row>
    <row r="259" spans="1:18" ht="38.25" x14ac:dyDescent="0.2">
      <c r="A259" t="s">
        <v>63</v>
      </c>
      <c r="E259" s="35" t="s">
        <v>816</v>
      </c>
    </row>
    <row r="260" spans="1:18" ht="12.75" customHeight="1" x14ac:dyDescent="0.2">
      <c r="A260" s="12" t="s">
        <v>53</v>
      </c>
      <c r="B260" s="12"/>
      <c r="C260" s="38" t="s">
        <v>50</v>
      </c>
      <c r="D260" s="12"/>
      <c r="E260" s="27" t="s">
        <v>542</v>
      </c>
      <c r="F260" s="12"/>
      <c r="G260" s="12"/>
      <c r="H260" s="12"/>
      <c r="I260" s="39">
        <f>0+Q260</f>
        <v>0</v>
      </c>
      <c r="O260">
        <f>0+R260</f>
        <v>0</v>
      </c>
      <c r="Q260">
        <f>0+I261+I265+I269+I273+I277+I281+I285+I289+I293+I297+I301+I305+I309+I313+I317+I321+I325</f>
        <v>0</v>
      </c>
      <c r="R260">
        <f>0+O261+O265+O269+O273+O277+O281+O285+O289+O293+O297+O301+O305+O309+O313+O317+O321+O325</f>
        <v>0</v>
      </c>
    </row>
    <row r="261" spans="1:18" x14ac:dyDescent="0.2">
      <c r="A261" s="24" t="s">
        <v>55</v>
      </c>
      <c r="B261" s="29" t="s">
        <v>396</v>
      </c>
      <c r="C261" s="29" t="s">
        <v>2579</v>
      </c>
      <c r="D261" s="24" t="s">
        <v>69</v>
      </c>
      <c r="E261" s="30" t="s">
        <v>2580</v>
      </c>
      <c r="F261" s="31" t="s">
        <v>204</v>
      </c>
      <c r="G261" s="32">
        <v>7.2789999999999999</v>
      </c>
      <c r="H261" s="33">
        <v>0</v>
      </c>
      <c r="I261" s="33">
        <f>ROUND(ROUND(H261,2)*ROUND(G261,3),2)</f>
        <v>0</v>
      </c>
      <c r="O261">
        <f>(I261*21)/100</f>
        <v>0</v>
      </c>
      <c r="P261" t="s">
        <v>35</v>
      </c>
    </row>
    <row r="262" spans="1:18" ht="38.25" x14ac:dyDescent="0.2">
      <c r="A262" s="34" t="s">
        <v>59</v>
      </c>
      <c r="E262" s="35" t="s">
        <v>5857</v>
      </c>
    </row>
    <row r="263" spans="1:18" x14ac:dyDescent="0.2">
      <c r="A263" s="36" t="s">
        <v>61</v>
      </c>
      <c r="E263" s="37" t="s">
        <v>5858</v>
      </c>
    </row>
    <row r="264" spans="1:18" ht="25.5" x14ac:dyDescent="0.2">
      <c r="A264" t="s">
        <v>63</v>
      </c>
      <c r="E264" s="35" t="s">
        <v>2578</v>
      </c>
    </row>
    <row r="265" spans="1:18" ht="25.5" x14ac:dyDescent="0.2">
      <c r="A265" s="24" t="s">
        <v>55</v>
      </c>
      <c r="B265" s="29" t="s">
        <v>402</v>
      </c>
      <c r="C265" s="29" t="s">
        <v>2195</v>
      </c>
      <c r="D265" s="24" t="s">
        <v>69</v>
      </c>
      <c r="E265" s="30" t="s">
        <v>2196</v>
      </c>
      <c r="F265" s="31" t="s">
        <v>101</v>
      </c>
      <c r="G265" s="32">
        <v>10.3</v>
      </c>
      <c r="H265" s="33">
        <v>0</v>
      </c>
      <c r="I265" s="33">
        <f>ROUND(ROUND(H265,2)*ROUND(G265,3),2)</f>
        <v>0</v>
      </c>
      <c r="O265">
        <f>(I265*21)/100</f>
        <v>0</v>
      </c>
      <c r="P265" t="s">
        <v>35</v>
      </c>
    </row>
    <row r="266" spans="1:18" ht="38.25" x14ac:dyDescent="0.2">
      <c r="A266" s="34" t="s">
        <v>59</v>
      </c>
      <c r="E266" s="35" t="s">
        <v>5859</v>
      </c>
    </row>
    <row r="267" spans="1:18" x14ac:dyDescent="0.2">
      <c r="A267" s="36" t="s">
        <v>61</v>
      </c>
      <c r="E267" s="37" t="s">
        <v>5860</v>
      </c>
    </row>
    <row r="268" spans="1:18" ht="38.25" x14ac:dyDescent="0.2">
      <c r="A268" t="s">
        <v>63</v>
      </c>
      <c r="E268" s="35" t="s">
        <v>830</v>
      </c>
    </row>
    <row r="269" spans="1:18" x14ac:dyDescent="0.2">
      <c r="A269" s="24" t="s">
        <v>55</v>
      </c>
      <c r="B269" s="29" t="s">
        <v>407</v>
      </c>
      <c r="C269" s="29" t="s">
        <v>5861</v>
      </c>
      <c r="D269" s="24" t="s">
        <v>69</v>
      </c>
      <c r="E269" s="30" t="s">
        <v>5862</v>
      </c>
      <c r="F269" s="31" t="s">
        <v>101</v>
      </c>
      <c r="G269" s="32">
        <v>8</v>
      </c>
      <c r="H269" s="33">
        <v>0</v>
      </c>
      <c r="I269" s="33">
        <f>ROUND(ROUND(H269,2)*ROUND(G269,3),2)</f>
        <v>0</v>
      </c>
      <c r="O269">
        <f>(I269*21)/100</f>
        <v>0</v>
      </c>
      <c r="P269" t="s">
        <v>35</v>
      </c>
    </row>
    <row r="270" spans="1:18" ht="38.25" x14ac:dyDescent="0.2">
      <c r="A270" s="34" t="s">
        <v>59</v>
      </c>
      <c r="E270" s="35" t="s">
        <v>5863</v>
      </c>
    </row>
    <row r="271" spans="1:18" x14ac:dyDescent="0.2">
      <c r="A271" s="36" t="s">
        <v>61</v>
      </c>
      <c r="E271" s="37" t="s">
        <v>5864</v>
      </c>
    </row>
    <row r="272" spans="1:18" ht="76.5" x14ac:dyDescent="0.2">
      <c r="A272" t="s">
        <v>63</v>
      </c>
      <c r="E272" s="35" t="s">
        <v>5865</v>
      </c>
    </row>
    <row r="273" spans="1:16" x14ac:dyDescent="0.2">
      <c r="A273" s="24" t="s">
        <v>55</v>
      </c>
      <c r="B273" s="29" t="s">
        <v>412</v>
      </c>
      <c r="C273" s="29" t="s">
        <v>2199</v>
      </c>
      <c r="D273" s="24" t="s">
        <v>69</v>
      </c>
      <c r="E273" s="30" t="s">
        <v>2200</v>
      </c>
      <c r="F273" s="31" t="s">
        <v>265</v>
      </c>
      <c r="G273" s="32">
        <v>138.47999999999999</v>
      </c>
      <c r="H273" s="33">
        <v>0</v>
      </c>
      <c r="I273" s="33">
        <f>ROUND(ROUND(H273,2)*ROUND(G273,3),2)</f>
        <v>0</v>
      </c>
      <c r="O273">
        <f>(I273*21)/100</f>
        <v>0</v>
      </c>
      <c r="P273" t="s">
        <v>35</v>
      </c>
    </row>
    <row r="274" spans="1:16" ht="38.25" x14ac:dyDescent="0.2">
      <c r="A274" s="34" t="s">
        <v>59</v>
      </c>
      <c r="E274" s="35" t="s">
        <v>5866</v>
      </c>
    </row>
    <row r="275" spans="1:16" x14ac:dyDescent="0.2">
      <c r="A275" s="36" t="s">
        <v>61</v>
      </c>
      <c r="E275" s="37" t="s">
        <v>5867</v>
      </c>
    </row>
    <row r="276" spans="1:16" ht="357" x14ac:dyDescent="0.2">
      <c r="A276" t="s">
        <v>63</v>
      </c>
      <c r="E276" s="35" t="s">
        <v>2203</v>
      </c>
    </row>
    <row r="277" spans="1:16" x14ac:dyDescent="0.2">
      <c r="A277" s="24" t="s">
        <v>55</v>
      </c>
      <c r="B277" s="29" t="s">
        <v>417</v>
      </c>
      <c r="C277" s="29" t="s">
        <v>899</v>
      </c>
      <c r="D277" s="24" t="s">
        <v>69</v>
      </c>
      <c r="E277" s="30" t="s">
        <v>900</v>
      </c>
      <c r="F277" s="31" t="s">
        <v>71</v>
      </c>
      <c r="G277" s="32">
        <v>70.778000000000006</v>
      </c>
      <c r="H277" s="33">
        <v>0</v>
      </c>
      <c r="I277" s="33">
        <f>ROUND(ROUND(H277,2)*ROUND(G277,3),2)</f>
        <v>0</v>
      </c>
      <c r="O277">
        <f>(I277*21)/100</f>
        <v>0</v>
      </c>
      <c r="P277" t="s">
        <v>35</v>
      </c>
    </row>
    <row r="278" spans="1:16" ht="63.75" x14ac:dyDescent="0.2">
      <c r="A278" s="34" t="s">
        <v>59</v>
      </c>
      <c r="E278" s="35" t="s">
        <v>5868</v>
      </c>
    </row>
    <row r="279" spans="1:16" ht="38.25" x14ac:dyDescent="0.2">
      <c r="A279" s="36" t="s">
        <v>61</v>
      </c>
      <c r="E279" s="37" t="s">
        <v>5869</v>
      </c>
    </row>
    <row r="280" spans="1:16" ht="114.75" x14ac:dyDescent="0.2">
      <c r="A280" t="s">
        <v>63</v>
      </c>
      <c r="E280" s="35" t="s">
        <v>661</v>
      </c>
    </row>
    <row r="281" spans="1:16" x14ac:dyDescent="0.2">
      <c r="A281" s="24" t="s">
        <v>55</v>
      </c>
      <c r="B281" s="29" t="s">
        <v>423</v>
      </c>
      <c r="C281" s="29" t="s">
        <v>903</v>
      </c>
      <c r="D281" s="24" t="s">
        <v>69</v>
      </c>
      <c r="E281" s="30" t="s">
        <v>904</v>
      </c>
      <c r="F281" s="31" t="s">
        <v>77</v>
      </c>
      <c r="G281" s="32">
        <v>1981.7840000000001</v>
      </c>
      <c r="H281" s="33">
        <v>0</v>
      </c>
      <c r="I281" s="33">
        <f>ROUND(ROUND(H281,2)*ROUND(G281,3),2)</f>
        <v>0</v>
      </c>
      <c r="O281">
        <f>(I281*21)/100</f>
        <v>0</v>
      </c>
      <c r="P281" t="s">
        <v>35</v>
      </c>
    </row>
    <row r="282" spans="1:16" ht="38.25" x14ac:dyDescent="0.2">
      <c r="A282" s="34" t="s">
        <v>59</v>
      </c>
      <c r="E282" s="35" t="s">
        <v>5870</v>
      </c>
    </row>
    <row r="283" spans="1:16" x14ac:dyDescent="0.2">
      <c r="A283" s="36" t="s">
        <v>61</v>
      </c>
      <c r="E283" s="37" t="s">
        <v>5871</v>
      </c>
    </row>
    <row r="284" spans="1:16" ht="25.5" x14ac:dyDescent="0.2">
      <c r="A284" t="s">
        <v>63</v>
      </c>
      <c r="E284" s="35" t="s">
        <v>80</v>
      </c>
    </row>
    <row r="285" spans="1:16" x14ac:dyDescent="0.2">
      <c r="A285" s="24" t="s">
        <v>55</v>
      </c>
      <c r="B285" s="29" t="s">
        <v>429</v>
      </c>
      <c r="C285" s="29" t="s">
        <v>5872</v>
      </c>
      <c r="D285" s="24" t="s">
        <v>69</v>
      </c>
      <c r="E285" s="30" t="s">
        <v>5873</v>
      </c>
      <c r="F285" s="31" t="s">
        <v>71</v>
      </c>
      <c r="G285" s="32">
        <v>30.094999999999999</v>
      </c>
      <c r="H285" s="33">
        <v>0</v>
      </c>
      <c r="I285" s="33">
        <f>ROUND(ROUND(H285,2)*ROUND(G285,3),2)</f>
        <v>0</v>
      </c>
      <c r="O285">
        <f>(I285*21)/100</f>
        <v>0</v>
      </c>
      <c r="P285" t="s">
        <v>35</v>
      </c>
    </row>
    <row r="286" spans="1:16" ht="63.75" x14ac:dyDescent="0.2">
      <c r="A286" s="34" t="s">
        <v>59</v>
      </c>
      <c r="E286" s="35" t="s">
        <v>5874</v>
      </c>
    </row>
    <row r="287" spans="1:16" x14ac:dyDescent="0.2">
      <c r="A287" s="36" t="s">
        <v>61</v>
      </c>
      <c r="E287" s="37" t="s">
        <v>5875</v>
      </c>
    </row>
    <row r="288" spans="1:16" ht="114.75" x14ac:dyDescent="0.2">
      <c r="A288" t="s">
        <v>63</v>
      </c>
      <c r="E288" s="35" t="s">
        <v>661</v>
      </c>
    </row>
    <row r="289" spans="1:16" x14ac:dyDescent="0.2">
      <c r="A289" s="24" t="s">
        <v>55</v>
      </c>
      <c r="B289" s="29" t="s">
        <v>434</v>
      </c>
      <c r="C289" s="29" t="s">
        <v>5876</v>
      </c>
      <c r="D289" s="24" t="s">
        <v>69</v>
      </c>
      <c r="E289" s="30" t="s">
        <v>5877</v>
      </c>
      <c r="F289" s="31" t="s">
        <v>77</v>
      </c>
      <c r="G289" s="32">
        <v>642.02700000000004</v>
      </c>
      <c r="H289" s="33">
        <v>0</v>
      </c>
      <c r="I289" s="33">
        <f>ROUND(ROUND(H289,2)*ROUND(G289,3),2)</f>
        <v>0</v>
      </c>
      <c r="O289">
        <f>(I289*21)/100</f>
        <v>0</v>
      </c>
      <c r="P289" t="s">
        <v>35</v>
      </c>
    </row>
    <row r="290" spans="1:16" ht="38.25" x14ac:dyDescent="0.2">
      <c r="A290" s="34" t="s">
        <v>59</v>
      </c>
      <c r="E290" s="35" t="s">
        <v>5878</v>
      </c>
    </row>
    <row r="291" spans="1:16" x14ac:dyDescent="0.2">
      <c r="A291" s="36" t="s">
        <v>61</v>
      </c>
      <c r="E291" s="37" t="s">
        <v>5879</v>
      </c>
    </row>
    <row r="292" spans="1:16" ht="25.5" x14ac:dyDescent="0.2">
      <c r="A292" t="s">
        <v>63</v>
      </c>
      <c r="E292" s="35" t="s">
        <v>80</v>
      </c>
    </row>
    <row r="293" spans="1:16" x14ac:dyDescent="0.2">
      <c r="A293" s="24" t="s">
        <v>55</v>
      </c>
      <c r="B293" s="29" t="s">
        <v>439</v>
      </c>
      <c r="C293" s="29" t="s">
        <v>668</v>
      </c>
      <c r="D293" s="24" t="s">
        <v>69</v>
      </c>
      <c r="E293" s="30" t="s">
        <v>669</v>
      </c>
      <c r="F293" s="31" t="s">
        <v>71</v>
      </c>
      <c r="G293" s="32">
        <v>19.462</v>
      </c>
      <c r="H293" s="33">
        <v>0</v>
      </c>
      <c r="I293" s="33">
        <f>ROUND(ROUND(H293,2)*ROUND(G293,3),2)</f>
        <v>0</v>
      </c>
      <c r="O293">
        <f>(I293*21)/100</f>
        <v>0</v>
      </c>
      <c r="P293" t="s">
        <v>35</v>
      </c>
    </row>
    <row r="294" spans="1:16" ht="63.75" x14ac:dyDescent="0.2">
      <c r="A294" s="34" t="s">
        <v>59</v>
      </c>
      <c r="E294" s="35" t="s">
        <v>5880</v>
      </c>
    </row>
    <row r="295" spans="1:16" ht="38.25" x14ac:dyDescent="0.2">
      <c r="A295" s="36" t="s">
        <v>61</v>
      </c>
      <c r="E295" s="37" t="s">
        <v>5881</v>
      </c>
    </row>
    <row r="296" spans="1:16" ht="114.75" x14ac:dyDescent="0.2">
      <c r="A296" t="s">
        <v>63</v>
      </c>
      <c r="E296" s="35" t="s">
        <v>661</v>
      </c>
    </row>
    <row r="297" spans="1:16" x14ac:dyDescent="0.2">
      <c r="A297" s="24" t="s">
        <v>55</v>
      </c>
      <c r="B297" s="29" t="s">
        <v>444</v>
      </c>
      <c r="C297" s="29" t="s">
        <v>673</v>
      </c>
      <c r="D297" s="24" t="s">
        <v>69</v>
      </c>
      <c r="E297" s="30" t="s">
        <v>674</v>
      </c>
      <c r="F297" s="31" t="s">
        <v>77</v>
      </c>
      <c r="G297" s="32">
        <v>447.62599999999998</v>
      </c>
      <c r="H297" s="33">
        <v>0</v>
      </c>
      <c r="I297" s="33">
        <f>ROUND(ROUND(H297,2)*ROUND(G297,3),2)</f>
        <v>0</v>
      </c>
      <c r="O297">
        <f>(I297*21)/100</f>
        <v>0</v>
      </c>
      <c r="P297" t="s">
        <v>35</v>
      </c>
    </row>
    <row r="298" spans="1:16" ht="38.25" x14ac:dyDescent="0.2">
      <c r="A298" s="34" t="s">
        <v>59</v>
      </c>
      <c r="E298" s="35" t="s">
        <v>1545</v>
      </c>
    </row>
    <row r="299" spans="1:16" x14ac:dyDescent="0.2">
      <c r="A299" s="36" t="s">
        <v>61</v>
      </c>
      <c r="E299" s="37" t="s">
        <v>5882</v>
      </c>
    </row>
    <row r="300" spans="1:16" ht="25.5" x14ac:dyDescent="0.2">
      <c r="A300" t="s">
        <v>63</v>
      </c>
      <c r="E300" s="35" t="s">
        <v>80</v>
      </c>
    </row>
    <row r="301" spans="1:16" x14ac:dyDescent="0.2">
      <c r="A301" s="24" t="s">
        <v>55</v>
      </c>
      <c r="B301" s="29" t="s">
        <v>449</v>
      </c>
      <c r="C301" s="29" t="s">
        <v>1831</v>
      </c>
      <c r="D301" s="24" t="s">
        <v>69</v>
      </c>
      <c r="E301" s="30" t="s">
        <v>1832</v>
      </c>
      <c r="F301" s="31" t="s">
        <v>71</v>
      </c>
      <c r="G301" s="32">
        <v>6.133</v>
      </c>
      <c r="H301" s="33">
        <v>0</v>
      </c>
      <c r="I301" s="33">
        <f>ROUND(ROUND(H301,2)*ROUND(G301,3),2)</f>
        <v>0</v>
      </c>
      <c r="O301">
        <f>(I301*21)/100</f>
        <v>0</v>
      </c>
      <c r="P301" t="s">
        <v>35</v>
      </c>
    </row>
    <row r="302" spans="1:16" ht="63.75" x14ac:dyDescent="0.2">
      <c r="A302" s="34" t="s">
        <v>59</v>
      </c>
      <c r="E302" s="35" t="s">
        <v>5883</v>
      </c>
    </row>
    <row r="303" spans="1:16" ht="38.25" x14ac:dyDescent="0.2">
      <c r="A303" s="36" t="s">
        <v>61</v>
      </c>
      <c r="E303" s="37" t="s">
        <v>5884</v>
      </c>
    </row>
    <row r="304" spans="1:16" ht="114.75" x14ac:dyDescent="0.2">
      <c r="A304" t="s">
        <v>63</v>
      </c>
      <c r="E304" s="35" t="s">
        <v>661</v>
      </c>
    </row>
    <row r="305" spans="1:16" x14ac:dyDescent="0.2">
      <c r="A305" s="24" t="s">
        <v>55</v>
      </c>
      <c r="B305" s="29" t="s">
        <v>454</v>
      </c>
      <c r="C305" s="29" t="s">
        <v>1836</v>
      </c>
      <c r="D305" s="24" t="s">
        <v>69</v>
      </c>
      <c r="E305" s="30" t="s">
        <v>1837</v>
      </c>
      <c r="F305" s="31" t="s">
        <v>58</v>
      </c>
      <c r="G305" s="32">
        <v>0.33600000000000002</v>
      </c>
      <c r="H305" s="33">
        <v>0</v>
      </c>
      <c r="I305" s="33">
        <f>ROUND(ROUND(H305,2)*ROUND(G305,3),2)</f>
        <v>0</v>
      </c>
      <c r="O305">
        <f>(I305*21)/100</f>
        <v>0</v>
      </c>
      <c r="P305" t="s">
        <v>35</v>
      </c>
    </row>
    <row r="306" spans="1:16" ht="51" x14ac:dyDescent="0.2">
      <c r="A306" s="34" t="s">
        <v>59</v>
      </c>
      <c r="E306" s="35" t="s">
        <v>5885</v>
      </c>
    </row>
    <row r="307" spans="1:16" x14ac:dyDescent="0.2">
      <c r="A307" s="36" t="s">
        <v>61</v>
      </c>
      <c r="E307" s="37" t="s">
        <v>5886</v>
      </c>
    </row>
    <row r="308" spans="1:16" ht="114.75" x14ac:dyDescent="0.2">
      <c r="A308" t="s">
        <v>63</v>
      </c>
      <c r="E308" s="35" t="s">
        <v>682</v>
      </c>
    </row>
    <row r="309" spans="1:16" x14ac:dyDescent="0.2">
      <c r="A309" s="24" t="s">
        <v>55</v>
      </c>
      <c r="B309" s="29" t="s">
        <v>459</v>
      </c>
      <c r="C309" s="29" t="s">
        <v>5887</v>
      </c>
      <c r="D309" s="24" t="s">
        <v>69</v>
      </c>
      <c r="E309" s="30" t="s">
        <v>5888</v>
      </c>
      <c r="F309" s="31" t="s">
        <v>204</v>
      </c>
      <c r="G309" s="32">
        <v>12.35</v>
      </c>
      <c r="H309" s="33">
        <v>0</v>
      </c>
      <c r="I309" s="33">
        <f>ROUND(ROUND(H309,2)*ROUND(G309,3),2)</f>
        <v>0</v>
      </c>
      <c r="O309">
        <f>(I309*21)/100</f>
        <v>0</v>
      </c>
      <c r="P309" t="s">
        <v>35</v>
      </c>
    </row>
    <row r="310" spans="1:16" ht="63.75" x14ac:dyDescent="0.2">
      <c r="A310" s="34" t="s">
        <v>59</v>
      </c>
      <c r="E310" s="35" t="s">
        <v>5889</v>
      </c>
    </row>
    <row r="311" spans="1:16" x14ac:dyDescent="0.2">
      <c r="A311" s="36" t="s">
        <v>61</v>
      </c>
      <c r="E311" s="37" t="s">
        <v>5847</v>
      </c>
    </row>
    <row r="312" spans="1:16" ht="114.75" x14ac:dyDescent="0.2">
      <c r="A312" t="s">
        <v>63</v>
      </c>
      <c r="E312" s="35" t="s">
        <v>682</v>
      </c>
    </row>
    <row r="313" spans="1:16" x14ac:dyDescent="0.2">
      <c r="A313" s="24" t="s">
        <v>55</v>
      </c>
      <c r="B313" s="29" t="s">
        <v>465</v>
      </c>
      <c r="C313" s="29" t="s">
        <v>5890</v>
      </c>
      <c r="D313" s="24" t="s">
        <v>69</v>
      </c>
      <c r="E313" s="30" t="s">
        <v>5891</v>
      </c>
      <c r="F313" s="31" t="s">
        <v>101</v>
      </c>
      <c r="G313" s="32">
        <v>1.371</v>
      </c>
      <c r="H313" s="33">
        <v>0</v>
      </c>
      <c r="I313" s="33">
        <f>ROUND(ROUND(H313,2)*ROUND(G313,3),2)</f>
        <v>0</v>
      </c>
      <c r="O313">
        <f>(I313*21)/100</f>
        <v>0</v>
      </c>
      <c r="P313" t="s">
        <v>35</v>
      </c>
    </row>
    <row r="314" spans="1:16" ht="63.75" x14ac:dyDescent="0.2">
      <c r="A314" s="34" t="s">
        <v>59</v>
      </c>
      <c r="E314" s="35" t="s">
        <v>5892</v>
      </c>
    </row>
    <row r="315" spans="1:16" x14ac:dyDescent="0.2">
      <c r="A315" s="36" t="s">
        <v>61</v>
      </c>
      <c r="E315" s="37" t="s">
        <v>5893</v>
      </c>
    </row>
    <row r="316" spans="1:16" ht="127.5" x14ac:dyDescent="0.2">
      <c r="A316" t="s">
        <v>63</v>
      </c>
      <c r="E316" s="35" t="s">
        <v>5894</v>
      </c>
    </row>
    <row r="317" spans="1:16" x14ac:dyDescent="0.2">
      <c r="A317" s="24" t="s">
        <v>55</v>
      </c>
      <c r="B317" s="29" t="s">
        <v>470</v>
      </c>
      <c r="C317" s="29" t="s">
        <v>5895</v>
      </c>
      <c r="D317" s="24" t="s">
        <v>69</v>
      </c>
      <c r="E317" s="30" t="s">
        <v>5896</v>
      </c>
      <c r="F317" s="31" t="s">
        <v>204</v>
      </c>
      <c r="G317" s="32">
        <v>36.799999999999997</v>
      </c>
      <c r="H317" s="33">
        <v>0</v>
      </c>
      <c r="I317" s="33">
        <f>ROUND(ROUND(H317,2)*ROUND(G317,3),2)</f>
        <v>0</v>
      </c>
      <c r="O317">
        <f>(I317*21)/100</f>
        <v>0</v>
      </c>
      <c r="P317" t="s">
        <v>35</v>
      </c>
    </row>
    <row r="318" spans="1:16" ht="63.75" x14ac:dyDescent="0.2">
      <c r="A318" s="34" t="s">
        <v>59</v>
      </c>
      <c r="E318" s="35" t="s">
        <v>5897</v>
      </c>
    </row>
    <row r="319" spans="1:16" x14ac:dyDescent="0.2">
      <c r="A319" s="36" t="s">
        <v>61</v>
      </c>
      <c r="E319" s="37" t="s">
        <v>5898</v>
      </c>
    </row>
    <row r="320" spans="1:16" ht="102" x14ac:dyDescent="0.2">
      <c r="A320" t="s">
        <v>63</v>
      </c>
      <c r="E320" s="35" t="s">
        <v>5899</v>
      </c>
    </row>
    <row r="321" spans="1:16" x14ac:dyDescent="0.2">
      <c r="A321" s="24" t="s">
        <v>55</v>
      </c>
      <c r="B321" s="29" t="s">
        <v>477</v>
      </c>
      <c r="C321" s="29" t="s">
        <v>3091</v>
      </c>
      <c r="D321" s="24" t="s">
        <v>69</v>
      </c>
      <c r="E321" s="30" t="s">
        <v>3092</v>
      </c>
      <c r="F321" s="31" t="s">
        <v>2871</v>
      </c>
      <c r="G321" s="32">
        <v>103</v>
      </c>
      <c r="H321" s="33">
        <v>0</v>
      </c>
      <c r="I321" s="33">
        <f>ROUND(ROUND(H321,2)*ROUND(G321,3),2)</f>
        <v>0</v>
      </c>
      <c r="O321">
        <f>(I321*21)/100</f>
        <v>0</v>
      </c>
      <c r="P321" t="s">
        <v>35</v>
      </c>
    </row>
    <row r="322" spans="1:16" ht="63.75" x14ac:dyDescent="0.2">
      <c r="A322" s="34" t="s">
        <v>59</v>
      </c>
      <c r="E322" s="35" t="s">
        <v>5900</v>
      </c>
    </row>
    <row r="323" spans="1:16" x14ac:dyDescent="0.2">
      <c r="A323" s="36" t="s">
        <v>61</v>
      </c>
      <c r="E323" s="37" t="s">
        <v>5901</v>
      </c>
    </row>
    <row r="324" spans="1:16" ht="229.5" x14ac:dyDescent="0.2">
      <c r="A324" t="s">
        <v>63</v>
      </c>
      <c r="E324" s="35" t="s">
        <v>3095</v>
      </c>
    </row>
    <row r="325" spans="1:16" ht="25.5" x14ac:dyDescent="0.2">
      <c r="A325" s="24" t="s">
        <v>55</v>
      </c>
      <c r="B325" s="29" t="s">
        <v>483</v>
      </c>
      <c r="C325" s="29" t="s">
        <v>3096</v>
      </c>
      <c r="D325" s="24" t="s">
        <v>69</v>
      </c>
      <c r="E325" s="30" t="s">
        <v>3097</v>
      </c>
      <c r="F325" s="31" t="s">
        <v>77</v>
      </c>
      <c r="G325" s="32">
        <v>710.7</v>
      </c>
      <c r="H325" s="33">
        <v>0</v>
      </c>
      <c r="I325" s="33">
        <f>ROUND(ROUND(H325,2)*ROUND(G325,3),2)</f>
        <v>0</v>
      </c>
      <c r="O325">
        <f>(I325*21)/100</f>
        <v>0</v>
      </c>
      <c r="P325" t="s">
        <v>35</v>
      </c>
    </row>
    <row r="326" spans="1:16" ht="38.25" x14ac:dyDescent="0.2">
      <c r="A326" s="34" t="s">
        <v>59</v>
      </c>
      <c r="E326" s="35" t="s">
        <v>5902</v>
      </c>
    </row>
    <row r="327" spans="1:16" x14ac:dyDescent="0.2">
      <c r="A327" s="36" t="s">
        <v>61</v>
      </c>
      <c r="E327" s="37" t="s">
        <v>5903</v>
      </c>
    </row>
    <row r="328" spans="1:16" ht="25.5" x14ac:dyDescent="0.2">
      <c r="A328" t="s">
        <v>63</v>
      </c>
      <c r="E328" s="35" t="s">
        <v>80</v>
      </c>
    </row>
  </sheetData>
  <mergeCells count="13">
    <mergeCell ref="F8:F9"/>
    <mergeCell ref="G8:G9"/>
    <mergeCell ref="H8:I8"/>
    <mergeCell ref="A8:A9"/>
    <mergeCell ref="B8:B9"/>
    <mergeCell ref="C8:C9"/>
    <mergeCell ref="D8:D9"/>
    <mergeCell ref="E8:E9"/>
    <mergeCell ref="C3:D3"/>
    <mergeCell ref="C4:D4"/>
    <mergeCell ref="C5:D5"/>
    <mergeCell ref="C6:D6"/>
    <mergeCell ref="C7:D7"/>
  </mergeCells>
  <pageMargins left="0.75" right="0.75" top="1" bottom="1" header="0.5" footer="0.5"/>
  <pageSetup paperSize="9" fitToHeight="0" orientation="portrait" horizontalDpi="300" verticalDpi="300" r:id="rId1"/>
  <drawing r:id="rId2"/>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0+O9</f>
        <v>0</v>
      </c>
      <c r="P2" t="s">
        <v>34</v>
      </c>
    </row>
    <row r="3" spans="1:18" ht="15" customHeight="1" x14ac:dyDescent="0.25">
      <c r="A3" t="s">
        <v>11</v>
      </c>
      <c r="B3" s="17" t="s">
        <v>13</v>
      </c>
      <c r="C3" s="4" t="s">
        <v>14</v>
      </c>
      <c r="D3" s="7"/>
      <c r="E3" s="18" t="s">
        <v>15</v>
      </c>
      <c r="F3" s="8"/>
      <c r="G3" s="15"/>
      <c r="H3" s="14" t="s">
        <v>5905</v>
      </c>
      <c r="I3" s="40">
        <f>0+I9</f>
        <v>0</v>
      </c>
      <c r="O3" t="s">
        <v>31</v>
      </c>
      <c r="P3" t="s">
        <v>35</v>
      </c>
    </row>
    <row r="4" spans="1:18" ht="15" customHeight="1" x14ac:dyDescent="0.25">
      <c r="A4" t="s">
        <v>16</v>
      </c>
      <c r="B4" s="17" t="s">
        <v>17</v>
      </c>
      <c r="C4" s="4" t="s">
        <v>35</v>
      </c>
      <c r="D4" s="7"/>
      <c r="E4" s="18" t="s">
        <v>5904</v>
      </c>
      <c r="F4" s="8"/>
      <c r="G4" s="8"/>
      <c r="H4" s="16"/>
      <c r="I4" s="16"/>
      <c r="O4" t="s">
        <v>32</v>
      </c>
      <c r="P4" t="s">
        <v>35</v>
      </c>
    </row>
    <row r="5" spans="1:18" ht="12.75" customHeight="1" x14ac:dyDescent="0.25">
      <c r="A5" t="s">
        <v>20</v>
      </c>
      <c r="B5" s="20" t="s">
        <v>30</v>
      </c>
      <c r="C5" s="3" t="s">
        <v>5905</v>
      </c>
      <c r="D5" s="2"/>
      <c r="E5" s="21" t="s">
        <v>5906</v>
      </c>
      <c r="F5" s="12"/>
      <c r="G5" s="12"/>
      <c r="H5" s="12"/>
      <c r="I5" s="12"/>
      <c r="O5" t="s">
        <v>33</v>
      </c>
      <c r="P5" t="s">
        <v>35</v>
      </c>
    </row>
    <row r="6" spans="1:18" ht="12.75" customHeight="1" x14ac:dyDescent="0.2">
      <c r="A6" s="1" t="s">
        <v>37</v>
      </c>
      <c r="B6" s="1" t="s">
        <v>39</v>
      </c>
      <c r="C6" s="1" t="s">
        <v>40</v>
      </c>
      <c r="D6" s="1" t="s">
        <v>41</v>
      </c>
      <c r="E6" s="1" t="s">
        <v>42</v>
      </c>
      <c r="F6" s="1" t="s">
        <v>44</v>
      </c>
      <c r="G6" s="1" t="s">
        <v>46</v>
      </c>
      <c r="H6" s="1" t="s">
        <v>48</v>
      </c>
      <c r="I6" s="1"/>
    </row>
    <row r="7" spans="1:18" ht="12.75" customHeight="1" x14ac:dyDescent="0.2">
      <c r="A7" s="1"/>
      <c r="B7" s="1"/>
      <c r="C7" s="1"/>
      <c r="D7" s="1"/>
      <c r="E7" s="1"/>
      <c r="F7" s="1"/>
      <c r="G7" s="1"/>
      <c r="H7" s="19" t="s">
        <v>49</v>
      </c>
      <c r="I7" s="19" t="s">
        <v>51</v>
      </c>
    </row>
    <row r="8" spans="1:18" ht="12.75" customHeight="1" x14ac:dyDescent="0.2">
      <c r="A8" s="19" t="s">
        <v>38</v>
      </c>
      <c r="B8" s="19" t="s">
        <v>18</v>
      </c>
      <c r="C8" s="19" t="s">
        <v>35</v>
      </c>
      <c r="D8" s="19" t="s">
        <v>34</v>
      </c>
      <c r="E8" s="19" t="s">
        <v>43</v>
      </c>
      <c r="F8" s="19" t="s">
        <v>45</v>
      </c>
      <c r="G8" s="19" t="s">
        <v>47</v>
      </c>
      <c r="H8" s="19" t="s">
        <v>50</v>
      </c>
      <c r="I8" s="19" t="s">
        <v>52</v>
      </c>
    </row>
    <row r="9" spans="1:18" ht="12.75" customHeight="1" x14ac:dyDescent="0.2">
      <c r="A9" s="25" t="s">
        <v>53</v>
      </c>
      <c r="B9" s="25"/>
      <c r="C9" s="26" t="s">
        <v>38</v>
      </c>
      <c r="D9" s="25"/>
      <c r="E9" s="27" t="s">
        <v>54</v>
      </c>
      <c r="F9" s="25"/>
      <c r="G9" s="25"/>
      <c r="H9" s="25"/>
      <c r="I9" s="28">
        <f>0+Q9</f>
        <v>0</v>
      </c>
      <c r="O9">
        <f>0+R9</f>
        <v>0</v>
      </c>
      <c r="Q9">
        <f>0+I10+I14+I18+I22+I26+I30+I34+I38</f>
        <v>0</v>
      </c>
      <c r="R9">
        <f>0+O10+O14+O18+O22+O26+O30+O34+O38</f>
        <v>0</v>
      </c>
    </row>
    <row r="10" spans="1:18" x14ac:dyDescent="0.2">
      <c r="A10" s="24" t="s">
        <v>55</v>
      </c>
      <c r="B10" s="29" t="s">
        <v>18</v>
      </c>
      <c r="C10" s="29" t="s">
        <v>5587</v>
      </c>
      <c r="D10" s="24" t="s">
        <v>120</v>
      </c>
      <c r="E10" s="30" t="s">
        <v>5588</v>
      </c>
      <c r="F10" s="31" t="s">
        <v>1560</v>
      </c>
      <c r="G10" s="32">
        <v>1</v>
      </c>
      <c r="H10" s="33">
        <v>0</v>
      </c>
      <c r="I10" s="33">
        <f>ROUND(ROUND(H10,2)*ROUND(G10,3),2)</f>
        <v>0</v>
      </c>
      <c r="O10">
        <f>(I10*21)/100</f>
        <v>0</v>
      </c>
      <c r="P10" t="s">
        <v>35</v>
      </c>
    </row>
    <row r="11" spans="1:18" x14ac:dyDescent="0.2">
      <c r="A11" s="34" t="s">
        <v>59</v>
      </c>
      <c r="E11" s="35" t="s">
        <v>5591</v>
      </c>
    </row>
    <row r="12" spans="1:18" x14ac:dyDescent="0.2">
      <c r="A12" s="36" t="s">
        <v>61</v>
      </c>
      <c r="E12" s="37" t="s">
        <v>815</v>
      </c>
    </row>
    <row r="13" spans="1:18" x14ac:dyDescent="0.2">
      <c r="A13" t="s">
        <v>63</v>
      </c>
      <c r="E13" s="35" t="s">
        <v>2004</v>
      </c>
    </row>
    <row r="14" spans="1:18" x14ac:dyDescent="0.2">
      <c r="A14" s="24" t="s">
        <v>55</v>
      </c>
      <c r="B14" s="29" t="s">
        <v>35</v>
      </c>
      <c r="C14" s="29" t="s">
        <v>5587</v>
      </c>
      <c r="D14" s="24" t="s">
        <v>125</v>
      </c>
      <c r="E14" s="30" t="s">
        <v>5588</v>
      </c>
      <c r="F14" s="31" t="s">
        <v>1560</v>
      </c>
      <c r="G14" s="32">
        <v>1</v>
      </c>
      <c r="H14" s="33">
        <v>0</v>
      </c>
      <c r="I14" s="33">
        <f>ROUND(ROUND(H14,2)*ROUND(G14,3),2)</f>
        <v>0</v>
      </c>
      <c r="O14">
        <f>(I14*21)/100</f>
        <v>0</v>
      </c>
      <c r="P14" t="s">
        <v>35</v>
      </c>
    </row>
    <row r="15" spans="1:18" x14ac:dyDescent="0.2">
      <c r="A15" s="34" t="s">
        <v>59</v>
      </c>
      <c r="E15" s="35" t="s">
        <v>5592</v>
      </c>
    </row>
    <row r="16" spans="1:18" x14ac:dyDescent="0.2">
      <c r="A16" s="36" t="s">
        <v>61</v>
      </c>
      <c r="E16" s="37" t="s">
        <v>815</v>
      </c>
    </row>
    <row r="17" spans="1:16" x14ac:dyDescent="0.2">
      <c r="A17" t="s">
        <v>63</v>
      </c>
      <c r="E17" s="35" t="s">
        <v>2004</v>
      </c>
    </row>
    <row r="18" spans="1:16" x14ac:dyDescent="0.2">
      <c r="A18" s="24" t="s">
        <v>55</v>
      </c>
      <c r="B18" s="29" t="s">
        <v>34</v>
      </c>
      <c r="C18" s="29" t="s">
        <v>5587</v>
      </c>
      <c r="D18" s="24" t="s">
        <v>1992</v>
      </c>
      <c r="E18" s="30" t="s">
        <v>5588</v>
      </c>
      <c r="F18" s="31" t="s">
        <v>486</v>
      </c>
      <c r="G18" s="32">
        <v>1</v>
      </c>
      <c r="H18" s="33">
        <v>0</v>
      </c>
      <c r="I18" s="33">
        <f>ROUND(ROUND(H18,2)*ROUND(G18,3),2)</f>
        <v>0</v>
      </c>
      <c r="O18">
        <f>(I18*21)/100</f>
        <v>0</v>
      </c>
      <c r="P18" t="s">
        <v>35</v>
      </c>
    </row>
    <row r="19" spans="1:16" ht="63.75" x14ac:dyDescent="0.2">
      <c r="A19" s="34" t="s">
        <v>59</v>
      </c>
      <c r="E19" s="35" t="s">
        <v>5595</v>
      </c>
    </row>
    <row r="20" spans="1:16" x14ac:dyDescent="0.2">
      <c r="A20" s="36" t="s">
        <v>61</v>
      </c>
      <c r="E20" s="37" t="s">
        <v>815</v>
      </c>
    </row>
    <row r="21" spans="1:16" x14ac:dyDescent="0.2">
      <c r="A21" t="s">
        <v>63</v>
      </c>
      <c r="E21" s="35" t="s">
        <v>2004</v>
      </c>
    </row>
    <row r="22" spans="1:16" x14ac:dyDescent="0.2">
      <c r="A22" s="24" t="s">
        <v>55</v>
      </c>
      <c r="B22" s="29" t="s">
        <v>43</v>
      </c>
      <c r="C22" s="29" t="s">
        <v>2740</v>
      </c>
      <c r="D22" s="24" t="s">
        <v>120</v>
      </c>
      <c r="E22" s="30" t="s">
        <v>2741</v>
      </c>
      <c r="F22" s="31" t="s">
        <v>486</v>
      </c>
      <c r="G22" s="32">
        <v>1</v>
      </c>
      <c r="H22" s="33">
        <v>0</v>
      </c>
      <c r="I22" s="33">
        <f>ROUND(ROUND(H22,2)*ROUND(G22,3),2)</f>
        <v>0</v>
      </c>
      <c r="O22">
        <f>(I22*21)/100</f>
        <v>0</v>
      </c>
      <c r="P22" t="s">
        <v>35</v>
      </c>
    </row>
    <row r="23" spans="1:16" x14ac:dyDescent="0.2">
      <c r="A23" s="34" t="s">
        <v>59</v>
      </c>
      <c r="E23" s="35" t="s">
        <v>5601</v>
      </c>
    </row>
    <row r="24" spans="1:16" x14ac:dyDescent="0.2">
      <c r="A24" s="36" t="s">
        <v>61</v>
      </c>
      <c r="E24" s="37" t="s">
        <v>815</v>
      </c>
    </row>
    <row r="25" spans="1:16" x14ac:dyDescent="0.2">
      <c r="A25" t="s">
        <v>63</v>
      </c>
      <c r="E25" s="35" t="s">
        <v>2004</v>
      </c>
    </row>
    <row r="26" spans="1:16" x14ac:dyDescent="0.2">
      <c r="A26" s="24" t="s">
        <v>55</v>
      </c>
      <c r="B26" s="29" t="s">
        <v>45</v>
      </c>
      <c r="C26" s="29" t="s">
        <v>2740</v>
      </c>
      <c r="D26" s="24" t="s">
        <v>125</v>
      </c>
      <c r="E26" s="30" t="s">
        <v>2741</v>
      </c>
      <c r="F26" s="31" t="s">
        <v>486</v>
      </c>
      <c r="G26" s="32">
        <v>1</v>
      </c>
      <c r="H26" s="33">
        <v>0</v>
      </c>
      <c r="I26" s="33">
        <f>ROUND(ROUND(H26,2)*ROUND(G26,3),2)</f>
        <v>0</v>
      </c>
      <c r="O26">
        <f>(I26*21)/100</f>
        <v>0</v>
      </c>
      <c r="P26" t="s">
        <v>35</v>
      </c>
    </row>
    <row r="27" spans="1:16" ht="51" x14ac:dyDescent="0.2">
      <c r="A27" s="34" t="s">
        <v>59</v>
      </c>
      <c r="E27" s="35" t="s">
        <v>5602</v>
      </c>
    </row>
    <row r="28" spans="1:16" x14ac:dyDescent="0.2">
      <c r="A28" s="36" t="s">
        <v>61</v>
      </c>
      <c r="E28" s="37" t="s">
        <v>815</v>
      </c>
    </row>
    <row r="29" spans="1:16" x14ac:dyDescent="0.2">
      <c r="A29" t="s">
        <v>63</v>
      </c>
      <c r="E29" s="35" t="s">
        <v>2004</v>
      </c>
    </row>
    <row r="30" spans="1:16" x14ac:dyDescent="0.2">
      <c r="A30" s="24" t="s">
        <v>55</v>
      </c>
      <c r="B30" s="29" t="s">
        <v>47</v>
      </c>
      <c r="C30" s="29" t="s">
        <v>5604</v>
      </c>
      <c r="D30" s="24" t="s">
        <v>69</v>
      </c>
      <c r="E30" s="30" t="s">
        <v>5605</v>
      </c>
      <c r="F30" s="31" t="s">
        <v>486</v>
      </c>
      <c r="G30" s="32">
        <v>1</v>
      </c>
      <c r="H30" s="33">
        <v>0</v>
      </c>
      <c r="I30" s="33">
        <f>ROUND(ROUND(H30,2)*ROUND(G30,3),2)</f>
        <v>0</v>
      </c>
      <c r="O30">
        <f>(I30*21)/100</f>
        <v>0</v>
      </c>
      <c r="P30" t="s">
        <v>35</v>
      </c>
    </row>
    <row r="31" spans="1:16" ht="38.25" x14ac:dyDescent="0.2">
      <c r="A31" s="34" t="s">
        <v>59</v>
      </c>
      <c r="E31" s="35" t="s">
        <v>5606</v>
      </c>
    </row>
    <row r="32" spans="1:16" x14ac:dyDescent="0.2">
      <c r="A32" s="36" t="s">
        <v>61</v>
      </c>
      <c r="E32" s="37" t="s">
        <v>815</v>
      </c>
    </row>
    <row r="33" spans="1:16" x14ac:dyDescent="0.2">
      <c r="A33" t="s">
        <v>63</v>
      </c>
      <c r="E33" s="35" t="s">
        <v>2004</v>
      </c>
    </row>
    <row r="34" spans="1:16" x14ac:dyDescent="0.2">
      <c r="A34" s="24" t="s">
        <v>55</v>
      </c>
      <c r="B34" s="29" t="s">
        <v>89</v>
      </c>
      <c r="C34" s="29" t="s">
        <v>5607</v>
      </c>
      <c r="D34" s="24" t="s">
        <v>69</v>
      </c>
      <c r="E34" s="30" t="s">
        <v>5608</v>
      </c>
      <c r="F34" s="31" t="s">
        <v>486</v>
      </c>
      <c r="G34" s="32">
        <v>1</v>
      </c>
      <c r="H34" s="33">
        <v>0</v>
      </c>
      <c r="I34" s="33">
        <f>ROUND(ROUND(H34,2)*ROUND(G34,3),2)</f>
        <v>0</v>
      </c>
      <c r="O34">
        <f>(I34*21)/100</f>
        <v>0</v>
      </c>
      <c r="P34" t="s">
        <v>35</v>
      </c>
    </row>
    <row r="35" spans="1:16" x14ac:dyDescent="0.2">
      <c r="A35" s="34" t="s">
        <v>59</v>
      </c>
      <c r="E35" s="35" t="s">
        <v>5609</v>
      </c>
    </row>
    <row r="36" spans="1:16" x14ac:dyDescent="0.2">
      <c r="A36" s="36" t="s">
        <v>61</v>
      </c>
      <c r="E36" s="37" t="s">
        <v>815</v>
      </c>
    </row>
    <row r="37" spans="1:16" x14ac:dyDescent="0.2">
      <c r="A37" t="s">
        <v>63</v>
      </c>
      <c r="E37" s="35" t="s">
        <v>2004</v>
      </c>
    </row>
    <row r="38" spans="1:16" x14ac:dyDescent="0.2">
      <c r="A38" s="24" t="s">
        <v>55</v>
      </c>
      <c r="B38" s="29" t="s">
        <v>94</v>
      </c>
      <c r="C38" s="29" t="s">
        <v>5614</v>
      </c>
      <c r="D38" s="24" t="s">
        <v>69</v>
      </c>
      <c r="E38" s="30" t="s">
        <v>5615</v>
      </c>
      <c r="F38" s="31" t="s">
        <v>1560</v>
      </c>
      <c r="G38" s="32">
        <v>1</v>
      </c>
      <c r="H38" s="33">
        <v>0</v>
      </c>
      <c r="I38" s="33">
        <f>ROUND(ROUND(H38,2)*ROUND(G38,3),2)</f>
        <v>0</v>
      </c>
      <c r="O38">
        <f>(I38*21)/100</f>
        <v>0</v>
      </c>
      <c r="P38" t="s">
        <v>35</v>
      </c>
    </row>
    <row r="39" spans="1:16" ht="242.25" x14ac:dyDescent="0.2">
      <c r="A39" s="34" t="s">
        <v>59</v>
      </c>
      <c r="E39" s="35" t="s">
        <v>5616</v>
      </c>
    </row>
    <row r="40" spans="1:16" x14ac:dyDescent="0.2">
      <c r="A40" s="36" t="s">
        <v>61</v>
      </c>
      <c r="E40" s="37" t="s">
        <v>815</v>
      </c>
    </row>
    <row r="41" spans="1:16" ht="25.5" x14ac:dyDescent="0.2">
      <c r="A41" t="s">
        <v>63</v>
      </c>
      <c r="E41" s="35" t="s">
        <v>5617</v>
      </c>
    </row>
  </sheetData>
  <mergeCells count="11">
    <mergeCell ref="E6:E7"/>
    <mergeCell ref="F6:F7"/>
    <mergeCell ref="G6:G7"/>
    <mergeCell ref="H6:I6"/>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5"/>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0+O9+O22+O99+O156+O165</f>
        <v>0</v>
      </c>
      <c r="P2" t="s">
        <v>34</v>
      </c>
    </row>
    <row r="3" spans="1:18" ht="15" customHeight="1" x14ac:dyDescent="0.25">
      <c r="A3" t="s">
        <v>11</v>
      </c>
      <c r="B3" s="17" t="s">
        <v>13</v>
      </c>
      <c r="C3" s="4" t="s">
        <v>14</v>
      </c>
      <c r="D3" s="7"/>
      <c r="E3" s="18" t="s">
        <v>15</v>
      </c>
      <c r="F3" s="8"/>
      <c r="G3" s="15"/>
      <c r="H3" s="14" t="s">
        <v>5907</v>
      </c>
      <c r="I3" s="40">
        <f>0+I9+I22+I99+I156+I165</f>
        <v>0</v>
      </c>
      <c r="O3" t="s">
        <v>31</v>
      </c>
      <c r="P3" t="s">
        <v>35</v>
      </c>
    </row>
    <row r="4" spans="1:18" ht="15" customHeight="1" x14ac:dyDescent="0.25">
      <c r="A4" t="s">
        <v>16</v>
      </c>
      <c r="B4" s="17" t="s">
        <v>17</v>
      </c>
      <c r="C4" s="4" t="s">
        <v>35</v>
      </c>
      <c r="D4" s="7"/>
      <c r="E4" s="18" t="s">
        <v>5904</v>
      </c>
      <c r="F4" s="8"/>
      <c r="G4" s="8"/>
      <c r="H4" s="16"/>
      <c r="I4" s="16"/>
      <c r="O4" t="s">
        <v>32</v>
      </c>
      <c r="P4" t="s">
        <v>35</v>
      </c>
    </row>
    <row r="5" spans="1:18" ht="12.75" customHeight="1" x14ac:dyDescent="0.25">
      <c r="A5" t="s">
        <v>20</v>
      </c>
      <c r="B5" s="20" t="s">
        <v>30</v>
      </c>
      <c r="C5" s="3" t="s">
        <v>5907</v>
      </c>
      <c r="D5" s="2"/>
      <c r="E5" s="21" t="s">
        <v>5908</v>
      </c>
      <c r="F5" s="12"/>
      <c r="G5" s="12"/>
      <c r="H5" s="12"/>
      <c r="I5" s="12"/>
      <c r="O5" t="s">
        <v>33</v>
      </c>
      <c r="P5" t="s">
        <v>35</v>
      </c>
    </row>
    <row r="6" spans="1:18" ht="12.75" customHeight="1" x14ac:dyDescent="0.2">
      <c r="A6" s="1" t="s">
        <v>37</v>
      </c>
      <c r="B6" s="1" t="s">
        <v>39</v>
      </c>
      <c r="C6" s="1" t="s">
        <v>40</v>
      </c>
      <c r="D6" s="1" t="s">
        <v>41</v>
      </c>
      <c r="E6" s="1" t="s">
        <v>42</v>
      </c>
      <c r="F6" s="1" t="s">
        <v>44</v>
      </c>
      <c r="G6" s="1" t="s">
        <v>46</v>
      </c>
      <c r="H6" s="1" t="s">
        <v>48</v>
      </c>
      <c r="I6" s="1"/>
    </row>
    <row r="7" spans="1:18" ht="12.75" customHeight="1" x14ac:dyDescent="0.2">
      <c r="A7" s="1"/>
      <c r="B7" s="1"/>
      <c r="C7" s="1"/>
      <c r="D7" s="1"/>
      <c r="E7" s="1"/>
      <c r="F7" s="1"/>
      <c r="G7" s="1"/>
      <c r="H7" s="19" t="s">
        <v>49</v>
      </c>
      <c r="I7" s="19" t="s">
        <v>51</v>
      </c>
    </row>
    <row r="8" spans="1:18" ht="12.75" customHeight="1" x14ac:dyDescent="0.2">
      <c r="A8" s="19" t="s">
        <v>38</v>
      </c>
      <c r="B8" s="19" t="s">
        <v>18</v>
      </c>
      <c r="C8" s="19" t="s">
        <v>35</v>
      </c>
      <c r="D8" s="19" t="s">
        <v>34</v>
      </c>
      <c r="E8" s="19" t="s">
        <v>43</v>
      </c>
      <c r="F8" s="19" t="s">
        <v>45</v>
      </c>
      <c r="G8" s="19" t="s">
        <v>47</v>
      </c>
      <c r="H8" s="19" t="s">
        <v>50</v>
      </c>
      <c r="I8" s="19" t="s">
        <v>52</v>
      </c>
    </row>
    <row r="9" spans="1:18" ht="12.75" customHeight="1" x14ac:dyDescent="0.2">
      <c r="A9" s="25" t="s">
        <v>53</v>
      </c>
      <c r="B9" s="25"/>
      <c r="C9" s="26" t="s">
        <v>38</v>
      </c>
      <c r="D9" s="25"/>
      <c r="E9" s="27" t="s">
        <v>54</v>
      </c>
      <c r="F9" s="25"/>
      <c r="G9" s="25"/>
      <c r="H9" s="25"/>
      <c r="I9" s="28">
        <f>0+Q9</f>
        <v>0</v>
      </c>
      <c r="O9">
        <f>0+R9</f>
        <v>0</v>
      </c>
      <c r="Q9">
        <f>0+I10+I14+I18</f>
        <v>0</v>
      </c>
      <c r="R9">
        <f>0+O10+O14+O18</f>
        <v>0</v>
      </c>
    </row>
    <row r="10" spans="1:18" x14ac:dyDescent="0.2">
      <c r="A10" s="24" t="s">
        <v>55</v>
      </c>
      <c r="B10" s="29" t="s">
        <v>18</v>
      </c>
      <c r="C10" s="29" t="s">
        <v>56</v>
      </c>
      <c r="D10" s="24" t="s">
        <v>18</v>
      </c>
      <c r="E10" s="30" t="s">
        <v>57</v>
      </c>
      <c r="F10" s="31" t="s">
        <v>58</v>
      </c>
      <c r="G10" s="32">
        <v>147.047</v>
      </c>
      <c r="H10" s="33">
        <v>0</v>
      </c>
      <c r="I10" s="33">
        <f>ROUND(ROUND(H10,2)*ROUND(G10,3),2)</f>
        <v>0</v>
      </c>
      <c r="O10">
        <f>(I10*21)/100</f>
        <v>0</v>
      </c>
      <c r="P10" t="s">
        <v>35</v>
      </c>
    </row>
    <row r="11" spans="1:18" ht="25.5" x14ac:dyDescent="0.2">
      <c r="A11" s="34" t="s">
        <v>59</v>
      </c>
      <c r="E11" s="35" t="s">
        <v>5909</v>
      </c>
    </row>
    <row r="12" spans="1:18" x14ac:dyDescent="0.2">
      <c r="A12" s="36" t="s">
        <v>61</v>
      </c>
      <c r="E12" s="37" t="s">
        <v>5910</v>
      </c>
    </row>
    <row r="13" spans="1:18" ht="25.5" x14ac:dyDescent="0.2">
      <c r="A13" t="s">
        <v>63</v>
      </c>
      <c r="E13" s="35" t="s">
        <v>64</v>
      </c>
    </row>
    <row r="14" spans="1:18" x14ac:dyDescent="0.2">
      <c r="A14" s="24" t="s">
        <v>55</v>
      </c>
      <c r="B14" s="29" t="s">
        <v>35</v>
      </c>
      <c r="C14" s="29" t="s">
        <v>56</v>
      </c>
      <c r="D14" s="24" t="s">
        <v>35</v>
      </c>
      <c r="E14" s="30" t="s">
        <v>57</v>
      </c>
      <c r="F14" s="31" t="s">
        <v>58</v>
      </c>
      <c r="G14" s="32">
        <v>386.05599999999998</v>
      </c>
      <c r="H14" s="33">
        <v>0</v>
      </c>
      <c r="I14" s="33">
        <f>ROUND(ROUND(H14,2)*ROUND(G14,3),2)</f>
        <v>0</v>
      </c>
      <c r="O14">
        <f>(I14*21)/100</f>
        <v>0</v>
      </c>
      <c r="P14" t="s">
        <v>35</v>
      </c>
    </row>
    <row r="15" spans="1:18" ht="25.5" x14ac:dyDescent="0.2">
      <c r="A15" s="34" t="s">
        <v>59</v>
      </c>
      <c r="E15" s="35" t="s">
        <v>5911</v>
      </c>
    </row>
    <row r="16" spans="1:18" x14ac:dyDescent="0.2">
      <c r="A16" s="36" t="s">
        <v>61</v>
      </c>
      <c r="E16" s="37" t="s">
        <v>5912</v>
      </c>
    </row>
    <row r="17" spans="1:18" ht="25.5" x14ac:dyDescent="0.2">
      <c r="A17" t="s">
        <v>63</v>
      </c>
      <c r="E17" s="35" t="s">
        <v>64</v>
      </c>
    </row>
    <row r="18" spans="1:18" x14ac:dyDescent="0.2">
      <c r="A18" s="24" t="s">
        <v>55</v>
      </c>
      <c r="B18" s="29" t="s">
        <v>34</v>
      </c>
      <c r="C18" s="29" t="s">
        <v>56</v>
      </c>
      <c r="D18" s="24" t="s">
        <v>34</v>
      </c>
      <c r="E18" s="30" t="s">
        <v>57</v>
      </c>
      <c r="F18" s="31" t="s">
        <v>58</v>
      </c>
      <c r="G18" s="32">
        <v>48.203000000000003</v>
      </c>
      <c r="H18" s="33">
        <v>0</v>
      </c>
      <c r="I18" s="33">
        <f>ROUND(ROUND(H18,2)*ROUND(G18,3),2)</f>
        <v>0</v>
      </c>
      <c r="O18">
        <f>(I18*21)/100</f>
        <v>0</v>
      </c>
      <c r="P18" t="s">
        <v>35</v>
      </c>
    </row>
    <row r="19" spans="1:18" ht="25.5" x14ac:dyDescent="0.2">
      <c r="A19" s="34" t="s">
        <v>59</v>
      </c>
      <c r="E19" s="35" t="s">
        <v>5913</v>
      </c>
    </row>
    <row r="20" spans="1:18" x14ac:dyDescent="0.2">
      <c r="A20" s="36" t="s">
        <v>61</v>
      </c>
      <c r="E20" s="37" t="s">
        <v>5914</v>
      </c>
    </row>
    <row r="21" spans="1:18" ht="25.5" x14ac:dyDescent="0.2">
      <c r="A21" t="s">
        <v>63</v>
      </c>
      <c r="E21" s="35" t="s">
        <v>64</v>
      </c>
    </row>
    <row r="22" spans="1:18" ht="12.75" customHeight="1" x14ac:dyDescent="0.2">
      <c r="A22" s="12" t="s">
        <v>53</v>
      </c>
      <c r="B22" s="12"/>
      <c r="C22" s="38" t="s">
        <v>18</v>
      </c>
      <c r="D22" s="12"/>
      <c r="E22" s="27" t="s">
        <v>67</v>
      </c>
      <c r="F22" s="12"/>
      <c r="G22" s="12"/>
      <c r="H22" s="12"/>
      <c r="I22" s="39">
        <f>0+Q22</f>
        <v>0</v>
      </c>
      <c r="O22">
        <f>0+R22</f>
        <v>0</v>
      </c>
      <c r="Q22">
        <f>0+I23+I27+I31+I35+I39+I43+I47+I51+I55+I59+I63+I67+I71+I75+I79+I83+I87+I91+I95</f>
        <v>0</v>
      </c>
      <c r="R22">
        <f>0+O23+O27+O31+O35+O39+O43+O47+O51+O55+O59+O63+O67+O71+O75+O79+O83+O87+O91+O95</f>
        <v>0</v>
      </c>
    </row>
    <row r="23" spans="1:18" ht="25.5" x14ac:dyDescent="0.2">
      <c r="A23" s="24" t="s">
        <v>55</v>
      </c>
      <c r="B23" s="29" t="s">
        <v>43</v>
      </c>
      <c r="C23" s="29" t="s">
        <v>90</v>
      </c>
      <c r="D23" s="24" t="s">
        <v>69</v>
      </c>
      <c r="E23" s="30" t="s">
        <v>91</v>
      </c>
      <c r="F23" s="31" t="s">
        <v>71</v>
      </c>
      <c r="G23" s="32">
        <v>1.2669999999999999</v>
      </c>
      <c r="H23" s="33">
        <v>0</v>
      </c>
      <c r="I23" s="33">
        <f>ROUND(ROUND(H23,2)*ROUND(G23,3),2)</f>
        <v>0</v>
      </c>
      <c r="O23">
        <f>(I23*21)/100</f>
        <v>0</v>
      </c>
      <c r="P23" t="s">
        <v>35</v>
      </c>
    </row>
    <row r="24" spans="1:18" ht="63.75" x14ac:dyDescent="0.2">
      <c r="A24" s="34" t="s">
        <v>59</v>
      </c>
      <c r="E24" s="35" t="s">
        <v>5915</v>
      </c>
    </row>
    <row r="25" spans="1:18" x14ac:dyDescent="0.2">
      <c r="A25" s="36" t="s">
        <v>61</v>
      </c>
      <c r="E25" s="37" t="s">
        <v>5916</v>
      </c>
    </row>
    <row r="26" spans="1:18" ht="63.75" x14ac:dyDescent="0.2">
      <c r="A26" t="s">
        <v>63</v>
      </c>
      <c r="E26" s="35" t="s">
        <v>74</v>
      </c>
    </row>
    <row r="27" spans="1:18" ht="25.5" x14ac:dyDescent="0.2">
      <c r="A27" s="24" t="s">
        <v>55</v>
      </c>
      <c r="B27" s="29" t="s">
        <v>45</v>
      </c>
      <c r="C27" s="29" t="s">
        <v>95</v>
      </c>
      <c r="D27" s="24" t="s">
        <v>69</v>
      </c>
      <c r="E27" s="30" t="s">
        <v>96</v>
      </c>
      <c r="F27" s="31" t="s">
        <v>77</v>
      </c>
      <c r="G27" s="32">
        <v>25.344999999999999</v>
      </c>
      <c r="H27" s="33">
        <v>0</v>
      </c>
      <c r="I27" s="33">
        <f>ROUND(ROUND(H27,2)*ROUND(G27,3),2)</f>
        <v>0</v>
      </c>
      <c r="O27">
        <f>(I27*21)/100</f>
        <v>0</v>
      </c>
      <c r="P27" t="s">
        <v>35</v>
      </c>
    </row>
    <row r="28" spans="1:18" ht="38.25" x14ac:dyDescent="0.2">
      <c r="A28" s="34" t="s">
        <v>59</v>
      </c>
      <c r="E28" s="35" t="s">
        <v>5917</v>
      </c>
    </row>
    <row r="29" spans="1:18" x14ac:dyDescent="0.2">
      <c r="A29" s="36" t="s">
        <v>61</v>
      </c>
      <c r="E29" s="37" t="s">
        <v>5918</v>
      </c>
    </row>
    <row r="30" spans="1:18" ht="25.5" x14ac:dyDescent="0.2">
      <c r="A30" t="s">
        <v>63</v>
      </c>
      <c r="E30" s="35" t="s">
        <v>80</v>
      </c>
    </row>
    <row r="31" spans="1:18" ht="25.5" x14ac:dyDescent="0.2">
      <c r="A31" s="24" t="s">
        <v>55</v>
      </c>
      <c r="B31" s="29" t="s">
        <v>47</v>
      </c>
      <c r="C31" s="29" t="s">
        <v>5919</v>
      </c>
      <c r="D31" s="24" t="s">
        <v>69</v>
      </c>
      <c r="E31" s="30" t="s">
        <v>5920</v>
      </c>
      <c r="F31" s="31" t="s">
        <v>71</v>
      </c>
      <c r="G31" s="32">
        <v>1.7609999999999999</v>
      </c>
      <c r="H31" s="33">
        <v>0</v>
      </c>
      <c r="I31" s="33">
        <f>ROUND(ROUND(H31,2)*ROUND(G31,3),2)</f>
        <v>0</v>
      </c>
      <c r="O31">
        <f>(I31*21)/100</f>
        <v>0</v>
      </c>
      <c r="P31" t="s">
        <v>35</v>
      </c>
    </row>
    <row r="32" spans="1:18" ht="63.75" x14ac:dyDescent="0.2">
      <c r="A32" s="34" t="s">
        <v>59</v>
      </c>
      <c r="E32" s="35" t="s">
        <v>5921</v>
      </c>
    </row>
    <row r="33" spans="1:16" x14ac:dyDescent="0.2">
      <c r="A33" s="36" t="s">
        <v>61</v>
      </c>
      <c r="E33" s="37" t="s">
        <v>5922</v>
      </c>
    </row>
    <row r="34" spans="1:16" ht="63.75" x14ac:dyDescent="0.2">
      <c r="A34" t="s">
        <v>63</v>
      </c>
      <c r="E34" s="35" t="s">
        <v>74</v>
      </c>
    </row>
    <row r="35" spans="1:16" ht="25.5" x14ac:dyDescent="0.2">
      <c r="A35" s="24" t="s">
        <v>55</v>
      </c>
      <c r="B35" s="29" t="s">
        <v>89</v>
      </c>
      <c r="C35" s="29" t="s">
        <v>5923</v>
      </c>
      <c r="D35" s="24" t="s">
        <v>69</v>
      </c>
      <c r="E35" s="30" t="s">
        <v>5924</v>
      </c>
      <c r="F35" s="31" t="s">
        <v>77</v>
      </c>
      <c r="G35" s="32">
        <v>35.212000000000003</v>
      </c>
      <c r="H35" s="33">
        <v>0</v>
      </c>
      <c r="I35" s="33">
        <f>ROUND(ROUND(H35,2)*ROUND(G35,3),2)</f>
        <v>0</v>
      </c>
      <c r="O35">
        <f>(I35*21)/100</f>
        <v>0</v>
      </c>
      <c r="P35" t="s">
        <v>35</v>
      </c>
    </row>
    <row r="36" spans="1:16" ht="38.25" x14ac:dyDescent="0.2">
      <c r="A36" s="34" t="s">
        <v>59</v>
      </c>
      <c r="E36" s="35" t="s">
        <v>5925</v>
      </c>
    </row>
    <row r="37" spans="1:16" x14ac:dyDescent="0.2">
      <c r="A37" s="36" t="s">
        <v>61</v>
      </c>
      <c r="E37" s="37" t="s">
        <v>5926</v>
      </c>
    </row>
    <row r="38" spans="1:16" ht="25.5" x14ac:dyDescent="0.2">
      <c r="A38" t="s">
        <v>63</v>
      </c>
      <c r="E38" s="35" t="s">
        <v>80</v>
      </c>
    </row>
    <row r="39" spans="1:16" ht="25.5" x14ac:dyDescent="0.2">
      <c r="A39" s="24" t="s">
        <v>55</v>
      </c>
      <c r="B39" s="29" t="s">
        <v>94</v>
      </c>
      <c r="C39" s="29" t="s">
        <v>99</v>
      </c>
      <c r="D39" s="24" t="s">
        <v>69</v>
      </c>
      <c r="E39" s="30" t="s">
        <v>100</v>
      </c>
      <c r="F39" s="31" t="s">
        <v>101</v>
      </c>
      <c r="G39" s="32">
        <v>174.51900000000001</v>
      </c>
      <c r="H39" s="33">
        <v>0</v>
      </c>
      <c r="I39" s="33">
        <f>ROUND(ROUND(H39,2)*ROUND(G39,3),2)</f>
        <v>0</v>
      </c>
      <c r="O39">
        <f>(I39*21)/100</f>
        <v>0</v>
      </c>
      <c r="P39" t="s">
        <v>35</v>
      </c>
    </row>
    <row r="40" spans="1:16" ht="51" x14ac:dyDescent="0.2">
      <c r="A40" s="34" t="s">
        <v>59</v>
      </c>
      <c r="E40" s="35" t="s">
        <v>5927</v>
      </c>
    </row>
    <row r="41" spans="1:16" x14ac:dyDescent="0.2">
      <c r="A41" s="36" t="s">
        <v>61</v>
      </c>
      <c r="E41" s="37" t="s">
        <v>5928</v>
      </c>
    </row>
    <row r="42" spans="1:16" ht="63.75" x14ac:dyDescent="0.2">
      <c r="A42" t="s">
        <v>63</v>
      </c>
      <c r="E42" s="35" t="s">
        <v>74</v>
      </c>
    </row>
    <row r="43" spans="1:16" ht="25.5" x14ac:dyDescent="0.2">
      <c r="A43" s="24" t="s">
        <v>55</v>
      </c>
      <c r="B43" s="29" t="s">
        <v>50</v>
      </c>
      <c r="C43" s="29" t="s">
        <v>104</v>
      </c>
      <c r="D43" s="24" t="s">
        <v>69</v>
      </c>
      <c r="E43" s="30" t="s">
        <v>105</v>
      </c>
      <c r="F43" s="31" t="s">
        <v>77</v>
      </c>
      <c r="G43" s="32">
        <v>250.87100000000001</v>
      </c>
      <c r="H43" s="33">
        <v>0</v>
      </c>
      <c r="I43" s="33">
        <f>ROUND(ROUND(H43,2)*ROUND(G43,3),2)</f>
        <v>0</v>
      </c>
      <c r="O43">
        <f>(I43*21)/100</f>
        <v>0</v>
      </c>
      <c r="P43" t="s">
        <v>35</v>
      </c>
    </row>
    <row r="44" spans="1:16" ht="38.25" x14ac:dyDescent="0.2">
      <c r="A44" s="34" t="s">
        <v>59</v>
      </c>
      <c r="E44" s="35" t="s">
        <v>5637</v>
      </c>
    </row>
    <row r="45" spans="1:16" x14ac:dyDescent="0.2">
      <c r="A45" s="36" t="s">
        <v>61</v>
      </c>
      <c r="E45" s="37" t="s">
        <v>5929</v>
      </c>
    </row>
    <row r="46" spans="1:16" ht="25.5" x14ac:dyDescent="0.2">
      <c r="A46" t="s">
        <v>63</v>
      </c>
      <c r="E46" s="35" t="s">
        <v>80</v>
      </c>
    </row>
    <row r="47" spans="1:16" x14ac:dyDescent="0.2">
      <c r="A47" s="24" t="s">
        <v>55</v>
      </c>
      <c r="B47" s="29" t="s">
        <v>52</v>
      </c>
      <c r="C47" s="29" t="s">
        <v>5930</v>
      </c>
      <c r="D47" s="24" t="s">
        <v>69</v>
      </c>
      <c r="E47" s="30" t="s">
        <v>5931</v>
      </c>
      <c r="F47" s="31" t="s">
        <v>71</v>
      </c>
      <c r="G47" s="32">
        <v>61.27</v>
      </c>
      <c r="H47" s="33">
        <v>0</v>
      </c>
      <c r="I47" s="33">
        <f>ROUND(ROUND(H47,2)*ROUND(G47,3),2)</f>
        <v>0</v>
      </c>
      <c r="O47">
        <f>(I47*21)/100</f>
        <v>0</v>
      </c>
      <c r="P47" t="s">
        <v>35</v>
      </c>
    </row>
    <row r="48" spans="1:16" ht="63.75" x14ac:dyDescent="0.2">
      <c r="A48" s="34" t="s">
        <v>59</v>
      </c>
      <c r="E48" s="35" t="s">
        <v>5932</v>
      </c>
    </row>
    <row r="49" spans="1:16" x14ac:dyDescent="0.2">
      <c r="A49" s="36" t="s">
        <v>61</v>
      </c>
      <c r="E49" s="37" t="s">
        <v>5933</v>
      </c>
    </row>
    <row r="50" spans="1:16" ht="63.75" x14ac:dyDescent="0.2">
      <c r="A50" t="s">
        <v>63</v>
      </c>
      <c r="E50" s="35" t="s">
        <v>74</v>
      </c>
    </row>
    <row r="51" spans="1:16" x14ac:dyDescent="0.2">
      <c r="A51" s="24" t="s">
        <v>55</v>
      </c>
      <c r="B51" s="29" t="s">
        <v>108</v>
      </c>
      <c r="C51" s="29" t="s">
        <v>5934</v>
      </c>
      <c r="D51" s="24" t="s">
        <v>69</v>
      </c>
      <c r="E51" s="30" t="s">
        <v>5935</v>
      </c>
      <c r="F51" s="31" t="s">
        <v>77</v>
      </c>
      <c r="G51" s="32">
        <v>1470.48</v>
      </c>
      <c r="H51" s="33">
        <v>0</v>
      </c>
      <c r="I51" s="33">
        <f>ROUND(ROUND(H51,2)*ROUND(G51,3),2)</f>
        <v>0</v>
      </c>
      <c r="O51">
        <f>(I51*21)/100</f>
        <v>0</v>
      </c>
      <c r="P51" t="s">
        <v>35</v>
      </c>
    </row>
    <row r="52" spans="1:16" ht="38.25" x14ac:dyDescent="0.2">
      <c r="A52" s="34" t="s">
        <v>59</v>
      </c>
      <c r="E52" s="35" t="s">
        <v>5936</v>
      </c>
    </row>
    <row r="53" spans="1:16" x14ac:dyDescent="0.2">
      <c r="A53" s="36" t="s">
        <v>61</v>
      </c>
      <c r="E53" s="37" t="s">
        <v>5937</v>
      </c>
    </row>
    <row r="54" spans="1:16" ht="25.5" x14ac:dyDescent="0.2">
      <c r="A54" t="s">
        <v>63</v>
      </c>
      <c r="E54" s="35" t="s">
        <v>80</v>
      </c>
    </row>
    <row r="55" spans="1:16" x14ac:dyDescent="0.2">
      <c r="A55" s="24" t="s">
        <v>55</v>
      </c>
      <c r="B55" s="29" t="s">
        <v>113</v>
      </c>
      <c r="C55" s="29" t="s">
        <v>129</v>
      </c>
      <c r="D55" s="24" t="s">
        <v>69</v>
      </c>
      <c r="E55" s="30" t="s">
        <v>130</v>
      </c>
      <c r="F55" s="31" t="s">
        <v>101</v>
      </c>
      <c r="G55" s="32">
        <v>12.3</v>
      </c>
      <c r="H55" s="33">
        <v>0</v>
      </c>
      <c r="I55" s="33">
        <f>ROUND(ROUND(H55,2)*ROUND(G55,3),2)</f>
        <v>0</v>
      </c>
      <c r="O55">
        <f>(I55*21)/100</f>
        <v>0</v>
      </c>
      <c r="P55" t="s">
        <v>35</v>
      </c>
    </row>
    <row r="56" spans="1:16" ht="25.5" x14ac:dyDescent="0.2">
      <c r="A56" s="34" t="s">
        <v>59</v>
      </c>
      <c r="E56" s="35" t="s">
        <v>5938</v>
      </c>
    </row>
    <row r="57" spans="1:16" x14ac:dyDescent="0.2">
      <c r="A57" s="36" t="s">
        <v>61</v>
      </c>
      <c r="E57" s="37" t="s">
        <v>4507</v>
      </c>
    </row>
    <row r="58" spans="1:16" ht="25.5" x14ac:dyDescent="0.2">
      <c r="A58" t="s">
        <v>63</v>
      </c>
      <c r="E58" s="35" t="s">
        <v>133</v>
      </c>
    </row>
    <row r="59" spans="1:16" x14ac:dyDescent="0.2">
      <c r="A59" s="24" t="s">
        <v>55</v>
      </c>
      <c r="B59" s="29" t="s">
        <v>118</v>
      </c>
      <c r="C59" s="29" t="s">
        <v>142</v>
      </c>
      <c r="D59" s="24" t="s">
        <v>69</v>
      </c>
      <c r="E59" s="30" t="s">
        <v>143</v>
      </c>
      <c r="F59" s="31" t="s">
        <v>71</v>
      </c>
      <c r="G59" s="32">
        <v>29.414999999999999</v>
      </c>
      <c r="H59" s="33">
        <v>0</v>
      </c>
      <c r="I59" s="33">
        <f>ROUND(ROUND(H59,2)*ROUND(G59,3),2)</f>
        <v>0</v>
      </c>
      <c r="O59">
        <f>(I59*21)/100</f>
        <v>0</v>
      </c>
      <c r="P59" t="s">
        <v>35</v>
      </c>
    </row>
    <row r="60" spans="1:16" ht="153" x14ac:dyDescent="0.2">
      <c r="A60" s="34" t="s">
        <v>59</v>
      </c>
      <c r="E60" s="35" t="s">
        <v>5939</v>
      </c>
    </row>
    <row r="61" spans="1:16" ht="38.25" x14ac:dyDescent="0.2">
      <c r="A61" s="36" t="s">
        <v>61</v>
      </c>
      <c r="E61" s="37" t="s">
        <v>5940</v>
      </c>
    </row>
    <row r="62" spans="1:16" ht="38.25" x14ac:dyDescent="0.2">
      <c r="A62" t="s">
        <v>63</v>
      </c>
      <c r="E62" s="35" t="s">
        <v>146</v>
      </c>
    </row>
    <row r="63" spans="1:16" x14ac:dyDescent="0.2">
      <c r="A63" s="24" t="s">
        <v>55</v>
      </c>
      <c r="B63" s="29" t="s">
        <v>124</v>
      </c>
      <c r="C63" s="29" t="s">
        <v>154</v>
      </c>
      <c r="D63" s="24" t="s">
        <v>69</v>
      </c>
      <c r="E63" s="30" t="s">
        <v>155</v>
      </c>
      <c r="F63" s="31" t="s">
        <v>71</v>
      </c>
      <c r="G63" s="32">
        <v>22.704000000000001</v>
      </c>
      <c r="H63" s="33">
        <v>0</v>
      </c>
      <c r="I63" s="33">
        <f>ROUND(ROUND(H63,2)*ROUND(G63,3),2)</f>
        <v>0</v>
      </c>
      <c r="O63">
        <f>(I63*21)/100</f>
        <v>0</v>
      </c>
      <c r="P63" t="s">
        <v>35</v>
      </c>
    </row>
    <row r="64" spans="1:16" ht="63.75" x14ac:dyDescent="0.2">
      <c r="A64" s="34" t="s">
        <v>59</v>
      </c>
      <c r="E64" s="35" t="s">
        <v>5941</v>
      </c>
    </row>
    <row r="65" spans="1:16" x14ac:dyDescent="0.2">
      <c r="A65" s="36" t="s">
        <v>61</v>
      </c>
      <c r="E65" s="37" t="s">
        <v>5942</v>
      </c>
    </row>
    <row r="66" spans="1:16" ht="306" x14ac:dyDescent="0.2">
      <c r="A66" t="s">
        <v>63</v>
      </c>
      <c r="E66" s="35" t="s">
        <v>158</v>
      </c>
    </row>
    <row r="67" spans="1:16" x14ac:dyDescent="0.2">
      <c r="A67" s="24" t="s">
        <v>55</v>
      </c>
      <c r="B67" s="29" t="s">
        <v>128</v>
      </c>
      <c r="C67" s="29" t="s">
        <v>166</v>
      </c>
      <c r="D67" s="24" t="s">
        <v>69</v>
      </c>
      <c r="E67" s="30" t="s">
        <v>167</v>
      </c>
      <c r="F67" s="31" t="s">
        <v>71</v>
      </c>
      <c r="G67" s="32">
        <v>193.02799999999999</v>
      </c>
      <c r="H67" s="33">
        <v>0</v>
      </c>
      <c r="I67" s="33">
        <f>ROUND(ROUND(H67,2)*ROUND(G67,3),2)</f>
        <v>0</v>
      </c>
      <c r="O67">
        <f>(I67*21)/100</f>
        <v>0</v>
      </c>
      <c r="P67" t="s">
        <v>35</v>
      </c>
    </row>
    <row r="68" spans="1:16" ht="63.75" x14ac:dyDescent="0.2">
      <c r="A68" s="34" t="s">
        <v>59</v>
      </c>
      <c r="E68" s="35" t="s">
        <v>5943</v>
      </c>
    </row>
    <row r="69" spans="1:16" x14ac:dyDescent="0.2">
      <c r="A69" s="36" t="s">
        <v>61</v>
      </c>
      <c r="E69" s="37" t="s">
        <v>5944</v>
      </c>
    </row>
    <row r="70" spans="1:16" ht="318.75" x14ac:dyDescent="0.2">
      <c r="A70" t="s">
        <v>63</v>
      </c>
      <c r="E70" s="35" t="s">
        <v>170</v>
      </c>
    </row>
    <row r="71" spans="1:16" x14ac:dyDescent="0.2">
      <c r="A71" s="24" t="s">
        <v>55</v>
      </c>
      <c r="B71" s="29" t="s">
        <v>134</v>
      </c>
      <c r="C71" s="29" t="s">
        <v>172</v>
      </c>
      <c r="D71" s="24" t="s">
        <v>69</v>
      </c>
      <c r="E71" s="30" t="s">
        <v>173</v>
      </c>
      <c r="F71" s="31" t="s">
        <v>174</v>
      </c>
      <c r="G71" s="32">
        <v>1930.28</v>
      </c>
      <c r="H71" s="33">
        <v>0</v>
      </c>
      <c r="I71" s="33">
        <f>ROUND(ROUND(H71,2)*ROUND(G71,3),2)</f>
        <v>0</v>
      </c>
      <c r="O71">
        <f>(I71*21)/100</f>
        <v>0</v>
      </c>
      <c r="P71" t="s">
        <v>35</v>
      </c>
    </row>
    <row r="72" spans="1:16" ht="38.25" x14ac:dyDescent="0.2">
      <c r="A72" s="34" t="s">
        <v>59</v>
      </c>
      <c r="E72" s="35" t="s">
        <v>175</v>
      </c>
    </row>
    <row r="73" spans="1:16" x14ac:dyDescent="0.2">
      <c r="A73" s="36" t="s">
        <v>61</v>
      </c>
      <c r="E73" s="37" t="s">
        <v>5945</v>
      </c>
    </row>
    <row r="74" spans="1:16" ht="25.5" x14ac:dyDescent="0.2">
      <c r="A74" t="s">
        <v>63</v>
      </c>
      <c r="E74" s="35" t="s">
        <v>177</v>
      </c>
    </row>
    <row r="75" spans="1:16" x14ac:dyDescent="0.2">
      <c r="A75" s="24" t="s">
        <v>55</v>
      </c>
      <c r="B75" s="29" t="s">
        <v>141</v>
      </c>
      <c r="C75" s="29" t="s">
        <v>185</v>
      </c>
      <c r="D75" s="24" t="s">
        <v>69</v>
      </c>
      <c r="E75" s="30" t="s">
        <v>186</v>
      </c>
      <c r="F75" s="31" t="s">
        <v>71</v>
      </c>
      <c r="G75" s="32">
        <v>71.697000000000003</v>
      </c>
      <c r="H75" s="33">
        <v>0</v>
      </c>
      <c r="I75" s="33">
        <f>ROUND(ROUND(H75,2)*ROUND(G75,3),2)</f>
        <v>0</v>
      </c>
      <c r="O75">
        <f>(I75*21)/100</f>
        <v>0</v>
      </c>
      <c r="P75" t="s">
        <v>35</v>
      </c>
    </row>
    <row r="76" spans="1:16" ht="51" x14ac:dyDescent="0.2">
      <c r="A76" s="34" t="s">
        <v>59</v>
      </c>
      <c r="E76" s="35" t="s">
        <v>187</v>
      </c>
    </row>
    <row r="77" spans="1:16" x14ac:dyDescent="0.2">
      <c r="A77" s="36" t="s">
        <v>61</v>
      </c>
      <c r="E77" s="37" t="s">
        <v>5946</v>
      </c>
    </row>
    <row r="78" spans="1:16" ht="229.5" x14ac:dyDescent="0.2">
      <c r="A78" t="s">
        <v>63</v>
      </c>
      <c r="E78" s="35" t="s">
        <v>189</v>
      </c>
    </row>
    <row r="79" spans="1:16" x14ac:dyDescent="0.2">
      <c r="A79" s="24" t="s">
        <v>55</v>
      </c>
      <c r="B79" s="29" t="s">
        <v>147</v>
      </c>
      <c r="C79" s="29" t="s">
        <v>202</v>
      </c>
      <c r="D79" s="24" t="s">
        <v>69</v>
      </c>
      <c r="E79" s="30" t="s">
        <v>203</v>
      </c>
      <c r="F79" s="31" t="s">
        <v>204</v>
      </c>
      <c r="G79" s="32">
        <v>1099.153</v>
      </c>
      <c r="H79" s="33">
        <v>0</v>
      </c>
      <c r="I79" s="33">
        <f>ROUND(ROUND(H79,2)*ROUND(G79,3),2)</f>
        <v>0</v>
      </c>
      <c r="O79">
        <f>(I79*21)/100</f>
        <v>0</v>
      </c>
      <c r="P79" t="s">
        <v>35</v>
      </c>
    </row>
    <row r="80" spans="1:16" ht="140.25" x14ac:dyDescent="0.2">
      <c r="A80" s="34" t="s">
        <v>59</v>
      </c>
      <c r="E80" s="35" t="s">
        <v>5947</v>
      </c>
    </row>
    <row r="81" spans="1:16" ht="76.5" x14ac:dyDescent="0.2">
      <c r="A81" s="36" t="s">
        <v>61</v>
      </c>
      <c r="E81" s="37" t="s">
        <v>5948</v>
      </c>
    </row>
    <row r="82" spans="1:16" ht="25.5" x14ac:dyDescent="0.2">
      <c r="A82" t="s">
        <v>63</v>
      </c>
      <c r="E82" s="35" t="s">
        <v>207</v>
      </c>
    </row>
    <row r="83" spans="1:16" x14ac:dyDescent="0.2">
      <c r="A83" s="24" t="s">
        <v>55</v>
      </c>
      <c r="B83" s="29" t="s">
        <v>153</v>
      </c>
      <c r="C83" s="29" t="s">
        <v>209</v>
      </c>
      <c r="D83" s="24" t="s">
        <v>69</v>
      </c>
      <c r="E83" s="30" t="s">
        <v>210</v>
      </c>
      <c r="F83" s="31" t="s">
        <v>204</v>
      </c>
      <c r="G83" s="32">
        <v>151.36199999999999</v>
      </c>
      <c r="H83" s="33">
        <v>0</v>
      </c>
      <c r="I83" s="33">
        <f>ROUND(ROUND(H83,2)*ROUND(G83,3),2)</f>
        <v>0</v>
      </c>
      <c r="O83">
        <f>(I83*21)/100</f>
        <v>0</v>
      </c>
      <c r="P83" t="s">
        <v>35</v>
      </c>
    </row>
    <row r="84" spans="1:16" ht="38.25" x14ac:dyDescent="0.2">
      <c r="A84" s="34" t="s">
        <v>59</v>
      </c>
      <c r="E84" s="35" t="s">
        <v>217</v>
      </c>
    </row>
    <row r="85" spans="1:16" x14ac:dyDescent="0.2">
      <c r="A85" s="36" t="s">
        <v>61</v>
      </c>
      <c r="E85" s="37" t="s">
        <v>5949</v>
      </c>
    </row>
    <row r="86" spans="1:16" x14ac:dyDescent="0.2">
      <c r="A86" t="s">
        <v>63</v>
      </c>
      <c r="E86" s="35" t="s">
        <v>213</v>
      </c>
    </row>
    <row r="87" spans="1:16" x14ac:dyDescent="0.2">
      <c r="A87" s="24" t="s">
        <v>55</v>
      </c>
      <c r="B87" s="29" t="s">
        <v>159</v>
      </c>
      <c r="C87" s="29" t="s">
        <v>215</v>
      </c>
      <c r="D87" s="24" t="s">
        <v>69</v>
      </c>
      <c r="E87" s="30" t="s">
        <v>216</v>
      </c>
      <c r="F87" s="31" t="s">
        <v>204</v>
      </c>
      <c r="G87" s="32">
        <v>151.36199999999999</v>
      </c>
      <c r="H87" s="33">
        <v>0</v>
      </c>
      <c r="I87" s="33">
        <f>ROUND(ROUND(H87,2)*ROUND(G87,3),2)</f>
        <v>0</v>
      </c>
      <c r="O87">
        <f>(I87*21)/100</f>
        <v>0</v>
      </c>
      <c r="P87" t="s">
        <v>35</v>
      </c>
    </row>
    <row r="88" spans="1:16" ht="38.25" x14ac:dyDescent="0.2">
      <c r="A88" s="34" t="s">
        <v>59</v>
      </c>
      <c r="E88" s="35" t="s">
        <v>217</v>
      </c>
    </row>
    <row r="89" spans="1:16" x14ac:dyDescent="0.2">
      <c r="A89" s="36" t="s">
        <v>61</v>
      </c>
      <c r="E89" s="37" t="s">
        <v>5949</v>
      </c>
    </row>
    <row r="90" spans="1:16" ht="38.25" x14ac:dyDescent="0.2">
      <c r="A90" t="s">
        <v>63</v>
      </c>
      <c r="E90" s="35" t="s">
        <v>219</v>
      </c>
    </row>
    <row r="91" spans="1:16" x14ac:dyDescent="0.2">
      <c r="A91" s="24" t="s">
        <v>55</v>
      </c>
      <c r="B91" s="29" t="s">
        <v>165</v>
      </c>
      <c r="C91" s="29" t="s">
        <v>221</v>
      </c>
      <c r="D91" s="24" t="s">
        <v>69</v>
      </c>
      <c r="E91" s="30" t="s">
        <v>222</v>
      </c>
      <c r="F91" s="31" t="s">
        <v>204</v>
      </c>
      <c r="G91" s="32">
        <v>151.36199999999999</v>
      </c>
      <c r="H91" s="33">
        <v>0</v>
      </c>
      <c r="I91" s="33">
        <f>ROUND(ROUND(H91,2)*ROUND(G91,3),2)</f>
        <v>0</v>
      </c>
      <c r="O91">
        <f>(I91*21)/100</f>
        <v>0</v>
      </c>
      <c r="P91" t="s">
        <v>35</v>
      </c>
    </row>
    <row r="92" spans="1:16" ht="25.5" x14ac:dyDescent="0.2">
      <c r="A92" s="34" t="s">
        <v>59</v>
      </c>
      <c r="E92" s="35" t="s">
        <v>223</v>
      </c>
    </row>
    <row r="93" spans="1:16" x14ac:dyDescent="0.2">
      <c r="A93" s="36" t="s">
        <v>61</v>
      </c>
      <c r="E93" s="37" t="s">
        <v>5949</v>
      </c>
    </row>
    <row r="94" spans="1:16" ht="25.5" x14ac:dyDescent="0.2">
      <c r="A94" t="s">
        <v>63</v>
      </c>
      <c r="E94" s="35" t="s">
        <v>224</v>
      </c>
    </row>
    <row r="95" spans="1:16" x14ac:dyDescent="0.2">
      <c r="A95" s="24" t="s">
        <v>55</v>
      </c>
      <c r="B95" s="29" t="s">
        <v>171</v>
      </c>
      <c r="C95" s="29" t="s">
        <v>226</v>
      </c>
      <c r="D95" s="24" t="s">
        <v>69</v>
      </c>
      <c r="E95" s="30" t="s">
        <v>227</v>
      </c>
      <c r="F95" s="31" t="s">
        <v>204</v>
      </c>
      <c r="G95" s="32">
        <v>151.36199999999999</v>
      </c>
      <c r="H95" s="33">
        <v>0</v>
      </c>
      <c r="I95" s="33">
        <f>ROUND(ROUND(H95,2)*ROUND(G95,3),2)</f>
        <v>0</v>
      </c>
      <c r="O95">
        <f>(I95*21)/100</f>
        <v>0</v>
      </c>
      <c r="P95" t="s">
        <v>35</v>
      </c>
    </row>
    <row r="96" spans="1:16" ht="25.5" x14ac:dyDescent="0.2">
      <c r="A96" s="34" t="s">
        <v>59</v>
      </c>
      <c r="E96" s="35" t="s">
        <v>228</v>
      </c>
    </row>
    <row r="97" spans="1:18" x14ac:dyDescent="0.2">
      <c r="A97" s="36" t="s">
        <v>61</v>
      </c>
      <c r="E97" s="37" t="s">
        <v>5949</v>
      </c>
    </row>
    <row r="98" spans="1:18" ht="38.25" x14ac:dyDescent="0.2">
      <c r="A98" t="s">
        <v>63</v>
      </c>
      <c r="E98" s="35" t="s">
        <v>229</v>
      </c>
    </row>
    <row r="99" spans="1:18" ht="12.75" customHeight="1" x14ac:dyDescent="0.2">
      <c r="A99" s="12" t="s">
        <v>53</v>
      </c>
      <c r="B99" s="12"/>
      <c r="C99" s="38" t="s">
        <v>45</v>
      </c>
      <c r="D99" s="12"/>
      <c r="E99" s="27" t="s">
        <v>315</v>
      </c>
      <c r="F99" s="12"/>
      <c r="G99" s="12"/>
      <c r="H99" s="12"/>
      <c r="I99" s="39">
        <f>0+Q99</f>
        <v>0</v>
      </c>
      <c r="O99">
        <f>0+R99</f>
        <v>0</v>
      </c>
      <c r="Q99">
        <f>0+I100+I104+I108+I112+I116+I120+I124+I128+I132+I136+I140+I144+I148+I152</f>
        <v>0</v>
      </c>
      <c r="R99">
        <f>0+O100+O104+O108+O112+O116+O120+O124+O128+O132+O136+O140+O144+O148+O152</f>
        <v>0</v>
      </c>
    </row>
    <row r="100" spans="1:18" x14ac:dyDescent="0.2">
      <c r="A100" s="24" t="s">
        <v>55</v>
      </c>
      <c r="B100" s="29" t="s">
        <v>178</v>
      </c>
      <c r="C100" s="29" t="s">
        <v>323</v>
      </c>
      <c r="D100" s="24" t="s">
        <v>69</v>
      </c>
      <c r="E100" s="30" t="s">
        <v>324</v>
      </c>
      <c r="F100" s="31" t="s">
        <v>204</v>
      </c>
      <c r="G100" s="32">
        <v>125.73099999999999</v>
      </c>
      <c r="H100" s="33">
        <v>0</v>
      </c>
      <c r="I100" s="33">
        <f>ROUND(ROUND(H100,2)*ROUND(G100,3),2)</f>
        <v>0</v>
      </c>
      <c r="O100">
        <f>(I100*21)/100</f>
        <v>0</v>
      </c>
      <c r="P100" t="s">
        <v>35</v>
      </c>
    </row>
    <row r="101" spans="1:18" ht="114.75" x14ac:dyDescent="0.2">
      <c r="A101" s="34" t="s">
        <v>59</v>
      </c>
      <c r="E101" s="35" t="s">
        <v>5950</v>
      </c>
    </row>
    <row r="102" spans="1:18" ht="63.75" x14ac:dyDescent="0.2">
      <c r="A102" s="36" t="s">
        <v>61</v>
      </c>
      <c r="E102" s="37" t="s">
        <v>5951</v>
      </c>
    </row>
    <row r="103" spans="1:18" ht="51" x14ac:dyDescent="0.2">
      <c r="A103" t="s">
        <v>63</v>
      </c>
      <c r="E103" s="35" t="s">
        <v>327</v>
      </c>
    </row>
    <row r="104" spans="1:18" x14ac:dyDescent="0.2">
      <c r="A104" s="24" t="s">
        <v>55</v>
      </c>
      <c r="B104" s="29" t="s">
        <v>184</v>
      </c>
      <c r="C104" s="29" t="s">
        <v>342</v>
      </c>
      <c r="D104" s="24" t="s">
        <v>69</v>
      </c>
      <c r="E104" s="30" t="s">
        <v>343</v>
      </c>
      <c r="F104" s="31" t="s">
        <v>204</v>
      </c>
      <c r="G104" s="32">
        <v>562.81299999999999</v>
      </c>
      <c r="H104" s="33">
        <v>0</v>
      </c>
      <c r="I104" s="33">
        <f>ROUND(ROUND(H104,2)*ROUND(G104,3),2)</f>
        <v>0</v>
      </c>
      <c r="O104">
        <f>(I104*21)/100</f>
        <v>0</v>
      </c>
      <c r="P104" t="s">
        <v>35</v>
      </c>
    </row>
    <row r="105" spans="1:18" ht="25.5" x14ac:dyDescent="0.2">
      <c r="A105" s="34" t="s">
        <v>59</v>
      </c>
      <c r="E105" s="35" t="s">
        <v>344</v>
      </c>
    </row>
    <row r="106" spans="1:18" x14ac:dyDescent="0.2">
      <c r="A106" s="36" t="s">
        <v>61</v>
      </c>
      <c r="E106" s="37" t="s">
        <v>5952</v>
      </c>
    </row>
    <row r="107" spans="1:18" ht="51" x14ac:dyDescent="0.2">
      <c r="A107" t="s">
        <v>63</v>
      </c>
      <c r="E107" s="35" t="s">
        <v>327</v>
      </c>
    </row>
    <row r="108" spans="1:18" x14ac:dyDescent="0.2">
      <c r="A108" s="24" t="s">
        <v>55</v>
      </c>
      <c r="B108" s="29" t="s">
        <v>190</v>
      </c>
      <c r="C108" s="29" t="s">
        <v>352</v>
      </c>
      <c r="D108" s="24" t="s">
        <v>69</v>
      </c>
      <c r="E108" s="30" t="s">
        <v>353</v>
      </c>
      <c r="F108" s="31" t="s">
        <v>204</v>
      </c>
      <c r="G108" s="32">
        <v>94.801000000000002</v>
      </c>
      <c r="H108" s="33">
        <v>0</v>
      </c>
      <c r="I108" s="33">
        <f>ROUND(ROUND(H108,2)*ROUND(G108,3),2)</f>
        <v>0</v>
      </c>
      <c r="O108">
        <f>(I108*21)/100</f>
        <v>0</v>
      </c>
      <c r="P108" t="s">
        <v>35</v>
      </c>
    </row>
    <row r="109" spans="1:18" ht="25.5" x14ac:dyDescent="0.2">
      <c r="A109" s="34" t="s">
        <v>59</v>
      </c>
      <c r="E109" s="35" t="s">
        <v>354</v>
      </c>
    </row>
    <row r="110" spans="1:18" x14ac:dyDescent="0.2">
      <c r="A110" s="36" t="s">
        <v>61</v>
      </c>
      <c r="E110" s="37" t="s">
        <v>5953</v>
      </c>
    </row>
    <row r="111" spans="1:18" ht="51" x14ac:dyDescent="0.2">
      <c r="A111" t="s">
        <v>63</v>
      </c>
      <c r="E111" s="35" t="s">
        <v>327</v>
      </c>
    </row>
    <row r="112" spans="1:18" x14ac:dyDescent="0.2">
      <c r="A112" s="24" t="s">
        <v>55</v>
      </c>
      <c r="B112" s="29" t="s">
        <v>196</v>
      </c>
      <c r="C112" s="29" t="s">
        <v>357</v>
      </c>
      <c r="D112" s="24" t="s">
        <v>69</v>
      </c>
      <c r="E112" s="30" t="s">
        <v>358</v>
      </c>
      <c r="F112" s="31" t="s">
        <v>71</v>
      </c>
      <c r="G112" s="32">
        <v>39.457000000000001</v>
      </c>
      <c r="H112" s="33">
        <v>0</v>
      </c>
      <c r="I112" s="33">
        <f>ROUND(ROUND(H112,2)*ROUND(G112,3),2)</f>
        <v>0</v>
      </c>
      <c r="O112">
        <f>(I112*21)/100</f>
        <v>0</v>
      </c>
      <c r="P112" t="s">
        <v>35</v>
      </c>
    </row>
    <row r="113" spans="1:16" ht="102" x14ac:dyDescent="0.2">
      <c r="A113" s="34" t="s">
        <v>59</v>
      </c>
      <c r="E113" s="35" t="s">
        <v>5954</v>
      </c>
    </row>
    <row r="114" spans="1:16" ht="38.25" x14ac:dyDescent="0.2">
      <c r="A114" s="36" t="s">
        <v>61</v>
      </c>
      <c r="E114" s="37" t="s">
        <v>5955</v>
      </c>
    </row>
    <row r="115" spans="1:16" ht="102" x14ac:dyDescent="0.2">
      <c r="A115" t="s">
        <v>63</v>
      </c>
      <c r="E115" s="35" t="s">
        <v>361</v>
      </c>
    </row>
    <row r="116" spans="1:16" x14ac:dyDescent="0.2">
      <c r="A116" s="24" t="s">
        <v>55</v>
      </c>
      <c r="B116" s="29" t="s">
        <v>201</v>
      </c>
      <c r="C116" s="29" t="s">
        <v>369</v>
      </c>
      <c r="D116" s="24" t="s">
        <v>69</v>
      </c>
      <c r="E116" s="30" t="s">
        <v>370</v>
      </c>
      <c r="F116" s="31" t="s">
        <v>204</v>
      </c>
      <c r="G116" s="32">
        <v>666.92200000000003</v>
      </c>
      <c r="H116" s="33">
        <v>0</v>
      </c>
      <c r="I116" s="33">
        <f>ROUND(ROUND(H116,2)*ROUND(G116,3),2)</f>
        <v>0</v>
      </c>
      <c r="O116">
        <f>(I116*21)/100</f>
        <v>0</v>
      </c>
      <c r="P116" t="s">
        <v>35</v>
      </c>
    </row>
    <row r="117" spans="1:16" ht="89.25" x14ac:dyDescent="0.2">
      <c r="A117" s="34" t="s">
        <v>59</v>
      </c>
      <c r="E117" s="35" t="s">
        <v>5956</v>
      </c>
    </row>
    <row r="118" spans="1:16" ht="38.25" x14ac:dyDescent="0.2">
      <c r="A118" s="36" t="s">
        <v>61</v>
      </c>
      <c r="E118" s="37" t="s">
        <v>5957</v>
      </c>
    </row>
    <row r="119" spans="1:16" ht="51" x14ac:dyDescent="0.2">
      <c r="A119" t="s">
        <v>63</v>
      </c>
      <c r="E119" s="35" t="s">
        <v>373</v>
      </c>
    </row>
    <row r="120" spans="1:16" x14ac:dyDescent="0.2">
      <c r="A120" s="24" t="s">
        <v>55</v>
      </c>
      <c r="B120" s="29" t="s">
        <v>208</v>
      </c>
      <c r="C120" s="29" t="s">
        <v>397</v>
      </c>
      <c r="D120" s="24" t="s">
        <v>69</v>
      </c>
      <c r="E120" s="30" t="s">
        <v>398</v>
      </c>
      <c r="F120" s="31" t="s">
        <v>204</v>
      </c>
      <c r="G120" s="32">
        <v>657.61400000000003</v>
      </c>
      <c r="H120" s="33">
        <v>0</v>
      </c>
      <c r="I120" s="33">
        <f>ROUND(ROUND(H120,2)*ROUND(G120,3),2)</f>
        <v>0</v>
      </c>
      <c r="O120">
        <f>(I120*21)/100</f>
        <v>0</v>
      </c>
      <c r="P120" t="s">
        <v>35</v>
      </c>
    </row>
    <row r="121" spans="1:16" ht="63.75" x14ac:dyDescent="0.2">
      <c r="A121" s="34" t="s">
        <v>59</v>
      </c>
      <c r="E121" s="35" t="s">
        <v>5958</v>
      </c>
    </row>
    <row r="122" spans="1:16" ht="38.25" x14ac:dyDescent="0.2">
      <c r="A122" s="36" t="s">
        <v>61</v>
      </c>
      <c r="E122" s="37" t="s">
        <v>5959</v>
      </c>
    </row>
    <row r="123" spans="1:16" ht="140.25" x14ac:dyDescent="0.2">
      <c r="A123" t="s">
        <v>63</v>
      </c>
      <c r="E123" s="35" t="s">
        <v>401</v>
      </c>
    </row>
    <row r="124" spans="1:16" x14ac:dyDescent="0.2">
      <c r="A124" s="24" t="s">
        <v>55</v>
      </c>
      <c r="B124" s="29" t="s">
        <v>214</v>
      </c>
      <c r="C124" s="29" t="s">
        <v>435</v>
      </c>
      <c r="D124" s="24" t="s">
        <v>69</v>
      </c>
      <c r="E124" s="30" t="s">
        <v>436</v>
      </c>
      <c r="F124" s="31" t="s">
        <v>204</v>
      </c>
      <c r="G124" s="32">
        <v>40.256</v>
      </c>
      <c r="H124" s="33">
        <v>0</v>
      </c>
      <c r="I124" s="33">
        <f>ROUND(ROUND(H124,2)*ROUND(G124,3),2)</f>
        <v>0</v>
      </c>
      <c r="O124">
        <f>(I124*21)/100</f>
        <v>0</v>
      </c>
      <c r="P124" t="s">
        <v>35</v>
      </c>
    </row>
    <row r="125" spans="1:16" ht="51" x14ac:dyDescent="0.2">
      <c r="A125" s="34" t="s">
        <v>59</v>
      </c>
      <c r="E125" s="35" t="s">
        <v>5960</v>
      </c>
    </row>
    <row r="126" spans="1:16" x14ac:dyDescent="0.2">
      <c r="A126" s="36" t="s">
        <v>61</v>
      </c>
      <c r="E126" s="37" t="s">
        <v>5961</v>
      </c>
    </row>
    <row r="127" spans="1:16" ht="165.75" x14ac:dyDescent="0.2">
      <c r="A127" t="s">
        <v>63</v>
      </c>
      <c r="E127" s="35" t="s">
        <v>428</v>
      </c>
    </row>
    <row r="128" spans="1:16" x14ac:dyDescent="0.2">
      <c r="A128" s="24" t="s">
        <v>55</v>
      </c>
      <c r="B128" s="29" t="s">
        <v>220</v>
      </c>
      <c r="C128" s="29" t="s">
        <v>5666</v>
      </c>
      <c r="D128" s="24" t="s">
        <v>69</v>
      </c>
      <c r="E128" s="30" t="s">
        <v>5667</v>
      </c>
      <c r="F128" s="31" t="s">
        <v>204</v>
      </c>
      <c r="G128" s="32">
        <v>12.02</v>
      </c>
      <c r="H128" s="33">
        <v>0</v>
      </c>
      <c r="I128" s="33">
        <f>ROUND(ROUND(H128,2)*ROUND(G128,3),2)</f>
        <v>0</v>
      </c>
      <c r="O128">
        <f>(I128*21)/100</f>
        <v>0</v>
      </c>
      <c r="P128" t="s">
        <v>35</v>
      </c>
    </row>
    <row r="129" spans="1:16" ht="51" x14ac:dyDescent="0.2">
      <c r="A129" s="34" t="s">
        <v>59</v>
      </c>
      <c r="E129" s="35" t="s">
        <v>5962</v>
      </c>
    </row>
    <row r="130" spans="1:16" x14ac:dyDescent="0.2">
      <c r="A130" s="36" t="s">
        <v>61</v>
      </c>
      <c r="E130" s="37" t="s">
        <v>5963</v>
      </c>
    </row>
    <row r="131" spans="1:16" ht="165.75" x14ac:dyDescent="0.2">
      <c r="A131" t="s">
        <v>63</v>
      </c>
      <c r="E131" s="35" t="s">
        <v>428</v>
      </c>
    </row>
    <row r="132" spans="1:16" ht="25.5" x14ac:dyDescent="0.2">
      <c r="A132" s="24" t="s">
        <v>55</v>
      </c>
      <c r="B132" s="29" t="s">
        <v>225</v>
      </c>
      <c r="C132" s="29" t="s">
        <v>5964</v>
      </c>
      <c r="D132" s="24" t="s">
        <v>69</v>
      </c>
      <c r="E132" s="30" t="s">
        <v>5965</v>
      </c>
      <c r="F132" s="31" t="s">
        <v>204</v>
      </c>
      <c r="G132" s="32">
        <v>3.5920000000000001</v>
      </c>
      <c r="H132" s="33">
        <v>0</v>
      </c>
      <c r="I132" s="33">
        <f>ROUND(ROUND(H132,2)*ROUND(G132,3),2)</f>
        <v>0</v>
      </c>
      <c r="O132">
        <f>(I132*21)/100</f>
        <v>0</v>
      </c>
      <c r="P132" t="s">
        <v>35</v>
      </c>
    </row>
    <row r="133" spans="1:16" ht="51" x14ac:dyDescent="0.2">
      <c r="A133" s="34" t="s">
        <v>59</v>
      </c>
      <c r="E133" s="35" t="s">
        <v>5966</v>
      </c>
    </row>
    <row r="134" spans="1:16" x14ac:dyDescent="0.2">
      <c r="A134" s="36" t="s">
        <v>61</v>
      </c>
      <c r="E134" s="37" t="s">
        <v>5967</v>
      </c>
    </row>
    <row r="135" spans="1:16" ht="165.75" x14ac:dyDescent="0.2">
      <c r="A135" t="s">
        <v>63</v>
      </c>
      <c r="E135" s="35" t="s">
        <v>428</v>
      </c>
    </row>
    <row r="136" spans="1:16" ht="25.5" x14ac:dyDescent="0.2">
      <c r="A136" s="24" t="s">
        <v>55</v>
      </c>
      <c r="B136" s="29" t="s">
        <v>230</v>
      </c>
      <c r="C136" s="29" t="s">
        <v>445</v>
      </c>
      <c r="D136" s="24" t="s">
        <v>69</v>
      </c>
      <c r="E136" s="30" t="s">
        <v>446</v>
      </c>
      <c r="F136" s="31" t="s">
        <v>204</v>
      </c>
      <c r="G136" s="32">
        <v>2.6760000000000002</v>
      </c>
      <c r="H136" s="33">
        <v>0</v>
      </c>
      <c r="I136" s="33">
        <f>ROUND(ROUND(H136,2)*ROUND(G136,3),2)</f>
        <v>0</v>
      </c>
      <c r="O136">
        <f>(I136*21)/100</f>
        <v>0</v>
      </c>
      <c r="P136" t="s">
        <v>35</v>
      </c>
    </row>
    <row r="137" spans="1:16" ht="51" x14ac:dyDescent="0.2">
      <c r="A137" s="34" t="s">
        <v>59</v>
      </c>
      <c r="E137" s="35" t="s">
        <v>5968</v>
      </c>
    </row>
    <row r="138" spans="1:16" x14ac:dyDescent="0.2">
      <c r="A138" s="36" t="s">
        <v>61</v>
      </c>
      <c r="E138" s="37" t="s">
        <v>5969</v>
      </c>
    </row>
    <row r="139" spans="1:16" ht="165.75" x14ac:dyDescent="0.2">
      <c r="A139" t="s">
        <v>63</v>
      </c>
      <c r="E139" s="35" t="s">
        <v>428</v>
      </c>
    </row>
    <row r="140" spans="1:16" ht="25.5" x14ac:dyDescent="0.2">
      <c r="A140" s="24" t="s">
        <v>55</v>
      </c>
      <c r="B140" s="29" t="s">
        <v>236</v>
      </c>
      <c r="C140" s="29" t="s">
        <v>450</v>
      </c>
      <c r="D140" s="24" t="s">
        <v>69</v>
      </c>
      <c r="E140" s="30" t="s">
        <v>451</v>
      </c>
      <c r="F140" s="31" t="s">
        <v>204</v>
      </c>
      <c r="G140" s="32">
        <v>17.489999999999998</v>
      </c>
      <c r="H140" s="33">
        <v>0</v>
      </c>
      <c r="I140" s="33">
        <f>ROUND(ROUND(H140,2)*ROUND(G140,3),2)</f>
        <v>0</v>
      </c>
      <c r="O140">
        <f>(I140*21)/100</f>
        <v>0</v>
      </c>
      <c r="P140" t="s">
        <v>35</v>
      </c>
    </row>
    <row r="141" spans="1:16" ht="51" x14ac:dyDescent="0.2">
      <c r="A141" s="34" t="s">
        <v>59</v>
      </c>
      <c r="E141" s="35" t="s">
        <v>5970</v>
      </c>
    </row>
    <row r="142" spans="1:16" x14ac:dyDescent="0.2">
      <c r="A142" s="36" t="s">
        <v>61</v>
      </c>
      <c r="E142" s="37" t="s">
        <v>5971</v>
      </c>
    </row>
    <row r="143" spans="1:16" ht="165.75" x14ac:dyDescent="0.2">
      <c r="A143" t="s">
        <v>63</v>
      </c>
      <c r="E143" s="35" t="s">
        <v>428</v>
      </c>
    </row>
    <row r="144" spans="1:16" ht="25.5" x14ac:dyDescent="0.2">
      <c r="A144" s="24" t="s">
        <v>55</v>
      </c>
      <c r="B144" s="29" t="s">
        <v>243</v>
      </c>
      <c r="C144" s="29" t="s">
        <v>455</v>
      </c>
      <c r="D144" s="24" t="s">
        <v>69</v>
      </c>
      <c r="E144" s="30" t="s">
        <v>456</v>
      </c>
      <c r="F144" s="31" t="s">
        <v>204</v>
      </c>
      <c r="G144" s="32">
        <v>19.245000000000001</v>
      </c>
      <c r="H144" s="33">
        <v>0</v>
      </c>
      <c r="I144" s="33">
        <f>ROUND(ROUND(H144,2)*ROUND(G144,3),2)</f>
        <v>0</v>
      </c>
      <c r="O144">
        <f>(I144*21)/100</f>
        <v>0</v>
      </c>
      <c r="P144" t="s">
        <v>35</v>
      </c>
    </row>
    <row r="145" spans="1:18" ht="51" x14ac:dyDescent="0.2">
      <c r="A145" s="34" t="s">
        <v>59</v>
      </c>
      <c r="E145" s="35" t="s">
        <v>5972</v>
      </c>
    </row>
    <row r="146" spans="1:18" x14ac:dyDescent="0.2">
      <c r="A146" s="36" t="s">
        <v>61</v>
      </c>
      <c r="E146" s="37" t="s">
        <v>5973</v>
      </c>
    </row>
    <row r="147" spans="1:18" ht="165.75" x14ac:dyDescent="0.2">
      <c r="A147" t="s">
        <v>63</v>
      </c>
      <c r="E147" s="35" t="s">
        <v>428</v>
      </c>
    </row>
    <row r="148" spans="1:18" x14ac:dyDescent="0.2">
      <c r="A148" s="24" t="s">
        <v>55</v>
      </c>
      <c r="B148" s="29" t="s">
        <v>249</v>
      </c>
      <c r="C148" s="29" t="s">
        <v>466</v>
      </c>
      <c r="D148" s="24" t="s">
        <v>69</v>
      </c>
      <c r="E148" s="30" t="s">
        <v>467</v>
      </c>
      <c r="F148" s="31" t="s">
        <v>204</v>
      </c>
      <c r="G148" s="32">
        <v>8.2609999999999992</v>
      </c>
      <c r="H148" s="33">
        <v>0</v>
      </c>
      <c r="I148" s="33">
        <f>ROUND(ROUND(H148,2)*ROUND(G148,3),2)</f>
        <v>0</v>
      </c>
      <c r="O148">
        <f>(I148*21)/100</f>
        <v>0</v>
      </c>
      <c r="P148" t="s">
        <v>35</v>
      </c>
    </row>
    <row r="149" spans="1:18" ht="63.75" x14ac:dyDescent="0.2">
      <c r="A149" s="34" t="s">
        <v>59</v>
      </c>
      <c r="E149" s="35" t="s">
        <v>5974</v>
      </c>
    </row>
    <row r="150" spans="1:18" x14ac:dyDescent="0.2">
      <c r="A150" s="36" t="s">
        <v>61</v>
      </c>
      <c r="E150" s="37" t="s">
        <v>5975</v>
      </c>
    </row>
    <row r="151" spans="1:18" ht="102" x14ac:dyDescent="0.2">
      <c r="A151" t="s">
        <v>63</v>
      </c>
      <c r="E151" s="35" t="s">
        <v>464</v>
      </c>
    </row>
    <row r="152" spans="1:18" x14ac:dyDescent="0.2">
      <c r="A152" s="24" t="s">
        <v>55</v>
      </c>
      <c r="B152" s="29" t="s">
        <v>255</v>
      </c>
      <c r="C152" s="29" t="s">
        <v>471</v>
      </c>
      <c r="D152" s="24" t="s">
        <v>69</v>
      </c>
      <c r="E152" s="30" t="s">
        <v>472</v>
      </c>
      <c r="F152" s="31" t="s">
        <v>101</v>
      </c>
      <c r="G152" s="32">
        <v>12.3</v>
      </c>
      <c r="H152" s="33">
        <v>0</v>
      </c>
      <c r="I152" s="33">
        <f>ROUND(ROUND(H152,2)*ROUND(G152,3),2)</f>
        <v>0</v>
      </c>
      <c r="O152">
        <f>(I152*21)/100</f>
        <v>0</v>
      </c>
      <c r="P152" t="s">
        <v>35</v>
      </c>
    </row>
    <row r="153" spans="1:18" ht="25.5" x14ac:dyDescent="0.2">
      <c r="A153" s="34" t="s">
        <v>59</v>
      </c>
      <c r="E153" s="35" t="s">
        <v>5976</v>
      </c>
    </row>
    <row r="154" spans="1:18" x14ac:dyDescent="0.2">
      <c r="A154" s="36" t="s">
        <v>61</v>
      </c>
      <c r="E154" s="37" t="s">
        <v>4507</v>
      </c>
    </row>
    <row r="155" spans="1:18" ht="38.25" x14ac:dyDescent="0.2">
      <c r="A155" t="s">
        <v>63</v>
      </c>
      <c r="E155" s="35" t="s">
        <v>475</v>
      </c>
    </row>
    <row r="156" spans="1:18" ht="12.75" customHeight="1" x14ac:dyDescent="0.2">
      <c r="A156" s="12" t="s">
        <v>53</v>
      </c>
      <c r="B156" s="12"/>
      <c r="C156" s="38" t="s">
        <v>94</v>
      </c>
      <c r="D156" s="12"/>
      <c r="E156" s="27" t="s">
        <v>490</v>
      </c>
      <c r="F156" s="12"/>
      <c r="G156" s="12"/>
      <c r="H156" s="12"/>
      <c r="I156" s="39">
        <f>0+Q156</f>
        <v>0</v>
      </c>
      <c r="O156">
        <f>0+R156</f>
        <v>0</v>
      </c>
      <c r="Q156">
        <f>0+I157+I161</f>
        <v>0</v>
      </c>
      <c r="R156">
        <f>0+O157+O161</f>
        <v>0</v>
      </c>
    </row>
    <row r="157" spans="1:18" x14ac:dyDescent="0.2">
      <c r="A157" s="24" t="s">
        <v>55</v>
      </c>
      <c r="B157" s="29" t="s">
        <v>262</v>
      </c>
      <c r="C157" s="29" t="s">
        <v>526</v>
      </c>
      <c r="D157" s="24" t="s">
        <v>69</v>
      </c>
      <c r="E157" s="30" t="s">
        <v>527</v>
      </c>
      <c r="F157" s="31" t="s">
        <v>486</v>
      </c>
      <c r="G157" s="32">
        <v>3</v>
      </c>
      <c r="H157" s="33">
        <v>0</v>
      </c>
      <c r="I157" s="33">
        <f>ROUND(ROUND(H157,2)*ROUND(G157,3),2)</f>
        <v>0</v>
      </c>
      <c r="O157">
        <f>(I157*21)/100</f>
        <v>0</v>
      </c>
      <c r="P157" t="s">
        <v>35</v>
      </c>
    </row>
    <row r="158" spans="1:18" ht="38.25" x14ac:dyDescent="0.2">
      <c r="A158" s="34" t="s">
        <v>59</v>
      </c>
      <c r="E158" s="35" t="s">
        <v>5977</v>
      </c>
    </row>
    <row r="159" spans="1:18" x14ac:dyDescent="0.2">
      <c r="A159" s="36" t="s">
        <v>61</v>
      </c>
      <c r="E159" s="37" t="s">
        <v>448</v>
      </c>
    </row>
    <row r="160" spans="1:18" ht="38.25" x14ac:dyDescent="0.2">
      <c r="A160" t="s">
        <v>63</v>
      </c>
      <c r="E160" s="35" t="s">
        <v>530</v>
      </c>
    </row>
    <row r="161" spans="1:18" x14ac:dyDescent="0.2">
      <c r="A161" s="24" t="s">
        <v>55</v>
      </c>
      <c r="B161" s="29" t="s">
        <v>269</v>
      </c>
      <c r="C161" s="29" t="s">
        <v>537</v>
      </c>
      <c r="D161" s="24" t="s">
        <v>69</v>
      </c>
      <c r="E161" s="30" t="s">
        <v>538</v>
      </c>
      <c r="F161" s="31" t="s">
        <v>486</v>
      </c>
      <c r="G161" s="32">
        <v>14</v>
      </c>
      <c r="H161" s="33">
        <v>0</v>
      </c>
      <c r="I161" s="33">
        <f>ROUND(ROUND(H161,2)*ROUND(G161,3),2)</f>
        <v>0</v>
      </c>
      <c r="O161">
        <f>(I161*21)/100</f>
        <v>0</v>
      </c>
      <c r="P161" t="s">
        <v>35</v>
      </c>
    </row>
    <row r="162" spans="1:18" ht="25.5" x14ac:dyDescent="0.2">
      <c r="A162" s="34" t="s">
        <v>59</v>
      </c>
      <c r="E162" s="35" t="s">
        <v>539</v>
      </c>
    </row>
    <row r="163" spans="1:18" x14ac:dyDescent="0.2">
      <c r="A163" s="36" t="s">
        <v>61</v>
      </c>
      <c r="E163" s="37" t="s">
        <v>1015</v>
      </c>
    </row>
    <row r="164" spans="1:18" ht="38.25" x14ac:dyDescent="0.2">
      <c r="A164" t="s">
        <v>63</v>
      </c>
      <c r="E164" s="35" t="s">
        <v>541</v>
      </c>
    </row>
    <row r="165" spans="1:18" ht="12.75" customHeight="1" x14ac:dyDescent="0.2">
      <c r="A165" s="12" t="s">
        <v>53</v>
      </c>
      <c r="B165" s="12"/>
      <c r="C165" s="38" t="s">
        <v>50</v>
      </c>
      <c r="D165" s="12"/>
      <c r="E165" s="27" t="s">
        <v>542</v>
      </c>
      <c r="F165" s="12"/>
      <c r="G165" s="12"/>
      <c r="H165" s="12"/>
      <c r="I165" s="39">
        <f>0+Q165</f>
        <v>0</v>
      </c>
      <c r="O165">
        <f>0+R165</f>
        <v>0</v>
      </c>
      <c r="Q165">
        <f>0+I166+I170+I174+I178+I182+I186+I190+I194+I198+I202</f>
        <v>0</v>
      </c>
      <c r="R165">
        <f>0+O166+O170+O174+O178+O182+O186+O190+O194+O198+O202</f>
        <v>0</v>
      </c>
    </row>
    <row r="166" spans="1:18" x14ac:dyDescent="0.2">
      <c r="A166" s="24" t="s">
        <v>55</v>
      </c>
      <c r="B166" s="29" t="s">
        <v>275</v>
      </c>
      <c r="C166" s="29" t="s">
        <v>5978</v>
      </c>
      <c r="D166" s="24" t="s">
        <v>69</v>
      </c>
      <c r="E166" s="30" t="s">
        <v>5979</v>
      </c>
      <c r="F166" s="31" t="s">
        <v>486</v>
      </c>
      <c r="G166" s="32">
        <v>4</v>
      </c>
      <c r="H166" s="33">
        <v>0</v>
      </c>
      <c r="I166" s="33">
        <f>ROUND(ROUND(H166,2)*ROUND(G166,3),2)</f>
        <v>0</v>
      </c>
      <c r="O166">
        <f>(I166*21)/100</f>
        <v>0</v>
      </c>
      <c r="P166" t="s">
        <v>35</v>
      </c>
    </row>
    <row r="167" spans="1:18" ht="25.5" x14ac:dyDescent="0.2">
      <c r="A167" s="34" t="s">
        <v>59</v>
      </c>
      <c r="E167" s="35" t="s">
        <v>5980</v>
      </c>
    </row>
    <row r="168" spans="1:18" x14ac:dyDescent="0.2">
      <c r="A168" s="36" t="s">
        <v>61</v>
      </c>
      <c r="E168" s="37" t="s">
        <v>588</v>
      </c>
    </row>
    <row r="169" spans="1:18" x14ac:dyDescent="0.2">
      <c r="A169" t="s">
        <v>63</v>
      </c>
      <c r="E169" s="35" t="s">
        <v>5981</v>
      </c>
    </row>
    <row r="170" spans="1:18" x14ac:dyDescent="0.2">
      <c r="A170" s="24" t="s">
        <v>55</v>
      </c>
      <c r="B170" s="29" t="s">
        <v>282</v>
      </c>
      <c r="C170" s="29" t="s">
        <v>624</v>
      </c>
      <c r="D170" s="24" t="s">
        <v>69</v>
      </c>
      <c r="E170" s="30" t="s">
        <v>625</v>
      </c>
      <c r="F170" s="31" t="s">
        <v>101</v>
      </c>
      <c r="G170" s="32">
        <v>157.738</v>
      </c>
      <c r="H170" s="33">
        <v>0</v>
      </c>
      <c r="I170" s="33">
        <f>ROUND(ROUND(H170,2)*ROUND(G170,3),2)</f>
        <v>0</v>
      </c>
      <c r="O170">
        <f>(I170*21)/100</f>
        <v>0</v>
      </c>
      <c r="P170" t="s">
        <v>35</v>
      </c>
    </row>
    <row r="171" spans="1:18" ht="51" x14ac:dyDescent="0.2">
      <c r="A171" s="34" t="s">
        <v>59</v>
      </c>
      <c r="E171" s="35" t="s">
        <v>5982</v>
      </c>
    </row>
    <row r="172" spans="1:18" x14ac:dyDescent="0.2">
      <c r="A172" s="36" t="s">
        <v>61</v>
      </c>
      <c r="E172" s="37" t="s">
        <v>5983</v>
      </c>
    </row>
    <row r="173" spans="1:18" ht="51" x14ac:dyDescent="0.2">
      <c r="A173" t="s">
        <v>63</v>
      </c>
      <c r="E173" s="35" t="s">
        <v>622</v>
      </c>
    </row>
    <row r="174" spans="1:18" x14ac:dyDescent="0.2">
      <c r="A174" s="24" t="s">
        <v>55</v>
      </c>
      <c r="B174" s="29" t="s">
        <v>287</v>
      </c>
      <c r="C174" s="29" t="s">
        <v>646</v>
      </c>
      <c r="D174" s="24" t="s">
        <v>69</v>
      </c>
      <c r="E174" s="30" t="s">
        <v>647</v>
      </c>
      <c r="F174" s="31" t="s">
        <v>101</v>
      </c>
      <c r="G174" s="32">
        <v>12.3</v>
      </c>
      <c r="H174" s="33">
        <v>0</v>
      </c>
      <c r="I174" s="33">
        <f>ROUND(ROUND(H174,2)*ROUND(G174,3),2)</f>
        <v>0</v>
      </c>
      <c r="O174">
        <f>(I174*21)/100</f>
        <v>0</v>
      </c>
      <c r="P174" t="s">
        <v>35</v>
      </c>
    </row>
    <row r="175" spans="1:18" ht="38.25" x14ac:dyDescent="0.2">
      <c r="A175" s="34" t="s">
        <v>59</v>
      </c>
      <c r="E175" s="35" t="s">
        <v>5984</v>
      </c>
    </row>
    <row r="176" spans="1:18" x14ac:dyDescent="0.2">
      <c r="A176" s="36" t="s">
        <v>61</v>
      </c>
      <c r="E176" s="37" t="s">
        <v>4507</v>
      </c>
    </row>
    <row r="177" spans="1:16" ht="25.5" x14ac:dyDescent="0.2">
      <c r="A177" t="s">
        <v>63</v>
      </c>
      <c r="E177" s="35" t="s">
        <v>644</v>
      </c>
    </row>
    <row r="178" spans="1:16" x14ac:dyDescent="0.2">
      <c r="A178" s="24" t="s">
        <v>55</v>
      </c>
      <c r="B178" s="29" t="s">
        <v>292</v>
      </c>
      <c r="C178" s="29" t="s">
        <v>5985</v>
      </c>
      <c r="D178" s="24" t="s">
        <v>69</v>
      </c>
      <c r="E178" s="30" t="s">
        <v>5986</v>
      </c>
      <c r="F178" s="31" t="s">
        <v>486</v>
      </c>
      <c r="G178" s="32">
        <v>2</v>
      </c>
      <c r="H178" s="33">
        <v>0</v>
      </c>
      <c r="I178" s="33">
        <f>ROUND(ROUND(H178,2)*ROUND(G178,3),2)</f>
        <v>0</v>
      </c>
      <c r="O178">
        <f>(I178*21)/100</f>
        <v>0</v>
      </c>
      <c r="P178" t="s">
        <v>35</v>
      </c>
    </row>
    <row r="179" spans="1:16" ht="25.5" x14ac:dyDescent="0.2">
      <c r="A179" s="34" t="s">
        <v>59</v>
      </c>
      <c r="E179" s="35" t="s">
        <v>5987</v>
      </c>
    </row>
    <row r="180" spans="1:16" x14ac:dyDescent="0.2">
      <c r="A180" s="36" t="s">
        <v>61</v>
      </c>
      <c r="E180" s="37" t="s">
        <v>488</v>
      </c>
    </row>
    <row r="181" spans="1:16" ht="89.25" x14ac:dyDescent="0.2">
      <c r="A181" t="s">
        <v>63</v>
      </c>
      <c r="E181" s="35" t="s">
        <v>5684</v>
      </c>
    </row>
    <row r="182" spans="1:16" x14ac:dyDescent="0.2">
      <c r="A182" s="24" t="s">
        <v>55</v>
      </c>
      <c r="B182" s="29" t="s">
        <v>298</v>
      </c>
      <c r="C182" s="29" t="s">
        <v>5988</v>
      </c>
      <c r="D182" s="24" t="s">
        <v>69</v>
      </c>
      <c r="E182" s="30" t="s">
        <v>5989</v>
      </c>
      <c r="F182" s="31" t="s">
        <v>486</v>
      </c>
      <c r="G182" s="32">
        <v>1</v>
      </c>
      <c r="H182" s="33">
        <v>0</v>
      </c>
      <c r="I182" s="33">
        <f>ROUND(ROUND(H182,2)*ROUND(G182,3),2)</f>
        <v>0</v>
      </c>
      <c r="O182">
        <f>(I182*21)/100</f>
        <v>0</v>
      </c>
      <c r="P182" t="s">
        <v>35</v>
      </c>
    </row>
    <row r="183" spans="1:16" ht="38.25" x14ac:dyDescent="0.2">
      <c r="A183" s="34" t="s">
        <v>59</v>
      </c>
      <c r="E183" s="35" t="s">
        <v>5990</v>
      </c>
    </row>
    <row r="184" spans="1:16" x14ac:dyDescent="0.2">
      <c r="A184" s="36" t="s">
        <v>61</v>
      </c>
      <c r="E184" s="37" t="s">
        <v>815</v>
      </c>
    </row>
    <row r="185" spans="1:16" ht="89.25" x14ac:dyDescent="0.2">
      <c r="A185" t="s">
        <v>63</v>
      </c>
      <c r="E185" s="35" t="s">
        <v>5684</v>
      </c>
    </row>
    <row r="186" spans="1:16" x14ac:dyDescent="0.2">
      <c r="A186" s="24" t="s">
        <v>55</v>
      </c>
      <c r="B186" s="29" t="s">
        <v>303</v>
      </c>
      <c r="C186" s="29" t="s">
        <v>5681</v>
      </c>
      <c r="D186" s="24" t="s">
        <v>69</v>
      </c>
      <c r="E186" s="30" t="s">
        <v>5682</v>
      </c>
      <c r="F186" s="31" t="s">
        <v>486</v>
      </c>
      <c r="G186" s="32">
        <v>1</v>
      </c>
      <c r="H186" s="33">
        <v>0</v>
      </c>
      <c r="I186" s="33">
        <f>ROUND(ROUND(H186,2)*ROUND(G186,3),2)</f>
        <v>0</v>
      </c>
      <c r="O186">
        <f>(I186*21)/100</f>
        <v>0</v>
      </c>
      <c r="P186" t="s">
        <v>35</v>
      </c>
    </row>
    <row r="187" spans="1:16" ht="38.25" x14ac:dyDescent="0.2">
      <c r="A187" s="34" t="s">
        <v>59</v>
      </c>
      <c r="E187" s="35" t="s">
        <v>5991</v>
      </c>
    </row>
    <row r="188" spans="1:16" x14ac:dyDescent="0.2">
      <c r="A188" s="36" t="s">
        <v>61</v>
      </c>
      <c r="E188" s="37" t="s">
        <v>815</v>
      </c>
    </row>
    <row r="189" spans="1:16" ht="89.25" x14ac:dyDescent="0.2">
      <c r="A189" t="s">
        <v>63</v>
      </c>
      <c r="E189" s="35" t="s">
        <v>5684</v>
      </c>
    </row>
    <row r="190" spans="1:16" x14ac:dyDescent="0.2">
      <c r="A190" s="24" t="s">
        <v>55</v>
      </c>
      <c r="B190" s="29" t="s">
        <v>309</v>
      </c>
      <c r="C190" s="29" t="s">
        <v>5992</v>
      </c>
      <c r="D190" s="24" t="s">
        <v>69</v>
      </c>
      <c r="E190" s="30" t="s">
        <v>5993</v>
      </c>
      <c r="F190" s="31" t="s">
        <v>486</v>
      </c>
      <c r="G190" s="32">
        <v>2</v>
      </c>
      <c r="H190" s="33">
        <v>0</v>
      </c>
      <c r="I190" s="33">
        <f>ROUND(ROUND(H190,2)*ROUND(G190,3),2)</f>
        <v>0</v>
      </c>
      <c r="O190">
        <f>(I190*21)/100</f>
        <v>0</v>
      </c>
      <c r="P190" t="s">
        <v>35</v>
      </c>
    </row>
    <row r="191" spans="1:16" ht="25.5" x14ac:dyDescent="0.2">
      <c r="A191" s="34" t="s">
        <v>59</v>
      </c>
      <c r="E191" s="35" t="s">
        <v>5994</v>
      </c>
    </row>
    <row r="192" spans="1:16" x14ac:dyDescent="0.2">
      <c r="A192" s="36" t="s">
        <v>61</v>
      </c>
      <c r="E192" s="37" t="s">
        <v>488</v>
      </c>
    </row>
    <row r="193" spans="1:16" ht="89.25" x14ac:dyDescent="0.2">
      <c r="A193" t="s">
        <v>63</v>
      </c>
      <c r="E193" s="35" t="s">
        <v>5684</v>
      </c>
    </row>
    <row r="194" spans="1:16" x14ac:dyDescent="0.2">
      <c r="A194" s="24" t="s">
        <v>55</v>
      </c>
      <c r="B194" s="29" t="s">
        <v>316</v>
      </c>
      <c r="C194" s="29" t="s">
        <v>668</v>
      </c>
      <c r="D194" s="24" t="s">
        <v>69</v>
      </c>
      <c r="E194" s="30" t="s">
        <v>669</v>
      </c>
      <c r="F194" s="31" t="s">
        <v>71</v>
      </c>
      <c r="G194" s="32">
        <v>13.962</v>
      </c>
      <c r="H194" s="33">
        <v>0</v>
      </c>
      <c r="I194" s="33">
        <f>ROUND(ROUND(H194,2)*ROUND(G194,3),2)</f>
        <v>0</v>
      </c>
      <c r="O194">
        <f>(I194*21)/100</f>
        <v>0</v>
      </c>
      <c r="P194" t="s">
        <v>35</v>
      </c>
    </row>
    <row r="195" spans="1:16" ht="63.75" x14ac:dyDescent="0.2">
      <c r="A195" s="34" t="s">
        <v>59</v>
      </c>
      <c r="E195" s="35" t="s">
        <v>5995</v>
      </c>
    </row>
    <row r="196" spans="1:16" x14ac:dyDescent="0.2">
      <c r="A196" s="36" t="s">
        <v>61</v>
      </c>
      <c r="E196" s="37" t="s">
        <v>5996</v>
      </c>
    </row>
    <row r="197" spans="1:16" ht="114.75" x14ac:dyDescent="0.2">
      <c r="A197" t="s">
        <v>63</v>
      </c>
      <c r="E197" s="35" t="s">
        <v>661</v>
      </c>
    </row>
    <row r="198" spans="1:16" x14ac:dyDescent="0.2">
      <c r="A198" s="24" t="s">
        <v>55</v>
      </c>
      <c r="B198" s="29" t="s">
        <v>322</v>
      </c>
      <c r="C198" s="29" t="s">
        <v>673</v>
      </c>
      <c r="D198" s="24" t="s">
        <v>69</v>
      </c>
      <c r="E198" s="30" t="s">
        <v>674</v>
      </c>
      <c r="F198" s="31" t="s">
        <v>77</v>
      </c>
      <c r="G198" s="32">
        <v>321.12599999999998</v>
      </c>
      <c r="H198" s="33">
        <v>0</v>
      </c>
      <c r="I198" s="33">
        <f>ROUND(ROUND(H198,2)*ROUND(G198,3),2)</f>
        <v>0</v>
      </c>
      <c r="O198">
        <f>(I198*21)/100</f>
        <v>0</v>
      </c>
      <c r="P198" t="s">
        <v>35</v>
      </c>
    </row>
    <row r="199" spans="1:16" ht="38.25" x14ac:dyDescent="0.2">
      <c r="A199" s="34" t="s">
        <v>59</v>
      </c>
      <c r="E199" s="35" t="s">
        <v>5997</v>
      </c>
    </row>
    <row r="200" spans="1:16" x14ac:dyDescent="0.2">
      <c r="A200" s="36" t="s">
        <v>61</v>
      </c>
      <c r="E200" s="37" t="s">
        <v>5998</v>
      </c>
    </row>
    <row r="201" spans="1:16" ht="25.5" x14ac:dyDescent="0.2">
      <c r="A201" t="s">
        <v>63</v>
      </c>
      <c r="E201" s="35" t="s">
        <v>80</v>
      </c>
    </row>
    <row r="202" spans="1:16" x14ac:dyDescent="0.2">
      <c r="A202" s="24" t="s">
        <v>55</v>
      </c>
      <c r="B202" s="29" t="s">
        <v>328</v>
      </c>
      <c r="C202" s="29" t="s">
        <v>678</v>
      </c>
      <c r="D202" s="24" t="s">
        <v>69</v>
      </c>
      <c r="E202" s="30" t="s">
        <v>679</v>
      </c>
      <c r="F202" s="31" t="s">
        <v>58</v>
      </c>
      <c r="G202" s="32">
        <v>0.06</v>
      </c>
      <c r="H202" s="33">
        <v>0</v>
      </c>
      <c r="I202" s="33">
        <f>ROUND(ROUND(H202,2)*ROUND(G202,3),2)</f>
        <v>0</v>
      </c>
      <c r="O202">
        <f>(I202*21)/100</f>
        <v>0</v>
      </c>
      <c r="P202" t="s">
        <v>35</v>
      </c>
    </row>
    <row r="203" spans="1:16" ht="38.25" x14ac:dyDescent="0.2">
      <c r="A203" s="34" t="s">
        <v>59</v>
      </c>
      <c r="E203" s="35" t="s">
        <v>5999</v>
      </c>
    </row>
    <row r="204" spans="1:16" x14ac:dyDescent="0.2">
      <c r="A204" s="36" t="s">
        <v>61</v>
      </c>
      <c r="E204" s="37" t="s">
        <v>6000</v>
      </c>
    </row>
    <row r="205" spans="1:16" ht="114.75" x14ac:dyDescent="0.2">
      <c r="A205" t="s">
        <v>63</v>
      </c>
      <c r="E205" s="35" t="s">
        <v>682</v>
      </c>
    </row>
  </sheetData>
  <mergeCells count="11">
    <mergeCell ref="E6:E7"/>
    <mergeCell ref="F6:F7"/>
    <mergeCell ref="G6:G7"/>
    <mergeCell ref="H6:I6"/>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89"/>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0+O9+O22+O55+O64+O69+O74+O83+O132+O185</f>
        <v>0</v>
      </c>
      <c r="P2" t="s">
        <v>34</v>
      </c>
    </row>
    <row r="3" spans="1:18" ht="15" customHeight="1" x14ac:dyDescent="0.25">
      <c r="A3" t="s">
        <v>11</v>
      </c>
      <c r="B3" s="17" t="s">
        <v>13</v>
      </c>
      <c r="C3" s="4" t="s">
        <v>14</v>
      </c>
      <c r="D3" s="7"/>
      <c r="E3" s="18" t="s">
        <v>15</v>
      </c>
      <c r="F3" s="8"/>
      <c r="G3" s="15"/>
      <c r="H3" s="14" t="s">
        <v>6001</v>
      </c>
      <c r="I3" s="40">
        <f>0+I9+I22+I55+I64+I69+I74+I83+I132+I185</f>
        <v>0</v>
      </c>
      <c r="O3" t="s">
        <v>31</v>
      </c>
      <c r="P3" t="s">
        <v>35</v>
      </c>
    </row>
    <row r="4" spans="1:18" ht="15" customHeight="1" x14ac:dyDescent="0.25">
      <c r="A4" t="s">
        <v>16</v>
      </c>
      <c r="B4" s="17" t="s">
        <v>17</v>
      </c>
      <c r="C4" s="4" t="s">
        <v>35</v>
      </c>
      <c r="D4" s="7"/>
      <c r="E4" s="18" t="s">
        <v>5904</v>
      </c>
      <c r="F4" s="8"/>
      <c r="G4" s="8"/>
      <c r="H4" s="16"/>
      <c r="I4" s="16"/>
      <c r="O4" t="s">
        <v>32</v>
      </c>
      <c r="P4" t="s">
        <v>35</v>
      </c>
    </row>
    <row r="5" spans="1:18" ht="12.75" customHeight="1" x14ac:dyDescent="0.25">
      <c r="A5" t="s">
        <v>20</v>
      </c>
      <c r="B5" s="20" t="s">
        <v>30</v>
      </c>
      <c r="C5" s="3" t="s">
        <v>6001</v>
      </c>
      <c r="D5" s="2"/>
      <c r="E5" s="21" t="s">
        <v>6002</v>
      </c>
      <c r="F5" s="12"/>
      <c r="G5" s="12"/>
      <c r="H5" s="12"/>
      <c r="I5" s="12"/>
      <c r="O5" t="s">
        <v>33</v>
      </c>
      <c r="P5" t="s">
        <v>35</v>
      </c>
    </row>
    <row r="6" spans="1:18" ht="12.75" customHeight="1" x14ac:dyDescent="0.2">
      <c r="A6" s="1" t="s">
        <v>37</v>
      </c>
      <c r="B6" s="1" t="s">
        <v>39</v>
      </c>
      <c r="C6" s="1" t="s">
        <v>40</v>
      </c>
      <c r="D6" s="1" t="s">
        <v>41</v>
      </c>
      <c r="E6" s="1" t="s">
        <v>42</v>
      </c>
      <c r="F6" s="1" t="s">
        <v>44</v>
      </c>
      <c r="G6" s="1" t="s">
        <v>46</v>
      </c>
      <c r="H6" s="1" t="s">
        <v>48</v>
      </c>
      <c r="I6" s="1"/>
    </row>
    <row r="7" spans="1:18" ht="12.75" customHeight="1" x14ac:dyDescent="0.2">
      <c r="A7" s="1"/>
      <c r="B7" s="1"/>
      <c r="C7" s="1"/>
      <c r="D7" s="1"/>
      <c r="E7" s="1"/>
      <c r="F7" s="1"/>
      <c r="G7" s="1"/>
      <c r="H7" s="19" t="s">
        <v>49</v>
      </c>
      <c r="I7" s="19" t="s">
        <v>51</v>
      </c>
    </row>
    <row r="8" spans="1:18" ht="12.75" customHeight="1" x14ac:dyDescent="0.2">
      <c r="A8" s="19" t="s">
        <v>38</v>
      </c>
      <c r="B8" s="19" t="s">
        <v>18</v>
      </c>
      <c r="C8" s="19" t="s">
        <v>35</v>
      </c>
      <c r="D8" s="19" t="s">
        <v>34</v>
      </c>
      <c r="E8" s="19" t="s">
        <v>43</v>
      </c>
      <c r="F8" s="19" t="s">
        <v>45</v>
      </c>
      <c r="G8" s="19" t="s">
        <v>47</v>
      </c>
      <c r="H8" s="19" t="s">
        <v>50</v>
      </c>
      <c r="I8" s="19" t="s">
        <v>52</v>
      </c>
    </row>
    <row r="9" spans="1:18" ht="12.75" customHeight="1" x14ac:dyDescent="0.2">
      <c r="A9" s="25" t="s">
        <v>53</v>
      </c>
      <c r="B9" s="25"/>
      <c r="C9" s="26" t="s">
        <v>38</v>
      </c>
      <c r="D9" s="25"/>
      <c r="E9" s="27" t="s">
        <v>54</v>
      </c>
      <c r="F9" s="25"/>
      <c r="G9" s="25"/>
      <c r="H9" s="25"/>
      <c r="I9" s="28">
        <f>0+Q9</f>
        <v>0</v>
      </c>
      <c r="O9">
        <f>0+R9</f>
        <v>0</v>
      </c>
      <c r="Q9">
        <f>0+I10+I14+I18</f>
        <v>0</v>
      </c>
      <c r="R9">
        <f>0+O10+O14+O18</f>
        <v>0</v>
      </c>
    </row>
    <row r="10" spans="1:18" ht="25.5" x14ac:dyDescent="0.2">
      <c r="A10" s="24" t="s">
        <v>55</v>
      </c>
      <c r="B10" s="29" t="s">
        <v>18</v>
      </c>
      <c r="C10" s="29" t="s">
        <v>2428</v>
      </c>
      <c r="D10" s="24" t="s">
        <v>69</v>
      </c>
      <c r="E10" s="30" t="s">
        <v>6003</v>
      </c>
      <c r="F10" s="31" t="s">
        <v>58</v>
      </c>
      <c r="G10" s="32">
        <v>3.2</v>
      </c>
      <c r="H10" s="33">
        <v>0</v>
      </c>
      <c r="I10" s="33">
        <f>ROUND(ROUND(H10,2)*ROUND(G10,3),2)</f>
        <v>0</v>
      </c>
      <c r="O10">
        <f>(I10*21)/100</f>
        <v>0</v>
      </c>
      <c r="P10" t="s">
        <v>35</v>
      </c>
    </row>
    <row r="11" spans="1:18" x14ac:dyDescent="0.2">
      <c r="A11" s="34" t="s">
        <v>59</v>
      </c>
      <c r="E11" s="35" t="s">
        <v>69</v>
      </c>
    </row>
    <row r="12" spans="1:18" x14ac:dyDescent="0.2">
      <c r="A12" s="36" t="s">
        <v>61</v>
      </c>
      <c r="E12" s="37" t="s">
        <v>6004</v>
      </c>
    </row>
    <row r="13" spans="1:18" ht="140.25" x14ac:dyDescent="0.2">
      <c r="A13" t="s">
        <v>63</v>
      </c>
      <c r="E13" s="35" t="s">
        <v>6005</v>
      </c>
    </row>
    <row r="14" spans="1:18" ht="25.5" x14ac:dyDescent="0.2">
      <c r="A14" s="24" t="s">
        <v>55</v>
      </c>
      <c r="B14" s="29" t="s">
        <v>35</v>
      </c>
      <c r="C14" s="29" t="s">
        <v>6006</v>
      </c>
      <c r="D14" s="24" t="s">
        <v>69</v>
      </c>
      <c r="E14" s="30" t="s">
        <v>6007</v>
      </c>
      <c r="F14" s="31" t="s">
        <v>58</v>
      </c>
      <c r="G14" s="32">
        <v>0.8</v>
      </c>
      <c r="H14" s="33">
        <v>0</v>
      </c>
      <c r="I14" s="33">
        <f>ROUND(ROUND(H14,2)*ROUND(G14,3),2)</f>
        <v>0</v>
      </c>
      <c r="O14">
        <f>(I14*21)/100</f>
        <v>0</v>
      </c>
      <c r="P14" t="s">
        <v>35</v>
      </c>
    </row>
    <row r="15" spans="1:18" x14ac:dyDescent="0.2">
      <c r="A15" s="34" t="s">
        <v>59</v>
      </c>
      <c r="E15" s="35" t="s">
        <v>69</v>
      </c>
    </row>
    <row r="16" spans="1:18" x14ac:dyDescent="0.2">
      <c r="A16" s="36" t="s">
        <v>61</v>
      </c>
      <c r="E16" s="37" t="s">
        <v>6004</v>
      </c>
    </row>
    <row r="17" spans="1:18" ht="140.25" x14ac:dyDescent="0.2">
      <c r="A17" t="s">
        <v>63</v>
      </c>
      <c r="E17" s="35" t="s">
        <v>6005</v>
      </c>
    </row>
    <row r="18" spans="1:18" ht="25.5" x14ac:dyDescent="0.2">
      <c r="A18" s="24" t="s">
        <v>55</v>
      </c>
      <c r="B18" s="29" t="s">
        <v>34</v>
      </c>
      <c r="C18" s="29" t="s">
        <v>6008</v>
      </c>
      <c r="D18" s="24" t="s">
        <v>69</v>
      </c>
      <c r="E18" s="30" t="s">
        <v>6009</v>
      </c>
      <c r="F18" s="31" t="s">
        <v>58</v>
      </c>
      <c r="G18" s="32">
        <v>0.5</v>
      </c>
      <c r="H18" s="33">
        <v>0</v>
      </c>
      <c r="I18" s="33">
        <f>ROUND(ROUND(H18,2)*ROUND(G18,3),2)</f>
        <v>0</v>
      </c>
      <c r="O18">
        <f>(I18*21)/100</f>
        <v>0</v>
      </c>
      <c r="P18" t="s">
        <v>35</v>
      </c>
    </row>
    <row r="19" spans="1:18" x14ac:dyDescent="0.2">
      <c r="A19" s="34" t="s">
        <v>59</v>
      </c>
      <c r="E19" s="35" t="s">
        <v>69</v>
      </c>
    </row>
    <row r="20" spans="1:18" x14ac:dyDescent="0.2">
      <c r="A20" s="36" t="s">
        <v>61</v>
      </c>
      <c r="E20" s="37" t="s">
        <v>6004</v>
      </c>
    </row>
    <row r="21" spans="1:18" ht="140.25" x14ac:dyDescent="0.2">
      <c r="A21" t="s">
        <v>63</v>
      </c>
      <c r="E21" s="35" t="s">
        <v>6005</v>
      </c>
    </row>
    <row r="22" spans="1:18" ht="12.75" customHeight="1" x14ac:dyDescent="0.2">
      <c r="A22" s="12" t="s">
        <v>53</v>
      </c>
      <c r="B22" s="12"/>
      <c r="C22" s="38" t="s">
        <v>18</v>
      </c>
      <c r="D22" s="12"/>
      <c r="E22" s="27" t="s">
        <v>67</v>
      </c>
      <c r="F22" s="12"/>
      <c r="G22" s="12"/>
      <c r="H22" s="12"/>
      <c r="I22" s="39">
        <f>0+Q22</f>
        <v>0</v>
      </c>
      <c r="O22">
        <f>0+R22</f>
        <v>0</v>
      </c>
      <c r="Q22">
        <f>0+I23+I27+I31+I35+I39+I43+I47+I51</f>
        <v>0</v>
      </c>
      <c r="R22">
        <f>0+O23+O27+O31+O35+O39+O43+O47+O51</f>
        <v>0</v>
      </c>
    </row>
    <row r="23" spans="1:18" x14ac:dyDescent="0.2">
      <c r="A23" s="24" t="s">
        <v>55</v>
      </c>
      <c r="B23" s="29" t="s">
        <v>43</v>
      </c>
      <c r="C23" s="29" t="s">
        <v>6010</v>
      </c>
      <c r="D23" s="24" t="s">
        <v>69</v>
      </c>
      <c r="E23" s="30" t="s">
        <v>6011</v>
      </c>
      <c r="F23" s="31" t="s">
        <v>204</v>
      </c>
      <c r="G23" s="32">
        <v>5</v>
      </c>
      <c r="H23" s="33">
        <v>0</v>
      </c>
      <c r="I23" s="33">
        <f>ROUND(ROUND(H23,2)*ROUND(G23,3),2)</f>
        <v>0</v>
      </c>
      <c r="O23">
        <f>(I23*21)/100</f>
        <v>0</v>
      </c>
      <c r="P23" t="s">
        <v>35</v>
      </c>
    </row>
    <row r="24" spans="1:18" x14ac:dyDescent="0.2">
      <c r="A24" s="34" t="s">
        <v>59</v>
      </c>
      <c r="E24" s="35" t="s">
        <v>69</v>
      </c>
    </row>
    <row r="25" spans="1:18" x14ac:dyDescent="0.2">
      <c r="A25" s="36" t="s">
        <v>61</v>
      </c>
      <c r="E25" s="37" t="s">
        <v>6004</v>
      </c>
    </row>
    <row r="26" spans="1:18" x14ac:dyDescent="0.2">
      <c r="A26" t="s">
        <v>63</v>
      </c>
      <c r="E26" s="35" t="s">
        <v>2913</v>
      </c>
    </row>
    <row r="27" spans="1:18" x14ac:dyDescent="0.2">
      <c r="A27" s="24" t="s">
        <v>55</v>
      </c>
      <c r="B27" s="29" t="s">
        <v>45</v>
      </c>
      <c r="C27" s="29" t="s">
        <v>6012</v>
      </c>
      <c r="D27" s="24" t="s">
        <v>69</v>
      </c>
      <c r="E27" s="30" t="s">
        <v>6013</v>
      </c>
      <c r="F27" s="31" t="s">
        <v>204</v>
      </c>
      <c r="G27" s="32">
        <v>5</v>
      </c>
      <c r="H27" s="33">
        <v>0</v>
      </c>
      <c r="I27" s="33">
        <f>ROUND(ROUND(H27,2)*ROUND(G27,3),2)</f>
        <v>0</v>
      </c>
      <c r="O27">
        <f>(I27*21)/100</f>
        <v>0</v>
      </c>
      <c r="P27" t="s">
        <v>35</v>
      </c>
    </row>
    <row r="28" spans="1:18" x14ac:dyDescent="0.2">
      <c r="A28" s="34" t="s">
        <v>59</v>
      </c>
      <c r="E28" s="35" t="s">
        <v>69</v>
      </c>
    </row>
    <row r="29" spans="1:18" x14ac:dyDescent="0.2">
      <c r="A29" s="36" t="s">
        <v>61</v>
      </c>
      <c r="E29" s="37" t="s">
        <v>6004</v>
      </c>
    </row>
    <row r="30" spans="1:18" ht="25.5" x14ac:dyDescent="0.2">
      <c r="A30" t="s">
        <v>63</v>
      </c>
      <c r="E30" s="35" t="s">
        <v>6014</v>
      </c>
    </row>
    <row r="31" spans="1:18" ht="25.5" x14ac:dyDescent="0.2">
      <c r="A31" s="24" t="s">
        <v>55</v>
      </c>
      <c r="B31" s="29" t="s">
        <v>47</v>
      </c>
      <c r="C31" s="29" t="s">
        <v>68</v>
      </c>
      <c r="D31" s="24" t="s">
        <v>69</v>
      </c>
      <c r="E31" s="30" t="s">
        <v>70</v>
      </c>
      <c r="F31" s="31" t="s">
        <v>71</v>
      </c>
      <c r="G31" s="32">
        <v>0.2</v>
      </c>
      <c r="H31" s="33">
        <v>0</v>
      </c>
      <c r="I31" s="33">
        <f>ROUND(ROUND(H31,2)*ROUND(G31,3),2)</f>
        <v>0</v>
      </c>
      <c r="O31">
        <f>(I31*21)/100</f>
        <v>0</v>
      </c>
      <c r="P31" t="s">
        <v>35</v>
      </c>
    </row>
    <row r="32" spans="1:18" x14ac:dyDescent="0.2">
      <c r="A32" s="34" t="s">
        <v>59</v>
      </c>
      <c r="E32" s="35" t="s">
        <v>69</v>
      </c>
    </row>
    <row r="33" spans="1:16" x14ac:dyDescent="0.2">
      <c r="A33" s="36" t="s">
        <v>61</v>
      </c>
      <c r="E33" s="37" t="s">
        <v>6004</v>
      </c>
    </row>
    <row r="34" spans="1:16" ht="63.75" x14ac:dyDescent="0.2">
      <c r="A34" t="s">
        <v>63</v>
      </c>
      <c r="E34" s="35" t="s">
        <v>74</v>
      </c>
    </row>
    <row r="35" spans="1:16" x14ac:dyDescent="0.2">
      <c r="A35" s="24" t="s">
        <v>55</v>
      </c>
      <c r="B35" s="29" t="s">
        <v>89</v>
      </c>
      <c r="C35" s="29" t="s">
        <v>6015</v>
      </c>
      <c r="D35" s="24" t="s">
        <v>69</v>
      </c>
      <c r="E35" s="30" t="s">
        <v>6016</v>
      </c>
      <c r="F35" s="31" t="s">
        <v>71</v>
      </c>
      <c r="G35" s="32">
        <v>2.5</v>
      </c>
      <c r="H35" s="33">
        <v>0</v>
      </c>
      <c r="I35" s="33">
        <f>ROUND(ROUND(H35,2)*ROUND(G35,3),2)</f>
        <v>0</v>
      </c>
      <c r="O35">
        <f>(I35*21)/100</f>
        <v>0</v>
      </c>
      <c r="P35" t="s">
        <v>35</v>
      </c>
    </row>
    <row r="36" spans="1:16" x14ac:dyDescent="0.2">
      <c r="A36" s="34" t="s">
        <v>59</v>
      </c>
      <c r="E36" s="35" t="s">
        <v>69</v>
      </c>
    </row>
    <row r="37" spans="1:16" x14ac:dyDescent="0.2">
      <c r="A37" s="36" t="s">
        <v>61</v>
      </c>
      <c r="E37" s="37" t="s">
        <v>6004</v>
      </c>
    </row>
    <row r="38" spans="1:16" ht="318.75" x14ac:dyDescent="0.2">
      <c r="A38" t="s">
        <v>63</v>
      </c>
      <c r="E38" s="35" t="s">
        <v>170</v>
      </c>
    </row>
    <row r="39" spans="1:16" x14ac:dyDescent="0.2">
      <c r="A39" s="24" t="s">
        <v>55</v>
      </c>
      <c r="B39" s="29" t="s">
        <v>94</v>
      </c>
      <c r="C39" s="29" t="s">
        <v>172</v>
      </c>
      <c r="D39" s="24" t="s">
        <v>69</v>
      </c>
      <c r="E39" s="30" t="s">
        <v>173</v>
      </c>
      <c r="F39" s="31" t="s">
        <v>174</v>
      </c>
      <c r="G39" s="32">
        <v>48</v>
      </c>
      <c r="H39" s="33">
        <v>0</v>
      </c>
      <c r="I39" s="33">
        <f>ROUND(ROUND(H39,2)*ROUND(G39,3),2)</f>
        <v>0</v>
      </c>
      <c r="O39">
        <f>(I39*21)/100</f>
        <v>0</v>
      </c>
      <c r="P39" t="s">
        <v>35</v>
      </c>
    </row>
    <row r="40" spans="1:16" x14ac:dyDescent="0.2">
      <c r="A40" s="34" t="s">
        <v>59</v>
      </c>
      <c r="E40" s="35" t="s">
        <v>69</v>
      </c>
    </row>
    <row r="41" spans="1:16" x14ac:dyDescent="0.2">
      <c r="A41" s="36" t="s">
        <v>61</v>
      </c>
      <c r="E41" s="37" t="s">
        <v>6004</v>
      </c>
    </row>
    <row r="42" spans="1:16" ht="25.5" x14ac:dyDescent="0.2">
      <c r="A42" t="s">
        <v>63</v>
      </c>
      <c r="E42" s="35" t="s">
        <v>177</v>
      </c>
    </row>
    <row r="43" spans="1:16" x14ac:dyDescent="0.2">
      <c r="A43" s="24" t="s">
        <v>55</v>
      </c>
      <c r="B43" s="29" t="s">
        <v>108</v>
      </c>
      <c r="C43" s="29" t="s">
        <v>185</v>
      </c>
      <c r="D43" s="24" t="s">
        <v>69</v>
      </c>
      <c r="E43" s="30" t="s">
        <v>186</v>
      </c>
      <c r="F43" s="31" t="s">
        <v>71</v>
      </c>
      <c r="G43" s="32">
        <v>1.9</v>
      </c>
      <c r="H43" s="33">
        <v>0</v>
      </c>
      <c r="I43" s="33">
        <f>ROUND(ROUND(H43,2)*ROUND(G43,3),2)</f>
        <v>0</v>
      </c>
      <c r="O43">
        <f>(I43*21)/100</f>
        <v>0</v>
      </c>
      <c r="P43" t="s">
        <v>35</v>
      </c>
    </row>
    <row r="44" spans="1:16" x14ac:dyDescent="0.2">
      <c r="A44" s="34" t="s">
        <v>59</v>
      </c>
      <c r="E44" s="35" t="s">
        <v>69</v>
      </c>
    </row>
    <row r="45" spans="1:16" x14ac:dyDescent="0.2">
      <c r="A45" s="36" t="s">
        <v>61</v>
      </c>
      <c r="E45" s="37" t="s">
        <v>6004</v>
      </c>
    </row>
    <row r="46" spans="1:16" ht="229.5" x14ac:dyDescent="0.2">
      <c r="A46" t="s">
        <v>63</v>
      </c>
      <c r="E46" s="35" t="s">
        <v>189</v>
      </c>
    </row>
    <row r="47" spans="1:16" x14ac:dyDescent="0.2">
      <c r="A47" s="24" t="s">
        <v>55</v>
      </c>
      <c r="B47" s="29" t="s">
        <v>113</v>
      </c>
      <c r="C47" s="29" t="s">
        <v>6017</v>
      </c>
      <c r="D47" s="24" t="s">
        <v>69</v>
      </c>
      <c r="E47" s="30" t="s">
        <v>6018</v>
      </c>
      <c r="F47" s="31" t="s">
        <v>204</v>
      </c>
      <c r="G47" s="32">
        <v>5</v>
      </c>
      <c r="H47" s="33">
        <v>0</v>
      </c>
      <c r="I47" s="33">
        <f>ROUND(ROUND(H47,2)*ROUND(G47,3),2)</f>
        <v>0</v>
      </c>
      <c r="O47">
        <f>(I47*21)/100</f>
        <v>0</v>
      </c>
      <c r="P47" t="s">
        <v>35</v>
      </c>
    </row>
    <row r="48" spans="1:16" x14ac:dyDescent="0.2">
      <c r="A48" s="34" t="s">
        <v>59</v>
      </c>
      <c r="E48" s="35" t="s">
        <v>69</v>
      </c>
    </row>
    <row r="49" spans="1:18" x14ac:dyDescent="0.2">
      <c r="A49" s="36" t="s">
        <v>61</v>
      </c>
      <c r="E49" s="37" t="s">
        <v>6004</v>
      </c>
    </row>
    <row r="50" spans="1:18" ht="38.25" x14ac:dyDescent="0.2">
      <c r="A50" t="s">
        <v>63</v>
      </c>
      <c r="E50" s="35" t="s">
        <v>6019</v>
      </c>
    </row>
    <row r="51" spans="1:18" x14ac:dyDescent="0.2">
      <c r="A51" s="24" t="s">
        <v>55</v>
      </c>
      <c r="B51" s="29" t="s">
        <v>118</v>
      </c>
      <c r="C51" s="29" t="s">
        <v>221</v>
      </c>
      <c r="D51" s="24" t="s">
        <v>69</v>
      </c>
      <c r="E51" s="30" t="s">
        <v>222</v>
      </c>
      <c r="F51" s="31" t="s">
        <v>204</v>
      </c>
      <c r="G51" s="32">
        <v>5</v>
      </c>
      <c r="H51" s="33">
        <v>0</v>
      </c>
      <c r="I51" s="33">
        <f>ROUND(ROUND(H51,2)*ROUND(G51,3),2)</f>
        <v>0</v>
      </c>
      <c r="O51">
        <f>(I51*21)/100</f>
        <v>0</v>
      </c>
      <c r="P51" t="s">
        <v>35</v>
      </c>
    </row>
    <row r="52" spans="1:18" x14ac:dyDescent="0.2">
      <c r="A52" s="34" t="s">
        <v>59</v>
      </c>
      <c r="E52" s="35" t="s">
        <v>69</v>
      </c>
    </row>
    <row r="53" spans="1:18" x14ac:dyDescent="0.2">
      <c r="A53" s="36" t="s">
        <v>61</v>
      </c>
      <c r="E53" s="37" t="s">
        <v>6004</v>
      </c>
    </row>
    <row r="54" spans="1:18" ht="25.5" x14ac:dyDescent="0.2">
      <c r="A54" t="s">
        <v>63</v>
      </c>
      <c r="E54" s="35" t="s">
        <v>224</v>
      </c>
    </row>
    <row r="55" spans="1:18" ht="12.75" customHeight="1" x14ac:dyDescent="0.2">
      <c r="A55" s="12" t="s">
        <v>53</v>
      </c>
      <c r="B55" s="12"/>
      <c r="C55" s="38" t="s">
        <v>6020</v>
      </c>
      <c r="D55" s="12"/>
      <c r="E55" s="27" t="s">
        <v>6021</v>
      </c>
      <c r="F55" s="12"/>
      <c r="G55" s="12"/>
      <c r="H55" s="12"/>
      <c r="I55" s="39">
        <f>0+Q55</f>
        <v>0</v>
      </c>
      <c r="O55">
        <f>0+R55</f>
        <v>0</v>
      </c>
      <c r="Q55">
        <f>0+I56+I60</f>
        <v>0</v>
      </c>
      <c r="R55">
        <f>0+O56+O60</f>
        <v>0</v>
      </c>
    </row>
    <row r="56" spans="1:18" x14ac:dyDescent="0.2">
      <c r="A56" s="24" t="s">
        <v>55</v>
      </c>
      <c r="B56" s="29" t="s">
        <v>50</v>
      </c>
      <c r="C56" s="29" t="s">
        <v>6022</v>
      </c>
      <c r="D56" s="24" t="s">
        <v>69</v>
      </c>
      <c r="E56" s="30" t="s">
        <v>6023</v>
      </c>
      <c r="F56" s="31" t="s">
        <v>71</v>
      </c>
      <c r="G56" s="32">
        <v>1.25</v>
      </c>
      <c r="H56" s="33">
        <v>0</v>
      </c>
      <c r="I56" s="33">
        <f>ROUND(ROUND(H56,2)*ROUND(G56,3),2)</f>
        <v>0</v>
      </c>
      <c r="O56">
        <f>(I56*21)/100</f>
        <v>0</v>
      </c>
      <c r="P56" t="s">
        <v>35</v>
      </c>
    </row>
    <row r="57" spans="1:18" x14ac:dyDescent="0.2">
      <c r="A57" s="34" t="s">
        <v>59</v>
      </c>
      <c r="E57" s="35" t="s">
        <v>69</v>
      </c>
    </row>
    <row r="58" spans="1:18" x14ac:dyDescent="0.2">
      <c r="A58" s="36" t="s">
        <v>61</v>
      </c>
      <c r="E58" s="37" t="s">
        <v>6004</v>
      </c>
    </row>
    <row r="59" spans="1:18" ht="318.75" x14ac:dyDescent="0.2">
      <c r="A59" t="s">
        <v>63</v>
      </c>
      <c r="E59" s="35" t="s">
        <v>170</v>
      </c>
    </row>
    <row r="60" spans="1:18" x14ac:dyDescent="0.2">
      <c r="A60" s="24" t="s">
        <v>55</v>
      </c>
      <c r="B60" s="29" t="s">
        <v>52</v>
      </c>
      <c r="C60" s="29" t="s">
        <v>6024</v>
      </c>
      <c r="D60" s="24" t="s">
        <v>69</v>
      </c>
      <c r="E60" s="30" t="s">
        <v>6025</v>
      </c>
      <c r="F60" s="31" t="s">
        <v>174</v>
      </c>
      <c r="G60" s="32">
        <v>12</v>
      </c>
      <c r="H60" s="33">
        <v>0</v>
      </c>
      <c r="I60" s="33">
        <f>ROUND(ROUND(H60,2)*ROUND(G60,3),2)</f>
        <v>0</v>
      </c>
      <c r="O60">
        <f>(I60*21)/100</f>
        <v>0</v>
      </c>
      <c r="P60" t="s">
        <v>35</v>
      </c>
    </row>
    <row r="61" spans="1:18" x14ac:dyDescent="0.2">
      <c r="A61" s="34" t="s">
        <v>59</v>
      </c>
      <c r="E61" s="35" t="s">
        <v>69</v>
      </c>
    </row>
    <row r="62" spans="1:18" x14ac:dyDescent="0.2">
      <c r="A62" s="36" t="s">
        <v>61</v>
      </c>
      <c r="E62" s="37" t="s">
        <v>6004</v>
      </c>
    </row>
    <row r="63" spans="1:18" ht="25.5" x14ac:dyDescent="0.2">
      <c r="A63" t="s">
        <v>63</v>
      </c>
      <c r="E63" s="35" t="s">
        <v>177</v>
      </c>
    </row>
    <row r="64" spans="1:18" ht="12.75" customHeight="1" x14ac:dyDescent="0.2">
      <c r="A64" s="12" t="s">
        <v>53</v>
      </c>
      <c r="B64" s="12"/>
      <c r="C64" s="38" t="s">
        <v>35</v>
      </c>
      <c r="D64" s="12"/>
      <c r="E64" s="27" t="s">
        <v>242</v>
      </c>
      <c r="F64" s="12"/>
      <c r="G64" s="12"/>
      <c r="H64" s="12"/>
      <c r="I64" s="39">
        <f>0+Q64</f>
        <v>0</v>
      </c>
      <c r="O64">
        <f>0+R64</f>
        <v>0</v>
      </c>
      <c r="Q64">
        <f>0+I65</f>
        <v>0</v>
      </c>
      <c r="R64">
        <f>0+O65</f>
        <v>0</v>
      </c>
    </row>
    <row r="65" spans="1:18" x14ac:dyDescent="0.2">
      <c r="A65" s="24" t="s">
        <v>55</v>
      </c>
      <c r="B65" s="29" t="s">
        <v>124</v>
      </c>
      <c r="C65" s="29" t="s">
        <v>1744</v>
      </c>
      <c r="D65" s="24" t="s">
        <v>69</v>
      </c>
      <c r="E65" s="30" t="s">
        <v>6026</v>
      </c>
      <c r="F65" s="31" t="s">
        <v>71</v>
      </c>
      <c r="G65" s="32">
        <v>1.6</v>
      </c>
      <c r="H65" s="33">
        <v>0</v>
      </c>
      <c r="I65" s="33">
        <f>ROUND(ROUND(H65,2)*ROUND(G65,3),2)</f>
        <v>0</v>
      </c>
      <c r="O65">
        <f>(I65*21)/100</f>
        <v>0</v>
      </c>
      <c r="P65" t="s">
        <v>35</v>
      </c>
    </row>
    <row r="66" spans="1:18" x14ac:dyDescent="0.2">
      <c r="A66" s="34" t="s">
        <v>59</v>
      </c>
      <c r="E66" s="35" t="s">
        <v>69</v>
      </c>
    </row>
    <row r="67" spans="1:18" x14ac:dyDescent="0.2">
      <c r="A67" s="36" t="s">
        <v>61</v>
      </c>
      <c r="E67" s="37" t="s">
        <v>6004</v>
      </c>
    </row>
    <row r="68" spans="1:18" ht="369.75" x14ac:dyDescent="0.2">
      <c r="A68" t="s">
        <v>63</v>
      </c>
      <c r="E68" s="35" t="s">
        <v>1748</v>
      </c>
    </row>
    <row r="69" spans="1:18" ht="12.75" customHeight="1" x14ac:dyDescent="0.2">
      <c r="A69" s="12" t="s">
        <v>53</v>
      </c>
      <c r="B69" s="12"/>
      <c r="C69" s="38" t="s">
        <v>43</v>
      </c>
      <c r="D69" s="12"/>
      <c r="E69" s="27" t="s">
        <v>281</v>
      </c>
      <c r="F69" s="12"/>
      <c r="G69" s="12"/>
      <c r="H69" s="12"/>
      <c r="I69" s="39">
        <f>0+Q69</f>
        <v>0</v>
      </c>
      <c r="O69">
        <f>0+R69</f>
        <v>0</v>
      </c>
      <c r="Q69">
        <f>0+I70</f>
        <v>0</v>
      </c>
      <c r="R69">
        <f>0+O70</f>
        <v>0</v>
      </c>
    </row>
    <row r="70" spans="1:18" x14ac:dyDescent="0.2">
      <c r="A70" s="24" t="s">
        <v>55</v>
      </c>
      <c r="B70" s="29" t="s">
        <v>128</v>
      </c>
      <c r="C70" s="29" t="s">
        <v>299</v>
      </c>
      <c r="D70" s="24" t="s">
        <v>69</v>
      </c>
      <c r="E70" s="30" t="s">
        <v>300</v>
      </c>
      <c r="F70" s="31" t="s">
        <v>71</v>
      </c>
      <c r="G70" s="32">
        <v>0.5</v>
      </c>
      <c r="H70" s="33">
        <v>0</v>
      </c>
      <c r="I70" s="33">
        <f>ROUND(ROUND(H70,2)*ROUND(G70,3),2)</f>
        <v>0</v>
      </c>
      <c r="O70">
        <f>(I70*21)/100</f>
        <v>0</v>
      </c>
      <c r="P70" t="s">
        <v>35</v>
      </c>
    </row>
    <row r="71" spans="1:18" x14ac:dyDescent="0.2">
      <c r="A71" s="34" t="s">
        <v>59</v>
      </c>
      <c r="E71" s="35" t="s">
        <v>69</v>
      </c>
    </row>
    <row r="72" spans="1:18" x14ac:dyDescent="0.2">
      <c r="A72" s="36" t="s">
        <v>61</v>
      </c>
      <c r="E72" s="37" t="s">
        <v>6004</v>
      </c>
    </row>
    <row r="73" spans="1:18" ht="38.25" x14ac:dyDescent="0.2">
      <c r="A73" t="s">
        <v>63</v>
      </c>
      <c r="E73" s="35" t="s">
        <v>297</v>
      </c>
    </row>
    <row r="74" spans="1:18" ht="12.75" customHeight="1" x14ac:dyDescent="0.2">
      <c r="A74" s="12" t="s">
        <v>53</v>
      </c>
      <c r="B74" s="12"/>
      <c r="C74" s="38" t="s">
        <v>45</v>
      </c>
      <c r="D74" s="12"/>
      <c r="E74" s="27" t="s">
        <v>315</v>
      </c>
      <c r="F74" s="12"/>
      <c r="G74" s="12"/>
      <c r="H74" s="12"/>
      <c r="I74" s="39">
        <f>0+Q74</f>
        <v>0</v>
      </c>
      <c r="O74">
        <f>0+R74</f>
        <v>0</v>
      </c>
      <c r="Q74">
        <f>0+I75+I79</f>
        <v>0</v>
      </c>
      <c r="R74">
        <f>0+O75+O79</f>
        <v>0</v>
      </c>
    </row>
    <row r="75" spans="1:18" x14ac:dyDescent="0.2">
      <c r="A75" s="24" t="s">
        <v>55</v>
      </c>
      <c r="B75" s="29" t="s">
        <v>134</v>
      </c>
      <c r="C75" s="29" t="s">
        <v>6027</v>
      </c>
      <c r="D75" s="24" t="s">
        <v>69</v>
      </c>
      <c r="E75" s="30" t="s">
        <v>6028</v>
      </c>
      <c r="F75" s="31" t="s">
        <v>204</v>
      </c>
      <c r="G75" s="32">
        <v>1</v>
      </c>
      <c r="H75" s="33">
        <v>0</v>
      </c>
      <c r="I75" s="33">
        <f>ROUND(ROUND(H75,2)*ROUND(G75,3),2)</f>
        <v>0</v>
      </c>
      <c r="O75">
        <f>(I75*21)/100</f>
        <v>0</v>
      </c>
      <c r="P75" t="s">
        <v>35</v>
      </c>
    </row>
    <row r="76" spans="1:18" x14ac:dyDescent="0.2">
      <c r="A76" s="34" t="s">
        <v>59</v>
      </c>
      <c r="E76" s="35" t="s">
        <v>69</v>
      </c>
    </row>
    <row r="77" spans="1:18" x14ac:dyDescent="0.2">
      <c r="A77" s="36" t="s">
        <v>61</v>
      </c>
      <c r="E77" s="37" t="s">
        <v>6004</v>
      </c>
    </row>
    <row r="78" spans="1:18" ht="51" x14ac:dyDescent="0.2">
      <c r="A78" t="s">
        <v>63</v>
      </c>
      <c r="E78" s="35" t="s">
        <v>327</v>
      </c>
    </row>
    <row r="79" spans="1:18" x14ac:dyDescent="0.2">
      <c r="A79" s="24" t="s">
        <v>55</v>
      </c>
      <c r="B79" s="29" t="s">
        <v>141</v>
      </c>
      <c r="C79" s="29" t="s">
        <v>440</v>
      </c>
      <c r="D79" s="24" t="s">
        <v>69</v>
      </c>
      <c r="E79" s="30" t="s">
        <v>441</v>
      </c>
      <c r="F79" s="31" t="s">
        <v>204</v>
      </c>
      <c r="G79" s="32">
        <v>1</v>
      </c>
      <c r="H79" s="33">
        <v>0</v>
      </c>
      <c r="I79" s="33">
        <f>ROUND(ROUND(H79,2)*ROUND(G79,3),2)</f>
        <v>0</v>
      </c>
      <c r="O79">
        <f>(I79*21)/100</f>
        <v>0</v>
      </c>
      <c r="P79" t="s">
        <v>35</v>
      </c>
    </row>
    <row r="80" spans="1:18" x14ac:dyDescent="0.2">
      <c r="A80" s="34" t="s">
        <v>59</v>
      </c>
      <c r="E80" s="35" t="s">
        <v>69</v>
      </c>
    </row>
    <row r="81" spans="1:18" x14ac:dyDescent="0.2">
      <c r="A81" s="36" t="s">
        <v>61</v>
      </c>
      <c r="E81" s="37" t="s">
        <v>6004</v>
      </c>
    </row>
    <row r="82" spans="1:18" ht="165.75" x14ac:dyDescent="0.2">
      <c r="A82" t="s">
        <v>63</v>
      </c>
      <c r="E82" s="35" t="s">
        <v>428</v>
      </c>
    </row>
    <row r="83" spans="1:18" ht="12.75" customHeight="1" x14ac:dyDescent="0.2">
      <c r="A83" s="12" t="s">
        <v>53</v>
      </c>
      <c r="B83" s="12"/>
      <c r="C83" s="38" t="s">
        <v>89</v>
      </c>
      <c r="D83" s="12"/>
      <c r="E83" s="27" t="s">
        <v>476</v>
      </c>
      <c r="F83" s="12"/>
      <c r="G83" s="12"/>
      <c r="H83" s="12"/>
      <c r="I83" s="39">
        <f>0+Q83</f>
        <v>0</v>
      </c>
      <c r="O83">
        <f>0+R83</f>
        <v>0</v>
      </c>
      <c r="Q83">
        <f>0+I84+I88+I92+I96+I100+I104+I108+I112+I116+I120+I124+I128</f>
        <v>0</v>
      </c>
      <c r="R83">
        <f>0+O84+O88+O92+O96+O100+O104+O108+O112+O116+O120+O124+O128</f>
        <v>0</v>
      </c>
    </row>
    <row r="84" spans="1:18" x14ac:dyDescent="0.2">
      <c r="A84" s="24" t="s">
        <v>55</v>
      </c>
      <c r="B84" s="29" t="s">
        <v>147</v>
      </c>
      <c r="C84" s="29" t="s">
        <v>6029</v>
      </c>
      <c r="D84" s="24" t="s">
        <v>69</v>
      </c>
      <c r="E84" s="30" t="s">
        <v>6030</v>
      </c>
      <c r="F84" s="31" t="s">
        <v>101</v>
      </c>
      <c r="G84" s="32">
        <v>10</v>
      </c>
      <c r="H84" s="33">
        <v>0</v>
      </c>
      <c r="I84" s="33">
        <f>ROUND(ROUND(H84,2)*ROUND(G84,3),2)</f>
        <v>0</v>
      </c>
      <c r="O84">
        <f>(I84*21)/100</f>
        <v>0</v>
      </c>
      <c r="P84" t="s">
        <v>35</v>
      </c>
    </row>
    <row r="85" spans="1:18" x14ac:dyDescent="0.2">
      <c r="A85" s="34" t="s">
        <v>59</v>
      </c>
      <c r="E85" s="35" t="s">
        <v>69</v>
      </c>
    </row>
    <row r="86" spans="1:18" x14ac:dyDescent="0.2">
      <c r="A86" s="36" t="s">
        <v>61</v>
      </c>
      <c r="E86" s="37" t="s">
        <v>6004</v>
      </c>
    </row>
    <row r="87" spans="1:18" ht="76.5" x14ac:dyDescent="0.2">
      <c r="A87" t="s">
        <v>63</v>
      </c>
      <c r="E87" s="35" t="s">
        <v>6031</v>
      </c>
    </row>
    <row r="88" spans="1:18" x14ac:dyDescent="0.2">
      <c r="A88" s="24" t="s">
        <v>55</v>
      </c>
      <c r="B88" s="29" t="s">
        <v>153</v>
      </c>
      <c r="C88" s="29" t="s">
        <v>6032</v>
      </c>
      <c r="D88" s="24" t="s">
        <v>69</v>
      </c>
      <c r="E88" s="30" t="s">
        <v>6033</v>
      </c>
      <c r="F88" s="31" t="s">
        <v>101</v>
      </c>
      <c r="G88" s="32">
        <v>5</v>
      </c>
      <c r="H88" s="33">
        <v>0</v>
      </c>
      <c r="I88" s="33">
        <f>ROUND(ROUND(H88,2)*ROUND(G88,3),2)</f>
        <v>0</v>
      </c>
      <c r="O88">
        <f>(I88*21)/100</f>
        <v>0</v>
      </c>
      <c r="P88" t="s">
        <v>35</v>
      </c>
    </row>
    <row r="89" spans="1:18" x14ac:dyDescent="0.2">
      <c r="A89" s="34" t="s">
        <v>59</v>
      </c>
      <c r="E89" s="35" t="s">
        <v>69</v>
      </c>
    </row>
    <row r="90" spans="1:18" x14ac:dyDescent="0.2">
      <c r="A90" s="36" t="s">
        <v>61</v>
      </c>
      <c r="E90" s="37" t="s">
        <v>6004</v>
      </c>
    </row>
    <row r="91" spans="1:18" ht="76.5" x14ac:dyDescent="0.2">
      <c r="A91" t="s">
        <v>63</v>
      </c>
      <c r="E91" s="35" t="s">
        <v>6031</v>
      </c>
    </row>
    <row r="92" spans="1:18" ht="25.5" x14ac:dyDescent="0.2">
      <c r="A92" s="24" t="s">
        <v>55</v>
      </c>
      <c r="B92" s="29" t="s">
        <v>159</v>
      </c>
      <c r="C92" s="29" t="s">
        <v>6034</v>
      </c>
      <c r="D92" s="24" t="s">
        <v>69</v>
      </c>
      <c r="E92" s="30" t="s">
        <v>6035</v>
      </c>
      <c r="F92" s="31" t="s">
        <v>486</v>
      </c>
      <c r="G92" s="32">
        <v>1</v>
      </c>
      <c r="H92" s="33">
        <v>0</v>
      </c>
      <c r="I92" s="33">
        <f>ROUND(ROUND(H92,2)*ROUND(G92,3),2)</f>
        <v>0</v>
      </c>
      <c r="O92">
        <f>(I92*21)/100</f>
        <v>0</v>
      </c>
      <c r="P92" t="s">
        <v>35</v>
      </c>
    </row>
    <row r="93" spans="1:18" x14ac:dyDescent="0.2">
      <c r="A93" s="34" t="s">
        <v>59</v>
      </c>
      <c r="E93" s="35" t="s">
        <v>69</v>
      </c>
    </row>
    <row r="94" spans="1:18" x14ac:dyDescent="0.2">
      <c r="A94" s="36" t="s">
        <v>61</v>
      </c>
      <c r="E94" s="37" t="s">
        <v>6004</v>
      </c>
    </row>
    <row r="95" spans="1:18" ht="102" x14ac:dyDescent="0.2">
      <c r="A95" t="s">
        <v>63</v>
      </c>
      <c r="E95" s="35" t="s">
        <v>6036</v>
      </c>
    </row>
    <row r="96" spans="1:18" ht="25.5" x14ac:dyDescent="0.2">
      <c r="A96" s="24" t="s">
        <v>55</v>
      </c>
      <c r="B96" s="29" t="s">
        <v>184</v>
      </c>
      <c r="C96" s="29" t="s">
        <v>6037</v>
      </c>
      <c r="D96" s="24" t="s">
        <v>69</v>
      </c>
      <c r="E96" s="30" t="s">
        <v>6038</v>
      </c>
      <c r="F96" s="31" t="s">
        <v>101</v>
      </c>
      <c r="G96" s="32">
        <v>2</v>
      </c>
      <c r="H96" s="33">
        <v>0</v>
      </c>
      <c r="I96" s="33">
        <f>ROUND(ROUND(H96,2)*ROUND(G96,3),2)</f>
        <v>0</v>
      </c>
      <c r="O96">
        <f>(I96*21)/100</f>
        <v>0</v>
      </c>
      <c r="P96" t="s">
        <v>35</v>
      </c>
    </row>
    <row r="97" spans="1:16" x14ac:dyDescent="0.2">
      <c r="A97" s="34" t="s">
        <v>59</v>
      </c>
      <c r="E97" s="35" t="s">
        <v>69</v>
      </c>
    </row>
    <row r="98" spans="1:16" x14ac:dyDescent="0.2">
      <c r="A98" s="36" t="s">
        <v>61</v>
      </c>
      <c r="E98" s="37" t="s">
        <v>6004</v>
      </c>
    </row>
    <row r="99" spans="1:16" ht="89.25" x14ac:dyDescent="0.2">
      <c r="A99" t="s">
        <v>63</v>
      </c>
      <c r="E99" s="35" t="s">
        <v>6039</v>
      </c>
    </row>
    <row r="100" spans="1:16" x14ac:dyDescent="0.2">
      <c r="A100" s="24" t="s">
        <v>55</v>
      </c>
      <c r="B100" s="29" t="s">
        <v>196</v>
      </c>
      <c r="C100" s="29" t="s">
        <v>6040</v>
      </c>
      <c r="D100" s="24" t="s">
        <v>69</v>
      </c>
      <c r="E100" s="30" t="s">
        <v>6041</v>
      </c>
      <c r="F100" s="31" t="s">
        <v>101</v>
      </c>
      <c r="G100" s="32">
        <v>10</v>
      </c>
      <c r="H100" s="33">
        <v>0</v>
      </c>
      <c r="I100" s="33">
        <f>ROUND(ROUND(H100,2)*ROUND(G100,3),2)</f>
        <v>0</v>
      </c>
      <c r="O100">
        <f>(I100*21)/100</f>
        <v>0</v>
      </c>
      <c r="P100" t="s">
        <v>35</v>
      </c>
    </row>
    <row r="101" spans="1:16" x14ac:dyDescent="0.2">
      <c r="A101" s="34" t="s">
        <v>59</v>
      </c>
      <c r="E101" s="35" t="s">
        <v>69</v>
      </c>
    </row>
    <row r="102" spans="1:16" x14ac:dyDescent="0.2">
      <c r="A102" s="36" t="s">
        <v>61</v>
      </c>
      <c r="E102" s="37" t="s">
        <v>6004</v>
      </c>
    </row>
    <row r="103" spans="1:16" ht="89.25" x14ac:dyDescent="0.2">
      <c r="A103" t="s">
        <v>63</v>
      </c>
      <c r="E103" s="35" t="s">
        <v>6042</v>
      </c>
    </row>
    <row r="104" spans="1:16" x14ac:dyDescent="0.2">
      <c r="A104" s="24" t="s">
        <v>55</v>
      </c>
      <c r="B104" s="29" t="s">
        <v>225</v>
      </c>
      <c r="C104" s="29" t="s">
        <v>6043</v>
      </c>
      <c r="D104" s="24" t="s">
        <v>69</v>
      </c>
      <c r="E104" s="30" t="s">
        <v>6044</v>
      </c>
      <c r="F104" s="31" t="s">
        <v>486</v>
      </c>
      <c r="G104" s="32">
        <v>1</v>
      </c>
      <c r="H104" s="33">
        <v>0</v>
      </c>
      <c r="I104" s="33">
        <f>ROUND(ROUND(H104,2)*ROUND(G104,3),2)</f>
        <v>0</v>
      </c>
      <c r="O104">
        <f>(I104*21)/100</f>
        <v>0</v>
      </c>
      <c r="P104" t="s">
        <v>35</v>
      </c>
    </row>
    <row r="105" spans="1:16" x14ac:dyDescent="0.2">
      <c r="A105" s="34" t="s">
        <v>59</v>
      </c>
      <c r="E105" s="35" t="s">
        <v>69</v>
      </c>
    </row>
    <row r="106" spans="1:16" x14ac:dyDescent="0.2">
      <c r="A106" s="36" t="s">
        <v>61</v>
      </c>
      <c r="E106" s="37" t="s">
        <v>6004</v>
      </c>
    </row>
    <row r="107" spans="1:16" ht="114.75" x14ac:dyDescent="0.2">
      <c r="A107" t="s">
        <v>63</v>
      </c>
      <c r="E107" s="35" t="s">
        <v>6045</v>
      </c>
    </row>
    <row r="108" spans="1:16" ht="25.5" x14ac:dyDescent="0.2">
      <c r="A108" s="24" t="s">
        <v>55</v>
      </c>
      <c r="B108" s="29" t="s">
        <v>230</v>
      </c>
      <c r="C108" s="29" t="s">
        <v>6046</v>
      </c>
      <c r="D108" s="24" t="s">
        <v>69</v>
      </c>
      <c r="E108" s="30" t="s">
        <v>6047</v>
      </c>
      <c r="F108" s="31" t="s">
        <v>486</v>
      </c>
      <c r="G108" s="32">
        <v>2</v>
      </c>
      <c r="H108" s="33">
        <v>0</v>
      </c>
      <c r="I108" s="33">
        <f>ROUND(ROUND(H108,2)*ROUND(G108,3),2)</f>
        <v>0</v>
      </c>
      <c r="O108">
        <f>(I108*21)/100</f>
        <v>0</v>
      </c>
      <c r="P108" t="s">
        <v>35</v>
      </c>
    </row>
    <row r="109" spans="1:16" x14ac:dyDescent="0.2">
      <c r="A109" s="34" t="s">
        <v>59</v>
      </c>
      <c r="E109" s="35" t="s">
        <v>69</v>
      </c>
    </row>
    <row r="110" spans="1:16" x14ac:dyDescent="0.2">
      <c r="A110" s="36" t="s">
        <v>61</v>
      </c>
      <c r="E110" s="37" t="s">
        <v>6004</v>
      </c>
    </row>
    <row r="111" spans="1:16" ht="102" x14ac:dyDescent="0.2">
      <c r="A111" t="s">
        <v>63</v>
      </c>
      <c r="E111" s="35" t="s">
        <v>6048</v>
      </c>
    </row>
    <row r="112" spans="1:16" x14ac:dyDescent="0.2">
      <c r="A112" s="24" t="s">
        <v>55</v>
      </c>
      <c r="B112" s="29" t="s">
        <v>236</v>
      </c>
      <c r="C112" s="29" t="s">
        <v>6049</v>
      </c>
      <c r="D112" s="24" t="s">
        <v>69</v>
      </c>
      <c r="E112" s="30" t="s">
        <v>6050</v>
      </c>
      <c r="F112" s="31" t="s">
        <v>486</v>
      </c>
      <c r="G112" s="32">
        <v>3</v>
      </c>
      <c r="H112" s="33">
        <v>0</v>
      </c>
      <c r="I112" s="33">
        <f>ROUND(ROUND(H112,2)*ROUND(G112,3),2)</f>
        <v>0</v>
      </c>
      <c r="O112">
        <f>(I112*21)/100</f>
        <v>0</v>
      </c>
      <c r="P112" t="s">
        <v>35</v>
      </c>
    </row>
    <row r="113" spans="1:16" x14ac:dyDescent="0.2">
      <c r="A113" s="34" t="s">
        <v>59</v>
      </c>
      <c r="E113" s="35" t="s">
        <v>69</v>
      </c>
    </row>
    <row r="114" spans="1:16" x14ac:dyDescent="0.2">
      <c r="A114" s="36" t="s">
        <v>61</v>
      </c>
      <c r="E114" s="37" t="s">
        <v>6004</v>
      </c>
    </row>
    <row r="115" spans="1:16" ht="89.25" x14ac:dyDescent="0.2">
      <c r="A115" t="s">
        <v>63</v>
      </c>
      <c r="E115" s="35" t="s">
        <v>6051</v>
      </c>
    </row>
    <row r="116" spans="1:16" ht="25.5" x14ac:dyDescent="0.2">
      <c r="A116" s="24" t="s">
        <v>55</v>
      </c>
      <c r="B116" s="29" t="s">
        <v>243</v>
      </c>
      <c r="C116" s="29" t="s">
        <v>6052</v>
      </c>
      <c r="D116" s="24" t="s">
        <v>69</v>
      </c>
      <c r="E116" s="30" t="s">
        <v>6053</v>
      </c>
      <c r="F116" s="31" t="s">
        <v>486</v>
      </c>
      <c r="G116" s="32">
        <v>2</v>
      </c>
      <c r="H116" s="33">
        <v>0</v>
      </c>
      <c r="I116" s="33">
        <f>ROUND(ROUND(H116,2)*ROUND(G116,3),2)</f>
        <v>0</v>
      </c>
      <c r="O116">
        <f>(I116*21)/100</f>
        <v>0</v>
      </c>
      <c r="P116" t="s">
        <v>35</v>
      </c>
    </row>
    <row r="117" spans="1:16" x14ac:dyDescent="0.2">
      <c r="A117" s="34" t="s">
        <v>59</v>
      </c>
      <c r="E117" s="35" t="s">
        <v>69</v>
      </c>
    </row>
    <row r="118" spans="1:16" x14ac:dyDescent="0.2">
      <c r="A118" s="36" t="s">
        <v>61</v>
      </c>
      <c r="E118" s="37" t="s">
        <v>6004</v>
      </c>
    </row>
    <row r="119" spans="1:16" ht="89.25" x14ac:dyDescent="0.2">
      <c r="A119" t="s">
        <v>63</v>
      </c>
      <c r="E119" s="35" t="s">
        <v>6054</v>
      </c>
    </row>
    <row r="120" spans="1:16" ht="25.5" x14ac:dyDescent="0.2">
      <c r="A120" s="24" t="s">
        <v>55</v>
      </c>
      <c r="B120" s="29" t="s">
        <v>249</v>
      </c>
      <c r="C120" s="29" t="s">
        <v>6055</v>
      </c>
      <c r="D120" s="24" t="s">
        <v>69</v>
      </c>
      <c r="E120" s="30" t="s">
        <v>6056</v>
      </c>
      <c r="F120" s="31" t="s">
        <v>486</v>
      </c>
      <c r="G120" s="32">
        <v>1</v>
      </c>
      <c r="H120" s="33">
        <v>0</v>
      </c>
      <c r="I120" s="33">
        <f>ROUND(ROUND(H120,2)*ROUND(G120,3),2)</f>
        <v>0</v>
      </c>
      <c r="O120">
        <f>(I120*21)/100</f>
        <v>0</v>
      </c>
      <c r="P120" t="s">
        <v>35</v>
      </c>
    </row>
    <row r="121" spans="1:16" x14ac:dyDescent="0.2">
      <c r="A121" s="34" t="s">
        <v>59</v>
      </c>
      <c r="E121" s="35" t="s">
        <v>69</v>
      </c>
    </row>
    <row r="122" spans="1:16" x14ac:dyDescent="0.2">
      <c r="A122" s="36" t="s">
        <v>61</v>
      </c>
      <c r="E122" s="37" t="s">
        <v>6004</v>
      </c>
    </row>
    <row r="123" spans="1:16" ht="114.75" x14ac:dyDescent="0.2">
      <c r="A123" t="s">
        <v>63</v>
      </c>
      <c r="E123" s="35" t="s">
        <v>6057</v>
      </c>
    </row>
    <row r="124" spans="1:16" ht="25.5" x14ac:dyDescent="0.2">
      <c r="A124" s="24" t="s">
        <v>55</v>
      </c>
      <c r="B124" s="29" t="s">
        <v>255</v>
      </c>
      <c r="C124" s="29" t="s">
        <v>6058</v>
      </c>
      <c r="D124" s="24" t="s">
        <v>69</v>
      </c>
      <c r="E124" s="30" t="s">
        <v>6059</v>
      </c>
      <c r="F124" s="31" t="s">
        <v>486</v>
      </c>
      <c r="G124" s="32">
        <v>1</v>
      </c>
      <c r="H124" s="33">
        <v>0</v>
      </c>
      <c r="I124" s="33">
        <f>ROUND(ROUND(H124,2)*ROUND(G124,3),2)</f>
        <v>0</v>
      </c>
      <c r="O124">
        <f>(I124*21)/100</f>
        <v>0</v>
      </c>
      <c r="P124" t="s">
        <v>35</v>
      </c>
    </row>
    <row r="125" spans="1:16" x14ac:dyDescent="0.2">
      <c r="A125" s="34" t="s">
        <v>59</v>
      </c>
      <c r="E125" s="35" t="s">
        <v>69</v>
      </c>
    </row>
    <row r="126" spans="1:16" x14ac:dyDescent="0.2">
      <c r="A126" s="36" t="s">
        <v>61</v>
      </c>
      <c r="E126" s="37" t="s">
        <v>6004</v>
      </c>
    </row>
    <row r="127" spans="1:16" ht="114.75" x14ac:dyDescent="0.2">
      <c r="A127" t="s">
        <v>63</v>
      </c>
      <c r="E127" s="35" t="s">
        <v>6060</v>
      </c>
    </row>
    <row r="128" spans="1:16" ht="25.5" x14ac:dyDescent="0.2">
      <c r="A128" s="24" t="s">
        <v>55</v>
      </c>
      <c r="B128" s="29" t="s">
        <v>269</v>
      </c>
      <c r="C128" s="29" t="s">
        <v>6061</v>
      </c>
      <c r="D128" s="24" t="s">
        <v>69</v>
      </c>
      <c r="E128" s="30" t="s">
        <v>6062</v>
      </c>
      <c r="F128" s="31" t="s">
        <v>486</v>
      </c>
      <c r="G128" s="32">
        <v>1</v>
      </c>
      <c r="H128" s="33">
        <v>0</v>
      </c>
      <c r="I128" s="33">
        <f>ROUND(ROUND(H128,2)*ROUND(G128,3),2)</f>
        <v>0</v>
      </c>
      <c r="O128">
        <f>(I128*21)/100</f>
        <v>0</v>
      </c>
      <c r="P128" t="s">
        <v>35</v>
      </c>
    </row>
    <row r="129" spans="1:18" x14ac:dyDescent="0.2">
      <c r="A129" s="34" t="s">
        <v>59</v>
      </c>
      <c r="E129" s="35" t="s">
        <v>69</v>
      </c>
    </row>
    <row r="130" spans="1:18" x14ac:dyDescent="0.2">
      <c r="A130" s="36" t="s">
        <v>61</v>
      </c>
      <c r="E130" s="37" t="s">
        <v>6004</v>
      </c>
    </row>
    <row r="131" spans="1:18" ht="114.75" x14ac:dyDescent="0.2">
      <c r="A131" t="s">
        <v>63</v>
      </c>
      <c r="E131" s="35" t="s">
        <v>6063</v>
      </c>
    </row>
    <row r="132" spans="1:18" ht="12.75" customHeight="1" x14ac:dyDescent="0.2">
      <c r="A132" s="12" t="s">
        <v>53</v>
      </c>
      <c r="B132" s="12"/>
      <c r="C132" s="38" t="s">
        <v>465</v>
      </c>
      <c r="D132" s="12"/>
      <c r="E132" s="27" t="s">
        <v>6064</v>
      </c>
      <c r="F132" s="12"/>
      <c r="G132" s="12"/>
      <c r="H132" s="12"/>
      <c r="I132" s="39">
        <f>0+Q132</f>
        <v>0</v>
      </c>
      <c r="O132">
        <f>0+R132</f>
        <v>0</v>
      </c>
      <c r="Q132">
        <f>0+I133+I137+I141+I145+I149+I153+I157+I161+I165+I169+I173+I177+I181</f>
        <v>0</v>
      </c>
      <c r="R132">
        <f>0+O133+O137+O141+O145+O149+O153+O157+O161+O165+O169+O173+O177+O181</f>
        <v>0</v>
      </c>
    </row>
    <row r="133" spans="1:18" x14ac:dyDescent="0.2">
      <c r="A133" s="24" t="s">
        <v>55</v>
      </c>
      <c r="B133" s="29" t="s">
        <v>165</v>
      </c>
      <c r="C133" s="29" t="s">
        <v>6065</v>
      </c>
      <c r="D133" s="24" t="s">
        <v>69</v>
      </c>
      <c r="E133" s="30" t="s">
        <v>6066</v>
      </c>
      <c r="F133" s="31" t="s">
        <v>101</v>
      </c>
      <c r="G133" s="32">
        <v>5</v>
      </c>
      <c r="H133" s="33">
        <v>0</v>
      </c>
      <c r="I133" s="33">
        <f>ROUND(ROUND(H133,2)*ROUND(G133,3),2)</f>
        <v>0</v>
      </c>
      <c r="O133">
        <f>(I133*21)/100</f>
        <v>0</v>
      </c>
      <c r="P133" t="s">
        <v>35</v>
      </c>
    </row>
    <row r="134" spans="1:18" x14ac:dyDescent="0.2">
      <c r="A134" s="34" t="s">
        <v>59</v>
      </c>
      <c r="E134" s="35" t="s">
        <v>69</v>
      </c>
    </row>
    <row r="135" spans="1:18" x14ac:dyDescent="0.2">
      <c r="A135" s="36" t="s">
        <v>61</v>
      </c>
      <c r="E135" s="37" t="s">
        <v>6004</v>
      </c>
    </row>
    <row r="136" spans="1:18" ht="127.5" x14ac:dyDescent="0.2">
      <c r="A136" t="s">
        <v>63</v>
      </c>
      <c r="E136" s="35" t="s">
        <v>6067</v>
      </c>
    </row>
    <row r="137" spans="1:18" x14ac:dyDescent="0.2">
      <c r="A137" s="24" t="s">
        <v>55</v>
      </c>
      <c r="B137" s="29" t="s">
        <v>171</v>
      </c>
      <c r="C137" s="29" t="s">
        <v>6068</v>
      </c>
      <c r="D137" s="24" t="s">
        <v>69</v>
      </c>
      <c r="E137" s="30" t="s">
        <v>6069</v>
      </c>
      <c r="F137" s="31" t="s">
        <v>486</v>
      </c>
      <c r="G137" s="32">
        <v>2</v>
      </c>
      <c r="H137" s="33">
        <v>0</v>
      </c>
      <c r="I137" s="33">
        <f>ROUND(ROUND(H137,2)*ROUND(G137,3),2)</f>
        <v>0</v>
      </c>
      <c r="O137">
        <f>(I137*21)/100</f>
        <v>0</v>
      </c>
      <c r="P137" t="s">
        <v>35</v>
      </c>
    </row>
    <row r="138" spans="1:18" x14ac:dyDescent="0.2">
      <c r="A138" s="34" t="s">
        <v>59</v>
      </c>
      <c r="E138" s="35" t="s">
        <v>69</v>
      </c>
    </row>
    <row r="139" spans="1:18" x14ac:dyDescent="0.2">
      <c r="A139" s="36" t="s">
        <v>61</v>
      </c>
      <c r="E139" s="37" t="s">
        <v>6004</v>
      </c>
    </row>
    <row r="140" spans="1:18" ht="102" x14ac:dyDescent="0.2">
      <c r="A140" t="s">
        <v>63</v>
      </c>
      <c r="E140" s="35" t="s">
        <v>6070</v>
      </c>
    </row>
    <row r="141" spans="1:18" x14ac:dyDescent="0.2">
      <c r="A141" s="24" t="s">
        <v>55</v>
      </c>
      <c r="B141" s="29" t="s">
        <v>178</v>
      </c>
      <c r="C141" s="29" t="s">
        <v>6071</v>
      </c>
      <c r="D141" s="24" t="s">
        <v>69</v>
      </c>
      <c r="E141" s="30" t="s">
        <v>6072</v>
      </c>
      <c r="F141" s="31" t="s">
        <v>486</v>
      </c>
      <c r="G141" s="32">
        <v>1</v>
      </c>
      <c r="H141" s="33">
        <v>0</v>
      </c>
      <c r="I141" s="33">
        <f>ROUND(ROUND(H141,2)*ROUND(G141,3),2)</f>
        <v>0</v>
      </c>
      <c r="O141">
        <f>(I141*21)/100</f>
        <v>0</v>
      </c>
      <c r="P141" t="s">
        <v>35</v>
      </c>
    </row>
    <row r="142" spans="1:18" x14ac:dyDescent="0.2">
      <c r="A142" s="34" t="s">
        <v>59</v>
      </c>
      <c r="E142" s="35" t="s">
        <v>69</v>
      </c>
    </row>
    <row r="143" spans="1:18" x14ac:dyDescent="0.2">
      <c r="A143" s="36" t="s">
        <v>61</v>
      </c>
      <c r="E143" s="37" t="s">
        <v>6004</v>
      </c>
    </row>
    <row r="144" spans="1:18" ht="102" x14ac:dyDescent="0.2">
      <c r="A144" t="s">
        <v>63</v>
      </c>
      <c r="E144" s="35" t="s">
        <v>6073</v>
      </c>
    </row>
    <row r="145" spans="1:16" x14ac:dyDescent="0.2">
      <c r="A145" s="24" t="s">
        <v>55</v>
      </c>
      <c r="B145" s="29" t="s">
        <v>190</v>
      </c>
      <c r="C145" s="29" t="s">
        <v>6074</v>
      </c>
      <c r="D145" s="24" t="s">
        <v>69</v>
      </c>
      <c r="E145" s="30" t="s">
        <v>6075</v>
      </c>
      <c r="F145" s="31" t="s">
        <v>101</v>
      </c>
      <c r="G145" s="32">
        <v>20</v>
      </c>
      <c r="H145" s="33">
        <v>0</v>
      </c>
      <c r="I145" s="33">
        <f>ROUND(ROUND(H145,2)*ROUND(G145,3),2)</f>
        <v>0</v>
      </c>
      <c r="O145">
        <f>(I145*21)/100</f>
        <v>0</v>
      </c>
      <c r="P145" t="s">
        <v>35</v>
      </c>
    </row>
    <row r="146" spans="1:16" x14ac:dyDescent="0.2">
      <c r="A146" s="34" t="s">
        <v>59</v>
      </c>
      <c r="E146" s="35" t="s">
        <v>69</v>
      </c>
    </row>
    <row r="147" spans="1:16" x14ac:dyDescent="0.2">
      <c r="A147" s="36" t="s">
        <v>61</v>
      </c>
      <c r="E147" s="37" t="s">
        <v>6004</v>
      </c>
    </row>
    <row r="148" spans="1:16" ht="89.25" x14ac:dyDescent="0.2">
      <c r="A148" t="s">
        <v>63</v>
      </c>
      <c r="E148" s="35" t="s">
        <v>6039</v>
      </c>
    </row>
    <row r="149" spans="1:16" ht="25.5" x14ac:dyDescent="0.2">
      <c r="A149" s="24" t="s">
        <v>55</v>
      </c>
      <c r="B149" s="29" t="s">
        <v>201</v>
      </c>
      <c r="C149" s="29" t="s">
        <v>6076</v>
      </c>
      <c r="D149" s="24" t="s">
        <v>69</v>
      </c>
      <c r="E149" s="30" t="s">
        <v>6077</v>
      </c>
      <c r="F149" s="31" t="s">
        <v>486</v>
      </c>
      <c r="G149" s="32">
        <v>4</v>
      </c>
      <c r="H149" s="33">
        <v>0</v>
      </c>
      <c r="I149" s="33">
        <f>ROUND(ROUND(H149,2)*ROUND(G149,3),2)</f>
        <v>0</v>
      </c>
      <c r="O149">
        <f>(I149*21)/100</f>
        <v>0</v>
      </c>
      <c r="P149" t="s">
        <v>35</v>
      </c>
    </row>
    <row r="150" spans="1:16" x14ac:dyDescent="0.2">
      <c r="A150" s="34" t="s">
        <v>59</v>
      </c>
      <c r="E150" s="35" t="s">
        <v>69</v>
      </c>
    </row>
    <row r="151" spans="1:16" x14ac:dyDescent="0.2">
      <c r="A151" s="36" t="s">
        <v>61</v>
      </c>
      <c r="E151" s="37" t="s">
        <v>6004</v>
      </c>
    </row>
    <row r="152" spans="1:16" ht="102" x14ac:dyDescent="0.2">
      <c r="A152" t="s">
        <v>63</v>
      </c>
      <c r="E152" s="35" t="s">
        <v>6078</v>
      </c>
    </row>
    <row r="153" spans="1:16" ht="25.5" x14ac:dyDescent="0.2">
      <c r="A153" s="24" t="s">
        <v>55</v>
      </c>
      <c r="B153" s="29" t="s">
        <v>208</v>
      </c>
      <c r="C153" s="29" t="s">
        <v>6079</v>
      </c>
      <c r="D153" s="24" t="s">
        <v>69</v>
      </c>
      <c r="E153" s="30" t="s">
        <v>6080</v>
      </c>
      <c r="F153" s="31" t="s">
        <v>486</v>
      </c>
      <c r="G153" s="32">
        <v>2</v>
      </c>
      <c r="H153" s="33">
        <v>0</v>
      </c>
      <c r="I153" s="33">
        <f>ROUND(ROUND(H153,2)*ROUND(G153,3),2)</f>
        <v>0</v>
      </c>
      <c r="O153">
        <f>(I153*21)/100</f>
        <v>0</v>
      </c>
      <c r="P153" t="s">
        <v>35</v>
      </c>
    </row>
    <row r="154" spans="1:16" x14ac:dyDescent="0.2">
      <c r="A154" s="34" t="s">
        <v>59</v>
      </c>
      <c r="E154" s="35" t="s">
        <v>69</v>
      </c>
    </row>
    <row r="155" spans="1:16" x14ac:dyDescent="0.2">
      <c r="A155" s="36" t="s">
        <v>61</v>
      </c>
      <c r="E155" s="37" t="s">
        <v>6004</v>
      </c>
    </row>
    <row r="156" spans="1:16" ht="102" x14ac:dyDescent="0.2">
      <c r="A156" t="s">
        <v>63</v>
      </c>
      <c r="E156" s="35" t="s">
        <v>6078</v>
      </c>
    </row>
    <row r="157" spans="1:16" x14ac:dyDescent="0.2">
      <c r="A157" s="24" t="s">
        <v>55</v>
      </c>
      <c r="B157" s="29" t="s">
        <v>214</v>
      </c>
      <c r="C157" s="29" t="s">
        <v>6081</v>
      </c>
      <c r="D157" s="24" t="s">
        <v>69</v>
      </c>
      <c r="E157" s="30" t="s">
        <v>6082</v>
      </c>
      <c r="F157" s="31" t="s">
        <v>101</v>
      </c>
      <c r="G157" s="32">
        <v>10</v>
      </c>
      <c r="H157" s="33">
        <v>0</v>
      </c>
      <c r="I157" s="33">
        <f>ROUND(ROUND(H157,2)*ROUND(G157,3),2)</f>
        <v>0</v>
      </c>
      <c r="O157">
        <f>(I157*21)/100</f>
        <v>0</v>
      </c>
      <c r="P157" t="s">
        <v>35</v>
      </c>
    </row>
    <row r="158" spans="1:16" x14ac:dyDescent="0.2">
      <c r="A158" s="34" t="s">
        <v>59</v>
      </c>
      <c r="E158" s="35" t="s">
        <v>69</v>
      </c>
    </row>
    <row r="159" spans="1:16" x14ac:dyDescent="0.2">
      <c r="A159" s="36" t="s">
        <v>61</v>
      </c>
      <c r="E159" s="37" t="s">
        <v>6004</v>
      </c>
    </row>
    <row r="160" spans="1:16" ht="76.5" x14ac:dyDescent="0.2">
      <c r="A160" t="s">
        <v>63</v>
      </c>
      <c r="E160" s="35" t="s">
        <v>6083</v>
      </c>
    </row>
    <row r="161" spans="1:16" x14ac:dyDescent="0.2">
      <c r="A161" s="24" t="s">
        <v>55</v>
      </c>
      <c r="B161" s="29" t="s">
        <v>220</v>
      </c>
      <c r="C161" s="29" t="s">
        <v>6084</v>
      </c>
      <c r="D161" s="24" t="s">
        <v>69</v>
      </c>
      <c r="E161" s="30" t="s">
        <v>6085</v>
      </c>
      <c r="F161" s="31" t="s">
        <v>486</v>
      </c>
      <c r="G161" s="32">
        <v>2</v>
      </c>
      <c r="H161" s="33">
        <v>0</v>
      </c>
      <c r="I161" s="33">
        <f>ROUND(ROUND(H161,2)*ROUND(G161,3),2)</f>
        <v>0</v>
      </c>
      <c r="O161">
        <f>(I161*21)/100</f>
        <v>0</v>
      </c>
      <c r="P161" t="s">
        <v>35</v>
      </c>
    </row>
    <row r="162" spans="1:16" x14ac:dyDescent="0.2">
      <c r="A162" s="34" t="s">
        <v>59</v>
      </c>
      <c r="E162" s="35" t="s">
        <v>69</v>
      </c>
    </row>
    <row r="163" spans="1:16" x14ac:dyDescent="0.2">
      <c r="A163" s="36" t="s">
        <v>61</v>
      </c>
      <c r="E163" s="37" t="s">
        <v>6004</v>
      </c>
    </row>
    <row r="164" spans="1:16" ht="89.25" x14ac:dyDescent="0.2">
      <c r="A164" t="s">
        <v>63</v>
      </c>
      <c r="E164" s="35" t="s">
        <v>6086</v>
      </c>
    </row>
    <row r="165" spans="1:16" x14ac:dyDescent="0.2">
      <c r="A165" s="24" t="s">
        <v>55</v>
      </c>
      <c r="B165" s="29" t="s">
        <v>262</v>
      </c>
      <c r="C165" s="29" t="s">
        <v>6087</v>
      </c>
      <c r="D165" s="24" t="s">
        <v>69</v>
      </c>
      <c r="E165" s="30" t="s">
        <v>6088</v>
      </c>
      <c r="F165" s="31" t="s">
        <v>6089</v>
      </c>
      <c r="G165" s="32">
        <v>15</v>
      </c>
      <c r="H165" s="33">
        <v>0</v>
      </c>
      <c r="I165" s="33">
        <f>ROUND(ROUND(H165,2)*ROUND(G165,3),2)</f>
        <v>0</v>
      </c>
      <c r="O165">
        <f>(I165*21)/100</f>
        <v>0</v>
      </c>
      <c r="P165" t="s">
        <v>35</v>
      </c>
    </row>
    <row r="166" spans="1:16" x14ac:dyDescent="0.2">
      <c r="A166" s="34" t="s">
        <v>59</v>
      </c>
      <c r="E166" s="35" t="s">
        <v>69</v>
      </c>
    </row>
    <row r="167" spans="1:16" x14ac:dyDescent="0.2">
      <c r="A167" s="36" t="s">
        <v>61</v>
      </c>
      <c r="E167" s="37" t="s">
        <v>6004</v>
      </c>
    </row>
    <row r="168" spans="1:16" ht="127.5" x14ac:dyDescent="0.2">
      <c r="A168" t="s">
        <v>63</v>
      </c>
      <c r="E168" s="35" t="s">
        <v>6090</v>
      </c>
    </row>
    <row r="169" spans="1:16" x14ac:dyDescent="0.2">
      <c r="A169" s="24" t="s">
        <v>55</v>
      </c>
      <c r="B169" s="29" t="s">
        <v>275</v>
      </c>
      <c r="C169" s="29" t="s">
        <v>6091</v>
      </c>
      <c r="D169" s="24" t="s">
        <v>69</v>
      </c>
      <c r="E169" s="30" t="s">
        <v>6092</v>
      </c>
      <c r="F169" s="31" t="s">
        <v>486</v>
      </c>
      <c r="G169" s="32">
        <v>1</v>
      </c>
      <c r="H169" s="33">
        <v>0</v>
      </c>
      <c r="I169" s="33">
        <f>ROUND(ROUND(H169,2)*ROUND(G169,3),2)</f>
        <v>0</v>
      </c>
      <c r="O169">
        <f>(I169*21)/100</f>
        <v>0</v>
      </c>
      <c r="P169" t="s">
        <v>35</v>
      </c>
    </row>
    <row r="170" spans="1:16" x14ac:dyDescent="0.2">
      <c r="A170" s="34" t="s">
        <v>59</v>
      </c>
      <c r="E170" s="35" t="s">
        <v>69</v>
      </c>
    </row>
    <row r="171" spans="1:16" x14ac:dyDescent="0.2">
      <c r="A171" s="36" t="s">
        <v>61</v>
      </c>
      <c r="E171" s="37" t="s">
        <v>6004</v>
      </c>
    </row>
    <row r="172" spans="1:16" ht="76.5" x14ac:dyDescent="0.2">
      <c r="A172" t="s">
        <v>63</v>
      </c>
      <c r="E172" s="35" t="s">
        <v>6093</v>
      </c>
    </row>
    <row r="173" spans="1:16" ht="25.5" x14ac:dyDescent="0.2">
      <c r="A173" s="24" t="s">
        <v>55</v>
      </c>
      <c r="B173" s="29" t="s">
        <v>282</v>
      </c>
      <c r="C173" s="29" t="s">
        <v>6094</v>
      </c>
      <c r="D173" s="24" t="s">
        <v>69</v>
      </c>
      <c r="E173" s="30" t="s">
        <v>6095</v>
      </c>
      <c r="F173" s="31" t="s">
        <v>486</v>
      </c>
      <c r="G173" s="32">
        <v>1</v>
      </c>
      <c r="H173" s="33">
        <v>0</v>
      </c>
      <c r="I173" s="33">
        <f>ROUND(ROUND(H173,2)*ROUND(G173,3),2)</f>
        <v>0</v>
      </c>
      <c r="O173">
        <f>(I173*21)/100</f>
        <v>0</v>
      </c>
      <c r="P173" t="s">
        <v>35</v>
      </c>
    </row>
    <row r="174" spans="1:16" x14ac:dyDescent="0.2">
      <c r="A174" s="34" t="s">
        <v>59</v>
      </c>
      <c r="E174" s="35" t="s">
        <v>69</v>
      </c>
    </row>
    <row r="175" spans="1:16" x14ac:dyDescent="0.2">
      <c r="A175" s="36" t="s">
        <v>61</v>
      </c>
      <c r="E175" s="37" t="s">
        <v>6004</v>
      </c>
    </row>
    <row r="176" spans="1:16" ht="76.5" x14ac:dyDescent="0.2">
      <c r="A176" t="s">
        <v>63</v>
      </c>
      <c r="E176" s="35" t="s">
        <v>6096</v>
      </c>
    </row>
    <row r="177" spans="1:18" x14ac:dyDescent="0.2">
      <c r="A177" s="24" t="s">
        <v>55</v>
      </c>
      <c r="B177" s="29" t="s">
        <v>287</v>
      </c>
      <c r="C177" s="29" t="s">
        <v>6097</v>
      </c>
      <c r="D177" s="24" t="s">
        <v>69</v>
      </c>
      <c r="E177" s="30" t="s">
        <v>6098</v>
      </c>
      <c r="F177" s="31" t="s">
        <v>137</v>
      </c>
      <c r="G177" s="32">
        <v>16</v>
      </c>
      <c r="H177" s="33">
        <v>0</v>
      </c>
      <c r="I177" s="33">
        <f>ROUND(ROUND(H177,2)*ROUND(G177,3),2)</f>
        <v>0</v>
      </c>
      <c r="O177">
        <f>(I177*21)/100</f>
        <v>0</v>
      </c>
      <c r="P177" t="s">
        <v>35</v>
      </c>
    </row>
    <row r="178" spans="1:18" x14ac:dyDescent="0.2">
      <c r="A178" s="34" t="s">
        <v>59</v>
      </c>
      <c r="E178" s="35" t="s">
        <v>69</v>
      </c>
    </row>
    <row r="179" spans="1:18" x14ac:dyDescent="0.2">
      <c r="A179" s="36" t="s">
        <v>61</v>
      </c>
      <c r="E179" s="37" t="s">
        <v>6004</v>
      </c>
    </row>
    <row r="180" spans="1:18" ht="89.25" x14ac:dyDescent="0.2">
      <c r="A180" t="s">
        <v>63</v>
      </c>
      <c r="E180" s="35" t="s">
        <v>6099</v>
      </c>
    </row>
    <row r="181" spans="1:18" x14ac:dyDescent="0.2">
      <c r="A181" s="24" t="s">
        <v>55</v>
      </c>
      <c r="B181" s="29" t="s">
        <v>292</v>
      </c>
      <c r="C181" s="29" t="s">
        <v>6100</v>
      </c>
      <c r="D181" s="24" t="s">
        <v>69</v>
      </c>
      <c r="E181" s="30" t="s">
        <v>6101</v>
      </c>
      <c r="F181" s="31" t="s">
        <v>486</v>
      </c>
      <c r="G181" s="32">
        <v>5</v>
      </c>
      <c r="H181" s="33">
        <v>0</v>
      </c>
      <c r="I181" s="33">
        <f>ROUND(ROUND(H181,2)*ROUND(G181,3),2)</f>
        <v>0</v>
      </c>
      <c r="O181">
        <f>(I181*21)/100</f>
        <v>0</v>
      </c>
      <c r="P181" t="s">
        <v>35</v>
      </c>
    </row>
    <row r="182" spans="1:18" x14ac:dyDescent="0.2">
      <c r="A182" s="34" t="s">
        <v>59</v>
      </c>
      <c r="E182" s="35" t="s">
        <v>69</v>
      </c>
    </row>
    <row r="183" spans="1:18" x14ac:dyDescent="0.2">
      <c r="A183" s="36" t="s">
        <v>61</v>
      </c>
      <c r="E183" s="37" t="s">
        <v>6004</v>
      </c>
    </row>
    <row r="184" spans="1:18" ht="102" x14ac:dyDescent="0.2">
      <c r="A184" t="s">
        <v>63</v>
      </c>
      <c r="E184" s="35" t="s">
        <v>6102</v>
      </c>
    </row>
    <row r="185" spans="1:18" ht="12.75" customHeight="1" x14ac:dyDescent="0.2">
      <c r="A185" s="12" t="s">
        <v>53</v>
      </c>
      <c r="B185" s="12"/>
      <c r="C185" s="38" t="s">
        <v>94</v>
      </c>
      <c r="D185" s="12"/>
      <c r="E185" s="27" t="s">
        <v>490</v>
      </c>
      <c r="F185" s="12"/>
      <c r="G185" s="12"/>
      <c r="H185" s="12"/>
      <c r="I185" s="39">
        <f>0+Q185</f>
        <v>0</v>
      </c>
      <c r="O185">
        <f>0+R185</f>
        <v>0</v>
      </c>
      <c r="Q185">
        <f>0+I186</f>
        <v>0</v>
      </c>
      <c r="R185">
        <f>0+O186</f>
        <v>0</v>
      </c>
    </row>
    <row r="186" spans="1:18" x14ac:dyDescent="0.2">
      <c r="A186" s="24" t="s">
        <v>55</v>
      </c>
      <c r="B186" s="29" t="s">
        <v>298</v>
      </c>
      <c r="C186" s="29" t="s">
        <v>6103</v>
      </c>
      <c r="D186" s="24" t="s">
        <v>69</v>
      </c>
      <c r="E186" s="30" t="s">
        <v>6104</v>
      </c>
      <c r="F186" s="31" t="s">
        <v>101</v>
      </c>
      <c r="G186" s="32">
        <v>3</v>
      </c>
      <c r="H186" s="33">
        <v>0</v>
      </c>
      <c r="I186" s="33">
        <f>ROUND(ROUND(H186,2)*ROUND(G186,3),2)</f>
        <v>0</v>
      </c>
      <c r="O186">
        <f>(I186*21)/100</f>
        <v>0</v>
      </c>
      <c r="P186" t="s">
        <v>35</v>
      </c>
    </row>
    <row r="187" spans="1:18" x14ac:dyDescent="0.2">
      <c r="A187" s="34" t="s">
        <v>59</v>
      </c>
      <c r="E187" s="35" t="s">
        <v>69</v>
      </c>
    </row>
    <row r="188" spans="1:18" x14ac:dyDescent="0.2">
      <c r="A188" s="36" t="s">
        <v>61</v>
      </c>
      <c r="E188" s="37" t="s">
        <v>6004</v>
      </c>
    </row>
    <row r="189" spans="1:18" ht="242.25" x14ac:dyDescent="0.2">
      <c r="A189" t="s">
        <v>63</v>
      </c>
      <c r="E189" s="35" t="s">
        <v>1796</v>
      </c>
    </row>
  </sheetData>
  <mergeCells count="11">
    <mergeCell ref="E6:E7"/>
    <mergeCell ref="F6:F7"/>
    <mergeCell ref="G6:G7"/>
    <mergeCell ref="H6:I6"/>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1"/>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0+O9</f>
        <v>0</v>
      </c>
      <c r="P2" t="s">
        <v>34</v>
      </c>
    </row>
    <row r="3" spans="1:18" ht="15" customHeight="1" x14ac:dyDescent="0.25">
      <c r="A3" t="s">
        <v>11</v>
      </c>
      <c r="B3" s="17" t="s">
        <v>13</v>
      </c>
      <c r="C3" s="4" t="s">
        <v>14</v>
      </c>
      <c r="D3" s="7"/>
      <c r="E3" s="18" t="s">
        <v>15</v>
      </c>
      <c r="F3" s="8"/>
      <c r="G3" s="15"/>
      <c r="H3" s="14" t="s">
        <v>6106</v>
      </c>
      <c r="I3" s="40">
        <f>0+I9</f>
        <v>0</v>
      </c>
      <c r="O3" t="s">
        <v>31</v>
      </c>
      <c r="P3" t="s">
        <v>35</v>
      </c>
    </row>
    <row r="4" spans="1:18" ht="15" customHeight="1" x14ac:dyDescent="0.25">
      <c r="A4" t="s">
        <v>16</v>
      </c>
      <c r="B4" s="17" t="s">
        <v>17</v>
      </c>
      <c r="C4" s="4" t="s">
        <v>34</v>
      </c>
      <c r="D4" s="7"/>
      <c r="E4" s="18" t="s">
        <v>6105</v>
      </c>
      <c r="F4" s="8"/>
      <c r="G4" s="8"/>
      <c r="H4" s="16"/>
      <c r="I4" s="16"/>
      <c r="O4" t="s">
        <v>32</v>
      </c>
      <c r="P4" t="s">
        <v>35</v>
      </c>
    </row>
    <row r="5" spans="1:18" ht="12.75" customHeight="1" x14ac:dyDescent="0.25">
      <c r="A5" t="s">
        <v>20</v>
      </c>
      <c r="B5" s="20" t="s">
        <v>30</v>
      </c>
      <c r="C5" s="3" t="s">
        <v>6106</v>
      </c>
      <c r="D5" s="2"/>
      <c r="E5" s="21" t="s">
        <v>5906</v>
      </c>
      <c r="F5" s="12"/>
      <c r="G5" s="12"/>
      <c r="H5" s="12"/>
      <c r="I5" s="12"/>
      <c r="O5" t="s">
        <v>33</v>
      </c>
      <c r="P5" t="s">
        <v>35</v>
      </c>
    </row>
    <row r="6" spans="1:18" ht="12.75" customHeight="1" x14ac:dyDescent="0.2">
      <c r="A6" s="1" t="s">
        <v>37</v>
      </c>
      <c r="B6" s="1" t="s">
        <v>39</v>
      </c>
      <c r="C6" s="1" t="s">
        <v>40</v>
      </c>
      <c r="D6" s="1" t="s">
        <v>41</v>
      </c>
      <c r="E6" s="1" t="s">
        <v>42</v>
      </c>
      <c r="F6" s="1" t="s">
        <v>44</v>
      </c>
      <c r="G6" s="1" t="s">
        <v>46</v>
      </c>
      <c r="H6" s="1" t="s">
        <v>48</v>
      </c>
      <c r="I6" s="1"/>
    </row>
    <row r="7" spans="1:18" ht="12.75" customHeight="1" x14ac:dyDescent="0.2">
      <c r="A7" s="1"/>
      <c r="B7" s="1"/>
      <c r="C7" s="1"/>
      <c r="D7" s="1"/>
      <c r="E7" s="1"/>
      <c r="F7" s="1"/>
      <c r="G7" s="1"/>
      <c r="H7" s="19" t="s">
        <v>49</v>
      </c>
      <c r="I7" s="19" t="s">
        <v>51</v>
      </c>
    </row>
    <row r="8" spans="1:18" ht="12.75" customHeight="1" x14ac:dyDescent="0.2">
      <c r="A8" s="19" t="s">
        <v>38</v>
      </c>
      <c r="B8" s="19" t="s">
        <v>18</v>
      </c>
      <c r="C8" s="19" t="s">
        <v>35</v>
      </c>
      <c r="D8" s="19" t="s">
        <v>34</v>
      </c>
      <c r="E8" s="19" t="s">
        <v>43</v>
      </c>
      <c r="F8" s="19" t="s">
        <v>45</v>
      </c>
      <c r="G8" s="19" t="s">
        <v>47</v>
      </c>
      <c r="H8" s="19" t="s">
        <v>50</v>
      </c>
      <c r="I8" s="19" t="s">
        <v>52</v>
      </c>
    </row>
    <row r="9" spans="1:18" ht="12.75" customHeight="1" x14ac:dyDescent="0.2">
      <c r="A9" s="25" t="s">
        <v>53</v>
      </c>
      <c r="B9" s="25"/>
      <c r="C9" s="26" t="s">
        <v>38</v>
      </c>
      <c r="D9" s="25"/>
      <c r="E9" s="27" t="s">
        <v>54</v>
      </c>
      <c r="F9" s="25"/>
      <c r="G9" s="25"/>
      <c r="H9" s="25"/>
      <c r="I9" s="28">
        <f>0+Q9</f>
        <v>0</v>
      </c>
      <c r="O9">
        <f>0+R9</f>
        <v>0</v>
      </c>
      <c r="Q9">
        <f>0+I10+I14+I18+I22+I26+I30+I34+I38</f>
        <v>0</v>
      </c>
      <c r="R9">
        <f>0+O10+O14+O18+O22+O26+O30+O34+O38</f>
        <v>0</v>
      </c>
    </row>
    <row r="10" spans="1:18" x14ac:dyDescent="0.2">
      <c r="A10" s="24" t="s">
        <v>55</v>
      </c>
      <c r="B10" s="29" t="s">
        <v>18</v>
      </c>
      <c r="C10" s="29" t="s">
        <v>5587</v>
      </c>
      <c r="D10" s="24" t="s">
        <v>120</v>
      </c>
      <c r="E10" s="30" t="s">
        <v>5588</v>
      </c>
      <c r="F10" s="31" t="s">
        <v>1560</v>
      </c>
      <c r="G10" s="32">
        <v>1</v>
      </c>
      <c r="H10" s="33">
        <v>0</v>
      </c>
      <c r="I10" s="33">
        <f>ROUND(ROUND(H10,2)*ROUND(G10,3),2)</f>
        <v>0</v>
      </c>
      <c r="O10">
        <f>(I10*21)/100</f>
        <v>0</v>
      </c>
      <c r="P10" t="s">
        <v>35</v>
      </c>
    </row>
    <row r="11" spans="1:18" x14ac:dyDescent="0.2">
      <c r="A11" s="34" t="s">
        <v>59</v>
      </c>
      <c r="E11" s="35" t="s">
        <v>5591</v>
      </c>
    </row>
    <row r="12" spans="1:18" x14ac:dyDescent="0.2">
      <c r="A12" s="36" t="s">
        <v>61</v>
      </c>
      <c r="E12" s="37" t="s">
        <v>815</v>
      </c>
    </row>
    <row r="13" spans="1:18" x14ac:dyDescent="0.2">
      <c r="A13" t="s">
        <v>63</v>
      </c>
      <c r="E13" s="35" t="s">
        <v>2004</v>
      </c>
    </row>
    <row r="14" spans="1:18" x14ac:dyDescent="0.2">
      <c r="A14" s="24" t="s">
        <v>55</v>
      </c>
      <c r="B14" s="29" t="s">
        <v>35</v>
      </c>
      <c r="C14" s="29" t="s">
        <v>5587</v>
      </c>
      <c r="D14" s="24" t="s">
        <v>125</v>
      </c>
      <c r="E14" s="30" t="s">
        <v>5588</v>
      </c>
      <c r="F14" s="31" t="s">
        <v>1560</v>
      </c>
      <c r="G14" s="32">
        <v>1</v>
      </c>
      <c r="H14" s="33">
        <v>0</v>
      </c>
      <c r="I14" s="33">
        <f>ROUND(ROUND(H14,2)*ROUND(G14,3),2)</f>
        <v>0</v>
      </c>
      <c r="O14">
        <f>(I14*21)/100</f>
        <v>0</v>
      </c>
      <c r="P14" t="s">
        <v>35</v>
      </c>
    </row>
    <row r="15" spans="1:18" x14ac:dyDescent="0.2">
      <c r="A15" s="34" t="s">
        <v>59</v>
      </c>
      <c r="E15" s="35" t="s">
        <v>5592</v>
      </c>
    </row>
    <row r="16" spans="1:18" x14ac:dyDescent="0.2">
      <c r="A16" s="36" t="s">
        <v>61</v>
      </c>
      <c r="E16" s="37" t="s">
        <v>815</v>
      </c>
    </row>
    <row r="17" spans="1:16" x14ac:dyDescent="0.2">
      <c r="A17" t="s">
        <v>63</v>
      </c>
      <c r="E17" s="35" t="s">
        <v>2004</v>
      </c>
    </row>
    <row r="18" spans="1:16" x14ac:dyDescent="0.2">
      <c r="A18" s="24" t="s">
        <v>55</v>
      </c>
      <c r="B18" s="29" t="s">
        <v>34</v>
      </c>
      <c r="C18" s="29" t="s">
        <v>5587</v>
      </c>
      <c r="D18" s="24" t="s">
        <v>1992</v>
      </c>
      <c r="E18" s="30" t="s">
        <v>5588</v>
      </c>
      <c r="F18" s="31" t="s">
        <v>486</v>
      </c>
      <c r="G18" s="32">
        <v>1</v>
      </c>
      <c r="H18" s="33">
        <v>0</v>
      </c>
      <c r="I18" s="33">
        <f>ROUND(ROUND(H18,2)*ROUND(G18,3),2)</f>
        <v>0</v>
      </c>
      <c r="O18">
        <f>(I18*21)/100</f>
        <v>0</v>
      </c>
      <c r="P18" t="s">
        <v>35</v>
      </c>
    </row>
    <row r="19" spans="1:16" ht="63.75" x14ac:dyDescent="0.2">
      <c r="A19" s="34" t="s">
        <v>59</v>
      </c>
      <c r="E19" s="35" t="s">
        <v>5595</v>
      </c>
    </row>
    <row r="20" spans="1:16" x14ac:dyDescent="0.2">
      <c r="A20" s="36" t="s">
        <v>61</v>
      </c>
      <c r="E20" s="37" t="s">
        <v>815</v>
      </c>
    </row>
    <row r="21" spans="1:16" x14ac:dyDescent="0.2">
      <c r="A21" t="s">
        <v>63</v>
      </c>
      <c r="E21" s="35" t="s">
        <v>2004</v>
      </c>
    </row>
    <row r="22" spans="1:16" x14ac:dyDescent="0.2">
      <c r="A22" s="24" t="s">
        <v>55</v>
      </c>
      <c r="B22" s="29" t="s">
        <v>43</v>
      </c>
      <c r="C22" s="29" t="s">
        <v>2740</v>
      </c>
      <c r="D22" s="24" t="s">
        <v>120</v>
      </c>
      <c r="E22" s="30" t="s">
        <v>2741</v>
      </c>
      <c r="F22" s="31" t="s">
        <v>486</v>
      </c>
      <c r="G22" s="32">
        <v>1</v>
      </c>
      <c r="H22" s="33">
        <v>0</v>
      </c>
      <c r="I22" s="33">
        <f>ROUND(ROUND(H22,2)*ROUND(G22,3),2)</f>
        <v>0</v>
      </c>
      <c r="O22">
        <f>(I22*21)/100</f>
        <v>0</v>
      </c>
      <c r="P22" t="s">
        <v>35</v>
      </c>
    </row>
    <row r="23" spans="1:16" x14ac:dyDescent="0.2">
      <c r="A23" s="34" t="s">
        <v>59</v>
      </c>
      <c r="E23" s="35" t="s">
        <v>5601</v>
      </c>
    </row>
    <row r="24" spans="1:16" x14ac:dyDescent="0.2">
      <c r="A24" s="36" t="s">
        <v>61</v>
      </c>
      <c r="E24" s="37" t="s">
        <v>815</v>
      </c>
    </row>
    <row r="25" spans="1:16" x14ac:dyDescent="0.2">
      <c r="A25" t="s">
        <v>63</v>
      </c>
      <c r="E25" s="35" t="s">
        <v>2004</v>
      </c>
    </row>
    <row r="26" spans="1:16" x14ac:dyDescent="0.2">
      <c r="A26" s="24" t="s">
        <v>55</v>
      </c>
      <c r="B26" s="29" t="s">
        <v>45</v>
      </c>
      <c r="C26" s="29" t="s">
        <v>2740</v>
      </c>
      <c r="D26" s="24" t="s">
        <v>125</v>
      </c>
      <c r="E26" s="30" t="s">
        <v>2741</v>
      </c>
      <c r="F26" s="31" t="s">
        <v>486</v>
      </c>
      <c r="G26" s="32">
        <v>1</v>
      </c>
      <c r="H26" s="33">
        <v>0</v>
      </c>
      <c r="I26" s="33">
        <f>ROUND(ROUND(H26,2)*ROUND(G26,3),2)</f>
        <v>0</v>
      </c>
      <c r="O26">
        <f>(I26*21)/100</f>
        <v>0</v>
      </c>
      <c r="P26" t="s">
        <v>35</v>
      </c>
    </row>
    <row r="27" spans="1:16" ht="51" x14ac:dyDescent="0.2">
      <c r="A27" s="34" t="s">
        <v>59</v>
      </c>
      <c r="E27" s="35" t="s">
        <v>5602</v>
      </c>
    </row>
    <row r="28" spans="1:16" x14ac:dyDescent="0.2">
      <c r="A28" s="36" t="s">
        <v>61</v>
      </c>
      <c r="E28" s="37" t="s">
        <v>815</v>
      </c>
    </row>
    <row r="29" spans="1:16" x14ac:dyDescent="0.2">
      <c r="A29" t="s">
        <v>63</v>
      </c>
      <c r="E29" s="35" t="s">
        <v>2004</v>
      </c>
    </row>
    <row r="30" spans="1:16" x14ac:dyDescent="0.2">
      <c r="A30" s="24" t="s">
        <v>55</v>
      </c>
      <c r="B30" s="29" t="s">
        <v>47</v>
      </c>
      <c r="C30" s="29" t="s">
        <v>5604</v>
      </c>
      <c r="D30" s="24" t="s">
        <v>69</v>
      </c>
      <c r="E30" s="30" t="s">
        <v>5605</v>
      </c>
      <c r="F30" s="31" t="s">
        <v>486</v>
      </c>
      <c r="G30" s="32">
        <v>1</v>
      </c>
      <c r="H30" s="33">
        <v>0</v>
      </c>
      <c r="I30" s="33">
        <f>ROUND(ROUND(H30,2)*ROUND(G30,3),2)</f>
        <v>0</v>
      </c>
      <c r="O30">
        <f>(I30*21)/100</f>
        <v>0</v>
      </c>
      <c r="P30" t="s">
        <v>35</v>
      </c>
    </row>
    <row r="31" spans="1:16" ht="38.25" x14ac:dyDescent="0.2">
      <c r="A31" s="34" t="s">
        <v>59</v>
      </c>
      <c r="E31" s="35" t="s">
        <v>5606</v>
      </c>
    </row>
    <row r="32" spans="1:16" x14ac:dyDescent="0.2">
      <c r="A32" s="36" t="s">
        <v>61</v>
      </c>
      <c r="E32" s="37" t="s">
        <v>815</v>
      </c>
    </row>
    <row r="33" spans="1:16" x14ac:dyDescent="0.2">
      <c r="A33" t="s">
        <v>63</v>
      </c>
      <c r="E33" s="35" t="s">
        <v>2004</v>
      </c>
    </row>
    <row r="34" spans="1:16" x14ac:dyDescent="0.2">
      <c r="A34" s="24" t="s">
        <v>55</v>
      </c>
      <c r="B34" s="29" t="s">
        <v>89</v>
      </c>
      <c r="C34" s="29" t="s">
        <v>5607</v>
      </c>
      <c r="D34" s="24" t="s">
        <v>69</v>
      </c>
      <c r="E34" s="30" t="s">
        <v>5608</v>
      </c>
      <c r="F34" s="31" t="s">
        <v>486</v>
      </c>
      <c r="G34" s="32">
        <v>1</v>
      </c>
      <c r="H34" s="33">
        <v>0</v>
      </c>
      <c r="I34" s="33">
        <f>ROUND(ROUND(H34,2)*ROUND(G34,3),2)</f>
        <v>0</v>
      </c>
      <c r="O34">
        <f>(I34*21)/100</f>
        <v>0</v>
      </c>
      <c r="P34" t="s">
        <v>35</v>
      </c>
    </row>
    <row r="35" spans="1:16" x14ac:dyDescent="0.2">
      <c r="A35" s="34" t="s">
        <v>59</v>
      </c>
      <c r="E35" s="35" t="s">
        <v>5609</v>
      </c>
    </row>
    <row r="36" spans="1:16" x14ac:dyDescent="0.2">
      <c r="A36" s="36" t="s">
        <v>61</v>
      </c>
      <c r="E36" s="37" t="s">
        <v>815</v>
      </c>
    </row>
    <row r="37" spans="1:16" x14ac:dyDescent="0.2">
      <c r="A37" t="s">
        <v>63</v>
      </c>
      <c r="E37" s="35" t="s">
        <v>2004</v>
      </c>
    </row>
    <row r="38" spans="1:16" x14ac:dyDescent="0.2">
      <c r="A38" s="24" t="s">
        <v>55</v>
      </c>
      <c r="B38" s="29" t="s">
        <v>94</v>
      </c>
      <c r="C38" s="29" t="s">
        <v>5614</v>
      </c>
      <c r="D38" s="24" t="s">
        <v>69</v>
      </c>
      <c r="E38" s="30" t="s">
        <v>5615</v>
      </c>
      <c r="F38" s="31" t="s">
        <v>1560</v>
      </c>
      <c r="G38" s="32">
        <v>1</v>
      </c>
      <c r="H38" s="33">
        <v>0</v>
      </c>
      <c r="I38" s="33">
        <f>ROUND(ROUND(H38,2)*ROUND(G38,3),2)</f>
        <v>0</v>
      </c>
      <c r="O38">
        <f>(I38*21)/100</f>
        <v>0</v>
      </c>
      <c r="P38" t="s">
        <v>35</v>
      </c>
    </row>
    <row r="39" spans="1:16" ht="242.25" x14ac:dyDescent="0.2">
      <c r="A39" s="34" t="s">
        <v>59</v>
      </c>
      <c r="E39" s="35" t="s">
        <v>5616</v>
      </c>
    </row>
    <row r="40" spans="1:16" x14ac:dyDescent="0.2">
      <c r="A40" s="36" t="s">
        <v>61</v>
      </c>
      <c r="E40" s="37" t="s">
        <v>815</v>
      </c>
    </row>
    <row r="41" spans="1:16" ht="25.5" x14ac:dyDescent="0.2">
      <c r="A41" t="s">
        <v>63</v>
      </c>
      <c r="E41" s="35" t="s">
        <v>5617</v>
      </c>
    </row>
  </sheetData>
  <mergeCells count="11">
    <mergeCell ref="E6:E7"/>
    <mergeCell ref="F6:F7"/>
    <mergeCell ref="G6:G7"/>
    <mergeCell ref="H6:I6"/>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00"/>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0+O9+O22+O107+O112+O117+O142+O147+O160</f>
        <v>0</v>
      </c>
      <c r="P2" t="s">
        <v>34</v>
      </c>
    </row>
    <row r="3" spans="1:18" ht="15" customHeight="1" x14ac:dyDescent="0.25">
      <c r="A3" t="s">
        <v>11</v>
      </c>
      <c r="B3" s="17" t="s">
        <v>13</v>
      </c>
      <c r="C3" s="4" t="s">
        <v>14</v>
      </c>
      <c r="D3" s="7"/>
      <c r="E3" s="18" t="s">
        <v>15</v>
      </c>
      <c r="F3" s="8"/>
      <c r="G3" s="15"/>
      <c r="H3" s="14" t="s">
        <v>6107</v>
      </c>
      <c r="I3" s="40">
        <f>0+I9+I22+I107+I112+I117+I142+I147+I160</f>
        <v>0</v>
      </c>
      <c r="O3" t="s">
        <v>31</v>
      </c>
      <c r="P3" t="s">
        <v>35</v>
      </c>
    </row>
    <row r="4" spans="1:18" ht="15" customHeight="1" x14ac:dyDescent="0.25">
      <c r="A4" t="s">
        <v>16</v>
      </c>
      <c r="B4" s="17" t="s">
        <v>17</v>
      </c>
      <c r="C4" s="4" t="s">
        <v>34</v>
      </c>
      <c r="D4" s="7"/>
      <c r="E4" s="18" t="s">
        <v>6105</v>
      </c>
      <c r="F4" s="8"/>
      <c r="G4" s="8"/>
      <c r="H4" s="16"/>
      <c r="I4" s="16"/>
      <c r="O4" t="s">
        <v>32</v>
      </c>
      <c r="P4" t="s">
        <v>35</v>
      </c>
    </row>
    <row r="5" spans="1:18" ht="12.75" customHeight="1" x14ac:dyDescent="0.25">
      <c r="A5" t="s">
        <v>20</v>
      </c>
      <c r="B5" s="20" t="s">
        <v>30</v>
      </c>
      <c r="C5" s="3" t="s">
        <v>6107</v>
      </c>
      <c r="D5" s="2"/>
      <c r="E5" s="21" t="s">
        <v>6108</v>
      </c>
      <c r="F5" s="12"/>
      <c r="G5" s="12"/>
      <c r="H5" s="12"/>
      <c r="I5" s="12"/>
      <c r="O5" t="s">
        <v>33</v>
      </c>
      <c r="P5" t="s">
        <v>35</v>
      </c>
    </row>
    <row r="6" spans="1:18" ht="12.75" customHeight="1" x14ac:dyDescent="0.2">
      <c r="A6" s="1" t="s">
        <v>37</v>
      </c>
      <c r="B6" s="1" t="s">
        <v>39</v>
      </c>
      <c r="C6" s="1" t="s">
        <v>40</v>
      </c>
      <c r="D6" s="1" t="s">
        <v>41</v>
      </c>
      <c r="E6" s="1" t="s">
        <v>42</v>
      </c>
      <c r="F6" s="1" t="s">
        <v>44</v>
      </c>
      <c r="G6" s="1" t="s">
        <v>46</v>
      </c>
      <c r="H6" s="1" t="s">
        <v>48</v>
      </c>
      <c r="I6" s="1"/>
    </row>
    <row r="7" spans="1:18" ht="12.75" customHeight="1" x14ac:dyDescent="0.2">
      <c r="A7" s="1"/>
      <c r="B7" s="1"/>
      <c r="C7" s="1"/>
      <c r="D7" s="1"/>
      <c r="E7" s="1"/>
      <c r="F7" s="1"/>
      <c r="G7" s="1"/>
      <c r="H7" s="19" t="s">
        <v>49</v>
      </c>
      <c r="I7" s="19" t="s">
        <v>51</v>
      </c>
    </row>
    <row r="8" spans="1:18" ht="12.75" customHeight="1" x14ac:dyDescent="0.2">
      <c r="A8" s="19" t="s">
        <v>38</v>
      </c>
      <c r="B8" s="19" t="s">
        <v>18</v>
      </c>
      <c r="C8" s="19" t="s">
        <v>35</v>
      </c>
      <c r="D8" s="19" t="s">
        <v>34</v>
      </c>
      <c r="E8" s="19" t="s">
        <v>43</v>
      </c>
      <c r="F8" s="19" t="s">
        <v>45</v>
      </c>
      <c r="G8" s="19" t="s">
        <v>47</v>
      </c>
      <c r="H8" s="19" t="s">
        <v>50</v>
      </c>
      <c r="I8" s="19" t="s">
        <v>52</v>
      </c>
    </row>
    <row r="9" spans="1:18" ht="12.75" customHeight="1" x14ac:dyDescent="0.2">
      <c r="A9" s="25" t="s">
        <v>53</v>
      </c>
      <c r="B9" s="25"/>
      <c r="C9" s="26" t="s">
        <v>38</v>
      </c>
      <c r="D9" s="25"/>
      <c r="E9" s="27" t="s">
        <v>54</v>
      </c>
      <c r="F9" s="25"/>
      <c r="G9" s="25"/>
      <c r="H9" s="25"/>
      <c r="I9" s="28">
        <f>0+Q9</f>
        <v>0</v>
      </c>
      <c r="O9">
        <f>0+R9</f>
        <v>0</v>
      </c>
      <c r="Q9">
        <f>0+I10+I14+I18</f>
        <v>0</v>
      </c>
      <c r="R9">
        <f>0+O10+O14+O18</f>
        <v>0</v>
      </c>
    </row>
    <row r="10" spans="1:18" x14ac:dyDescent="0.2">
      <c r="A10" s="24" t="s">
        <v>55</v>
      </c>
      <c r="B10" s="29" t="s">
        <v>18</v>
      </c>
      <c r="C10" s="29" t="s">
        <v>56</v>
      </c>
      <c r="D10" s="24" t="s">
        <v>18</v>
      </c>
      <c r="E10" s="30" t="s">
        <v>57</v>
      </c>
      <c r="F10" s="31" t="s">
        <v>58</v>
      </c>
      <c r="G10" s="32">
        <v>27.49</v>
      </c>
      <c r="H10" s="33">
        <v>0</v>
      </c>
      <c r="I10" s="33">
        <f>ROUND(ROUND(H10,2)*ROUND(G10,3),2)</f>
        <v>0</v>
      </c>
      <c r="O10">
        <f>(I10*21)/100</f>
        <v>0</v>
      </c>
      <c r="P10" t="s">
        <v>35</v>
      </c>
    </row>
    <row r="11" spans="1:18" ht="25.5" x14ac:dyDescent="0.2">
      <c r="A11" s="34" t="s">
        <v>59</v>
      </c>
      <c r="E11" s="35" t="s">
        <v>6109</v>
      </c>
    </row>
    <row r="12" spans="1:18" x14ac:dyDescent="0.2">
      <c r="A12" s="36" t="s">
        <v>61</v>
      </c>
      <c r="E12" s="37" t="s">
        <v>6110</v>
      </c>
    </row>
    <row r="13" spans="1:18" ht="25.5" x14ac:dyDescent="0.2">
      <c r="A13" t="s">
        <v>63</v>
      </c>
      <c r="E13" s="35" t="s">
        <v>64</v>
      </c>
    </row>
    <row r="14" spans="1:18" x14ac:dyDescent="0.2">
      <c r="A14" s="24" t="s">
        <v>55</v>
      </c>
      <c r="B14" s="29" t="s">
        <v>35</v>
      </c>
      <c r="C14" s="29" t="s">
        <v>56</v>
      </c>
      <c r="D14" s="24" t="s">
        <v>35</v>
      </c>
      <c r="E14" s="30" t="s">
        <v>57</v>
      </c>
      <c r="F14" s="31" t="s">
        <v>58</v>
      </c>
      <c r="G14" s="32">
        <v>341.70400000000001</v>
      </c>
      <c r="H14" s="33">
        <v>0</v>
      </c>
      <c r="I14" s="33">
        <f>ROUND(ROUND(H14,2)*ROUND(G14,3),2)</f>
        <v>0</v>
      </c>
      <c r="O14">
        <f>(I14*21)/100</f>
        <v>0</v>
      </c>
      <c r="P14" t="s">
        <v>35</v>
      </c>
    </row>
    <row r="15" spans="1:18" ht="25.5" x14ac:dyDescent="0.2">
      <c r="A15" s="34" t="s">
        <v>59</v>
      </c>
      <c r="E15" s="35" t="s">
        <v>6111</v>
      </c>
    </row>
    <row r="16" spans="1:18" x14ac:dyDescent="0.2">
      <c r="A16" s="36" t="s">
        <v>61</v>
      </c>
      <c r="E16" s="37" t="s">
        <v>6112</v>
      </c>
    </row>
    <row r="17" spans="1:18" ht="25.5" x14ac:dyDescent="0.2">
      <c r="A17" t="s">
        <v>63</v>
      </c>
      <c r="E17" s="35" t="s">
        <v>64</v>
      </c>
    </row>
    <row r="18" spans="1:18" x14ac:dyDescent="0.2">
      <c r="A18" s="24" t="s">
        <v>55</v>
      </c>
      <c r="B18" s="29" t="s">
        <v>34</v>
      </c>
      <c r="C18" s="29" t="s">
        <v>56</v>
      </c>
      <c r="D18" s="24" t="s">
        <v>34</v>
      </c>
      <c r="E18" s="30" t="s">
        <v>57</v>
      </c>
      <c r="F18" s="31" t="s">
        <v>58</v>
      </c>
      <c r="G18" s="32">
        <v>30.245000000000001</v>
      </c>
      <c r="H18" s="33">
        <v>0</v>
      </c>
      <c r="I18" s="33">
        <f>ROUND(ROUND(H18,2)*ROUND(G18,3),2)</f>
        <v>0</v>
      </c>
      <c r="O18">
        <f>(I18*21)/100</f>
        <v>0</v>
      </c>
      <c r="P18" t="s">
        <v>35</v>
      </c>
    </row>
    <row r="19" spans="1:18" ht="25.5" x14ac:dyDescent="0.2">
      <c r="A19" s="34" t="s">
        <v>59</v>
      </c>
      <c r="E19" s="35" t="s">
        <v>6113</v>
      </c>
    </row>
    <row r="20" spans="1:18" x14ac:dyDescent="0.2">
      <c r="A20" s="36" t="s">
        <v>61</v>
      </c>
      <c r="E20" s="37" t="s">
        <v>6114</v>
      </c>
    </row>
    <row r="21" spans="1:18" ht="25.5" x14ac:dyDescent="0.2">
      <c r="A21" t="s">
        <v>63</v>
      </c>
      <c r="E21" s="35" t="s">
        <v>64</v>
      </c>
    </row>
    <row r="22" spans="1:18" ht="12.75" customHeight="1" x14ac:dyDescent="0.2">
      <c r="A22" s="12" t="s">
        <v>53</v>
      </c>
      <c r="B22" s="12"/>
      <c r="C22" s="38" t="s">
        <v>18</v>
      </c>
      <c r="D22" s="12"/>
      <c r="E22" s="27" t="s">
        <v>67</v>
      </c>
      <c r="F22" s="12"/>
      <c r="G22" s="12"/>
      <c r="H22" s="12"/>
      <c r="I22" s="39">
        <f>0+Q22</f>
        <v>0</v>
      </c>
      <c r="O22">
        <f>0+R22</f>
        <v>0</v>
      </c>
      <c r="Q22">
        <f>0+I23+I27+I31+I35+I39+I43+I47+I51+I55+I59+I63+I67+I71+I75+I79+I83+I87+I91+I95+I99+I103</f>
        <v>0</v>
      </c>
      <c r="R22">
        <f>0+O23+O27+O31+O35+O39+O43+O47+O51+O55+O59+O63+O67+O71+O75+O79+O83+O87+O91+O95+O99+O103</f>
        <v>0</v>
      </c>
    </row>
    <row r="23" spans="1:18" ht="25.5" x14ac:dyDescent="0.2">
      <c r="A23" s="24" t="s">
        <v>55</v>
      </c>
      <c r="B23" s="29" t="s">
        <v>43</v>
      </c>
      <c r="C23" s="29" t="s">
        <v>90</v>
      </c>
      <c r="D23" s="24" t="s">
        <v>69</v>
      </c>
      <c r="E23" s="30" t="s">
        <v>91</v>
      </c>
      <c r="F23" s="31" t="s">
        <v>71</v>
      </c>
      <c r="G23" s="32">
        <v>5.5949999999999998</v>
      </c>
      <c r="H23" s="33">
        <v>0</v>
      </c>
      <c r="I23" s="33">
        <f>ROUND(ROUND(H23,2)*ROUND(G23,3),2)</f>
        <v>0</v>
      </c>
      <c r="O23">
        <f>(I23*21)/100</f>
        <v>0</v>
      </c>
      <c r="P23" t="s">
        <v>35</v>
      </c>
    </row>
    <row r="24" spans="1:18" ht="76.5" x14ac:dyDescent="0.2">
      <c r="A24" s="34" t="s">
        <v>59</v>
      </c>
      <c r="E24" s="35" t="s">
        <v>6115</v>
      </c>
    </row>
    <row r="25" spans="1:18" x14ac:dyDescent="0.2">
      <c r="A25" s="36" t="s">
        <v>61</v>
      </c>
      <c r="E25" s="37" t="s">
        <v>6116</v>
      </c>
    </row>
    <row r="26" spans="1:18" ht="63.75" x14ac:dyDescent="0.2">
      <c r="A26" t="s">
        <v>63</v>
      </c>
      <c r="E26" s="35" t="s">
        <v>74</v>
      </c>
    </row>
    <row r="27" spans="1:18" ht="25.5" x14ac:dyDescent="0.2">
      <c r="A27" s="24" t="s">
        <v>55</v>
      </c>
      <c r="B27" s="29" t="s">
        <v>45</v>
      </c>
      <c r="C27" s="29" t="s">
        <v>95</v>
      </c>
      <c r="D27" s="24" t="s">
        <v>69</v>
      </c>
      <c r="E27" s="30" t="s">
        <v>96</v>
      </c>
      <c r="F27" s="31" t="s">
        <v>77</v>
      </c>
      <c r="G27" s="32">
        <v>111.90600000000001</v>
      </c>
      <c r="H27" s="33">
        <v>0</v>
      </c>
      <c r="I27" s="33">
        <f>ROUND(ROUND(H27,2)*ROUND(G27,3),2)</f>
        <v>0</v>
      </c>
      <c r="O27">
        <f>(I27*21)/100</f>
        <v>0</v>
      </c>
      <c r="P27" t="s">
        <v>35</v>
      </c>
    </row>
    <row r="28" spans="1:18" ht="38.25" x14ac:dyDescent="0.2">
      <c r="A28" s="34" t="s">
        <v>59</v>
      </c>
      <c r="E28" s="35" t="s">
        <v>5633</v>
      </c>
    </row>
    <row r="29" spans="1:18" x14ac:dyDescent="0.2">
      <c r="A29" s="36" t="s">
        <v>61</v>
      </c>
      <c r="E29" s="37" t="s">
        <v>6117</v>
      </c>
    </row>
    <row r="30" spans="1:18" ht="25.5" x14ac:dyDescent="0.2">
      <c r="A30" t="s">
        <v>63</v>
      </c>
      <c r="E30" s="35" t="s">
        <v>80</v>
      </c>
    </row>
    <row r="31" spans="1:18" ht="25.5" x14ac:dyDescent="0.2">
      <c r="A31" s="24" t="s">
        <v>55</v>
      </c>
      <c r="B31" s="29" t="s">
        <v>47</v>
      </c>
      <c r="C31" s="29" t="s">
        <v>5919</v>
      </c>
      <c r="D31" s="24" t="s">
        <v>69</v>
      </c>
      <c r="E31" s="30" t="s">
        <v>5920</v>
      </c>
      <c r="F31" s="31" t="s">
        <v>71</v>
      </c>
      <c r="G31" s="32">
        <v>0.57099999999999995</v>
      </c>
      <c r="H31" s="33">
        <v>0</v>
      </c>
      <c r="I31" s="33">
        <f>ROUND(ROUND(H31,2)*ROUND(G31,3),2)</f>
        <v>0</v>
      </c>
      <c r="O31">
        <f>(I31*21)/100</f>
        <v>0</v>
      </c>
      <c r="P31" t="s">
        <v>35</v>
      </c>
    </row>
    <row r="32" spans="1:18" ht="76.5" x14ac:dyDescent="0.2">
      <c r="A32" s="34" t="s">
        <v>59</v>
      </c>
      <c r="E32" s="35" t="s">
        <v>6118</v>
      </c>
    </row>
    <row r="33" spans="1:16" x14ac:dyDescent="0.2">
      <c r="A33" s="36" t="s">
        <v>61</v>
      </c>
      <c r="E33" s="37" t="s">
        <v>6119</v>
      </c>
    </row>
    <row r="34" spans="1:16" ht="63.75" x14ac:dyDescent="0.2">
      <c r="A34" t="s">
        <v>63</v>
      </c>
      <c r="E34" s="35" t="s">
        <v>74</v>
      </c>
    </row>
    <row r="35" spans="1:16" ht="25.5" x14ac:dyDescent="0.2">
      <c r="A35" s="24" t="s">
        <v>55</v>
      </c>
      <c r="B35" s="29" t="s">
        <v>89</v>
      </c>
      <c r="C35" s="29" t="s">
        <v>5923</v>
      </c>
      <c r="D35" s="24" t="s">
        <v>69</v>
      </c>
      <c r="E35" s="30" t="s">
        <v>5924</v>
      </c>
      <c r="F35" s="31" t="s">
        <v>77</v>
      </c>
      <c r="G35" s="32">
        <v>11.425000000000001</v>
      </c>
      <c r="H35" s="33">
        <v>0</v>
      </c>
      <c r="I35" s="33">
        <f>ROUND(ROUND(H35,2)*ROUND(G35,3),2)</f>
        <v>0</v>
      </c>
      <c r="O35">
        <f>(I35*21)/100</f>
        <v>0</v>
      </c>
      <c r="P35" t="s">
        <v>35</v>
      </c>
    </row>
    <row r="36" spans="1:16" ht="38.25" x14ac:dyDescent="0.2">
      <c r="A36" s="34" t="s">
        <v>59</v>
      </c>
      <c r="E36" s="35" t="s">
        <v>5925</v>
      </c>
    </row>
    <row r="37" spans="1:16" x14ac:dyDescent="0.2">
      <c r="A37" s="36" t="s">
        <v>61</v>
      </c>
      <c r="E37" s="37" t="s">
        <v>6120</v>
      </c>
    </row>
    <row r="38" spans="1:16" ht="25.5" x14ac:dyDescent="0.2">
      <c r="A38" t="s">
        <v>63</v>
      </c>
      <c r="E38" s="35" t="s">
        <v>80</v>
      </c>
    </row>
    <row r="39" spans="1:16" ht="25.5" x14ac:dyDescent="0.2">
      <c r="A39" s="24" t="s">
        <v>55</v>
      </c>
      <c r="B39" s="29" t="s">
        <v>94</v>
      </c>
      <c r="C39" s="29" t="s">
        <v>99</v>
      </c>
      <c r="D39" s="24" t="s">
        <v>69</v>
      </c>
      <c r="E39" s="30" t="s">
        <v>100</v>
      </c>
      <c r="F39" s="31" t="s">
        <v>101</v>
      </c>
      <c r="G39" s="32">
        <v>35.21</v>
      </c>
      <c r="H39" s="33">
        <v>0</v>
      </c>
      <c r="I39" s="33">
        <f>ROUND(ROUND(H39,2)*ROUND(G39,3),2)</f>
        <v>0</v>
      </c>
      <c r="O39">
        <f>(I39*21)/100</f>
        <v>0</v>
      </c>
      <c r="P39" t="s">
        <v>35</v>
      </c>
    </row>
    <row r="40" spans="1:16" ht="51" x14ac:dyDescent="0.2">
      <c r="A40" s="34" t="s">
        <v>59</v>
      </c>
      <c r="E40" s="35" t="s">
        <v>6121</v>
      </c>
    </row>
    <row r="41" spans="1:16" x14ac:dyDescent="0.2">
      <c r="A41" s="36" t="s">
        <v>61</v>
      </c>
      <c r="E41" s="37" t="s">
        <v>6122</v>
      </c>
    </row>
    <row r="42" spans="1:16" ht="63.75" x14ac:dyDescent="0.2">
      <c r="A42" t="s">
        <v>63</v>
      </c>
      <c r="E42" s="35" t="s">
        <v>74</v>
      </c>
    </row>
    <row r="43" spans="1:16" ht="25.5" x14ac:dyDescent="0.2">
      <c r="A43" s="24" t="s">
        <v>55</v>
      </c>
      <c r="B43" s="29" t="s">
        <v>50</v>
      </c>
      <c r="C43" s="29" t="s">
        <v>104</v>
      </c>
      <c r="D43" s="24" t="s">
        <v>69</v>
      </c>
      <c r="E43" s="30" t="s">
        <v>105</v>
      </c>
      <c r="F43" s="31" t="s">
        <v>77</v>
      </c>
      <c r="G43" s="32">
        <v>50.613999999999997</v>
      </c>
      <c r="H43" s="33">
        <v>0</v>
      </c>
      <c r="I43" s="33">
        <f>ROUND(ROUND(H43,2)*ROUND(G43,3),2)</f>
        <v>0</v>
      </c>
      <c r="O43">
        <f>(I43*21)/100</f>
        <v>0</v>
      </c>
      <c r="P43" t="s">
        <v>35</v>
      </c>
    </row>
    <row r="44" spans="1:16" ht="38.25" x14ac:dyDescent="0.2">
      <c r="A44" s="34" t="s">
        <v>59</v>
      </c>
      <c r="E44" s="35" t="s">
        <v>5637</v>
      </c>
    </row>
    <row r="45" spans="1:16" x14ac:dyDescent="0.2">
      <c r="A45" s="36" t="s">
        <v>61</v>
      </c>
      <c r="E45" s="37" t="s">
        <v>6123</v>
      </c>
    </row>
    <row r="46" spans="1:16" ht="25.5" x14ac:dyDescent="0.2">
      <c r="A46" t="s">
        <v>63</v>
      </c>
      <c r="E46" s="35" t="s">
        <v>80</v>
      </c>
    </row>
    <row r="47" spans="1:16" x14ac:dyDescent="0.2">
      <c r="A47" s="24" t="s">
        <v>55</v>
      </c>
      <c r="B47" s="29" t="s">
        <v>52</v>
      </c>
      <c r="C47" s="29" t="s">
        <v>109</v>
      </c>
      <c r="D47" s="24" t="s">
        <v>69</v>
      </c>
      <c r="E47" s="30" t="s">
        <v>110</v>
      </c>
      <c r="F47" s="31" t="s">
        <v>101</v>
      </c>
      <c r="G47" s="32">
        <v>16</v>
      </c>
      <c r="H47" s="33">
        <v>0</v>
      </c>
      <c r="I47" s="33">
        <f>ROUND(ROUND(H47,2)*ROUND(G47,3),2)</f>
        <v>0</v>
      </c>
      <c r="O47">
        <f>(I47*21)/100</f>
        <v>0</v>
      </c>
      <c r="P47" t="s">
        <v>35</v>
      </c>
    </row>
    <row r="48" spans="1:16" ht="51" x14ac:dyDescent="0.2">
      <c r="A48" s="34" t="s">
        <v>59</v>
      </c>
      <c r="E48" s="35" t="s">
        <v>6124</v>
      </c>
    </row>
    <row r="49" spans="1:16" x14ac:dyDescent="0.2">
      <c r="A49" s="36" t="s">
        <v>61</v>
      </c>
      <c r="E49" s="37" t="s">
        <v>3215</v>
      </c>
    </row>
    <row r="50" spans="1:16" ht="63.75" x14ac:dyDescent="0.2">
      <c r="A50" t="s">
        <v>63</v>
      </c>
      <c r="E50" s="35" t="s">
        <v>74</v>
      </c>
    </row>
    <row r="51" spans="1:16" x14ac:dyDescent="0.2">
      <c r="A51" s="24" t="s">
        <v>55</v>
      </c>
      <c r="B51" s="29" t="s">
        <v>108</v>
      </c>
      <c r="C51" s="29" t="s">
        <v>114</v>
      </c>
      <c r="D51" s="24" t="s">
        <v>69</v>
      </c>
      <c r="E51" s="30" t="s">
        <v>115</v>
      </c>
      <c r="F51" s="31" t="s">
        <v>77</v>
      </c>
      <c r="G51" s="32">
        <v>124.8</v>
      </c>
      <c r="H51" s="33">
        <v>0</v>
      </c>
      <c r="I51" s="33">
        <f>ROUND(ROUND(H51,2)*ROUND(G51,3),2)</f>
        <v>0</v>
      </c>
      <c r="O51">
        <f>(I51*21)/100</f>
        <v>0</v>
      </c>
      <c r="P51" t="s">
        <v>35</v>
      </c>
    </row>
    <row r="52" spans="1:16" ht="38.25" x14ac:dyDescent="0.2">
      <c r="A52" s="34" t="s">
        <v>59</v>
      </c>
      <c r="E52" s="35" t="s">
        <v>116</v>
      </c>
    </row>
    <row r="53" spans="1:16" x14ac:dyDescent="0.2">
      <c r="A53" s="36" t="s">
        <v>61</v>
      </c>
      <c r="E53" s="37" t="s">
        <v>6125</v>
      </c>
    </row>
    <row r="54" spans="1:16" ht="25.5" x14ac:dyDescent="0.2">
      <c r="A54" t="s">
        <v>63</v>
      </c>
      <c r="E54" s="35" t="s">
        <v>80</v>
      </c>
    </row>
    <row r="55" spans="1:16" x14ac:dyDescent="0.2">
      <c r="A55" s="24" t="s">
        <v>55</v>
      </c>
      <c r="B55" s="29" t="s">
        <v>113</v>
      </c>
      <c r="C55" s="29" t="s">
        <v>5930</v>
      </c>
      <c r="D55" s="24" t="s">
        <v>69</v>
      </c>
      <c r="E55" s="30" t="s">
        <v>5931</v>
      </c>
      <c r="F55" s="31" t="s">
        <v>71</v>
      </c>
      <c r="G55" s="32">
        <v>11.454000000000001</v>
      </c>
      <c r="H55" s="33">
        <v>0</v>
      </c>
      <c r="I55" s="33">
        <f>ROUND(ROUND(H55,2)*ROUND(G55,3),2)</f>
        <v>0</v>
      </c>
      <c r="O55">
        <f>(I55*21)/100</f>
        <v>0</v>
      </c>
      <c r="P55" t="s">
        <v>35</v>
      </c>
    </row>
    <row r="56" spans="1:16" ht="63.75" x14ac:dyDescent="0.2">
      <c r="A56" s="34" t="s">
        <v>59</v>
      </c>
      <c r="E56" s="35" t="s">
        <v>6126</v>
      </c>
    </row>
    <row r="57" spans="1:16" x14ac:dyDescent="0.2">
      <c r="A57" s="36" t="s">
        <v>61</v>
      </c>
      <c r="E57" s="37" t="s">
        <v>6127</v>
      </c>
    </row>
    <row r="58" spans="1:16" ht="63.75" x14ac:dyDescent="0.2">
      <c r="A58" t="s">
        <v>63</v>
      </c>
      <c r="E58" s="35" t="s">
        <v>74</v>
      </c>
    </row>
    <row r="59" spans="1:16" x14ac:dyDescent="0.2">
      <c r="A59" s="24" t="s">
        <v>55</v>
      </c>
      <c r="B59" s="29" t="s">
        <v>118</v>
      </c>
      <c r="C59" s="29" t="s">
        <v>5934</v>
      </c>
      <c r="D59" s="24" t="s">
        <v>69</v>
      </c>
      <c r="E59" s="30" t="s">
        <v>5935</v>
      </c>
      <c r="F59" s="31" t="s">
        <v>77</v>
      </c>
      <c r="G59" s="32">
        <v>274.89600000000002</v>
      </c>
      <c r="H59" s="33">
        <v>0</v>
      </c>
      <c r="I59" s="33">
        <f>ROUND(ROUND(H59,2)*ROUND(G59,3),2)</f>
        <v>0</v>
      </c>
      <c r="O59">
        <f>(I59*21)/100</f>
        <v>0</v>
      </c>
      <c r="P59" t="s">
        <v>35</v>
      </c>
    </row>
    <row r="60" spans="1:16" ht="38.25" x14ac:dyDescent="0.2">
      <c r="A60" s="34" t="s">
        <v>59</v>
      </c>
      <c r="E60" s="35" t="s">
        <v>6128</v>
      </c>
    </row>
    <row r="61" spans="1:16" x14ac:dyDescent="0.2">
      <c r="A61" s="36" t="s">
        <v>61</v>
      </c>
      <c r="E61" s="37" t="s">
        <v>6129</v>
      </c>
    </row>
    <row r="62" spans="1:16" ht="25.5" x14ac:dyDescent="0.2">
      <c r="A62" t="s">
        <v>63</v>
      </c>
      <c r="E62" s="35" t="s">
        <v>80</v>
      </c>
    </row>
    <row r="63" spans="1:16" x14ac:dyDescent="0.2">
      <c r="A63" s="24" t="s">
        <v>55</v>
      </c>
      <c r="B63" s="29" t="s">
        <v>124</v>
      </c>
      <c r="C63" s="29" t="s">
        <v>142</v>
      </c>
      <c r="D63" s="24" t="s">
        <v>69</v>
      </c>
      <c r="E63" s="30" t="s">
        <v>143</v>
      </c>
      <c r="F63" s="31" t="s">
        <v>71</v>
      </c>
      <c r="G63" s="32">
        <v>19.594999999999999</v>
      </c>
      <c r="H63" s="33">
        <v>0</v>
      </c>
      <c r="I63" s="33">
        <f>ROUND(ROUND(H63,2)*ROUND(G63,3),2)</f>
        <v>0</v>
      </c>
      <c r="O63">
        <f>(I63*21)/100</f>
        <v>0</v>
      </c>
      <c r="P63" t="s">
        <v>35</v>
      </c>
    </row>
    <row r="64" spans="1:16" ht="153" x14ac:dyDescent="0.2">
      <c r="A64" s="34" t="s">
        <v>59</v>
      </c>
      <c r="E64" s="35" t="s">
        <v>6130</v>
      </c>
    </row>
    <row r="65" spans="1:16" ht="38.25" x14ac:dyDescent="0.2">
      <c r="A65" s="36" t="s">
        <v>61</v>
      </c>
      <c r="E65" s="37" t="s">
        <v>6131</v>
      </c>
    </row>
    <row r="66" spans="1:16" ht="38.25" x14ac:dyDescent="0.2">
      <c r="A66" t="s">
        <v>63</v>
      </c>
      <c r="E66" s="35" t="s">
        <v>146</v>
      </c>
    </row>
    <row r="67" spans="1:16" x14ac:dyDescent="0.2">
      <c r="A67" s="24" t="s">
        <v>55</v>
      </c>
      <c r="B67" s="29" t="s">
        <v>128</v>
      </c>
      <c r="C67" s="29" t="s">
        <v>154</v>
      </c>
      <c r="D67" s="24" t="s">
        <v>69</v>
      </c>
      <c r="E67" s="30" t="s">
        <v>155</v>
      </c>
      <c r="F67" s="31" t="s">
        <v>71</v>
      </c>
      <c r="G67" s="32">
        <v>1.7090000000000001</v>
      </c>
      <c r="H67" s="33">
        <v>0</v>
      </c>
      <c r="I67" s="33">
        <f>ROUND(ROUND(H67,2)*ROUND(G67,3),2)</f>
        <v>0</v>
      </c>
      <c r="O67">
        <f>(I67*21)/100</f>
        <v>0</v>
      </c>
      <c r="P67" t="s">
        <v>35</v>
      </c>
    </row>
    <row r="68" spans="1:16" ht="63.75" x14ac:dyDescent="0.2">
      <c r="A68" s="34" t="s">
        <v>59</v>
      </c>
      <c r="E68" s="35" t="s">
        <v>6132</v>
      </c>
    </row>
    <row r="69" spans="1:16" x14ac:dyDescent="0.2">
      <c r="A69" s="36" t="s">
        <v>61</v>
      </c>
      <c r="E69" s="37" t="s">
        <v>6133</v>
      </c>
    </row>
    <row r="70" spans="1:16" ht="306" x14ac:dyDescent="0.2">
      <c r="A70" t="s">
        <v>63</v>
      </c>
      <c r="E70" s="35" t="s">
        <v>158</v>
      </c>
    </row>
    <row r="71" spans="1:16" x14ac:dyDescent="0.2">
      <c r="A71" s="24" t="s">
        <v>55</v>
      </c>
      <c r="B71" s="29" t="s">
        <v>134</v>
      </c>
      <c r="C71" s="29" t="s">
        <v>166</v>
      </c>
      <c r="D71" s="24" t="s">
        <v>69</v>
      </c>
      <c r="E71" s="30" t="s">
        <v>167</v>
      </c>
      <c r="F71" s="31" t="s">
        <v>71</v>
      </c>
      <c r="G71" s="32">
        <v>170.852</v>
      </c>
      <c r="H71" s="33">
        <v>0</v>
      </c>
      <c r="I71" s="33">
        <f>ROUND(ROUND(H71,2)*ROUND(G71,3),2)</f>
        <v>0</v>
      </c>
      <c r="O71">
        <f>(I71*21)/100</f>
        <v>0</v>
      </c>
      <c r="P71" t="s">
        <v>35</v>
      </c>
    </row>
    <row r="72" spans="1:16" ht="63.75" x14ac:dyDescent="0.2">
      <c r="A72" s="34" t="s">
        <v>59</v>
      </c>
      <c r="E72" s="35" t="s">
        <v>6134</v>
      </c>
    </row>
    <row r="73" spans="1:16" x14ac:dyDescent="0.2">
      <c r="A73" s="36" t="s">
        <v>61</v>
      </c>
      <c r="E73" s="37" t="s">
        <v>6135</v>
      </c>
    </row>
    <row r="74" spans="1:16" ht="318.75" x14ac:dyDescent="0.2">
      <c r="A74" t="s">
        <v>63</v>
      </c>
      <c r="E74" s="35" t="s">
        <v>170</v>
      </c>
    </row>
    <row r="75" spans="1:16" x14ac:dyDescent="0.2">
      <c r="A75" s="24" t="s">
        <v>55</v>
      </c>
      <c r="B75" s="29" t="s">
        <v>141</v>
      </c>
      <c r="C75" s="29" t="s">
        <v>172</v>
      </c>
      <c r="D75" s="24" t="s">
        <v>69</v>
      </c>
      <c r="E75" s="30" t="s">
        <v>173</v>
      </c>
      <c r="F75" s="31" t="s">
        <v>174</v>
      </c>
      <c r="G75" s="32">
        <v>1708.52</v>
      </c>
      <c r="H75" s="33">
        <v>0</v>
      </c>
      <c r="I75" s="33">
        <f>ROUND(ROUND(H75,2)*ROUND(G75,3),2)</f>
        <v>0</v>
      </c>
      <c r="O75">
        <f>(I75*21)/100</f>
        <v>0</v>
      </c>
      <c r="P75" t="s">
        <v>35</v>
      </c>
    </row>
    <row r="76" spans="1:16" ht="38.25" x14ac:dyDescent="0.2">
      <c r="A76" s="34" t="s">
        <v>59</v>
      </c>
      <c r="E76" s="35" t="s">
        <v>6136</v>
      </c>
    </row>
    <row r="77" spans="1:16" x14ac:dyDescent="0.2">
      <c r="A77" s="36" t="s">
        <v>61</v>
      </c>
      <c r="E77" s="37" t="s">
        <v>6137</v>
      </c>
    </row>
    <row r="78" spans="1:16" ht="25.5" x14ac:dyDescent="0.2">
      <c r="A78" t="s">
        <v>63</v>
      </c>
      <c r="E78" s="35" t="s">
        <v>177</v>
      </c>
    </row>
    <row r="79" spans="1:16" x14ac:dyDescent="0.2">
      <c r="A79" s="24" t="s">
        <v>55</v>
      </c>
      <c r="B79" s="29" t="s">
        <v>147</v>
      </c>
      <c r="C79" s="29" t="s">
        <v>185</v>
      </c>
      <c r="D79" s="24" t="s">
        <v>69</v>
      </c>
      <c r="E79" s="30" t="s">
        <v>186</v>
      </c>
      <c r="F79" s="31" t="s">
        <v>71</v>
      </c>
      <c r="G79" s="32">
        <v>15.151</v>
      </c>
      <c r="H79" s="33">
        <v>0</v>
      </c>
      <c r="I79" s="33">
        <f>ROUND(ROUND(H79,2)*ROUND(G79,3),2)</f>
        <v>0</v>
      </c>
      <c r="O79">
        <f>(I79*21)/100</f>
        <v>0</v>
      </c>
      <c r="P79" t="s">
        <v>35</v>
      </c>
    </row>
    <row r="80" spans="1:16" ht="51" x14ac:dyDescent="0.2">
      <c r="A80" s="34" t="s">
        <v>59</v>
      </c>
      <c r="E80" s="35" t="s">
        <v>187</v>
      </c>
    </row>
    <row r="81" spans="1:16" x14ac:dyDescent="0.2">
      <c r="A81" s="36" t="s">
        <v>61</v>
      </c>
      <c r="E81" s="37" t="s">
        <v>6138</v>
      </c>
    </row>
    <row r="82" spans="1:16" ht="229.5" x14ac:dyDescent="0.2">
      <c r="A82" t="s">
        <v>63</v>
      </c>
      <c r="E82" s="35" t="s">
        <v>189</v>
      </c>
    </row>
    <row r="83" spans="1:16" x14ac:dyDescent="0.2">
      <c r="A83" s="24" t="s">
        <v>55</v>
      </c>
      <c r="B83" s="29" t="s">
        <v>153</v>
      </c>
      <c r="C83" s="29" t="s">
        <v>202</v>
      </c>
      <c r="D83" s="24" t="s">
        <v>69</v>
      </c>
      <c r="E83" s="30" t="s">
        <v>203</v>
      </c>
      <c r="F83" s="31" t="s">
        <v>204</v>
      </c>
      <c r="G83" s="32">
        <v>487.03800000000001</v>
      </c>
      <c r="H83" s="33">
        <v>0</v>
      </c>
      <c r="I83" s="33">
        <f>ROUND(ROUND(H83,2)*ROUND(G83,3),2)</f>
        <v>0</v>
      </c>
      <c r="O83">
        <f>(I83*21)/100</f>
        <v>0</v>
      </c>
      <c r="P83" t="s">
        <v>35</v>
      </c>
    </row>
    <row r="84" spans="1:16" ht="114.75" x14ac:dyDescent="0.2">
      <c r="A84" s="34" t="s">
        <v>59</v>
      </c>
      <c r="E84" s="35" t="s">
        <v>6139</v>
      </c>
    </row>
    <row r="85" spans="1:16" ht="63.75" x14ac:dyDescent="0.2">
      <c r="A85" s="36" t="s">
        <v>61</v>
      </c>
      <c r="E85" s="37" t="s">
        <v>6140</v>
      </c>
    </row>
    <row r="86" spans="1:16" ht="25.5" x14ac:dyDescent="0.2">
      <c r="A86" t="s">
        <v>63</v>
      </c>
      <c r="E86" s="35" t="s">
        <v>207</v>
      </c>
    </row>
    <row r="87" spans="1:16" x14ac:dyDescent="0.2">
      <c r="A87" s="24" t="s">
        <v>55</v>
      </c>
      <c r="B87" s="29" t="s">
        <v>159</v>
      </c>
      <c r="C87" s="29" t="s">
        <v>209</v>
      </c>
      <c r="D87" s="24" t="s">
        <v>69</v>
      </c>
      <c r="E87" s="30" t="s">
        <v>210</v>
      </c>
      <c r="F87" s="31" t="s">
        <v>204</v>
      </c>
      <c r="G87" s="32">
        <v>11.391</v>
      </c>
      <c r="H87" s="33">
        <v>0</v>
      </c>
      <c r="I87" s="33">
        <f>ROUND(ROUND(H87,2)*ROUND(G87,3),2)</f>
        <v>0</v>
      </c>
      <c r="O87">
        <f>(I87*21)/100</f>
        <v>0</v>
      </c>
      <c r="P87" t="s">
        <v>35</v>
      </c>
    </row>
    <row r="88" spans="1:16" ht="25.5" x14ac:dyDescent="0.2">
      <c r="A88" s="34" t="s">
        <v>59</v>
      </c>
      <c r="E88" s="35" t="s">
        <v>211</v>
      </c>
    </row>
    <row r="89" spans="1:16" x14ac:dyDescent="0.2">
      <c r="A89" s="36" t="s">
        <v>61</v>
      </c>
      <c r="E89" s="37" t="s">
        <v>6141</v>
      </c>
    </row>
    <row r="90" spans="1:16" x14ac:dyDescent="0.2">
      <c r="A90" t="s">
        <v>63</v>
      </c>
      <c r="E90" s="35" t="s">
        <v>213</v>
      </c>
    </row>
    <row r="91" spans="1:16" x14ac:dyDescent="0.2">
      <c r="A91" s="24" t="s">
        <v>55</v>
      </c>
      <c r="B91" s="29" t="s">
        <v>165</v>
      </c>
      <c r="C91" s="29" t="s">
        <v>215</v>
      </c>
      <c r="D91" s="24" t="s">
        <v>69</v>
      </c>
      <c r="E91" s="30" t="s">
        <v>216</v>
      </c>
      <c r="F91" s="31" t="s">
        <v>204</v>
      </c>
      <c r="G91" s="32">
        <v>11.391</v>
      </c>
      <c r="H91" s="33">
        <v>0</v>
      </c>
      <c r="I91" s="33">
        <f>ROUND(ROUND(H91,2)*ROUND(G91,3),2)</f>
        <v>0</v>
      </c>
      <c r="O91">
        <f>(I91*21)/100</f>
        <v>0</v>
      </c>
      <c r="P91" t="s">
        <v>35</v>
      </c>
    </row>
    <row r="92" spans="1:16" ht="38.25" x14ac:dyDescent="0.2">
      <c r="A92" s="34" t="s">
        <v>59</v>
      </c>
      <c r="E92" s="35" t="s">
        <v>217</v>
      </c>
    </row>
    <row r="93" spans="1:16" x14ac:dyDescent="0.2">
      <c r="A93" s="36" t="s">
        <v>61</v>
      </c>
      <c r="E93" s="37" t="s">
        <v>6141</v>
      </c>
    </row>
    <row r="94" spans="1:16" ht="38.25" x14ac:dyDescent="0.2">
      <c r="A94" t="s">
        <v>63</v>
      </c>
      <c r="E94" s="35" t="s">
        <v>219</v>
      </c>
    </row>
    <row r="95" spans="1:16" x14ac:dyDescent="0.2">
      <c r="A95" s="24" t="s">
        <v>55</v>
      </c>
      <c r="B95" s="29" t="s">
        <v>171</v>
      </c>
      <c r="C95" s="29" t="s">
        <v>221</v>
      </c>
      <c r="D95" s="24" t="s">
        <v>69</v>
      </c>
      <c r="E95" s="30" t="s">
        <v>222</v>
      </c>
      <c r="F95" s="31" t="s">
        <v>204</v>
      </c>
      <c r="G95" s="32">
        <v>11.391</v>
      </c>
      <c r="H95" s="33">
        <v>0</v>
      </c>
      <c r="I95" s="33">
        <f>ROUND(ROUND(H95,2)*ROUND(G95,3),2)</f>
        <v>0</v>
      </c>
      <c r="O95">
        <f>(I95*21)/100</f>
        <v>0</v>
      </c>
      <c r="P95" t="s">
        <v>35</v>
      </c>
    </row>
    <row r="96" spans="1:16" ht="38.25" x14ac:dyDescent="0.2">
      <c r="A96" s="34" t="s">
        <v>59</v>
      </c>
      <c r="E96" s="35" t="s">
        <v>6142</v>
      </c>
    </row>
    <row r="97" spans="1:18" x14ac:dyDescent="0.2">
      <c r="A97" s="36" t="s">
        <v>61</v>
      </c>
      <c r="E97" s="37" t="s">
        <v>6141</v>
      </c>
    </row>
    <row r="98" spans="1:18" ht="25.5" x14ac:dyDescent="0.2">
      <c r="A98" t="s">
        <v>63</v>
      </c>
      <c r="E98" s="35" t="s">
        <v>224</v>
      </c>
    </row>
    <row r="99" spans="1:18" x14ac:dyDescent="0.2">
      <c r="A99" s="24" t="s">
        <v>55</v>
      </c>
      <c r="B99" s="29" t="s">
        <v>178</v>
      </c>
      <c r="C99" s="29" t="s">
        <v>226</v>
      </c>
      <c r="D99" s="24" t="s">
        <v>69</v>
      </c>
      <c r="E99" s="30" t="s">
        <v>227</v>
      </c>
      <c r="F99" s="31" t="s">
        <v>204</v>
      </c>
      <c r="G99" s="32">
        <v>11.391</v>
      </c>
      <c r="H99" s="33">
        <v>0</v>
      </c>
      <c r="I99" s="33">
        <f>ROUND(ROUND(H99,2)*ROUND(G99,3),2)</f>
        <v>0</v>
      </c>
      <c r="O99">
        <f>(I99*21)/100</f>
        <v>0</v>
      </c>
      <c r="P99" t="s">
        <v>35</v>
      </c>
    </row>
    <row r="100" spans="1:18" ht="25.5" x14ac:dyDescent="0.2">
      <c r="A100" s="34" t="s">
        <v>59</v>
      </c>
      <c r="E100" s="35" t="s">
        <v>228</v>
      </c>
    </row>
    <row r="101" spans="1:18" x14ac:dyDescent="0.2">
      <c r="A101" s="36" t="s">
        <v>61</v>
      </c>
      <c r="E101" s="37" t="s">
        <v>6141</v>
      </c>
    </row>
    <row r="102" spans="1:18" ht="38.25" x14ac:dyDescent="0.2">
      <c r="A102" t="s">
        <v>63</v>
      </c>
      <c r="E102" s="35" t="s">
        <v>229</v>
      </c>
    </row>
    <row r="103" spans="1:18" x14ac:dyDescent="0.2">
      <c r="A103" s="24" t="s">
        <v>55</v>
      </c>
      <c r="B103" s="29" t="s">
        <v>184</v>
      </c>
      <c r="C103" s="29" t="s">
        <v>6143</v>
      </c>
      <c r="D103" s="24" t="s">
        <v>69</v>
      </c>
      <c r="E103" s="30" t="s">
        <v>6144</v>
      </c>
      <c r="F103" s="31" t="s">
        <v>486</v>
      </c>
      <c r="G103" s="32">
        <v>5</v>
      </c>
      <c r="H103" s="33">
        <v>0</v>
      </c>
      <c r="I103" s="33">
        <f>ROUND(ROUND(H103,2)*ROUND(G103,3),2)</f>
        <v>0</v>
      </c>
      <c r="O103">
        <f>(I103*21)/100</f>
        <v>0</v>
      </c>
      <c r="P103" t="s">
        <v>35</v>
      </c>
    </row>
    <row r="104" spans="1:18" ht="38.25" x14ac:dyDescent="0.2">
      <c r="A104" s="34" t="s">
        <v>59</v>
      </c>
      <c r="E104" s="35" t="s">
        <v>6145</v>
      </c>
    </row>
    <row r="105" spans="1:18" x14ac:dyDescent="0.2">
      <c r="A105" s="36" t="s">
        <v>61</v>
      </c>
      <c r="E105" s="37" t="s">
        <v>1550</v>
      </c>
    </row>
    <row r="106" spans="1:18" ht="102" x14ac:dyDescent="0.2">
      <c r="A106" t="s">
        <v>63</v>
      </c>
      <c r="E106" s="35" t="s">
        <v>6146</v>
      </c>
    </row>
    <row r="107" spans="1:18" ht="12.75" customHeight="1" x14ac:dyDescent="0.2">
      <c r="A107" s="12" t="s">
        <v>53</v>
      </c>
      <c r="B107" s="12"/>
      <c r="C107" s="38" t="s">
        <v>35</v>
      </c>
      <c r="D107" s="12"/>
      <c r="E107" s="27" t="s">
        <v>242</v>
      </c>
      <c r="F107" s="12"/>
      <c r="G107" s="12"/>
      <c r="H107" s="12"/>
      <c r="I107" s="39">
        <f>0+Q107</f>
        <v>0</v>
      </c>
      <c r="O107">
        <f>0+R107</f>
        <v>0</v>
      </c>
      <c r="Q107">
        <f>0+I108</f>
        <v>0</v>
      </c>
      <c r="R107">
        <f>0+O108</f>
        <v>0</v>
      </c>
    </row>
    <row r="108" spans="1:18" x14ac:dyDescent="0.2">
      <c r="A108" s="24" t="s">
        <v>55</v>
      </c>
      <c r="B108" s="29" t="s">
        <v>190</v>
      </c>
      <c r="C108" s="29" t="s">
        <v>250</v>
      </c>
      <c r="D108" s="24" t="s">
        <v>69</v>
      </c>
      <c r="E108" s="30" t="s">
        <v>251</v>
      </c>
      <c r="F108" s="31" t="s">
        <v>71</v>
      </c>
      <c r="G108" s="32">
        <v>61.87</v>
      </c>
      <c r="H108" s="33">
        <v>0</v>
      </c>
      <c r="I108" s="33">
        <f>ROUND(ROUND(H108,2)*ROUND(G108,3),2)</f>
        <v>0</v>
      </c>
      <c r="O108">
        <f>(I108*21)/100</f>
        <v>0</v>
      </c>
      <c r="P108" t="s">
        <v>35</v>
      </c>
    </row>
    <row r="109" spans="1:18" ht="51" x14ac:dyDescent="0.2">
      <c r="A109" s="34" t="s">
        <v>59</v>
      </c>
      <c r="E109" s="35" t="s">
        <v>6147</v>
      </c>
    </row>
    <row r="110" spans="1:18" x14ac:dyDescent="0.2">
      <c r="A110" s="36" t="s">
        <v>61</v>
      </c>
      <c r="E110" s="37" t="s">
        <v>6148</v>
      </c>
    </row>
    <row r="111" spans="1:18" ht="38.25" x14ac:dyDescent="0.2">
      <c r="A111" t="s">
        <v>63</v>
      </c>
      <c r="E111" s="35" t="s">
        <v>254</v>
      </c>
    </row>
    <row r="112" spans="1:18" ht="12.75" customHeight="1" x14ac:dyDescent="0.2">
      <c r="A112" s="12" t="s">
        <v>53</v>
      </c>
      <c r="B112" s="12"/>
      <c r="C112" s="38" t="s">
        <v>43</v>
      </c>
      <c r="D112" s="12"/>
      <c r="E112" s="27" t="s">
        <v>281</v>
      </c>
      <c r="F112" s="12"/>
      <c r="G112" s="12"/>
      <c r="H112" s="12"/>
      <c r="I112" s="39">
        <f>0+Q112</f>
        <v>0</v>
      </c>
      <c r="O112">
        <f>0+R112</f>
        <v>0</v>
      </c>
      <c r="Q112">
        <f>0+I113</f>
        <v>0</v>
      </c>
      <c r="R112">
        <f>0+O113</f>
        <v>0</v>
      </c>
    </row>
    <row r="113" spans="1:18" x14ac:dyDescent="0.2">
      <c r="A113" s="24" t="s">
        <v>55</v>
      </c>
      <c r="B113" s="29" t="s">
        <v>196</v>
      </c>
      <c r="C113" s="29" t="s">
        <v>288</v>
      </c>
      <c r="D113" s="24" t="s">
        <v>69</v>
      </c>
      <c r="E113" s="30" t="s">
        <v>289</v>
      </c>
      <c r="F113" s="31" t="s">
        <v>71</v>
      </c>
      <c r="G113" s="32">
        <v>2.25</v>
      </c>
      <c r="H113" s="33">
        <v>0</v>
      </c>
      <c r="I113" s="33">
        <f>ROUND(ROUND(H113,2)*ROUND(G113,3),2)</f>
        <v>0</v>
      </c>
      <c r="O113">
        <f>(I113*21)/100</f>
        <v>0</v>
      </c>
      <c r="P113" t="s">
        <v>35</v>
      </c>
    </row>
    <row r="114" spans="1:18" ht="38.25" x14ac:dyDescent="0.2">
      <c r="A114" s="34" t="s">
        <v>59</v>
      </c>
      <c r="E114" s="35" t="s">
        <v>6149</v>
      </c>
    </row>
    <row r="115" spans="1:18" x14ac:dyDescent="0.2">
      <c r="A115" s="36" t="s">
        <v>61</v>
      </c>
      <c r="E115" s="37" t="s">
        <v>6150</v>
      </c>
    </row>
    <row r="116" spans="1:18" ht="369.75" x14ac:dyDescent="0.2">
      <c r="A116" t="s">
        <v>63</v>
      </c>
      <c r="E116" s="35" t="s">
        <v>274</v>
      </c>
    </row>
    <row r="117" spans="1:18" ht="12.75" customHeight="1" x14ac:dyDescent="0.2">
      <c r="A117" s="12" t="s">
        <v>53</v>
      </c>
      <c r="B117" s="12"/>
      <c r="C117" s="38" t="s">
        <v>45</v>
      </c>
      <c r="D117" s="12"/>
      <c r="E117" s="27" t="s">
        <v>315</v>
      </c>
      <c r="F117" s="12"/>
      <c r="G117" s="12"/>
      <c r="H117" s="12"/>
      <c r="I117" s="39">
        <f>0+Q117</f>
        <v>0</v>
      </c>
      <c r="O117">
        <f>0+R117</f>
        <v>0</v>
      </c>
      <c r="Q117">
        <f>0+I118+I122+I126+I130+I134+I138</f>
        <v>0</v>
      </c>
      <c r="R117">
        <f>0+O118+O122+O126+O130+O134+O138</f>
        <v>0</v>
      </c>
    </row>
    <row r="118" spans="1:18" x14ac:dyDescent="0.2">
      <c r="A118" s="24" t="s">
        <v>55</v>
      </c>
      <c r="B118" s="29" t="s">
        <v>201</v>
      </c>
      <c r="C118" s="29" t="s">
        <v>323</v>
      </c>
      <c r="D118" s="24" t="s">
        <v>69</v>
      </c>
      <c r="E118" s="30" t="s">
        <v>324</v>
      </c>
      <c r="F118" s="31" t="s">
        <v>204</v>
      </c>
      <c r="G118" s="32">
        <v>494.791</v>
      </c>
      <c r="H118" s="33">
        <v>0</v>
      </c>
      <c r="I118" s="33">
        <f>ROUND(ROUND(H118,2)*ROUND(G118,3),2)</f>
        <v>0</v>
      </c>
      <c r="O118">
        <f>(I118*21)/100</f>
        <v>0</v>
      </c>
      <c r="P118" t="s">
        <v>35</v>
      </c>
    </row>
    <row r="119" spans="1:18" ht="127.5" x14ac:dyDescent="0.2">
      <c r="A119" s="34" t="s">
        <v>59</v>
      </c>
      <c r="E119" s="35" t="s">
        <v>6151</v>
      </c>
    </row>
    <row r="120" spans="1:18" ht="63.75" x14ac:dyDescent="0.2">
      <c r="A120" s="36" t="s">
        <v>61</v>
      </c>
      <c r="E120" s="37" t="s">
        <v>6152</v>
      </c>
    </row>
    <row r="121" spans="1:18" ht="51" x14ac:dyDescent="0.2">
      <c r="A121" t="s">
        <v>63</v>
      </c>
      <c r="E121" s="35" t="s">
        <v>327</v>
      </c>
    </row>
    <row r="122" spans="1:18" x14ac:dyDescent="0.2">
      <c r="A122" s="24" t="s">
        <v>55</v>
      </c>
      <c r="B122" s="29" t="s">
        <v>208</v>
      </c>
      <c r="C122" s="29" t="s">
        <v>380</v>
      </c>
      <c r="D122" s="24" t="s">
        <v>69</v>
      </c>
      <c r="E122" s="30" t="s">
        <v>381</v>
      </c>
      <c r="F122" s="31" t="s">
        <v>204</v>
      </c>
      <c r="G122" s="32">
        <v>123.74</v>
      </c>
      <c r="H122" s="33">
        <v>0</v>
      </c>
      <c r="I122" s="33">
        <f>ROUND(ROUND(H122,2)*ROUND(G122,3),2)</f>
        <v>0</v>
      </c>
      <c r="O122">
        <f>(I122*21)/100</f>
        <v>0</v>
      </c>
      <c r="P122" t="s">
        <v>35</v>
      </c>
    </row>
    <row r="123" spans="1:18" ht="38.25" x14ac:dyDescent="0.2">
      <c r="A123" s="34" t="s">
        <v>59</v>
      </c>
      <c r="E123" s="35" t="s">
        <v>6153</v>
      </c>
    </row>
    <row r="124" spans="1:18" x14ac:dyDescent="0.2">
      <c r="A124" s="36" t="s">
        <v>61</v>
      </c>
      <c r="E124" s="37" t="s">
        <v>6154</v>
      </c>
    </row>
    <row r="125" spans="1:18" ht="51" x14ac:dyDescent="0.2">
      <c r="A125" t="s">
        <v>63</v>
      </c>
      <c r="E125" s="35" t="s">
        <v>6155</v>
      </c>
    </row>
    <row r="126" spans="1:18" x14ac:dyDescent="0.2">
      <c r="A126" s="24" t="s">
        <v>55</v>
      </c>
      <c r="B126" s="29" t="s">
        <v>214</v>
      </c>
      <c r="C126" s="29" t="s">
        <v>435</v>
      </c>
      <c r="D126" s="24" t="s">
        <v>69</v>
      </c>
      <c r="E126" s="30" t="s">
        <v>436</v>
      </c>
      <c r="F126" s="31" t="s">
        <v>204</v>
      </c>
      <c r="G126" s="32">
        <v>177.54</v>
      </c>
      <c r="H126" s="33">
        <v>0</v>
      </c>
      <c r="I126" s="33">
        <f>ROUND(ROUND(H126,2)*ROUND(G126,3),2)</f>
        <v>0</v>
      </c>
      <c r="O126">
        <f>(I126*21)/100</f>
        <v>0</v>
      </c>
      <c r="P126" t="s">
        <v>35</v>
      </c>
    </row>
    <row r="127" spans="1:18" ht="51" x14ac:dyDescent="0.2">
      <c r="A127" s="34" t="s">
        <v>59</v>
      </c>
      <c r="E127" s="35" t="s">
        <v>6156</v>
      </c>
    </row>
    <row r="128" spans="1:18" x14ac:dyDescent="0.2">
      <c r="A128" s="36" t="s">
        <v>61</v>
      </c>
      <c r="E128" s="37" t="s">
        <v>6157</v>
      </c>
    </row>
    <row r="129" spans="1:18" ht="165.75" x14ac:dyDescent="0.2">
      <c r="A129" t="s">
        <v>63</v>
      </c>
      <c r="E129" s="35" t="s">
        <v>428</v>
      </c>
    </row>
    <row r="130" spans="1:18" ht="25.5" x14ac:dyDescent="0.2">
      <c r="A130" s="24" t="s">
        <v>55</v>
      </c>
      <c r="B130" s="29" t="s">
        <v>220</v>
      </c>
      <c r="C130" s="29" t="s">
        <v>450</v>
      </c>
      <c r="D130" s="24" t="s">
        <v>69</v>
      </c>
      <c r="E130" s="30" t="s">
        <v>451</v>
      </c>
      <c r="F130" s="31" t="s">
        <v>204</v>
      </c>
      <c r="G130" s="32">
        <v>13.856999999999999</v>
      </c>
      <c r="H130" s="33">
        <v>0</v>
      </c>
      <c r="I130" s="33">
        <f>ROUND(ROUND(H130,2)*ROUND(G130,3),2)</f>
        <v>0</v>
      </c>
      <c r="O130">
        <f>(I130*21)/100</f>
        <v>0</v>
      </c>
      <c r="P130" t="s">
        <v>35</v>
      </c>
    </row>
    <row r="131" spans="1:18" ht="51" x14ac:dyDescent="0.2">
      <c r="A131" s="34" t="s">
        <v>59</v>
      </c>
      <c r="E131" s="35" t="s">
        <v>6158</v>
      </c>
    </row>
    <row r="132" spans="1:18" x14ac:dyDescent="0.2">
      <c r="A132" s="36" t="s">
        <v>61</v>
      </c>
      <c r="E132" s="37" t="s">
        <v>6159</v>
      </c>
    </row>
    <row r="133" spans="1:18" ht="165.75" x14ac:dyDescent="0.2">
      <c r="A133" t="s">
        <v>63</v>
      </c>
      <c r="E133" s="35" t="s">
        <v>428</v>
      </c>
    </row>
    <row r="134" spans="1:18" ht="25.5" x14ac:dyDescent="0.2">
      <c r="A134" s="24" t="s">
        <v>55</v>
      </c>
      <c r="B134" s="29" t="s">
        <v>225</v>
      </c>
      <c r="C134" s="29" t="s">
        <v>455</v>
      </c>
      <c r="D134" s="24" t="s">
        <v>69</v>
      </c>
      <c r="E134" s="30" t="s">
        <v>456</v>
      </c>
      <c r="F134" s="31" t="s">
        <v>204</v>
      </c>
      <c r="G134" s="32">
        <v>123.74</v>
      </c>
      <c r="H134" s="33">
        <v>0</v>
      </c>
      <c r="I134" s="33">
        <f>ROUND(ROUND(H134,2)*ROUND(G134,3),2)</f>
        <v>0</v>
      </c>
      <c r="O134">
        <f>(I134*21)/100</f>
        <v>0</v>
      </c>
      <c r="P134" t="s">
        <v>35</v>
      </c>
    </row>
    <row r="135" spans="1:18" ht="51" x14ac:dyDescent="0.2">
      <c r="A135" s="34" t="s">
        <v>59</v>
      </c>
      <c r="E135" s="35" t="s">
        <v>6160</v>
      </c>
    </row>
    <row r="136" spans="1:18" x14ac:dyDescent="0.2">
      <c r="A136" s="36" t="s">
        <v>61</v>
      </c>
      <c r="E136" s="37" t="s">
        <v>6154</v>
      </c>
    </row>
    <row r="137" spans="1:18" ht="165.75" x14ac:dyDescent="0.2">
      <c r="A137" t="s">
        <v>63</v>
      </c>
      <c r="E137" s="35" t="s">
        <v>428</v>
      </c>
    </row>
    <row r="138" spans="1:18" x14ac:dyDescent="0.2">
      <c r="A138" s="24" t="s">
        <v>55</v>
      </c>
      <c r="B138" s="29" t="s">
        <v>230</v>
      </c>
      <c r="C138" s="29" t="s">
        <v>6161</v>
      </c>
      <c r="D138" s="24" t="s">
        <v>69</v>
      </c>
      <c r="E138" s="30" t="s">
        <v>6162</v>
      </c>
      <c r="F138" s="31" t="s">
        <v>204</v>
      </c>
      <c r="G138" s="32">
        <v>55.914000000000001</v>
      </c>
      <c r="H138" s="33">
        <v>0</v>
      </c>
      <c r="I138" s="33">
        <f>ROUND(ROUND(H138,2)*ROUND(G138,3),2)</f>
        <v>0</v>
      </c>
      <c r="O138">
        <f>(I138*21)/100</f>
        <v>0</v>
      </c>
      <c r="P138" t="s">
        <v>35</v>
      </c>
    </row>
    <row r="139" spans="1:18" ht="63.75" x14ac:dyDescent="0.2">
      <c r="A139" s="34" t="s">
        <v>59</v>
      </c>
      <c r="E139" s="35" t="s">
        <v>6163</v>
      </c>
    </row>
    <row r="140" spans="1:18" x14ac:dyDescent="0.2">
      <c r="A140" s="36" t="s">
        <v>61</v>
      </c>
      <c r="E140" s="37" t="s">
        <v>6164</v>
      </c>
    </row>
    <row r="141" spans="1:18" ht="102" x14ac:dyDescent="0.2">
      <c r="A141" t="s">
        <v>63</v>
      </c>
      <c r="E141" s="35" t="s">
        <v>464</v>
      </c>
    </row>
    <row r="142" spans="1:18" ht="12.75" customHeight="1" x14ac:dyDescent="0.2">
      <c r="A142" s="12" t="s">
        <v>53</v>
      </c>
      <c r="B142" s="12"/>
      <c r="C142" s="38" t="s">
        <v>89</v>
      </c>
      <c r="D142" s="12"/>
      <c r="E142" s="27" t="s">
        <v>476</v>
      </c>
      <c r="F142" s="12"/>
      <c r="G142" s="12"/>
      <c r="H142" s="12"/>
      <c r="I142" s="39">
        <f>0+Q142</f>
        <v>0</v>
      </c>
      <c r="O142">
        <f>0+R142</f>
        <v>0</v>
      </c>
      <c r="Q142">
        <f>0+I143</f>
        <v>0</v>
      </c>
      <c r="R142">
        <f>0+O143</f>
        <v>0</v>
      </c>
    </row>
    <row r="143" spans="1:18" x14ac:dyDescent="0.2">
      <c r="A143" s="24" t="s">
        <v>55</v>
      </c>
      <c r="B143" s="29" t="s">
        <v>236</v>
      </c>
      <c r="C143" s="29" t="s">
        <v>6165</v>
      </c>
      <c r="D143" s="24" t="s">
        <v>69</v>
      </c>
      <c r="E143" s="30" t="s">
        <v>6166</v>
      </c>
      <c r="F143" s="31" t="s">
        <v>204</v>
      </c>
      <c r="G143" s="32">
        <v>18</v>
      </c>
      <c r="H143" s="33">
        <v>0</v>
      </c>
      <c r="I143" s="33">
        <f>ROUND(ROUND(H143,2)*ROUND(G143,3),2)</f>
        <v>0</v>
      </c>
      <c r="O143">
        <f>(I143*21)/100</f>
        <v>0</v>
      </c>
      <c r="P143" t="s">
        <v>35</v>
      </c>
    </row>
    <row r="144" spans="1:18" ht="38.25" x14ac:dyDescent="0.2">
      <c r="A144" s="34" t="s">
        <v>59</v>
      </c>
      <c r="E144" s="35" t="s">
        <v>6167</v>
      </c>
    </row>
    <row r="145" spans="1:18" x14ac:dyDescent="0.2">
      <c r="A145" s="36" t="s">
        <v>61</v>
      </c>
      <c r="E145" s="37" t="s">
        <v>6168</v>
      </c>
    </row>
    <row r="146" spans="1:18" ht="89.25" x14ac:dyDescent="0.2">
      <c r="A146" t="s">
        <v>63</v>
      </c>
      <c r="E146" s="35" t="s">
        <v>6169</v>
      </c>
    </row>
    <row r="147" spans="1:18" ht="12.75" customHeight="1" x14ac:dyDescent="0.2">
      <c r="A147" s="12" t="s">
        <v>53</v>
      </c>
      <c r="B147" s="12"/>
      <c r="C147" s="38" t="s">
        <v>94</v>
      </c>
      <c r="D147" s="12"/>
      <c r="E147" s="27" t="s">
        <v>490</v>
      </c>
      <c r="F147" s="12"/>
      <c r="G147" s="12"/>
      <c r="H147" s="12"/>
      <c r="I147" s="39">
        <f>0+Q147</f>
        <v>0</v>
      </c>
      <c r="O147">
        <f>0+R147</f>
        <v>0</v>
      </c>
      <c r="Q147">
        <f>0+I148+I152+I156</f>
        <v>0</v>
      </c>
      <c r="R147">
        <f>0+O148+O152+O156</f>
        <v>0</v>
      </c>
    </row>
    <row r="148" spans="1:18" x14ac:dyDescent="0.2">
      <c r="A148" s="24" t="s">
        <v>55</v>
      </c>
      <c r="B148" s="29" t="s">
        <v>243</v>
      </c>
      <c r="C148" s="29" t="s">
        <v>1022</v>
      </c>
      <c r="D148" s="24" t="s">
        <v>69</v>
      </c>
      <c r="E148" s="30" t="s">
        <v>1023</v>
      </c>
      <c r="F148" s="31" t="s">
        <v>101</v>
      </c>
      <c r="G148" s="32">
        <v>40</v>
      </c>
      <c r="H148" s="33">
        <v>0</v>
      </c>
      <c r="I148" s="33">
        <f>ROUND(ROUND(H148,2)*ROUND(G148,3),2)</f>
        <v>0</v>
      </c>
      <c r="O148">
        <f>(I148*21)/100</f>
        <v>0</v>
      </c>
      <c r="P148" t="s">
        <v>35</v>
      </c>
    </row>
    <row r="149" spans="1:18" ht="51" x14ac:dyDescent="0.2">
      <c r="A149" s="34" t="s">
        <v>59</v>
      </c>
      <c r="E149" s="35" t="s">
        <v>6170</v>
      </c>
    </row>
    <row r="150" spans="1:18" x14ac:dyDescent="0.2">
      <c r="A150" s="36" t="s">
        <v>61</v>
      </c>
      <c r="E150" s="37" t="s">
        <v>5699</v>
      </c>
    </row>
    <row r="151" spans="1:18" ht="242.25" x14ac:dyDescent="0.2">
      <c r="A151" t="s">
        <v>63</v>
      </c>
      <c r="E151" s="35" t="s">
        <v>1026</v>
      </c>
    </row>
    <row r="152" spans="1:18" x14ac:dyDescent="0.2">
      <c r="A152" s="24" t="s">
        <v>55</v>
      </c>
      <c r="B152" s="29" t="s">
        <v>249</v>
      </c>
      <c r="C152" s="29" t="s">
        <v>526</v>
      </c>
      <c r="D152" s="24" t="s">
        <v>69</v>
      </c>
      <c r="E152" s="30" t="s">
        <v>527</v>
      </c>
      <c r="F152" s="31" t="s">
        <v>486</v>
      </c>
      <c r="G152" s="32">
        <v>4</v>
      </c>
      <c r="H152" s="33">
        <v>0</v>
      </c>
      <c r="I152" s="33">
        <f>ROUND(ROUND(H152,2)*ROUND(G152,3),2)</f>
        <v>0</v>
      </c>
      <c r="O152">
        <f>(I152*21)/100</f>
        <v>0</v>
      </c>
      <c r="P152" t="s">
        <v>35</v>
      </c>
    </row>
    <row r="153" spans="1:18" ht="38.25" x14ac:dyDescent="0.2">
      <c r="A153" s="34" t="s">
        <v>59</v>
      </c>
      <c r="E153" s="35" t="s">
        <v>5977</v>
      </c>
    </row>
    <row r="154" spans="1:18" x14ac:dyDescent="0.2">
      <c r="A154" s="36" t="s">
        <v>61</v>
      </c>
      <c r="E154" s="37" t="s">
        <v>588</v>
      </c>
    </row>
    <row r="155" spans="1:18" ht="38.25" x14ac:dyDescent="0.2">
      <c r="A155" t="s">
        <v>63</v>
      </c>
      <c r="E155" s="35" t="s">
        <v>530</v>
      </c>
    </row>
    <row r="156" spans="1:18" x14ac:dyDescent="0.2">
      <c r="A156" s="24" t="s">
        <v>55</v>
      </c>
      <c r="B156" s="29" t="s">
        <v>255</v>
      </c>
      <c r="C156" s="29" t="s">
        <v>537</v>
      </c>
      <c r="D156" s="24" t="s">
        <v>69</v>
      </c>
      <c r="E156" s="30" t="s">
        <v>538</v>
      </c>
      <c r="F156" s="31" t="s">
        <v>486</v>
      </c>
      <c r="G156" s="32">
        <v>6</v>
      </c>
      <c r="H156" s="33">
        <v>0</v>
      </c>
      <c r="I156" s="33">
        <f>ROUND(ROUND(H156,2)*ROUND(G156,3),2)</f>
        <v>0</v>
      </c>
      <c r="O156">
        <f>(I156*21)/100</f>
        <v>0</v>
      </c>
      <c r="P156" t="s">
        <v>35</v>
      </c>
    </row>
    <row r="157" spans="1:18" ht="25.5" x14ac:dyDescent="0.2">
      <c r="A157" s="34" t="s">
        <v>59</v>
      </c>
      <c r="E157" s="35" t="s">
        <v>539</v>
      </c>
    </row>
    <row r="158" spans="1:18" x14ac:dyDescent="0.2">
      <c r="A158" s="36" t="s">
        <v>61</v>
      </c>
      <c r="E158" s="37" t="s">
        <v>934</v>
      </c>
    </row>
    <row r="159" spans="1:18" ht="38.25" x14ac:dyDescent="0.2">
      <c r="A159" t="s">
        <v>63</v>
      </c>
      <c r="E159" s="35" t="s">
        <v>541</v>
      </c>
    </row>
    <row r="160" spans="1:18" ht="12.75" customHeight="1" x14ac:dyDescent="0.2">
      <c r="A160" s="12" t="s">
        <v>53</v>
      </c>
      <c r="B160" s="12"/>
      <c r="C160" s="38" t="s">
        <v>50</v>
      </c>
      <c r="D160" s="12"/>
      <c r="E160" s="27" t="s">
        <v>542</v>
      </c>
      <c r="F160" s="12"/>
      <c r="G160" s="12"/>
      <c r="H160" s="12"/>
      <c r="I160" s="39">
        <f>0+Q160</f>
        <v>0</v>
      </c>
      <c r="O160">
        <f>0+R160</f>
        <v>0</v>
      </c>
      <c r="Q160">
        <f>0+I161+I165+I169+I173+I177+I181+I185+I189+I193+I197</f>
        <v>0</v>
      </c>
      <c r="R160">
        <f>0+O161+O165+O169+O173+O177+O181+O185+O189+O193+O197</f>
        <v>0</v>
      </c>
    </row>
    <row r="161" spans="1:16" ht="25.5" x14ac:dyDescent="0.2">
      <c r="A161" s="24" t="s">
        <v>55</v>
      </c>
      <c r="B161" s="29" t="s">
        <v>262</v>
      </c>
      <c r="C161" s="29" t="s">
        <v>574</v>
      </c>
      <c r="D161" s="24" t="s">
        <v>69</v>
      </c>
      <c r="E161" s="30" t="s">
        <v>575</v>
      </c>
      <c r="F161" s="31" t="s">
        <v>486</v>
      </c>
      <c r="G161" s="32">
        <v>3</v>
      </c>
      <c r="H161" s="33">
        <v>0</v>
      </c>
      <c r="I161" s="33">
        <f>ROUND(ROUND(H161,2)*ROUND(G161,3),2)</f>
        <v>0</v>
      </c>
      <c r="O161">
        <f>(I161*21)/100</f>
        <v>0</v>
      </c>
      <c r="P161" t="s">
        <v>35</v>
      </c>
    </row>
    <row r="162" spans="1:16" ht="76.5" x14ac:dyDescent="0.2">
      <c r="A162" s="34" t="s">
        <v>59</v>
      </c>
      <c r="E162" s="35" t="s">
        <v>6171</v>
      </c>
    </row>
    <row r="163" spans="1:16" x14ac:dyDescent="0.2">
      <c r="A163" s="36" t="s">
        <v>61</v>
      </c>
      <c r="E163" s="37" t="s">
        <v>448</v>
      </c>
    </row>
    <row r="164" spans="1:16" ht="25.5" x14ac:dyDescent="0.2">
      <c r="A164" t="s">
        <v>63</v>
      </c>
      <c r="E164" s="35" t="s">
        <v>578</v>
      </c>
    </row>
    <row r="165" spans="1:16" ht="25.5" x14ac:dyDescent="0.2">
      <c r="A165" s="24" t="s">
        <v>55</v>
      </c>
      <c r="B165" s="29" t="s">
        <v>269</v>
      </c>
      <c r="C165" s="29" t="s">
        <v>2183</v>
      </c>
      <c r="D165" s="24" t="s">
        <v>69</v>
      </c>
      <c r="E165" s="30" t="s">
        <v>2184</v>
      </c>
      <c r="F165" s="31" t="s">
        <v>486</v>
      </c>
      <c r="G165" s="32">
        <v>2</v>
      </c>
      <c r="H165" s="33">
        <v>0</v>
      </c>
      <c r="I165" s="33">
        <f>ROUND(ROUND(H165,2)*ROUND(G165,3),2)</f>
        <v>0</v>
      </c>
      <c r="O165">
        <f>(I165*21)/100</f>
        <v>0</v>
      </c>
      <c r="P165" t="s">
        <v>35</v>
      </c>
    </row>
    <row r="166" spans="1:16" ht="63.75" x14ac:dyDescent="0.2">
      <c r="A166" s="34" t="s">
        <v>59</v>
      </c>
      <c r="E166" s="35" t="s">
        <v>6172</v>
      </c>
    </row>
    <row r="167" spans="1:16" x14ac:dyDescent="0.2">
      <c r="A167" s="36" t="s">
        <v>61</v>
      </c>
      <c r="E167" s="37" t="s">
        <v>488</v>
      </c>
    </row>
    <row r="168" spans="1:16" ht="25.5" x14ac:dyDescent="0.2">
      <c r="A168" t="s">
        <v>63</v>
      </c>
      <c r="E168" s="35" t="s">
        <v>572</v>
      </c>
    </row>
    <row r="169" spans="1:16" ht="25.5" x14ac:dyDescent="0.2">
      <c r="A169" s="24" t="s">
        <v>55</v>
      </c>
      <c r="B169" s="29" t="s">
        <v>275</v>
      </c>
      <c r="C169" s="29" t="s">
        <v>596</v>
      </c>
      <c r="D169" s="24" t="s">
        <v>69</v>
      </c>
      <c r="E169" s="30" t="s">
        <v>597</v>
      </c>
      <c r="F169" s="31" t="s">
        <v>204</v>
      </c>
      <c r="G169" s="32">
        <v>1.35</v>
      </c>
      <c r="H169" s="33">
        <v>0</v>
      </c>
      <c r="I169" s="33">
        <f>ROUND(ROUND(H169,2)*ROUND(G169,3),2)</f>
        <v>0</v>
      </c>
      <c r="O169">
        <f>(I169*21)/100</f>
        <v>0</v>
      </c>
      <c r="P169" t="s">
        <v>35</v>
      </c>
    </row>
    <row r="170" spans="1:16" ht="38.25" x14ac:dyDescent="0.2">
      <c r="A170" s="34" t="s">
        <v>59</v>
      </c>
      <c r="E170" s="35" t="s">
        <v>6173</v>
      </c>
    </row>
    <row r="171" spans="1:16" x14ac:dyDescent="0.2">
      <c r="A171" s="36" t="s">
        <v>61</v>
      </c>
      <c r="E171" s="37" t="s">
        <v>6174</v>
      </c>
    </row>
    <row r="172" spans="1:16" ht="38.25" x14ac:dyDescent="0.2">
      <c r="A172" t="s">
        <v>63</v>
      </c>
      <c r="E172" s="35" t="s">
        <v>600</v>
      </c>
    </row>
    <row r="173" spans="1:16" ht="25.5" x14ac:dyDescent="0.2">
      <c r="A173" s="24" t="s">
        <v>55</v>
      </c>
      <c r="B173" s="29" t="s">
        <v>282</v>
      </c>
      <c r="C173" s="29" t="s">
        <v>602</v>
      </c>
      <c r="D173" s="24" t="s">
        <v>69</v>
      </c>
      <c r="E173" s="30" t="s">
        <v>603</v>
      </c>
      <c r="F173" s="31" t="s">
        <v>204</v>
      </c>
      <c r="G173" s="32">
        <v>1.35</v>
      </c>
      <c r="H173" s="33">
        <v>0</v>
      </c>
      <c r="I173" s="33">
        <f>ROUND(ROUND(H173,2)*ROUND(G173,3),2)</f>
        <v>0</v>
      </c>
      <c r="O173">
        <f>(I173*21)/100</f>
        <v>0</v>
      </c>
      <c r="P173" t="s">
        <v>35</v>
      </c>
    </row>
    <row r="174" spans="1:16" ht="38.25" x14ac:dyDescent="0.2">
      <c r="A174" s="34" t="s">
        <v>59</v>
      </c>
      <c r="E174" s="35" t="s">
        <v>6175</v>
      </c>
    </row>
    <row r="175" spans="1:16" x14ac:dyDescent="0.2">
      <c r="A175" s="36" t="s">
        <v>61</v>
      </c>
      <c r="E175" s="37" t="s">
        <v>6174</v>
      </c>
    </row>
    <row r="176" spans="1:16" ht="38.25" x14ac:dyDescent="0.2">
      <c r="A176" t="s">
        <v>63</v>
      </c>
      <c r="E176" s="35" t="s">
        <v>600</v>
      </c>
    </row>
    <row r="177" spans="1:16" x14ac:dyDescent="0.2">
      <c r="A177" s="24" t="s">
        <v>55</v>
      </c>
      <c r="B177" s="29" t="s">
        <v>287</v>
      </c>
      <c r="C177" s="29" t="s">
        <v>612</v>
      </c>
      <c r="D177" s="24" t="s">
        <v>69</v>
      </c>
      <c r="E177" s="30" t="s">
        <v>613</v>
      </c>
      <c r="F177" s="31" t="s">
        <v>71</v>
      </c>
      <c r="G177" s="32">
        <v>2.65</v>
      </c>
      <c r="H177" s="33">
        <v>0</v>
      </c>
      <c r="I177" s="33">
        <f>ROUND(ROUND(H177,2)*ROUND(G177,3),2)</f>
        <v>0</v>
      </c>
      <c r="O177">
        <f>(I177*21)/100</f>
        <v>0</v>
      </c>
      <c r="P177" t="s">
        <v>35</v>
      </c>
    </row>
    <row r="178" spans="1:16" ht="114.75" x14ac:dyDescent="0.2">
      <c r="A178" s="34" t="s">
        <v>59</v>
      </c>
      <c r="E178" s="35" t="s">
        <v>6176</v>
      </c>
    </row>
    <row r="179" spans="1:16" ht="38.25" x14ac:dyDescent="0.2">
      <c r="A179" s="36" t="s">
        <v>61</v>
      </c>
      <c r="E179" s="37" t="s">
        <v>6177</v>
      </c>
    </row>
    <row r="180" spans="1:16" ht="51" x14ac:dyDescent="0.2">
      <c r="A180" t="s">
        <v>63</v>
      </c>
      <c r="E180" s="35" t="s">
        <v>616</v>
      </c>
    </row>
    <row r="181" spans="1:16" x14ac:dyDescent="0.2">
      <c r="A181" s="24" t="s">
        <v>55</v>
      </c>
      <c r="B181" s="29" t="s">
        <v>292</v>
      </c>
      <c r="C181" s="29" t="s">
        <v>624</v>
      </c>
      <c r="D181" s="24" t="s">
        <v>69</v>
      </c>
      <c r="E181" s="30" t="s">
        <v>625</v>
      </c>
      <c r="F181" s="31" t="s">
        <v>101</v>
      </c>
      <c r="G181" s="32">
        <v>51.789000000000001</v>
      </c>
      <c r="H181" s="33">
        <v>0</v>
      </c>
      <c r="I181" s="33">
        <f>ROUND(ROUND(H181,2)*ROUND(G181,3),2)</f>
        <v>0</v>
      </c>
      <c r="O181">
        <f>(I181*21)/100</f>
        <v>0</v>
      </c>
      <c r="P181" t="s">
        <v>35</v>
      </c>
    </row>
    <row r="182" spans="1:16" ht="191.25" x14ac:dyDescent="0.2">
      <c r="A182" s="34" t="s">
        <v>59</v>
      </c>
      <c r="E182" s="35" t="s">
        <v>6178</v>
      </c>
    </row>
    <row r="183" spans="1:16" ht="51" x14ac:dyDescent="0.2">
      <c r="A183" s="36" t="s">
        <v>61</v>
      </c>
      <c r="E183" s="37" t="s">
        <v>6179</v>
      </c>
    </row>
    <row r="184" spans="1:16" ht="51" x14ac:dyDescent="0.2">
      <c r="A184" t="s">
        <v>63</v>
      </c>
      <c r="E184" s="35" t="s">
        <v>622</v>
      </c>
    </row>
    <row r="185" spans="1:16" x14ac:dyDescent="0.2">
      <c r="A185" s="24" t="s">
        <v>55</v>
      </c>
      <c r="B185" s="29" t="s">
        <v>298</v>
      </c>
      <c r="C185" s="29" t="s">
        <v>668</v>
      </c>
      <c r="D185" s="24" t="s">
        <v>69</v>
      </c>
      <c r="E185" s="30" t="s">
        <v>669</v>
      </c>
      <c r="F185" s="31" t="s">
        <v>71</v>
      </c>
      <c r="G185" s="32">
        <v>4.7370000000000001</v>
      </c>
      <c r="H185" s="33">
        <v>0</v>
      </c>
      <c r="I185" s="33">
        <f>ROUND(ROUND(H185,2)*ROUND(G185,3),2)</f>
        <v>0</v>
      </c>
      <c r="O185">
        <f>(I185*21)/100</f>
        <v>0</v>
      </c>
      <c r="P185" t="s">
        <v>35</v>
      </c>
    </row>
    <row r="186" spans="1:16" ht="127.5" x14ac:dyDescent="0.2">
      <c r="A186" s="34" t="s">
        <v>59</v>
      </c>
      <c r="E186" s="35" t="s">
        <v>6180</v>
      </c>
    </row>
    <row r="187" spans="1:16" ht="38.25" x14ac:dyDescent="0.2">
      <c r="A187" s="36" t="s">
        <v>61</v>
      </c>
      <c r="E187" s="37" t="s">
        <v>6181</v>
      </c>
    </row>
    <row r="188" spans="1:16" ht="114.75" x14ac:dyDescent="0.2">
      <c r="A188" t="s">
        <v>63</v>
      </c>
      <c r="E188" s="35" t="s">
        <v>661</v>
      </c>
    </row>
    <row r="189" spans="1:16" x14ac:dyDescent="0.2">
      <c r="A189" s="24" t="s">
        <v>55</v>
      </c>
      <c r="B189" s="29" t="s">
        <v>303</v>
      </c>
      <c r="C189" s="29" t="s">
        <v>673</v>
      </c>
      <c r="D189" s="24" t="s">
        <v>69</v>
      </c>
      <c r="E189" s="30" t="s">
        <v>674</v>
      </c>
      <c r="F189" s="31" t="s">
        <v>77</v>
      </c>
      <c r="G189" s="32">
        <v>70.09</v>
      </c>
      <c r="H189" s="33">
        <v>0</v>
      </c>
      <c r="I189" s="33">
        <f>ROUND(ROUND(H189,2)*ROUND(G189,3),2)</f>
        <v>0</v>
      </c>
      <c r="O189">
        <f>(I189*21)/100</f>
        <v>0</v>
      </c>
      <c r="P189" t="s">
        <v>35</v>
      </c>
    </row>
    <row r="190" spans="1:16" ht="89.25" x14ac:dyDescent="0.2">
      <c r="A190" s="34" t="s">
        <v>59</v>
      </c>
      <c r="E190" s="35" t="s">
        <v>6182</v>
      </c>
    </row>
    <row r="191" spans="1:16" ht="38.25" x14ac:dyDescent="0.2">
      <c r="A191" s="36" t="s">
        <v>61</v>
      </c>
      <c r="E191" s="37" t="s">
        <v>6183</v>
      </c>
    </row>
    <row r="192" spans="1:16" ht="25.5" x14ac:dyDescent="0.2">
      <c r="A192" t="s">
        <v>63</v>
      </c>
      <c r="E192" s="35" t="s">
        <v>80</v>
      </c>
    </row>
    <row r="193" spans="1:16" x14ac:dyDescent="0.2">
      <c r="A193" s="24" t="s">
        <v>55</v>
      </c>
      <c r="B193" s="29" t="s">
        <v>309</v>
      </c>
      <c r="C193" s="29" t="s">
        <v>678</v>
      </c>
      <c r="D193" s="24" t="s">
        <v>69</v>
      </c>
      <c r="E193" s="30" t="s">
        <v>679</v>
      </c>
      <c r="F193" s="31" t="s">
        <v>58</v>
      </c>
      <c r="G193" s="32">
        <v>0.12</v>
      </c>
      <c r="H193" s="33">
        <v>0</v>
      </c>
      <c r="I193" s="33">
        <f>ROUND(ROUND(H193,2)*ROUND(G193,3),2)</f>
        <v>0</v>
      </c>
      <c r="O193">
        <f>(I193*21)/100</f>
        <v>0</v>
      </c>
      <c r="P193" t="s">
        <v>35</v>
      </c>
    </row>
    <row r="194" spans="1:16" ht="38.25" x14ac:dyDescent="0.2">
      <c r="A194" s="34" t="s">
        <v>59</v>
      </c>
      <c r="E194" s="35" t="s">
        <v>5999</v>
      </c>
    </row>
    <row r="195" spans="1:16" x14ac:dyDescent="0.2">
      <c r="A195" s="36" t="s">
        <v>61</v>
      </c>
      <c r="E195" s="37" t="s">
        <v>6184</v>
      </c>
    </row>
    <row r="196" spans="1:16" ht="114.75" x14ac:dyDescent="0.2">
      <c r="A196" t="s">
        <v>63</v>
      </c>
      <c r="E196" s="35" t="s">
        <v>682</v>
      </c>
    </row>
    <row r="197" spans="1:16" x14ac:dyDescent="0.2">
      <c r="A197" s="24" t="s">
        <v>55</v>
      </c>
      <c r="B197" s="29" t="s">
        <v>316</v>
      </c>
      <c r="C197" s="29" t="s">
        <v>5890</v>
      </c>
      <c r="D197" s="24" t="s">
        <v>69</v>
      </c>
      <c r="E197" s="30" t="s">
        <v>5891</v>
      </c>
      <c r="F197" s="31" t="s">
        <v>101</v>
      </c>
      <c r="G197" s="32">
        <v>15</v>
      </c>
      <c r="H197" s="33">
        <v>0</v>
      </c>
      <c r="I197" s="33">
        <f>ROUND(ROUND(H197,2)*ROUND(G197,3),2)</f>
        <v>0</v>
      </c>
      <c r="O197">
        <f>(I197*21)/100</f>
        <v>0</v>
      </c>
      <c r="P197" t="s">
        <v>35</v>
      </c>
    </row>
    <row r="198" spans="1:16" ht="38.25" x14ac:dyDescent="0.2">
      <c r="A198" s="34" t="s">
        <v>59</v>
      </c>
      <c r="E198" s="35" t="s">
        <v>6185</v>
      </c>
    </row>
    <row r="199" spans="1:16" x14ac:dyDescent="0.2">
      <c r="A199" s="36" t="s">
        <v>61</v>
      </c>
      <c r="E199" s="37" t="s">
        <v>3016</v>
      </c>
    </row>
    <row r="200" spans="1:16" ht="127.5" x14ac:dyDescent="0.2">
      <c r="A200" t="s">
        <v>63</v>
      </c>
      <c r="E200" s="35" t="s">
        <v>5894</v>
      </c>
    </row>
  </sheetData>
  <mergeCells count="11">
    <mergeCell ref="E6:E7"/>
    <mergeCell ref="F6:F7"/>
    <mergeCell ref="G6:G7"/>
    <mergeCell ref="H6:I6"/>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55"/>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0+O9+O202+O243+O256+O277+O338+O439</f>
        <v>0</v>
      </c>
      <c r="P2" t="s">
        <v>34</v>
      </c>
    </row>
    <row r="3" spans="1:18" ht="15" customHeight="1" x14ac:dyDescent="0.25">
      <c r="A3" t="s">
        <v>11</v>
      </c>
      <c r="B3" s="17" t="s">
        <v>13</v>
      </c>
      <c r="C3" s="4" t="s">
        <v>14</v>
      </c>
      <c r="D3" s="7"/>
      <c r="E3" s="18" t="s">
        <v>15</v>
      </c>
      <c r="F3" s="8"/>
      <c r="G3" s="15"/>
      <c r="H3" s="14" t="s">
        <v>4968</v>
      </c>
      <c r="I3" s="40">
        <f>0+I9+I202+I243+I256+I277+I338+I439</f>
        <v>0</v>
      </c>
      <c r="O3" t="s">
        <v>31</v>
      </c>
      <c r="P3" t="s">
        <v>35</v>
      </c>
    </row>
    <row r="4" spans="1:18" ht="15" customHeight="1" x14ac:dyDescent="0.25">
      <c r="A4" t="s">
        <v>16</v>
      </c>
      <c r="B4" s="17" t="s">
        <v>17</v>
      </c>
      <c r="C4" s="4" t="s">
        <v>34</v>
      </c>
      <c r="D4" s="7"/>
      <c r="E4" s="18" t="s">
        <v>6105</v>
      </c>
      <c r="F4" s="8"/>
      <c r="G4" s="8"/>
      <c r="H4" s="16"/>
      <c r="I4" s="16"/>
      <c r="O4" t="s">
        <v>32</v>
      </c>
      <c r="P4" t="s">
        <v>35</v>
      </c>
    </row>
    <row r="5" spans="1:18" ht="12.75" customHeight="1" x14ac:dyDescent="0.25">
      <c r="A5" t="s">
        <v>20</v>
      </c>
      <c r="B5" s="20" t="s">
        <v>30</v>
      </c>
      <c r="C5" s="3" t="s">
        <v>4968</v>
      </c>
      <c r="D5" s="2"/>
      <c r="E5" s="21" t="s">
        <v>6186</v>
      </c>
      <c r="F5" s="12"/>
      <c r="G5" s="12"/>
      <c r="H5" s="12"/>
      <c r="I5" s="12"/>
      <c r="O5" t="s">
        <v>33</v>
      </c>
      <c r="P5" t="s">
        <v>35</v>
      </c>
    </row>
    <row r="6" spans="1:18" ht="12.75" customHeight="1" x14ac:dyDescent="0.2">
      <c r="A6" s="1" t="s">
        <v>37</v>
      </c>
      <c r="B6" s="1" t="s">
        <v>39</v>
      </c>
      <c r="C6" s="1" t="s">
        <v>40</v>
      </c>
      <c r="D6" s="1" t="s">
        <v>41</v>
      </c>
      <c r="E6" s="1" t="s">
        <v>42</v>
      </c>
      <c r="F6" s="1" t="s">
        <v>44</v>
      </c>
      <c r="G6" s="1" t="s">
        <v>46</v>
      </c>
      <c r="H6" s="1" t="s">
        <v>48</v>
      </c>
      <c r="I6" s="1"/>
    </row>
    <row r="7" spans="1:18" ht="12.75" customHeight="1" x14ac:dyDescent="0.2">
      <c r="A7" s="1"/>
      <c r="B7" s="1"/>
      <c r="C7" s="1"/>
      <c r="D7" s="1"/>
      <c r="E7" s="1"/>
      <c r="F7" s="1"/>
      <c r="G7" s="1"/>
      <c r="H7" s="19" t="s">
        <v>49</v>
      </c>
      <c r="I7" s="19" t="s">
        <v>51</v>
      </c>
    </row>
    <row r="8" spans="1:18" ht="12.75" customHeight="1" x14ac:dyDescent="0.2">
      <c r="A8" s="19" t="s">
        <v>38</v>
      </c>
      <c r="B8" s="19" t="s">
        <v>18</v>
      </c>
      <c r="C8" s="19" t="s">
        <v>35</v>
      </c>
      <c r="D8" s="19" t="s">
        <v>34</v>
      </c>
      <c r="E8" s="19" t="s">
        <v>43</v>
      </c>
      <c r="F8" s="19" t="s">
        <v>45</v>
      </c>
      <c r="G8" s="19" t="s">
        <v>47</v>
      </c>
      <c r="H8" s="19" t="s">
        <v>50</v>
      </c>
      <c r="I8" s="19" t="s">
        <v>52</v>
      </c>
    </row>
    <row r="9" spans="1:18" ht="12.75" customHeight="1" x14ac:dyDescent="0.2">
      <c r="A9" s="25" t="s">
        <v>53</v>
      </c>
      <c r="B9" s="25"/>
      <c r="C9" s="26" t="s">
        <v>18</v>
      </c>
      <c r="D9" s="25"/>
      <c r="E9" s="27" t="s">
        <v>67</v>
      </c>
      <c r="F9" s="25"/>
      <c r="G9" s="25"/>
      <c r="H9" s="25"/>
      <c r="I9" s="28">
        <f>0+Q9</f>
        <v>0</v>
      </c>
      <c r="O9">
        <f>0+R9</f>
        <v>0</v>
      </c>
      <c r="Q9">
        <f>0+I10+I14+I18+I22+I26+I30+I34+I38+I42+I46+I50+I54+I58+I62+I66+I70+I74+I78+I82+I86+I90+I94+I98+I102+I106+I110+I114+I118+I122+I126+I130+I134+I138+I142+I146+I150+I154+I158+I162+I166+I170+I174+I178+I182+I186+I190+I194+I198</f>
        <v>0</v>
      </c>
      <c r="R9">
        <f>0+O10+O14+O18+O22+O26+O30+O34+O38+O42+O46+O50+O54+O58+O62+O66+O70+O74+O78+O82+O86+O90+O94+O98+O102+O106+O110+O114+O118+O122+O126+O130+O134+O138+O142+O146+O150+O154+O158+O162+O166+O170+O174+O178+O182+O186+O190+O194+O198</f>
        <v>0</v>
      </c>
    </row>
    <row r="10" spans="1:18" x14ac:dyDescent="0.2">
      <c r="A10" s="24" t="s">
        <v>55</v>
      </c>
      <c r="B10" s="29" t="s">
        <v>18</v>
      </c>
      <c r="C10" s="29" t="s">
        <v>4970</v>
      </c>
      <c r="D10" s="24" t="s">
        <v>69</v>
      </c>
      <c r="E10" s="30" t="s">
        <v>4971</v>
      </c>
      <c r="F10" s="31" t="s">
        <v>101</v>
      </c>
      <c r="G10" s="32">
        <v>6.2</v>
      </c>
      <c r="H10" s="33">
        <v>0</v>
      </c>
      <c r="I10" s="33">
        <f>ROUND(ROUND(H10,2)*ROUND(G10,3),2)</f>
        <v>0</v>
      </c>
      <c r="O10">
        <f>(I10*21)/100</f>
        <v>0</v>
      </c>
      <c r="P10" t="s">
        <v>35</v>
      </c>
    </row>
    <row r="11" spans="1:18" x14ac:dyDescent="0.2">
      <c r="A11" s="34" t="s">
        <v>59</v>
      </c>
      <c r="E11" s="35" t="s">
        <v>69</v>
      </c>
    </row>
    <row r="12" spans="1:18" x14ac:dyDescent="0.2">
      <c r="A12" s="36" t="s">
        <v>61</v>
      </c>
      <c r="E12" s="37" t="s">
        <v>6187</v>
      </c>
    </row>
    <row r="13" spans="1:18" x14ac:dyDescent="0.2">
      <c r="A13" t="s">
        <v>63</v>
      </c>
      <c r="E13" s="35" t="s">
        <v>4973</v>
      </c>
    </row>
    <row r="14" spans="1:18" x14ac:dyDescent="0.2">
      <c r="A14" s="24" t="s">
        <v>55</v>
      </c>
      <c r="B14" s="29" t="s">
        <v>35</v>
      </c>
      <c r="C14" s="29" t="s">
        <v>4974</v>
      </c>
      <c r="D14" s="24" t="s">
        <v>69</v>
      </c>
      <c r="E14" s="30" t="s">
        <v>4975</v>
      </c>
      <c r="F14" s="31" t="s">
        <v>137</v>
      </c>
      <c r="G14" s="32">
        <v>124</v>
      </c>
      <c r="H14" s="33">
        <v>0</v>
      </c>
      <c r="I14" s="33">
        <f>ROUND(ROUND(H14,2)*ROUND(G14,3),2)</f>
        <v>0</v>
      </c>
      <c r="O14">
        <f>(I14*21)/100</f>
        <v>0</v>
      </c>
      <c r="P14" t="s">
        <v>35</v>
      </c>
    </row>
    <row r="15" spans="1:18" x14ac:dyDescent="0.2">
      <c r="A15" s="34" t="s">
        <v>59</v>
      </c>
      <c r="E15" s="35" t="s">
        <v>4976</v>
      </c>
    </row>
    <row r="16" spans="1:18" x14ac:dyDescent="0.2">
      <c r="A16" s="36" t="s">
        <v>61</v>
      </c>
      <c r="E16" s="37" t="s">
        <v>6188</v>
      </c>
    </row>
    <row r="17" spans="1:16" x14ac:dyDescent="0.2">
      <c r="A17" t="s">
        <v>63</v>
      </c>
      <c r="E17" s="35" t="s">
        <v>69</v>
      </c>
    </row>
    <row r="18" spans="1:16" x14ac:dyDescent="0.2">
      <c r="A18" s="24" t="s">
        <v>55</v>
      </c>
      <c r="B18" s="29" t="s">
        <v>34</v>
      </c>
      <c r="C18" s="29" t="s">
        <v>4978</v>
      </c>
      <c r="D18" s="24" t="s">
        <v>69</v>
      </c>
      <c r="E18" s="30" t="s">
        <v>4979</v>
      </c>
      <c r="F18" s="31" t="s">
        <v>101</v>
      </c>
      <c r="G18" s="32">
        <v>3.72</v>
      </c>
      <c r="H18" s="33">
        <v>0</v>
      </c>
      <c r="I18" s="33">
        <f>ROUND(ROUND(H18,2)*ROUND(G18,3),2)</f>
        <v>0</v>
      </c>
      <c r="O18">
        <f>(I18*21)/100</f>
        <v>0</v>
      </c>
      <c r="P18" t="s">
        <v>35</v>
      </c>
    </row>
    <row r="19" spans="1:16" x14ac:dyDescent="0.2">
      <c r="A19" s="34" t="s">
        <v>59</v>
      </c>
      <c r="E19" s="35" t="s">
        <v>69</v>
      </c>
    </row>
    <row r="20" spans="1:16" x14ac:dyDescent="0.2">
      <c r="A20" s="36" t="s">
        <v>61</v>
      </c>
      <c r="E20" s="37" t="s">
        <v>6189</v>
      </c>
    </row>
    <row r="21" spans="1:16" x14ac:dyDescent="0.2">
      <c r="A21" t="s">
        <v>63</v>
      </c>
      <c r="E21" s="35" t="s">
        <v>4981</v>
      </c>
    </row>
    <row r="22" spans="1:16" x14ac:dyDescent="0.2">
      <c r="A22" s="24" t="s">
        <v>55</v>
      </c>
      <c r="B22" s="29" t="s">
        <v>43</v>
      </c>
      <c r="C22" s="29" t="s">
        <v>4982</v>
      </c>
      <c r="D22" s="24" t="s">
        <v>69</v>
      </c>
      <c r="E22" s="30" t="s">
        <v>4983</v>
      </c>
      <c r="F22" s="31" t="s">
        <v>101</v>
      </c>
      <c r="G22" s="32">
        <v>0.68200000000000005</v>
      </c>
      <c r="H22" s="33">
        <v>0</v>
      </c>
      <c r="I22" s="33">
        <f>ROUND(ROUND(H22,2)*ROUND(G22,3),2)</f>
        <v>0</v>
      </c>
      <c r="O22">
        <f>(I22*21)/100</f>
        <v>0</v>
      </c>
      <c r="P22" t="s">
        <v>35</v>
      </c>
    </row>
    <row r="23" spans="1:16" x14ac:dyDescent="0.2">
      <c r="A23" s="34" t="s">
        <v>59</v>
      </c>
      <c r="E23" s="35" t="s">
        <v>69</v>
      </c>
    </row>
    <row r="24" spans="1:16" x14ac:dyDescent="0.2">
      <c r="A24" s="36" t="s">
        <v>61</v>
      </c>
      <c r="E24" s="37" t="s">
        <v>6190</v>
      </c>
    </row>
    <row r="25" spans="1:16" x14ac:dyDescent="0.2">
      <c r="A25" t="s">
        <v>63</v>
      </c>
      <c r="E25" s="35" t="s">
        <v>4985</v>
      </c>
    </row>
    <row r="26" spans="1:16" x14ac:dyDescent="0.2">
      <c r="A26" s="24" t="s">
        <v>55</v>
      </c>
      <c r="B26" s="29" t="s">
        <v>45</v>
      </c>
      <c r="C26" s="29" t="s">
        <v>4986</v>
      </c>
      <c r="D26" s="24" t="s">
        <v>69</v>
      </c>
      <c r="E26" s="30" t="s">
        <v>4987</v>
      </c>
      <c r="F26" s="31" t="s">
        <v>71</v>
      </c>
      <c r="G26" s="32">
        <v>17.199000000000002</v>
      </c>
      <c r="H26" s="33">
        <v>0</v>
      </c>
      <c r="I26" s="33">
        <f>ROUND(ROUND(H26,2)*ROUND(G26,3),2)</f>
        <v>0</v>
      </c>
      <c r="O26">
        <f>(I26*21)/100</f>
        <v>0</v>
      </c>
      <c r="P26" t="s">
        <v>35</v>
      </c>
    </row>
    <row r="27" spans="1:16" x14ac:dyDescent="0.2">
      <c r="A27" s="34" t="s">
        <v>59</v>
      </c>
      <c r="E27" s="35" t="s">
        <v>69</v>
      </c>
    </row>
    <row r="28" spans="1:16" ht="51" x14ac:dyDescent="0.2">
      <c r="A28" s="36" t="s">
        <v>61</v>
      </c>
      <c r="E28" s="37" t="s">
        <v>6191</v>
      </c>
    </row>
    <row r="29" spans="1:16" x14ac:dyDescent="0.2">
      <c r="A29" t="s">
        <v>63</v>
      </c>
      <c r="E29" s="35" t="s">
        <v>4989</v>
      </c>
    </row>
    <row r="30" spans="1:16" x14ac:dyDescent="0.2">
      <c r="A30" s="24" t="s">
        <v>55</v>
      </c>
      <c r="B30" s="29" t="s">
        <v>47</v>
      </c>
      <c r="C30" s="29" t="s">
        <v>4990</v>
      </c>
      <c r="D30" s="24" t="s">
        <v>69</v>
      </c>
      <c r="E30" s="30" t="s">
        <v>4991</v>
      </c>
      <c r="F30" s="31" t="s">
        <v>71</v>
      </c>
      <c r="G30" s="32">
        <v>12.773999999999999</v>
      </c>
      <c r="H30" s="33">
        <v>0</v>
      </c>
      <c r="I30" s="33">
        <f>ROUND(ROUND(H30,2)*ROUND(G30,3),2)</f>
        <v>0</v>
      </c>
      <c r="O30">
        <f>(I30*21)/100</f>
        <v>0</v>
      </c>
      <c r="P30" t="s">
        <v>35</v>
      </c>
    </row>
    <row r="31" spans="1:16" x14ac:dyDescent="0.2">
      <c r="A31" s="34" t="s">
        <v>59</v>
      </c>
      <c r="E31" s="35" t="s">
        <v>69</v>
      </c>
    </row>
    <row r="32" spans="1:16" x14ac:dyDescent="0.2">
      <c r="A32" s="36" t="s">
        <v>61</v>
      </c>
      <c r="E32" s="37" t="s">
        <v>6192</v>
      </c>
    </row>
    <row r="33" spans="1:16" x14ac:dyDescent="0.2">
      <c r="A33" t="s">
        <v>63</v>
      </c>
      <c r="E33" s="35" t="s">
        <v>69</v>
      </c>
    </row>
    <row r="34" spans="1:16" x14ac:dyDescent="0.2">
      <c r="A34" s="24" t="s">
        <v>55</v>
      </c>
      <c r="B34" s="29" t="s">
        <v>89</v>
      </c>
      <c r="C34" s="29" t="s">
        <v>4993</v>
      </c>
      <c r="D34" s="24" t="s">
        <v>69</v>
      </c>
      <c r="E34" s="30" t="s">
        <v>4994</v>
      </c>
      <c r="F34" s="31" t="s">
        <v>71</v>
      </c>
      <c r="G34" s="32">
        <v>146.19900000000001</v>
      </c>
      <c r="H34" s="33">
        <v>0</v>
      </c>
      <c r="I34" s="33">
        <f>ROUND(ROUND(H34,2)*ROUND(G34,3),2)</f>
        <v>0</v>
      </c>
      <c r="O34">
        <f>(I34*21)/100</f>
        <v>0</v>
      </c>
      <c r="P34" t="s">
        <v>35</v>
      </c>
    </row>
    <row r="35" spans="1:16" x14ac:dyDescent="0.2">
      <c r="A35" s="34" t="s">
        <v>59</v>
      </c>
      <c r="E35" s="35" t="s">
        <v>4995</v>
      </c>
    </row>
    <row r="36" spans="1:16" x14ac:dyDescent="0.2">
      <c r="A36" s="36" t="s">
        <v>61</v>
      </c>
      <c r="E36" s="37" t="s">
        <v>6193</v>
      </c>
    </row>
    <row r="37" spans="1:16" x14ac:dyDescent="0.2">
      <c r="A37" t="s">
        <v>63</v>
      </c>
      <c r="E37" s="35" t="s">
        <v>69</v>
      </c>
    </row>
    <row r="38" spans="1:16" x14ac:dyDescent="0.2">
      <c r="A38" s="24" t="s">
        <v>55</v>
      </c>
      <c r="B38" s="29" t="s">
        <v>94</v>
      </c>
      <c r="C38" s="29" t="s">
        <v>4997</v>
      </c>
      <c r="D38" s="24" t="s">
        <v>69</v>
      </c>
      <c r="E38" s="30" t="s">
        <v>4998</v>
      </c>
      <c r="F38" s="31" t="s">
        <v>71</v>
      </c>
      <c r="G38" s="32">
        <v>47.691000000000003</v>
      </c>
      <c r="H38" s="33">
        <v>0</v>
      </c>
      <c r="I38" s="33">
        <f>ROUND(ROUND(H38,2)*ROUND(G38,3),2)</f>
        <v>0</v>
      </c>
      <c r="O38">
        <f>(I38*21)/100</f>
        <v>0</v>
      </c>
      <c r="P38" t="s">
        <v>35</v>
      </c>
    </row>
    <row r="39" spans="1:16" ht="25.5" x14ac:dyDescent="0.2">
      <c r="A39" s="34" t="s">
        <v>59</v>
      </c>
      <c r="E39" s="35" t="s">
        <v>4999</v>
      </c>
    </row>
    <row r="40" spans="1:16" ht="38.25" x14ac:dyDescent="0.2">
      <c r="A40" s="36" t="s">
        <v>61</v>
      </c>
      <c r="E40" s="37" t="s">
        <v>6194</v>
      </c>
    </row>
    <row r="41" spans="1:16" ht="25.5" x14ac:dyDescent="0.2">
      <c r="A41" t="s">
        <v>63</v>
      </c>
      <c r="E41" s="35" t="s">
        <v>5001</v>
      </c>
    </row>
    <row r="42" spans="1:16" x14ac:dyDescent="0.2">
      <c r="A42" s="24" t="s">
        <v>55</v>
      </c>
      <c r="B42" s="29" t="s">
        <v>50</v>
      </c>
      <c r="C42" s="29" t="s">
        <v>5002</v>
      </c>
      <c r="D42" s="24" t="s">
        <v>69</v>
      </c>
      <c r="E42" s="30" t="s">
        <v>5003</v>
      </c>
      <c r="F42" s="31" t="s">
        <v>71</v>
      </c>
      <c r="G42" s="32">
        <v>12.773999999999999</v>
      </c>
      <c r="H42" s="33">
        <v>0</v>
      </c>
      <c r="I42" s="33">
        <f>ROUND(ROUND(H42,2)*ROUND(G42,3),2)</f>
        <v>0</v>
      </c>
      <c r="O42">
        <f>(I42*21)/100</f>
        <v>0</v>
      </c>
      <c r="P42" t="s">
        <v>35</v>
      </c>
    </row>
    <row r="43" spans="1:16" x14ac:dyDescent="0.2">
      <c r="A43" s="34" t="s">
        <v>59</v>
      </c>
      <c r="E43" s="35" t="s">
        <v>5004</v>
      </c>
    </row>
    <row r="44" spans="1:16" x14ac:dyDescent="0.2">
      <c r="A44" s="36" t="s">
        <v>61</v>
      </c>
      <c r="E44" s="37" t="s">
        <v>6192</v>
      </c>
    </row>
    <row r="45" spans="1:16" x14ac:dyDescent="0.2">
      <c r="A45" t="s">
        <v>63</v>
      </c>
      <c r="E45" s="35" t="s">
        <v>69</v>
      </c>
    </row>
    <row r="46" spans="1:16" x14ac:dyDescent="0.2">
      <c r="A46" s="24" t="s">
        <v>55</v>
      </c>
      <c r="B46" s="29" t="s">
        <v>52</v>
      </c>
      <c r="C46" s="29" t="s">
        <v>5005</v>
      </c>
      <c r="D46" s="24" t="s">
        <v>69</v>
      </c>
      <c r="E46" s="30" t="s">
        <v>5006</v>
      </c>
      <c r="F46" s="31" t="s">
        <v>71</v>
      </c>
      <c r="G46" s="32">
        <v>146.19900000000001</v>
      </c>
      <c r="H46" s="33">
        <v>0</v>
      </c>
      <c r="I46" s="33">
        <f>ROUND(ROUND(H46,2)*ROUND(G46,3),2)</f>
        <v>0</v>
      </c>
      <c r="O46">
        <f>(I46*21)/100</f>
        <v>0</v>
      </c>
      <c r="P46" t="s">
        <v>35</v>
      </c>
    </row>
    <row r="47" spans="1:16" x14ac:dyDescent="0.2">
      <c r="A47" s="34" t="s">
        <v>59</v>
      </c>
      <c r="E47" s="35" t="s">
        <v>4995</v>
      </c>
    </row>
    <row r="48" spans="1:16" x14ac:dyDescent="0.2">
      <c r="A48" s="36" t="s">
        <v>61</v>
      </c>
      <c r="E48" s="37" t="s">
        <v>6193</v>
      </c>
    </row>
    <row r="49" spans="1:16" x14ac:dyDescent="0.2">
      <c r="A49" t="s">
        <v>63</v>
      </c>
      <c r="E49" s="35" t="s">
        <v>69</v>
      </c>
    </row>
    <row r="50" spans="1:16" x14ac:dyDescent="0.2">
      <c r="A50" s="24" t="s">
        <v>55</v>
      </c>
      <c r="B50" s="29" t="s">
        <v>108</v>
      </c>
      <c r="C50" s="29" t="s">
        <v>5007</v>
      </c>
      <c r="D50" s="24" t="s">
        <v>69</v>
      </c>
      <c r="E50" s="30" t="s">
        <v>5008</v>
      </c>
      <c r="F50" s="31" t="s">
        <v>71</v>
      </c>
      <c r="G50" s="32">
        <v>47.691000000000003</v>
      </c>
      <c r="H50" s="33">
        <v>0</v>
      </c>
      <c r="I50" s="33">
        <f>ROUND(ROUND(H50,2)*ROUND(G50,3),2)</f>
        <v>0</v>
      </c>
      <c r="O50">
        <f>(I50*21)/100</f>
        <v>0</v>
      </c>
      <c r="P50" t="s">
        <v>35</v>
      </c>
    </row>
    <row r="51" spans="1:16" ht="25.5" x14ac:dyDescent="0.2">
      <c r="A51" s="34" t="s">
        <v>59</v>
      </c>
      <c r="E51" s="35" t="s">
        <v>4999</v>
      </c>
    </row>
    <row r="52" spans="1:16" ht="38.25" x14ac:dyDescent="0.2">
      <c r="A52" s="36" t="s">
        <v>61</v>
      </c>
      <c r="E52" s="37" t="s">
        <v>6194</v>
      </c>
    </row>
    <row r="53" spans="1:16" ht="25.5" x14ac:dyDescent="0.2">
      <c r="A53" t="s">
        <v>63</v>
      </c>
      <c r="E53" s="35" t="s">
        <v>5009</v>
      </c>
    </row>
    <row r="54" spans="1:16" x14ac:dyDescent="0.2">
      <c r="A54" s="24" t="s">
        <v>55</v>
      </c>
      <c r="B54" s="29" t="s">
        <v>113</v>
      </c>
      <c r="C54" s="29" t="s">
        <v>5010</v>
      </c>
      <c r="D54" s="24" t="s">
        <v>69</v>
      </c>
      <c r="E54" s="30" t="s">
        <v>5011</v>
      </c>
      <c r="F54" s="31" t="s">
        <v>71</v>
      </c>
      <c r="G54" s="32">
        <v>12.773999999999999</v>
      </c>
      <c r="H54" s="33">
        <v>0</v>
      </c>
      <c r="I54" s="33">
        <f>ROUND(ROUND(H54,2)*ROUND(G54,3),2)</f>
        <v>0</v>
      </c>
      <c r="O54">
        <f>(I54*21)/100</f>
        <v>0</v>
      </c>
      <c r="P54" t="s">
        <v>35</v>
      </c>
    </row>
    <row r="55" spans="1:16" x14ac:dyDescent="0.2">
      <c r="A55" s="34" t="s">
        <v>59</v>
      </c>
      <c r="E55" s="35" t="s">
        <v>5004</v>
      </c>
    </row>
    <row r="56" spans="1:16" x14ac:dyDescent="0.2">
      <c r="A56" s="36" t="s">
        <v>61</v>
      </c>
      <c r="E56" s="37" t="s">
        <v>6192</v>
      </c>
    </row>
    <row r="57" spans="1:16" x14ac:dyDescent="0.2">
      <c r="A57" t="s">
        <v>63</v>
      </c>
      <c r="E57" s="35" t="s">
        <v>69</v>
      </c>
    </row>
    <row r="58" spans="1:16" x14ac:dyDescent="0.2">
      <c r="A58" s="24" t="s">
        <v>55</v>
      </c>
      <c r="B58" s="29" t="s">
        <v>118</v>
      </c>
      <c r="C58" s="29" t="s">
        <v>5012</v>
      </c>
      <c r="D58" s="24" t="s">
        <v>69</v>
      </c>
      <c r="E58" s="30" t="s">
        <v>5013</v>
      </c>
      <c r="F58" s="31" t="s">
        <v>71</v>
      </c>
      <c r="G58" s="32">
        <v>146.19900000000001</v>
      </c>
      <c r="H58" s="33">
        <v>0</v>
      </c>
      <c r="I58" s="33">
        <f>ROUND(ROUND(H58,2)*ROUND(G58,3),2)</f>
        <v>0</v>
      </c>
      <c r="O58">
        <f>(I58*21)/100</f>
        <v>0</v>
      </c>
      <c r="P58" t="s">
        <v>35</v>
      </c>
    </row>
    <row r="59" spans="1:16" x14ac:dyDescent="0.2">
      <c r="A59" s="34" t="s">
        <v>59</v>
      </c>
      <c r="E59" s="35" t="s">
        <v>4995</v>
      </c>
    </row>
    <row r="60" spans="1:16" x14ac:dyDescent="0.2">
      <c r="A60" s="36" t="s">
        <v>61</v>
      </c>
      <c r="E60" s="37" t="s">
        <v>6193</v>
      </c>
    </row>
    <row r="61" spans="1:16" x14ac:dyDescent="0.2">
      <c r="A61" t="s">
        <v>63</v>
      </c>
      <c r="E61" s="35" t="s">
        <v>69</v>
      </c>
    </row>
    <row r="62" spans="1:16" x14ac:dyDescent="0.2">
      <c r="A62" s="24" t="s">
        <v>55</v>
      </c>
      <c r="B62" s="29" t="s">
        <v>124</v>
      </c>
      <c r="C62" s="29" t="s">
        <v>5014</v>
      </c>
      <c r="D62" s="24" t="s">
        <v>69</v>
      </c>
      <c r="E62" s="30" t="s">
        <v>5015</v>
      </c>
      <c r="F62" s="31" t="s">
        <v>71</v>
      </c>
      <c r="G62" s="32">
        <v>60.158999999999999</v>
      </c>
      <c r="H62" s="33">
        <v>0</v>
      </c>
      <c r="I62" s="33">
        <f>ROUND(ROUND(H62,2)*ROUND(G62,3),2)</f>
        <v>0</v>
      </c>
      <c r="O62">
        <f>(I62*21)/100</f>
        <v>0</v>
      </c>
      <c r="P62" t="s">
        <v>35</v>
      </c>
    </row>
    <row r="63" spans="1:16" ht="25.5" x14ac:dyDescent="0.2">
      <c r="A63" s="34" t="s">
        <v>59</v>
      </c>
      <c r="E63" s="35" t="s">
        <v>5016</v>
      </c>
    </row>
    <row r="64" spans="1:16" ht="38.25" x14ac:dyDescent="0.2">
      <c r="A64" s="36" t="s">
        <v>61</v>
      </c>
      <c r="E64" s="37" t="s">
        <v>6195</v>
      </c>
    </row>
    <row r="65" spans="1:16" ht="76.5" x14ac:dyDescent="0.2">
      <c r="A65" t="s">
        <v>63</v>
      </c>
      <c r="E65" s="35" t="s">
        <v>5018</v>
      </c>
    </row>
    <row r="66" spans="1:16" x14ac:dyDescent="0.2">
      <c r="A66" s="24" t="s">
        <v>55</v>
      </c>
      <c r="B66" s="29" t="s">
        <v>128</v>
      </c>
      <c r="C66" s="29" t="s">
        <v>5019</v>
      </c>
      <c r="D66" s="24" t="s">
        <v>69</v>
      </c>
      <c r="E66" s="30" t="s">
        <v>5020</v>
      </c>
      <c r="F66" s="31" t="s">
        <v>71</v>
      </c>
      <c r="G66" s="32">
        <v>18.047999999999998</v>
      </c>
      <c r="H66" s="33">
        <v>0</v>
      </c>
      <c r="I66" s="33">
        <f>ROUND(ROUND(H66,2)*ROUND(G66,3),2)</f>
        <v>0</v>
      </c>
      <c r="O66">
        <f>(I66*21)/100</f>
        <v>0</v>
      </c>
      <c r="P66" t="s">
        <v>35</v>
      </c>
    </row>
    <row r="67" spans="1:16" x14ac:dyDescent="0.2">
      <c r="A67" s="34" t="s">
        <v>59</v>
      </c>
      <c r="E67" s="35" t="s">
        <v>5021</v>
      </c>
    </row>
    <row r="68" spans="1:16" x14ac:dyDescent="0.2">
      <c r="A68" s="36" t="s">
        <v>61</v>
      </c>
      <c r="E68" s="37" t="s">
        <v>6196</v>
      </c>
    </row>
    <row r="69" spans="1:16" ht="25.5" x14ac:dyDescent="0.2">
      <c r="A69" t="s">
        <v>63</v>
      </c>
      <c r="E69" s="35" t="s">
        <v>5023</v>
      </c>
    </row>
    <row r="70" spans="1:16" x14ac:dyDescent="0.2">
      <c r="A70" s="24" t="s">
        <v>55</v>
      </c>
      <c r="B70" s="29" t="s">
        <v>134</v>
      </c>
      <c r="C70" s="29" t="s">
        <v>5024</v>
      </c>
      <c r="D70" s="24" t="s">
        <v>69</v>
      </c>
      <c r="E70" s="30" t="s">
        <v>5025</v>
      </c>
      <c r="F70" s="31" t="s">
        <v>71</v>
      </c>
      <c r="G70" s="32">
        <v>129.85599999999999</v>
      </c>
      <c r="H70" s="33">
        <v>0</v>
      </c>
      <c r="I70" s="33">
        <f>ROUND(ROUND(H70,2)*ROUND(G70,3),2)</f>
        <v>0</v>
      </c>
      <c r="O70">
        <f>(I70*21)/100</f>
        <v>0</v>
      </c>
      <c r="P70" t="s">
        <v>35</v>
      </c>
    </row>
    <row r="71" spans="1:16" ht="63.75" x14ac:dyDescent="0.2">
      <c r="A71" s="34" t="s">
        <v>59</v>
      </c>
      <c r="E71" s="35" t="s">
        <v>5026</v>
      </c>
    </row>
    <row r="72" spans="1:16" ht="102" x14ac:dyDescent="0.2">
      <c r="A72" s="36" t="s">
        <v>61</v>
      </c>
      <c r="E72" s="37" t="s">
        <v>6197</v>
      </c>
    </row>
    <row r="73" spans="1:16" ht="76.5" x14ac:dyDescent="0.2">
      <c r="A73" t="s">
        <v>63</v>
      </c>
      <c r="E73" s="35" t="s">
        <v>5018</v>
      </c>
    </row>
    <row r="74" spans="1:16" x14ac:dyDescent="0.2">
      <c r="A74" s="24" t="s">
        <v>55</v>
      </c>
      <c r="B74" s="29" t="s">
        <v>141</v>
      </c>
      <c r="C74" s="29" t="s">
        <v>5028</v>
      </c>
      <c r="D74" s="24" t="s">
        <v>69</v>
      </c>
      <c r="E74" s="30" t="s">
        <v>5029</v>
      </c>
      <c r="F74" s="31" t="s">
        <v>71</v>
      </c>
      <c r="G74" s="32">
        <v>38.956000000000003</v>
      </c>
      <c r="H74" s="33">
        <v>0</v>
      </c>
      <c r="I74" s="33">
        <f>ROUND(ROUND(H74,2)*ROUND(G74,3),2)</f>
        <v>0</v>
      </c>
      <c r="O74">
        <f>(I74*21)/100</f>
        <v>0</v>
      </c>
      <c r="P74" t="s">
        <v>35</v>
      </c>
    </row>
    <row r="75" spans="1:16" x14ac:dyDescent="0.2">
      <c r="A75" s="34" t="s">
        <v>59</v>
      </c>
      <c r="E75" s="35" t="s">
        <v>69</v>
      </c>
    </row>
    <row r="76" spans="1:16" x14ac:dyDescent="0.2">
      <c r="A76" s="36" t="s">
        <v>61</v>
      </c>
      <c r="E76" s="37" t="s">
        <v>6198</v>
      </c>
    </row>
    <row r="77" spans="1:16" ht="25.5" x14ac:dyDescent="0.2">
      <c r="A77" t="s">
        <v>63</v>
      </c>
      <c r="E77" s="35" t="s">
        <v>5023</v>
      </c>
    </row>
    <row r="78" spans="1:16" x14ac:dyDescent="0.2">
      <c r="A78" s="24" t="s">
        <v>55</v>
      </c>
      <c r="B78" s="29" t="s">
        <v>147</v>
      </c>
      <c r="C78" s="29" t="s">
        <v>5031</v>
      </c>
      <c r="D78" s="24" t="s">
        <v>69</v>
      </c>
      <c r="E78" s="30" t="s">
        <v>5032</v>
      </c>
      <c r="F78" s="31" t="s">
        <v>71</v>
      </c>
      <c r="G78" s="32">
        <v>34.848999999999997</v>
      </c>
      <c r="H78" s="33">
        <v>0</v>
      </c>
      <c r="I78" s="33">
        <f>ROUND(ROUND(H78,2)*ROUND(G78,3),2)</f>
        <v>0</v>
      </c>
      <c r="O78">
        <f>(I78*21)/100</f>
        <v>0</v>
      </c>
      <c r="P78" t="s">
        <v>35</v>
      </c>
    </row>
    <row r="79" spans="1:16" ht="38.25" x14ac:dyDescent="0.2">
      <c r="A79" s="34" t="s">
        <v>59</v>
      </c>
      <c r="E79" s="35" t="s">
        <v>5033</v>
      </c>
    </row>
    <row r="80" spans="1:16" ht="76.5" x14ac:dyDescent="0.2">
      <c r="A80" s="36" t="s">
        <v>61</v>
      </c>
      <c r="E80" s="37" t="s">
        <v>6199</v>
      </c>
    </row>
    <row r="81" spans="1:16" x14ac:dyDescent="0.2">
      <c r="A81" t="s">
        <v>63</v>
      </c>
      <c r="E81" s="35" t="s">
        <v>5035</v>
      </c>
    </row>
    <row r="82" spans="1:16" x14ac:dyDescent="0.2">
      <c r="A82" s="24" t="s">
        <v>55</v>
      </c>
      <c r="B82" s="29" t="s">
        <v>153</v>
      </c>
      <c r="C82" s="29" t="s">
        <v>5036</v>
      </c>
      <c r="D82" s="24" t="s">
        <v>69</v>
      </c>
      <c r="E82" s="30" t="s">
        <v>5037</v>
      </c>
      <c r="F82" s="31" t="s">
        <v>204</v>
      </c>
      <c r="G82" s="32">
        <v>45.192</v>
      </c>
      <c r="H82" s="33">
        <v>0</v>
      </c>
      <c r="I82" s="33">
        <f>ROUND(ROUND(H82,2)*ROUND(G82,3),2)</f>
        <v>0</v>
      </c>
      <c r="O82">
        <f>(I82*21)/100</f>
        <v>0</v>
      </c>
      <c r="P82" t="s">
        <v>35</v>
      </c>
    </row>
    <row r="83" spans="1:16" ht="25.5" x14ac:dyDescent="0.2">
      <c r="A83" s="34" t="s">
        <v>59</v>
      </c>
      <c r="E83" s="35" t="s">
        <v>5038</v>
      </c>
    </row>
    <row r="84" spans="1:16" ht="38.25" x14ac:dyDescent="0.2">
      <c r="A84" s="36" t="s">
        <v>61</v>
      </c>
      <c r="E84" s="37" t="s">
        <v>6200</v>
      </c>
    </row>
    <row r="85" spans="1:16" x14ac:dyDescent="0.2">
      <c r="A85" t="s">
        <v>63</v>
      </c>
      <c r="E85" s="35" t="s">
        <v>5040</v>
      </c>
    </row>
    <row r="86" spans="1:16" x14ac:dyDescent="0.2">
      <c r="A86" s="24" t="s">
        <v>55</v>
      </c>
      <c r="B86" s="29" t="s">
        <v>159</v>
      </c>
      <c r="C86" s="29" t="s">
        <v>5041</v>
      </c>
      <c r="D86" s="24" t="s">
        <v>69</v>
      </c>
      <c r="E86" s="30" t="s">
        <v>5042</v>
      </c>
      <c r="F86" s="31" t="s">
        <v>204</v>
      </c>
      <c r="G86" s="32">
        <v>356.10300000000001</v>
      </c>
      <c r="H86" s="33">
        <v>0</v>
      </c>
      <c r="I86" s="33">
        <f>ROUND(ROUND(H86,2)*ROUND(G86,3),2)</f>
        <v>0</v>
      </c>
      <c r="O86">
        <f>(I86*21)/100</f>
        <v>0</v>
      </c>
      <c r="P86" t="s">
        <v>35</v>
      </c>
    </row>
    <row r="87" spans="1:16" ht="51" x14ac:dyDescent="0.2">
      <c r="A87" s="34" t="s">
        <v>59</v>
      </c>
      <c r="E87" s="35" t="s">
        <v>5043</v>
      </c>
    </row>
    <row r="88" spans="1:16" ht="89.25" x14ac:dyDescent="0.2">
      <c r="A88" s="36" t="s">
        <v>61</v>
      </c>
      <c r="E88" s="37" t="s">
        <v>6201</v>
      </c>
    </row>
    <row r="89" spans="1:16" x14ac:dyDescent="0.2">
      <c r="A89" t="s">
        <v>63</v>
      </c>
      <c r="E89" s="35" t="s">
        <v>5040</v>
      </c>
    </row>
    <row r="90" spans="1:16" x14ac:dyDescent="0.2">
      <c r="A90" s="24" t="s">
        <v>55</v>
      </c>
      <c r="B90" s="29" t="s">
        <v>165</v>
      </c>
      <c r="C90" s="29" t="s">
        <v>5045</v>
      </c>
      <c r="D90" s="24" t="s">
        <v>69</v>
      </c>
      <c r="E90" s="30" t="s">
        <v>5046</v>
      </c>
      <c r="F90" s="31" t="s">
        <v>204</v>
      </c>
      <c r="G90" s="32">
        <v>45.192</v>
      </c>
      <c r="H90" s="33">
        <v>0</v>
      </c>
      <c r="I90" s="33">
        <f>ROUND(ROUND(H90,2)*ROUND(G90,3),2)</f>
        <v>0</v>
      </c>
      <c r="O90">
        <f>(I90*21)/100</f>
        <v>0</v>
      </c>
      <c r="P90" t="s">
        <v>35</v>
      </c>
    </row>
    <row r="91" spans="1:16" x14ac:dyDescent="0.2">
      <c r="A91" s="34" t="s">
        <v>59</v>
      </c>
      <c r="E91" s="35" t="s">
        <v>69</v>
      </c>
    </row>
    <row r="92" spans="1:16" x14ac:dyDescent="0.2">
      <c r="A92" s="36" t="s">
        <v>61</v>
      </c>
      <c r="E92" s="37" t="s">
        <v>6202</v>
      </c>
    </row>
    <row r="93" spans="1:16" x14ac:dyDescent="0.2">
      <c r="A93" t="s">
        <v>63</v>
      </c>
      <c r="E93" s="35" t="s">
        <v>69</v>
      </c>
    </row>
    <row r="94" spans="1:16" x14ac:dyDescent="0.2">
      <c r="A94" s="24" t="s">
        <v>55</v>
      </c>
      <c r="B94" s="29" t="s">
        <v>171</v>
      </c>
      <c r="C94" s="29" t="s">
        <v>5048</v>
      </c>
      <c r="D94" s="24" t="s">
        <v>69</v>
      </c>
      <c r="E94" s="30" t="s">
        <v>5049</v>
      </c>
      <c r="F94" s="31" t="s">
        <v>204</v>
      </c>
      <c r="G94" s="32">
        <v>356.10300000000001</v>
      </c>
      <c r="H94" s="33">
        <v>0</v>
      </c>
      <c r="I94" s="33">
        <f>ROUND(ROUND(H94,2)*ROUND(G94,3),2)</f>
        <v>0</v>
      </c>
      <c r="O94">
        <f>(I94*21)/100</f>
        <v>0</v>
      </c>
      <c r="P94" t="s">
        <v>35</v>
      </c>
    </row>
    <row r="95" spans="1:16" x14ac:dyDescent="0.2">
      <c r="A95" s="34" t="s">
        <v>59</v>
      </c>
      <c r="E95" s="35" t="s">
        <v>69</v>
      </c>
    </row>
    <row r="96" spans="1:16" x14ac:dyDescent="0.2">
      <c r="A96" s="36" t="s">
        <v>61</v>
      </c>
      <c r="E96" s="37" t="s">
        <v>6203</v>
      </c>
    </row>
    <row r="97" spans="1:16" x14ac:dyDescent="0.2">
      <c r="A97" t="s">
        <v>63</v>
      </c>
      <c r="E97" s="35" t="s">
        <v>69</v>
      </c>
    </row>
    <row r="98" spans="1:16" x14ac:dyDescent="0.2">
      <c r="A98" s="24" t="s">
        <v>55</v>
      </c>
      <c r="B98" s="29" t="s">
        <v>178</v>
      </c>
      <c r="C98" s="29" t="s">
        <v>5051</v>
      </c>
      <c r="D98" s="24" t="s">
        <v>69</v>
      </c>
      <c r="E98" s="30" t="s">
        <v>5052</v>
      </c>
      <c r="F98" s="31" t="s">
        <v>204</v>
      </c>
      <c r="G98" s="32">
        <v>138.88</v>
      </c>
      <c r="H98" s="33">
        <v>0</v>
      </c>
      <c r="I98" s="33">
        <f>ROUND(ROUND(H98,2)*ROUND(G98,3),2)</f>
        <v>0</v>
      </c>
      <c r="O98">
        <f>(I98*21)/100</f>
        <v>0</v>
      </c>
      <c r="P98" t="s">
        <v>35</v>
      </c>
    </row>
    <row r="99" spans="1:16" x14ac:dyDescent="0.2">
      <c r="A99" s="34" t="s">
        <v>59</v>
      </c>
      <c r="E99" s="35" t="s">
        <v>4995</v>
      </c>
    </row>
    <row r="100" spans="1:16" x14ac:dyDescent="0.2">
      <c r="A100" s="36" t="s">
        <v>61</v>
      </c>
      <c r="E100" s="37" t="s">
        <v>6204</v>
      </c>
    </row>
    <row r="101" spans="1:16" ht="25.5" x14ac:dyDescent="0.2">
      <c r="A101" t="s">
        <v>63</v>
      </c>
      <c r="E101" s="35" t="s">
        <v>5054</v>
      </c>
    </row>
    <row r="102" spans="1:16" x14ac:dyDescent="0.2">
      <c r="A102" s="24" t="s">
        <v>55</v>
      </c>
      <c r="B102" s="29" t="s">
        <v>184</v>
      </c>
      <c r="C102" s="29" t="s">
        <v>5055</v>
      </c>
      <c r="D102" s="24" t="s">
        <v>69</v>
      </c>
      <c r="E102" s="30" t="s">
        <v>5056</v>
      </c>
      <c r="F102" s="31" t="s">
        <v>204</v>
      </c>
      <c r="G102" s="32">
        <v>29.734999999999999</v>
      </c>
      <c r="H102" s="33">
        <v>0</v>
      </c>
      <c r="I102" s="33">
        <f>ROUND(ROUND(H102,2)*ROUND(G102,3),2)</f>
        <v>0</v>
      </c>
      <c r="O102">
        <f>(I102*21)/100</f>
        <v>0</v>
      </c>
      <c r="P102" t="s">
        <v>35</v>
      </c>
    </row>
    <row r="103" spans="1:16" x14ac:dyDescent="0.2">
      <c r="A103" s="34" t="s">
        <v>59</v>
      </c>
      <c r="E103" s="35" t="s">
        <v>5004</v>
      </c>
    </row>
    <row r="104" spans="1:16" x14ac:dyDescent="0.2">
      <c r="A104" s="36" t="s">
        <v>61</v>
      </c>
      <c r="E104" s="37" t="s">
        <v>6205</v>
      </c>
    </row>
    <row r="105" spans="1:16" x14ac:dyDescent="0.2">
      <c r="A105" t="s">
        <v>63</v>
      </c>
      <c r="E105" s="35" t="s">
        <v>69</v>
      </c>
    </row>
    <row r="106" spans="1:16" x14ac:dyDescent="0.2">
      <c r="A106" s="24" t="s">
        <v>55</v>
      </c>
      <c r="B106" s="29" t="s">
        <v>190</v>
      </c>
      <c r="C106" s="29" t="s">
        <v>5058</v>
      </c>
      <c r="D106" s="24" t="s">
        <v>69</v>
      </c>
      <c r="E106" s="30" t="s">
        <v>5059</v>
      </c>
      <c r="F106" s="31" t="s">
        <v>204</v>
      </c>
      <c r="G106" s="32">
        <v>138.88</v>
      </c>
      <c r="H106" s="33">
        <v>0</v>
      </c>
      <c r="I106" s="33">
        <f>ROUND(ROUND(H106,2)*ROUND(G106,3),2)</f>
        <v>0</v>
      </c>
      <c r="O106">
        <f>(I106*21)/100</f>
        <v>0</v>
      </c>
      <c r="P106" t="s">
        <v>35</v>
      </c>
    </row>
    <row r="107" spans="1:16" x14ac:dyDescent="0.2">
      <c r="A107" s="34" t="s">
        <v>59</v>
      </c>
      <c r="E107" s="35" t="s">
        <v>69</v>
      </c>
    </row>
    <row r="108" spans="1:16" x14ac:dyDescent="0.2">
      <c r="A108" s="36" t="s">
        <v>61</v>
      </c>
      <c r="E108" s="37" t="s">
        <v>6206</v>
      </c>
    </row>
    <row r="109" spans="1:16" x14ac:dyDescent="0.2">
      <c r="A109" t="s">
        <v>63</v>
      </c>
      <c r="E109" s="35" t="s">
        <v>69</v>
      </c>
    </row>
    <row r="110" spans="1:16" x14ac:dyDescent="0.2">
      <c r="A110" s="24" t="s">
        <v>55</v>
      </c>
      <c r="B110" s="29" t="s">
        <v>196</v>
      </c>
      <c r="C110" s="29" t="s">
        <v>5061</v>
      </c>
      <c r="D110" s="24" t="s">
        <v>69</v>
      </c>
      <c r="E110" s="30" t="s">
        <v>5062</v>
      </c>
      <c r="F110" s="31" t="s">
        <v>204</v>
      </c>
      <c r="G110" s="32">
        <v>29.734999999999999</v>
      </c>
      <c r="H110" s="33">
        <v>0</v>
      </c>
      <c r="I110" s="33">
        <f>ROUND(ROUND(H110,2)*ROUND(G110,3),2)</f>
        <v>0</v>
      </c>
      <c r="O110">
        <f>(I110*21)/100</f>
        <v>0</v>
      </c>
      <c r="P110" t="s">
        <v>35</v>
      </c>
    </row>
    <row r="111" spans="1:16" x14ac:dyDescent="0.2">
      <c r="A111" s="34" t="s">
        <v>59</v>
      </c>
      <c r="E111" s="35" t="s">
        <v>69</v>
      </c>
    </row>
    <row r="112" spans="1:16" x14ac:dyDescent="0.2">
      <c r="A112" s="36" t="s">
        <v>61</v>
      </c>
      <c r="E112" s="37" t="s">
        <v>6207</v>
      </c>
    </row>
    <row r="113" spans="1:16" x14ac:dyDescent="0.2">
      <c r="A113" t="s">
        <v>63</v>
      </c>
      <c r="E113" s="35" t="s">
        <v>69</v>
      </c>
    </row>
    <row r="114" spans="1:16" x14ac:dyDescent="0.2">
      <c r="A114" s="24" t="s">
        <v>55</v>
      </c>
      <c r="B114" s="29" t="s">
        <v>201</v>
      </c>
      <c r="C114" s="29" t="s">
        <v>5064</v>
      </c>
      <c r="D114" s="24" t="s">
        <v>69</v>
      </c>
      <c r="E114" s="30" t="s">
        <v>5065</v>
      </c>
      <c r="F114" s="31" t="s">
        <v>71</v>
      </c>
      <c r="G114" s="32">
        <v>443.02699999999999</v>
      </c>
      <c r="H114" s="33">
        <v>0</v>
      </c>
      <c r="I114" s="33">
        <f>ROUND(ROUND(H114,2)*ROUND(G114,3),2)</f>
        <v>0</v>
      </c>
      <c r="O114">
        <f>(I114*21)/100</f>
        <v>0</v>
      </c>
      <c r="P114" t="s">
        <v>35</v>
      </c>
    </row>
    <row r="115" spans="1:16" x14ac:dyDescent="0.2">
      <c r="A115" s="34" t="s">
        <v>59</v>
      </c>
      <c r="E115" s="35" t="s">
        <v>69</v>
      </c>
    </row>
    <row r="116" spans="1:16" x14ac:dyDescent="0.2">
      <c r="A116" s="36" t="s">
        <v>61</v>
      </c>
      <c r="E116" s="37" t="s">
        <v>6208</v>
      </c>
    </row>
    <row r="117" spans="1:16" x14ac:dyDescent="0.2">
      <c r="A117" t="s">
        <v>63</v>
      </c>
      <c r="E117" s="35" t="s">
        <v>5040</v>
      </c>
    </row>
    <row r="118" spans="1:16" x14ac:dyDescent="0.2">
      <c r="A118" s="24" t="s">
        <v>55</v>
      </c>
      <c r="B118" s="29" t="s">
        <v>208</v>
      </c>
      <c r="C118" s="29" t="s">
        <v>5067</v>
      </c>
      <c r="D118" s="24" t="s">
        <v>69</v>
      </c>
      <c r="E118" s="30" t="s">
        <v>5068</v>
      </c>
      <c r="F118" s="31" t="s">
        <v>71</v>
      </c>
      <c r="G118" s="32">
        <v>38.713000000000001</v>
      </c>
      <c r="H118" s="33">
        <v>0</v>
      </c>
      <c r="I118" s="33">
        <f>ROUND(ROUND(H118,2)*ROUND(G118,3),2)</f>
        <v>0</v>
      </c>
      <c r="O118">
        <f>(I118*21)/100</f>
        <v>0</v>
      </c>
      <c r="P118" t="s">
        <v>35</v>
      </c>
    </row>
    <row r="119" spans="1:16" x14ac:dyDescent="0.2">
      <c r="A119" s="34" t="s">
        <v>59</v>
      </c>
      <c r="E119" s="35" t="s">
        <v>69</v>
      </c>
    </row>
    <row r="120" spans="1:16" x14ac:dyDescent="0.2">
      <c r="A120" s="36" t="s">
        <v>61</v>
      </c>
      <c r="E120" s="37" t="s">
        <v>6209</v>
      </c>
    </row>
    <row r="121" spans="1:16" x14ac:dyDescent="0.2">
      <c r="A121" t="s">
        <v>63</v>
      </c>
      <c r="E121" s="35" t="s">
        <v>5040</v>
      </c>
    </row>
    <row r="122" spans="1:16" x14ac:dyDescent="0.2">
      <c r="A122" s="24" t="s">
        <v>55</v>
      </c>
      <c r="B122" s="29" t="s">
        <v>214</v>
      </c>
      <c r="C122" s="29" t="s">
        <v>5070</v>
      </c>
      <c r="D122" s="24" t="s">
        <v>69</v>
      </c>
      <c r="E122" s="30" t="s">
        <v>5071</v>
      </c>
      <c r="F122" s="31" t="s">
        <v>71</v>
      </c>
      <c r="G122" s="32">
        <v>443.02699999999999</v>
      </c>
      <c r="H122" s="33">
        <v>0</v>
      </c>
      <c r="I122" s="33">
        <f>ROUND(ROUND(H122,2)*ROUND(G122,3),2)</f>
        <v>0</v>
      </c>
      <c r="O122">
        <f>(I122*21)/100</f>
        <v>0</v>
      </c>
      <c r="P122" t="s">
        <v>35</v>
      </c>
    </row>
    <row r="123" spans="1:16" x14ac:dyDescent="0.2">
      <c r="A123" s="34" t="s">
        <v>59</v>
      </c>
      <c r="E123" s="35" t="s">
        <v>69</v>
      </c>
    </row>
    <row r="124" spans="1:16" x14ac:dyDescent="0.2">
      <c r="A124" s="36" t="s">
        <v>61</v>
      </c>
      <c r="E124" s="37" t="s">
        <v>6208</v>
      </c>
    </row>
    <row r="125" spans="1:16" x14ac:dyDescent="0.2">
      <c r="A125" t="s">
        <v>63</v>
      </c>
      <c r="E125" s="35" t="s">
        <v>69</v>
      </c>
    </row>
    <row r="126" spans="1:16" x14ac:dyDescent="0.2">
      <c r="A126" s="24" t="s">
        <v>55</v>
      </c>
      <c r="B126" s="29" t="s">
        <v>220</v>
      </c>
      <c r="C126" s="29" t="s">
        <v>5072</v>
      </c>
      <c r="D126" s="24" t="s">
        <v>69</v>
      </c>
      <c r="E126" s="30" t="s">
        <v>5073</v>
      </c>
      <c r="F126" s="31" t="s">
        <v>71</v>
      </c>
      <c r="G126" s="32">
        <v>38.899000000000001</v>
      </c>
      <c r="H126" s="33">
        <v>0</v>
      </c>
      <c r="I126" s="33">
        <f>ROUND(ROUND(H126,2)*ROUND(G126,3),2)</f>
        <v>0</v>
      </c>
      <c r="O126">
        <f>(I126*21)/100</f>
        <v>0</v>
      </c>
      <c r="P126" t="s">
        <v>35</v>
      </c>
    </row>
    <row r="127" spans="1:16" x14ac:dyDescent="0.2">
      <c r="A127" s="34" t="s">
        <v>59</v>
      </c>
      <c r="E127" s="35" t="s">
        <v>69</v>
      </c>
    </row>
    <row r="128" spans="1:16" x14ac:dyDescent="0.2">
      <c r="A128" s="36" t="s">
        <v>61</v>
      </c>
      <c r="E128" s="37" t="s">
        <v>6210</v>
      </c>
    </row>
    <row r="129" spans="1:16" x14ac:dyDescent="0.2">
      <c r="A129" t="s">
        <v>63</v>
      </c>
      <c r="E129" s="35" t="s">
        <v>69</v>
      </c>
    </row>
    <row r="130" spans="1:16" x14ac:dyDescent="0.2">
      <c r="A130" s="24" t="s">
        <v>55</v>
      </c>
      <c r="B130" s="29" t="s">
        <v>225</v>
      </c>
      <c r="C130" s="29" t="s">
        <v>5075</v>
      </c>
      <c r="D130" s="24" t="s">
        <v>69</v>
      </c>
      <c r="E130" s="30" t="s">
        <v>5076</v>
      </c>
      <c r="F130" s="31" t="s">
        <v>204</v>
      </c>
      <c r="G130" s="32">
        <v>138.88</v>
      </c>
      <c r="H130" s="33">
        <v>0</v>
      </c>
      <c r="I130" s="33">
        <f>ROUND(ROUND(H130,2)*ROUND(G130,3),2)</f>
        <v>0</v>
      </c>
      <c r="O130">
        <f>(I130*21)/100</f>
        <v>0</v>
      </c>
      <c r="P130" t="s">
        <v>35</v>
      </c>
    </row>
    <row r="131" spans="1:16" x14ac:dyDescent="0.2">
      <c r="A131" s="34" t="s">
        <v>59</v>
      </c>
      <c r="E131" s="35" t="s">
        <v>69</v>
      </c>
    </row>
    <row r="132" spans="1:16" x14ac:dyDescent="0.2">
      <c r="A132" s="36" t="s">
        <v>61</v>
      </c>
      <c r="E132" s="37" t="s">
        <v>6206</v>
      </c>
    </row>
    <row r="133" spans="1:16" ht="25.5" x14ac:dyDescent="0.2">
      <c r="A133" t="s">
        <v>63</v>
      </c>
      <c r="E133" s="35" t="s">
        <v>5077</v>
      </c>
    </row>
    <row r="134" spans="1:16" x14ac:dyDescent="0.2">
      <c r="A134" s="24" t="s">
        <v>55</v>
      </c>
      <c r="B134" s="29" t="s">
        <v>230</v>
      </c>
      <c r="C134" s="29" t="s">
        <v>5078</v>
      </c>
      <c r="D134" s="24" t="s">
        <v>69</v>
      </c>
      <c r="E134" s="30" t="s">
        <v>5079</v>
      </c>
      <c r="F134" s="31" t="s">
        <v>204</v>
      </c>
      <c r="G134" s="32">
        <v>29.734999999999999</v>
      </c>
      <c r="H134" s="33">
        <v>0</v>
      </c>
      <c r="I134" s="33">
        <f>ROUND(ROUND(H134,2)*ROUND(G134,3),2)</f>
        <v>0</v>
      </c>
      <c r="O134">
        <f>(I134*21)/100</f>
        <v>0</v>
      </c>
      <c r="P134" t="s">
        <v>35</v>
      </c>
    </row>
    <row r="135" spans="1:16" x14ac:dyDescent="0.2">
      <c r="A135" s="34" t="s">
        <v>59</v>
      </c>
      <c r="E135" s="35" t="s">
        <v>69</v>
      </c>
    </row>
    <row r="136" spans="1:16" x14ac:dyDescent="0.2">
      <c r="A136" s="36" t="s">
        <v>61</v>
      </c>
      <c r="E136" s="37" t="s">
        <v>6207</v>
      </c>
    </row>
    <row r="137" spans="1:16" ht="25.5" x14ac:dyDescent="0.2">
      <c r="A137" t="s">
        <v>63</v>
      </c>
      <c r="E137" s="35" t="s">
        <v>5077</v>
      </c>
    </row>
    <row r="138" spans="1:16" x14ac:dyDescent="0.2">
      <c r="A138" s="24" t="s">
        <v>55</v>
      </c>
      <c r="B138" s="29" t="s">
        <v>236</v>
      </c>
      <c r="C138" s="29" t="s">
        <v>5080</v>
      </c>
      <c r="D138" s="24" t="s">
        <v>69</v>
      </c>
      <c r="E138" s="30" t="s">
        <v>5081</v>
      </c>
      <c r="F138" s="31" t="s">
        <v>204</v>
      </c>
      <c r="G138" s="32">
        <v>138.88</v>
      </c>
      <c r="H138" s="33">
        <v>0</v>
      </c>
      <c r="I138" s="33">
        <f>ROUND(ROUND(H138,2)*ROUND(G138,3),2)</f>
        <v>0</v>
      </c>
      <c r="O138">
        <f>(I138*21)/100</f>
        <v>0</v>
      </c>
      <c r="P138" t="s">
        <v>35</v>
      </c>
    </row>
    <row r="139" spans="1:16" x14ac:dyDescent="0.2">
      <c r="A139" s="34" t="s">
        <v>59</v>
      </c>
      <c r="E139" s="35" t="s">
        <v>69</v>
      </c>
    </row>
    <row r="140" spans="1:16" x14ac:dyDescent="0.2">
      <c r="A140" s="36" t="s">
        <v>61</v>
      </c>
      <c r="E140" s="37" t="s">
        <v>6206</v>
      </c>
    </row>
    <row r="141" spans="1:16" x14ac:dyDescent="0.2">
      <c r="A141" t="s">
        <v>63</v>
      </c>
      <c r="E141" s="35" t="s">
        <v>69</v>
      </c>
    </row>
    <row r="142" spans="1:16" x14ac:dyDescent="0.2">
      <c r="A142" s="24" t="s">
        <v>55</v>
      </c>
      <c r="B142" s="29" t="s">
        <v>243</v>
      </c>
      <c r="C142" s="29" t="s">
        <v>5082</v>
      </c>
      <c r="D142" s="24" t="s">
        <v>69</v>
      </c>
      <c r="E142" s="30" t="s">
        <v>5083</v>
      </c>
      <c r="F142" s="31" t="s">
        <v>204</v>
      </c>
      <c r="G142" s="32">
        <v>29.734999999999999</v>
      </c>
      <c r="H142" s="33">
        <v>0</v>
      </c>
      <c r="I142" s="33">
        <f>ROUND(ROUND(H142,2)*ROUND(G142,3),2)</f>
        <v>0</v>
      </c>
      <c r="O142">
        <f>(I142*21)/100</f>
        <v>0</v>
      </c>
      <c r="P142" t="s">
        <v>35</v>
      </c>
    </row>
    <row r="143" spans="1:16" x14ac:dyDescent="0.2">
      <c r="A143" s="34" t="s">
        <v>59</v>
      </c>
      <c r="E143" s="35" t="s">
        <v>69</v>
      </c>
    </row>
    <row r="144" spans="1:16" x14ac:dyDescent="0.2">
      <c r="A144" s="36" t="s">
        <v>61</v>
      </c>
      <c r="E144" s="37" t="s">
        <v>6207</v>
      </c>
    </row>
    <row r="145" spans="1:16" x14ac:dyDescent="0.2">
      <c r="A145" t="s">
        <v>63</v>
      </c>
      <c r="E145" s="35" t="s">
        <v>69</v>
      </c>
    </row>
    <row r="146" spans="1:16" x14ac:dyDescent="0.2">
      <c r="A146" s="24" t="s">
        <v>55</v>
      </c>
      <c r="B146" s="29" t="s">
        <v>249</v>
      </c>
      <c r="C146" s="29" t="s">
        <v>5084</v>
      </c>
      <c r="D146" s="24" t="s">
        <v>69</v>
      </c>
      <c r="E146" s="30" t="s">
        <v>5085</v>
      </c>
      <c r="F146" s="31" t="s">
        <v>71</v>
      </c>
      <c r="G146" s="32">
        <v>77.884</v>
      </c>
      <c r="H146" s="33">
        <v>0</v>
      </c>
      <c r="I146" s="33">
        <f>ROUND(ROUND(H146,2)*ROUND(G146,3),2)</f>
        <v>0</v>
      </c>
      <c r="O146">
        <f>(I146*21)/100</f>
        <v>0</v>
      </c>
      <c r="P146" t="s">
        <v>35</v>
      </c>
    </row>
    <row r="147" spans="1:16" x14ac:dyDescent="0.2">
      <c r="A147" s="34" t="s">
        <v>59</v>
      </c>
      <c r="E147" s="35" t="s">
        <v>69</v>
      </c>
    </row>
    <row r="148" spans="1:16" x14ac:dyDescent="0.2">
      <c r="A148" s="36" t="s">
        <v>61</v>
      </c>
      <c r="E148" s="37" t="s">
        <v>6211</v>
      </c>
    </row>
    <row r="149" spans="1:16" ht="114.75" x14ac:dyDescent="0.2">
      <c r="A149" t="s">
        <v>63</v>
      </c>
      <c r="E149" s="35" t="s">
        <v>5087</v>
      </c>
    </row>
    <row r="150" spans="1:16" x14ac:dyDescent="0.2">
      <c r="A150" s="24" t="s">
        <v>55</v>
      </c>
      <c r="B150" s="29" t="s">
        <v>255</v>
      </c>
      <c r="C150" s="29" t="s">
        <v>5088</v>
      </c>
      <c r="D150" s="24" t="s">
        <v>69</v>
      </c>
      <c r="E150" s="30" t="s">
        <v>5089</v>
      </c>
      <c r="F150" s="31" t="s">
        <v>71</v>
      </c>
      <c r="G150" s="32">
        <v>89.447999999999993</v>
      </c>
      <c r="H150" s="33">
        <v>0</v>
      </c>
      <c r="I150" s="33">
        <f>ROUND(ROUND(H150,2)*ROUND(G150,3),2)</f>
        <v>0</v>
      </c>
      <c r="O150">
        <f>(I150*21)/100</f>
        <v>0</v>
      </c>
      <c r="P150" t="s">
        <v>35</v>
      </c>
    </row>
    <row r="151" spans="1:16" x14ac:dyDescent="0.2">
      <c r="A151" s="34" t="s">
        <v>59</v>
      </c>
      <c r="E151" s="35" t="s">
        <v>69</v>
      </c>
    </row>
    <row r="152" spans="1:16" ht="51" x14ac:dyDescent="0.2">
      <c r="A152" s="36" t="s">
        <v>61</v>
      </c>
      <c r="E152" s="37" t="s">
        <v>6212</v>
      </c>
    </row>
    <row r="153" spans="1:16" ht="102" x14ac:dyDescent="0.2">
      <c r="A153" t="s">
        <v>63</v>
      </c>
      <c r="E153" s="35" t="s">
        <v>5091</v>
      </c>
    </row>
    <row r="154" spans="1:16" x14ac:dyDescent="0.2">
      <c r="A154" s="24" t="s">
        <v>55</v>
      </c>
      <c r="B154" s="29" t="s">
        <v>262</v>
      </c>
      <c r="C154" s="29" t="s">
        <v>5092</v>
      </c>
      <c r="D154" s="24" t="s">
        <v>69</v>
      </c>
      <c r="E154" s="30" t="s">
        <v>5093</v>
      </c>
      <c r="F154" s="31" t="s">
        <v>71</v>
      </c>
      <c r="G154" s="32">
        <v>17.428000000000001</v>
      </c>
      <c r="H154" s="33">
        <v>0</v>
      </c>
      <c r="I154" s="33">
        <f>ROUND(ROUND(H154,2)*ROUND(G154,3),2)</f>
        <v>0</v>
      </c>
      <c r="O154">
        <f>(I154*21)/100</f>
        <v>0</v>
      </c>
      <c r="P154" t="s">
        <v>35</v>
      </c>
    </row>
    <row r="155" spans="1:16" x14ac:dyDescent="0.2">
      <c r="A155" s="34" t="s">
        <v>59</v>
      </c>
      <c r="E155" s="35" t="s">
        <v>69</v>
      </c>
    </row>
    <row r="156" spans="1:16" x14ac:dyDescent="0.2">
      <c r="A156" s="36" t="s">
        <v>61</v>
      </c>
      <c r="E156" s="37" t="s">
        <v>6213</v>
      </c>
    </row>
    <row r="157" spans="1:16" ht="102" x14ac:dyDescent="0.2">
      <c r="A157" t="s">
        <v>63</v>
      </c>
      <c r="E157" s="35" t="s">
        <v>5095</v>
      </c>
    </row>
    <row r="158" spans="1:16" x14ac:dyDescent="0.2">
      <c r="A158" s="24" t="s">
        <v>55</v>
      </c>
      <c r="B158" s="29" t="s">
        <v>269</v>
      </c>
      <c r="C158" s="29" t="s">
        <v>5096</v>
      </c>
      <c r="D158" s="24" t="s">
        <v>69</v>
      </c>
      <c r="E158" s="30" t="s">
        <v>5097</v>
      </c>
      <c r="F158" s="31" t="s">
        <v>71</v>
      </c>
      <c r="G158" s="32">
        <v>36.162999999999997</v>
      </c>
      <c r="H158" s="33">
        <v>0</v>
      </c>
      <c r="I158" s="33">
        <f>ROUND(ROUND(H158,2)*ROUND(G158,3),2)</f>
        <v>0</v>
      </c>
      <c r="O158">
        <f>(I158*21)/100</f>
        <v>0</v>
      </c>
      <c r="P158" t="s">
        <v>35</v>
      </c>
    </row>
    <row r="159" spans="1:16" x14ac:dyDescent="0.2">
      <c r="A159" s="34" t="s">
        <v>59</v>
      </c>
      <c r="E159" s="35" t="s">
        <v>69</v>
      </c>
    </row>
    <row r="160" spans="1:16" ht="38.25" x14ac:dyDescent="0.2">
      <c r="A160" s="36" t="s">
        <v>61</v>
      </c>
      <c r="E160" s="37" t="s">
        <v>6214</v>
      </c>
    </row>
    <row r="161" spans="1:16" ht="102" x14ac:dyDescent="0.2">
      <c r="A161" t="s">
        <v>63</v>
      </c>
      <c r="E161" s="35" t="s">
        <v>5091</v>
      </c>
    </row>
    <row r="162" spans="1:16" x14ac:dyDescent="0.2">
      <c r="A162" s="24" t="s">
        <v>55</v>
      </c>
      <c r="B162" s="29" t="s">
        <v>275</v>
      </c>
      <c r="C162" s="29" t="s">
        <v>5099</v>
      </c>
      <c r="D162" s="24" t="s">
        <v>69</v>
      </c>
      <c r="E162" s="30" t="s">
        <v>5100</v>
      </c>
      <c r="F162" s="31" t="s">
        <v>71</v>
      </c>
      <c r="G162" s="32">
        <v>172.94900000000001</v>
      </c>
      <c r="H162" s="33">
        <v>0</v>
      </c>
      <c r="I162" s="33">
        <f>ROUND(ROUND(H162,2)*ROUND(G162,3),2)</f>
        <v>0</v>
      </c>
      <c r="O162">
        <f>(I162*21)/100</f>
        <v>0</v>
      </c>
      <c r="P162" t="s">
        <v>35</v>
      </c>
    </row>
    <row r="163" spans="1:16" x14ac:dyDescent="0.2">
      <c r="A163" s="34" t="s">
        <v>59</v>
      </c>
      <c r="E163" s="35" t="s">
        <v>69</v>
      </c>
    </row>
    <row r="164" spans="1:16" x14ac:dyDescent="0.2">
      <c r="A164" s="36" t="s">
        <v>61</v>
      </c>
      <c r="E164" s="37" t="s">
        <v>6215</v>
      </c>
    </row>
    <row r="165" spans="1:16" x14ac:dyDescent="0.2">
      <c r="A165" t="s">
        <v>63</v>
      </c>
      <c r="E165" s="35" t="s">
        <v>69</v>
      </c>
    </row>
    <row r="166" spans="1:16" x14ac:dyDescent="0.2">
      <c r="A166" s="24" t="s">
        <v>55</v>
      </c>
      <c r="B166" s="29" t="s">
        <v>282</v>
      </c>
      <c r="C166" s="29" t="s">
        <v>5099</v>
      </c>
      <c r="D166" s="24" t="s">
        <v>18</v>
      </c>
      <c r="E166" s="30" t="s">
        <v>5102</v>
      </c>
      <c r="F166" s="31" t="s">
        <v>71</v>
      </c>
      <c r="G166" s="32">
        <v>707.66200000000003</v>
      </c>
      <c r="H166" s="33">
        <v>0</v>
      </c>
      <c r="I166" s="33">
        <f>ROUND(ROUND(H166,2)*ROUND(G166,3),2)</f>
        <v>0</v>
      </c>
      <c r="O166">
        <f>(I166*21)/100</f>
        <v>0</v>
      </c>
      <c r="P166" t="s">
        <v>35</v>
      </c>
    </row>
    <row r="167" spans="1:16" ht="25.5" x14ac:dyDescent="0.2">
      <c r="A167" s="34" t="s">
        <v>59</v>
      </c>
      <c r="E167" s="35" t="s">
        <v>5103</v>
      </c>
    </row>
    <row r="168" spans="1:16" ht="38.25" x14ac:dyDescent="0.2">
      <c r="A168" s="36" t="s">
        <v>61</v>
      </c>
      <c r="E168" s="37" t="s">
        <v>6216</v>
      </c>
    </row>
    <row r="169" spans="1:16" x14ac:dyDescent="0.2">
      <c r="A169" t="s">
        <v>63</v>
      </c>
      <c r="E169" s="35" t="s">
        <v>69</v>
      </c>
    </row>
    <row r="170" spans="1:16" x14ac:dyDescent="0.2">
      <c r="A170" s="24" t="s">
        <v>55</v>
      </c>
      <c r="B170" s="29" t="s">
        <v>287</v>
      </c>
      <c r="C170" s="29" t="s">
        <v>5105</v>
      </c>
      <c r="D170" s="24" t="s">
        <v>69</v>
      </c>
      <c r="E170" s="30" t="s">
        <v>5100</v>
      </c>
      <c r="F170" s="31" t="s">
        <v>71</v>
      </c>
      <c r="G170" s="32">
        <v>501.55200000000002</v>
      </c>
      <c r="H170" s="33">
        <v>0</v>
      </c>
      <c r="I170" s="33">
        <f>ROUND(ROUND(H170,2)*ROUND(G170,3),2)</f>
        <v>0</v>
      </c>
      <c r="O170">
        <f>(I170*21)/100</f>
        <v>0</v>
      </c>
      <c r="P170" t="s">
        <v>35</v>
      </c>
    </row>
    <row r="171" spans="1:16" x14ac:dyDescent="0.2">
      <c r="A171" s="34" t="s">
        <v>59</v>
      </c>
      <c r="E171" s="35" t="s">
        <v>5106</v>
      </c>
    </row>
    <row r="172" spans="1:16" x14ac:dyDescent="0.2">
      <c r="A172" s="36" t="s">
        <v>61</v>
      </c>
      <c r="E172" s="37" t="s">
        <v>6217</v>
      </c>
    </row>
    <row r="173" spans="1:16" x14ac:dyDescent="0.2">
      <c r="A173" t="s">
        <v>63</v>
      </c>
      <c r="E173" s="35" t="s">
        <v>69</v>
      </c>
    </row>
    <row r="174" spans="1:16" x14ac:dyDescent="0.2">
      <c r="A174" s="24" t="s">
        <v>55</v>
      </c>
      <c r="B174" s="29" t="s">
        <v>292</v>
      </c>
      <c r="C174" s="29" t="s">
        <v>5105</v>
      </c>
      <c r="D174" s="24" t="s">
        <v>18</v>
      </c>
      <c r="E174" s="30" t="s">
        <v>5102</v>
      </c>
      <c r="F174" s="31" t="s">
        <v>71</v>
      </c>
      <c r="G174" s="32">
        <v>2052.2190000000001</v>
      </c>
      <c r="H174" s="33">
        <v>0</v>
      </c>
      <c r="I174" s="33">
        <f>ROUND(ROUND(H174,2)*ROUND(G174,3),2)</f>
        <v>0</v>
      </c>
      <c r="O174">
        <f>(I174*21)/100</f>
        <v>0</v>
      </c>
      <c r="P174" t="s">
        <v>35</v>
      </c>
    </row>
    <row r="175" spans="1:16" x14ac:dyDescent="0.2">
      <c r="A175" s="34" t="s">
        <v>59</v>
      </c>
      <c r="E175" s="35" t="s">
        <v>5106</v>
      </c>
    </row>
    <row r="176" spans="1:16" x14ac:dyDescent="0.2">
      <c r="A176" s="36" t="s">
        <v>61</v>
      </c>
      <c r="E176" s="37" t="s">
        <v>6218</v>
      </c>
    </row>
    <row r="177" spans="1:16" x14ac:dyDescent="0.2">
      <c r="A177" t="s">
        <v>63</v>
      </c>
      <c r="E177" s="35" t="s">
        <v>69</v>
      </c>
    </row>
    <row r="178" spans="1:16" x14ac:dyDescent="0.2">
      <c r="A178" s="24" t="s">
        <v>55</v>
      </c>
      <c r="B178" s="29" t="s">
        <v>298</v>
      </c>
      <c r="C178" s="29" t="s">
        <v>5109</v>
      </c>
      <c r="D178" s="24" t="s">
        <v>69</v>
      </c>
      <c r="E178" s="30" t="s">
        <v>5110</v>
      </c>
      <c r="F178" s="31" t="s">
        <v>71</v>
      </c>
      <c r="G178" s="32">
        <v>125.872</v>
      </c>
      <c r="H178" s="33">
        <v>0</v>
      </c>
      <c r="I178" s="33">
        <f>ROUND(ROUND(H178,2)*ROUND(G178,3),2)</f>
        <v>0</v>
      </c>
      <c r="O178">
        <f>(I178*21)/100</f>
        <v>0</v>
      </c>
      <c r="P178" t="s">
        <v>35</v>
      </c>
    </row>
    <row r="179" spans="1:16" ht="25.5" x14ac:dyDescent="0.2">
      <c r="A179" s="34" t="s">
        <v>59</v>
      </c>
      <c r="E179" s="35" t="s">
        <v>5111</v>
      </c>
    </row>
    <row r="180" spans="1:16" x14ac:dyDescent="0.2">
      <c r="A180" s="36" t="s">
        <v>61</v>
      </c>
      <c r="E180" s="37" t="s">
        <v>6219</v>
      </c>
    </row>
    <row r="181" spans="1:16" x14ac:dyDescent="0.2">
      <c r="A181" t="s">
        <v>63</v>
      </c>
      <c r="E181" s="35" t="s">
        <v>69</v>
      </c>
    </row>
    <row r="182" spans="1:16" x14ac:dyDescent="0.2">
      <c r="A182" s="24" t="s">
        <v>55</v>
      </c>
      <c r="B182" s="29" t="s">
        <v>303</v>
      </c>
      <c r="C182" s="29" t="s">
        <v>5113</v>
      </c>
      <c r="D182" s="24" t="s">
        <v>69</v>
      </c>
      <c r="E182" s="30" t="s">
        <v>5114</v>
      </c>
      <c r="F182" s="31" t="s">
        <v>71</v>
      </c>
      <c r="G182" s="32">
        <v>172.96100000000001</v>
      </c>
      <c r="H182" s="33">
        <v>0</v>
      </c>
      <c r="I182" s="33">
        <f>ROUND(ROUND(H182,2)*ROUND(G182,3),2)</f>
        <v>0</v>
      </c>
      <c r="O182">
        <f>(I182*21)/100</f>
        <v>0</v>
      </c>
      <c r="P182" t="s">
        <v>35</v>
      </c>
    </row>
    <row r="183" spans="1:16" ht="89.25" x14ac:dyDescent="0.2">
      <c r="A183" s="34" t="s">
        <v>59</v>
      </c>
      <c r="E183" s="35" t="s">
        <v>5115</v>
      </c>
    </row>
    <row r="184" spans="1:16" ht="89.25" x14ac:dyDescent="0.2">
      <c r="A184" s="36" t="s">
        <v>61</v>
      </c>
      <c r="E184" s="37" t="s">
        <v>6220</v>
      </c>
    </row>
    <row r="185" spans="1:16" ht="25.5" x14ac:dyDescent="0.2">
      <c r="A185" t="s">
        <v>63</v>
      </c>
      <c r="E185" s="35" t="s">
        <v>5117</v>
      </c>
    </row>
    <row r="186" spans="1:16" x14ac:dyDescent="0.2">
      <c r="A186" s="24" t="s">
        <v>55</v>
      </c>
      <c r="B186" s="29" t="s">
        <v>309</v>
      </c>
      <c r="C186" s="29" t="s">
        <v>5118</v>
      </c>
      <c r="D186" s="24" t="s">
        <v>69</v>
      </c>
      <c r="E186" s="30" t="s">
        <v>5119</v>
      </c>
      <c r="F186" s="31" t="s">
        <v>71</v>
      </c>
      <c r="G186" s="32">
        <v>61.38</v>
      </c>
      <c r="H186" s="33">
        <v>0</v>
      </c>
      <c r="I186" s="33">
        <f>ROUND(ROUND(H186,2)*ROUND(G186,3),2)</f>
        <v>0</v>
      </c>
      <c r="O186">
        <f>(I186*21)/100</f>
        <v>0</v>
      </c>
      <c r="P186" t="s">
        <v>35</v>
      </c>
    </row>
    <row r="187" spans="1:16" ht="76.5" x14ac:dyDescent="0.2">
      <c r="A187" s="34" t="s">
        <v>59</v>
      </c>
      <c r="E187" s="35" t="s">
        <v>5120</v>
      </c>
    </row>
    <row r="188" spans="1:16" ht="102" x14ac:dyDescent="0.2">
      <c r="A188" s="36" t="s">
        <v>61</v>
      </c>
      <c r="E188" s="37" t="s">
        <v>6221</v>
      </c>
    </row>
    <row r="189" spans="1:16" x14ac:dyDescent="0.2">
      <c r="A189" t="s">
        <v>63</v>
      </c>
      <c r="E189" s="35" t="s">
        <v>5122</v>
      </c>
    </row>
    <row r="190" spans="1:16" x14ac:dyDescent="0.2">
      <c r="A190" s="24" t="s">
        <v>55</v>
      </c>
      <c r="B190" s="29" t="s">
        <v>316</v>
      </c>
      <c r="C190" s="29" t="s">
        <v>5123</v>
      </c>
      <c r="D190" s="24" t="s">
        <v>69</v>
      </c>
      <c r="E190" s="30" t="s">
        <v>5124</v>
      </c>
      <c r="F190" s="31" t="s">
        <v>204</v>
      </c>
      <c r="G190" s="32">
        <v>127.1</v>
      </c>
      <c r="H190" s="33">
        <v>0</v>
      </c>
      <c r="I190" s="33">
        <f>ROUND(ROUND(H190,2)*ROUND(G190,3),2)</f>
        <v>0</v>
      </c>
      <c r="O190">
        <f>(I190*21)/100</f>
        <v>0</v>
      </c>
      <c r="P190" t="s">
        <v>35</v>
      </c>
    </row>
    <row r="191" spans="1:16" x14ac:dyDescent="0.2">
      <c r="A191" s="34" t="s">
        <v>59</v>
      </c>
      <c r="E191" s="35" t="s">
        <v>5125</v>
      </c>
    </row>
    <row r="192" spans="1:16" x14ac:dyDescent="0.2">
      <c r="A192" s="36" t="s">
        <v>61</v>
      </c>
      <c r="E192" s="37" t="s">
        <v>6222</v>
      </c>
    </row>
    <row r="193" spans="1:18" x14ac:dyDescent="0.2">
      <c r="A193" t="s">
        <v>63</v>
      </c>
      <c r="E193" s="35" t="s">
        <v>69</v>
      </c>
    </row>
    <row r="194" spans="1:18" x14ac:dyDescent="0.2">
      <c r="A194" s="24" t="s">
        <v>55</v>
      </c>
      <c r="B194" s="29" t="s">
        <v>322</v>
      </c>
      <c r="C194" s="29" t="s">
        <v>5127</v>
      </c>
      <c r="D194" s="24" t="s">
        <v>69</v>
      </c>
      <c r="E194" s="30" t="s">
        <v>5128</v>
      </c>
      <c r="F194" s="31" t="s">
        <v>71</v>
      </c>
      <c r="G194" s="32">
        <v>934.11699999999996</v>
      </c>
      <c r="H194" s="33">
        <v>0</v>
      </c>
      <c r="I194" s="33">
        <f>ROUND(ROUND(H194,2)*ROUND(G194,3),2)</f>
        <v>0</v>
      </c>
      <c r="O194">
        <f>(I194*21)/100</f>
        <v>0</v>
      </c>
      <c r="P194" t="s">
        <v>35</v>
      </c>
    </row>
    <row r="195" spans="1:18" x14ac:dyDescent="0.2">
      <c r="A195" s="34" t="s">
        <v>59</v>
      </c>
      <c r="E195" s="35" t="s">
        <v>69</v>
      </c>
    </row>
    <row r="196" spans="1:18" x14ac:dyDescent="0.2">
      <c r="A196" s="36" t="s">
        <v>61</v>
      </c>
      <c r="E196" s="37" t="s">
        <v>6223</v>
      </c>
    </row>
    <row r="197" spans="1:18" x14ac:dyDescent="0.2">
      <c r="A197" t="s">
        <v>63</v>
      </c>
      <c r="E197" s="35" t="s">
        <v>69</v>
      </c>
    </row>
    <row r="198" spans="1:18" x14ac:dyDescent="0.2">
      <c r="A198" s="24" t="s">
        <v>55</v>
      </c>
      <c r="B198" s="29" t="s">
        <v>328</v>
      </c>
      <c r="C198" s="29" t="s">
        <v>5130</v>
      </c>
      <c r="D198" s="24" t="s">
        <v>69</v>
      </c>
      <c r="E198" s="30" t="s">
        <v>5131</v>
      </c>
      <c r="F198" s="31" t="s">
        <v>71</v>
      </c>
      <c r="G198" s="32">
        <v>481.24400000000003</v>
      </c>
      <c r="H198" s="33">
        <v>0</v>
      </c>
      <c r="I198" s="33">
        <f>ROUND(ROUND(H198,2)*ROUND(G198,3),2)</f>
        <v>0</v>
      </c>
      <c r="O198">
        <f>(I198*21)/100</f>
        <v>0</v>
      </c>
      <c r="P198" t="s">
        <v>35</v>
      </c>
    </row>
    <row r="199" spans="1:18" x14ac:dyDescent="0.2">
      <c r="A199" s="34" t="s">
        <v>59</v>
      </c>
      <c r="E199" s="35" t="s">
        <v>69</v>
      </c>
    </row>
    <row r="200" spans="1:18" x14ac:dyDescent="0.2">
      <c r="A200" s="36" t="s">
        <v>61</v>
      </c>
      <c r="E200" s="37" t="s">
        <v>6224</v>
      </c>
    </row>
    <row r="201" spans="1:18" x14ac:dyDescent="0.2">
      <c r="A201" t="s">
        <v>63</v>
      </c>
      <c r="E201" s="35" t="s">
        <v>69</v>
      </c>
    </row>
    <row r="202" spans="1:18" ht="12.75" customHeight="1" x14ac:dyDescent="0.2">
      <c r="A202" s="12" t="s">
        <v>53</v>
      </c>
      <c r="B202" s="12"/>
      <c r="C202" s="38" t="s">
        <v>35</v>
      </c>
      <c r="D202" s="12"/>
      <c r="E202" s="27" t="s">
        <v>242</v>
      </c>
      <c r="F202" s="12"/>
      <c r="G202" s="12"/>
      <c r="H202" s="12"/>
      <c r="I202" s="39">
        <f>0+Q202</f>
        <v>0</v>
      </c>
      <c r="O202">
        <f>0+R202</f>
        <v>0</v>
      </c>
      <c r="Q202">
        <f>0+I203+I207+I211+I215+I219+I223+I227+I231+I235+I239</f>
        <v>0</v>
      </c>
      <c r="R202">
        <f>0+O203+O207+O211+O215+O219+O223+O227+O231+O235+O239</f>
        <v>0</v>
      </c>
    </row>
    <row r="203" spans="1:18" x14ac:dyDescent="0.2">
      <c r="A203" s="24" t="s">
        <v>55</v>
      </c>
      <c r="B203" s="29" t="s">
        <v>333</v>
      </c>
      <c r="C203" s="29" t="s">
        <v>5133</v>
      </c>
      <c r="D203" s="24" t="s">
        <v>69</v>
      </c>
      <c r="E203" s="30" t="s">
        <v>5134</v>
      </c>
      <c r="F203" s="31" t="s">
        <v>101</v>
      </c>
      <c r="G203" s="32">
        <v>88.66</v>
      </c>
      <c r="H203" s="33">
        <v>0</v>
      </c>
      <c r="I203" s="33">
        <f>ROUND(ROUND(H203,2)*ROUND(G203,3),2)</f>
        <v>0</v>
      </c>
      <c r="O203">
        <f>(I203*21)/100</f>
        <v>0</v>
      </c>
      <c r="P203" t="s">
        <v>35</v>
      </c>
    </row>
    <row r="204" spans="1:18" x14ac:dyDescent="0.2">
      <c r="A204" s="34" t="s">
        <v>59</v>
      </c>
      <c r="E204" s="35" t="s">
        <v>5135</v>
      </c>
    </row>
    <row r="205" spans="1:18" x14ac:dyDescent="0.2">
      <c r="A205" s="36" t="s">
        <v>61</v>
      </c>
      <c r="E205" s="37" t="s">
        <v>6225</v>
      </c>
    </row>
    <row r="206" spans="1:18" x14ac:dyDescent="0.2">
      <c r="A206" t="s">
        <v>63</v>
      </c>
      <c r="E206" s="35" t="s">
        <v>69</v>
      </c>
    </row>
    <row r="207" spans="1:18" x14ac:dyDescent="0.2">
      <c r="A207" s="24" t="s">
        <v>55</v>
      </c>
      <c r="B207" s="29" t="s">
        <v>336</v>
      </c>
      <c r="C207" s="29" t="s">
        <v>5137</v>
      </c>
      <c r="D207" s="24" t="s">
        <v>69</v>
      </c>
      <c r="E207" s="30" t="s">
        <v>5138</v>
      </c>
      <c r="F207" s="31" t="s">
        <v>486</v>
      </c>
      <c r="G207" s="32">
        <v>254.2</v>
      </c>
      <c r="H207" s="33">
        <v>0</v>
      </c>
      <c r="I207" s="33">
        <f>ROUND(ROUND(H207,2)*ROUND(G207,3),2)</f>
        <v>0</v>
      </c>
      <c r="O207">
        <f>(I207*21)/100</f>
        <v>0</v>
      </c>
      <c r="P207" t="s">
        <v>35</v>
      </c>
    </row>
    <row r="208" spans="1:18" x14ac:dyDescent="0.2">
      <c r="A208" s="34" t="s">
        <v>59</v>
      </c>
      <c r="E208" s="35" t="s">
        <v>69</v>
      </c>
    </row>
    <row r="209" spans="1:16" x14ac:dyDescent="0.2">
      <c r="A209" s="36" t="s">
        <v>61</v>
      </c>
      <c r="E209" s="37" t="s">
        <v>6226</v>
      </c>
    </row>
    <row r="210" spans="1:16" x14ac:dyDescent="0.2">
      <c r="A210" t="s">
        <v>63</v>
      </c>
      <c r="E210" s="35" t="s">
        <v>69</v>
      </c>
    </row>
    <row r="211" spans="1:16" x14ac:dyDescent="0.2">
      <c r="A211" s="24" t="s">
        <v>55</v>
      </c>
      <c r="B211" s="29" t="s">
        <v>341</v>
      </c>
      <c r="C211" s="29" t="s">
        <v>5140</v>
      </c>
      <c r="D211" s="24" t="s">
        <v>69</v>
      </c>
      <c r="E211" s="30" t="s">
        <v>5141</v>
      </c>
      <c r="F211" s="31" t="s">
        <v>204</v>
      </c>
      <c r="G211" s="32">
        <v>62</v>
      </c>
      <c r="H211" s="33">
        <v>0</v>
      </c>
      <c r="I211" s="33">
        <f>ROUND(ROUND(H211,2)*ROUND(G211,3),2)</f>
        <v>0</v>
      </c>
      <c r="O211">
        <f>(I211*21)/100</f>
        <v>0</v>
      </c>
      <c r="P211" t="s">
        <v>35</v>
      </c>
    </row>
    <row r="212" spans="1:16" x14ac:dyDescent="0.2">
      <c r="A212" s="34" t="s">
        <v>59</v>
      </c>
      <c r="E212" s="35" t="s">
        <v>69</v>
      </c>
    </row>
    <row r="213" spans="1:16" x14ac:dyDescent="0.2">
      <c r="A213" s="36" t="s">
        <v>61</v>
      </c>
      <c r="E213" s="37" t="s">
        <v>6227</v>
      </c>
    </row>
    <row r="214" spans="1:16" x14ac:dyDescent="0.2">
      <c r="A214" t="s">
        <v>63</v>
      </c>
      <c r="E214" s="35" t="s">
        <v>69</v>
      </c>
    </row>
    <row r="215" spans="1:16" x14ac:dyDescent="0.2">
      <c r="A215" s="24" t="s">
        <v>55</v>
      </c>
      <c r="B215" s="29" t="s">
        <v>346</v>
      </c>
      <c r="C215" s="29" t="s">
        <v>5143</v>
      </c>
      <c r="D215" s="24" t="s">
        <v>69</v>
      </c>
      <c r="E215" s="30" t="s">
        <v>5144</v>
      </c>
      <c r="F215" s="31" t="s">
        <v>486</v>
      </c>
      <c r="G215" s="32">
        <v>0.62</v>
      </c>
      <c r="H215" s="33">
        <v>0</v>
      </c>
      <c r="I215" s="33">
        <f>ROUND(ROUND(H215,2)*ROUND(G215,3),2)</f>
        <v>0</v>
      </c>
      <c r="O215">
        <f>(I215*21)/100</f>
        <v>0</v>
      </c>
      <c r="P215" t="s">
        <v>35</v>
      </c>
    </row>
    <row r="216" spans="1:16" x14ac:dyDescent="0.2">
      <c r="A216" s="34" t="s">
        <v>59</v>
      </c>
      <c r="E216" s="35" t="s">
        <v>69</v>
      </c>
    </row>
    <row r="217" spans="1:16" x14ac:dyDescent="0.2">
      <c r="A217" s="36" t="s">
        <v>61</v>
      </c>
      <c r="E217" s="37" t="s">
        <v>6228</v>
      </c>
    </row>
    <row r="218" spans="1:16" x14ac:dyDescent="0.2">
      <c r="A218" t="s">
        <v>63</v>
      </c>
      <c r="E218" s="35" t="s">
        <v>5146</v>
      </c>
    </row>
    <row r="219" spans="1:16" x14ac:dyDescent="0.2">
      <c r="A219" s="24" t="s">
        <v>55</v>
      </c>
      <c r="B219" s="29" t="s">
        <v>351</v>
      </c>
      <c r="C219" s="29" t="s">
        <v>5147</v>
      </c>
      <c r="D219" s="24" t="s">
        <v>69</v>
      </c>
      <c r="E219" s="30" t="s">
        <v>5148</v>
      </c>
      <c r="F219" s="31" t="s">
        <v>101</v>
      </c>
      <c r="G219" s="32">
        <v>4.0919999999999996</v>
      </c>
      <c r="H219" s="33">
        <v>0</v>
      </c>
      <c r="I219" s="33">
        <f>ROUND(ROUND(H219,2)*ROUND(G219,3),2)</f>
        <v>0</v>
      </c>
      <c r="O219">
        <f>(I219*21)/100</f>
        <v>0</v>
      </c>
      <c r="P219" t="s">
        <v>35</v>
      </c>
    </row>
    <row r="220" spans="1:16" x14ac:dyDescent="0.2">
      <c r="A220" s="34" t="s">
        <v>59</v>
      </c>
      <c r="E220" s="35" t="s">
        <v>5149</v>
      </c>
    </row>
    <row r="221" spans="1:16" x14ac:dyDescent="0.2">
      <c r="A221" s="36" t="s">
        <v>61</v>
      </c>
      <c r="E221" s="37" t="s">
        <v>6229</v>
      </c>
    </row>
    <row r="222" spans="1:16" x14ac:dyDescent="0.2">
      <c r="A222" t="s">
        <v>63</v>
      </c>
      <c r="E222" s="35" t="s">
        <v>69</v>
      </c>
    </row>
    <row r="223" spans="1:16" x14ac:dyDescent="0.2">
      <c r="A223" s="24" t="s">
        <v>55</v>
      </c>
      <c r="B223" s="29" t="s">
        <v>356</v>
      </c>
      <c r="C223" s="29" t="s">
        <v>5151</v>
      </c>
      <c r="D223" s="24" t="s">
        <v>69</v>
      </c>
      <c r="E223" s="30" t="s">
        <v>5152</v>
      </c>
      <c r="F223" s="31" t="s">
        <v>486</v>
      </c>
      <c r="G223" s="32">
        <v>4.774</v>
      </c>
      <c r="H223" s="33">
        <v>0</v>
      </c>
      <c r="I223" s="33">
        <f>ROUND(ROUND(H223,2)*ROUND(G223,3),2)</f>
        <v>0</v>
      </c>
      <c r="O223">
        <f>(I223*21)/100</f>
        <v>0</v>
      </c>
      <c r="P223" t="s">
        <v>35</v>
      </c>
    </row>
    <row r="224" spans="1:16" x14ac:dyDescent="0.2">
      <c r="A224" s="34" t="s">
        <v>59</v>
      </c>
      <c r="E224" s="35" t="s">
        <v>5149</v>
      </c>
    </row>
    <row r="225" spans="1:16" x14ac:dyDescent="0.2">
      <c r="A225" s="36" t="s">
        <v>61</v>
      </c>
      <c r="E225" s="37" t="s">
        <v>6230</v>
      </c>
    </row>
    <row r="226" spans="1:16" ht="76.5" x14ac:dyDescent="0.2">
      <c r="A226" t="s">
        <v>63</v>
      </c>
      <c r="E226" s="35" t="s">
        <v>5154</v>
      </c>
    </row>
    <row r="227" spans="1:16" x14ac:dyDescent="0.2">
      <c r="A227" s="24" t="s">
        <v>55</v>
      </c>
      <c r="B227" s="29" t="s">
        <v>362</v>
      </c>
      <c r="C227" s="29" t="s">
        <v>5155</v>
      </c>
      <c r="D227" s="24" t="s">
        <v>69</v>
      </c>
      <c r="E227" s="30" t="s">
        <v>5156</v>
      </c>
      <c r="F227" s="31" t="s">
        <v>486</v>
      </c>
      <c r="G227" s="32">
        <v>2.0459999999999998</v>
      </c>
      <c r="H227" s="33">
        <v>0</v>
      </c>
      <c r="I227" s="33">
        <f>ROUND(ROUND(H227,2)*ROUND(G227,3),2)</f>
        <v>0</v>
      </c>
      <c r="O227">
        <f>(I227*21)/100</f>
        <v>0</v>
      </c>
      <c r="P227" t="s">
        <v>35</v>
      </c>
    </row>
    <row r="228" spans="1:16" ht="25.5" x14ac:dyDescent="0.2">
      <c r="A228" s="34" t="s">
        <v>59</v>
      </c>
      <c r="E228" s="35" t="s">
        <v>5157</v>
      </c>
    </row>
    <row r="229" spans="1:16" x14ac:dyDescent="0.2">
      <c r="A229" s="36" t="s">
        <v>61</v>
      </c>
      <c r="E229" s="37" t="s">
        <v>6231</v>
      </c>
    </row>
    <row r="230" spans="1:16" ht="127.5" x14ac:dyDescent="0.2">
      <c r="A230" t="s">
        <v>63</v>
      </c>
      <c r="E230" s="35" t="s">
        <v>5159</v>
      </c>
    </row>
    <row r="231" spans="1:16" x14ac:dyDescent="0.2">
      <c r="A231" s="24" t="s">
        <v>55</v>
      </c>
      <c r="B231" s="29" t="s">
        <v>368</v>
      </c>
      <c r="C231" s="29" t="s">
        <v>5160</v>
      </c>
      <c r="D231" s="24" t="s">
        <v>69</v>
      </c>
      <c r="E231" s="30" t="s">
        <v>5161</v>
      </c>
      <c r="F231" s="31" t="s">
        <v>486</v>
      </c>
      <c r="G231" s="32">
        <v>10.912000000000001</v>
      </c>
      <c r="H231" s="33">
        <v>0</v>
      </c>
      <c r="I231" s="33">
        <f>ROUND(ROUND(H231,2)*ROUND(G231,3),2)</f>
        <v>0</v>
      </c>
      <c r="O231">
        <f>(I231*21)/100</f>
        <v>0</v>
      </c>
      <c r="P231" t="s">
        <v>35</v>
      </c>
    </row>
    <row r="232" spans="1:16" ht="25.5" x14ac:dyDescent="0.2">
      <c r="A232" s="34" t="s">
        <v>59</v>
      </c>
      <c r="E232" s="35" t="s">
        <v>5162</v>
      </c>
    </row>
    <row r="233" spans="1:16" ht="51" x14ac:dyDescent="0.2">
      <c r="A233" s="36" t="s">
        <v>61</v>
      </c>
      <c r="E233" s="37" t="s">
        <v>6232</v>
      </c>
    </row>
    <row r="234" spans="1:16" ht="127.5" x14ac:dyDescent="0.2">
      <c r="A234" t="s">
        <v>63</v>
      </c>
      <c r="E234" s="35" t="s">
        <v>5164</v>
      </c>
    </row>
    <row r="235" spans="1:16" x14ac:dyDescent="0.2">
      <c r="A235" s="24" t="s">
        <v>55</v>
      </c>
      <c r="B235" s="29" t="s">
        <v>374</v>
      </c>
      <c r="C235" s="29" t="s">
        <v>5165</v>
      </c>
      <c r="D235" s="24" t="s">
        <v>69</v>
      </c>
      <c r="E235" s="30" t="s">
        <v>5166</v>
      </c>
      <c r="F235" s="31" t="s">
        <v>486</v>
      </c>
      <c r="G235" s="32">
        <v>1.24</v>
      </c>
      <c r="H235" s="33">
        <v>0</v>
      </c>
      <c r="I235" s="33">
        <f>ROUND(ROUND(H235,2)*ROUND(G235,3),2)</f>
        <v>0</v>
      </c>
      <c r="O235">
        <f>(I235*21)/100</f>
        <v>0</v>
      </c>
      <c r="P235" t="s">
        <v>35</v>
      </c>
    </row>
    <row r="236" spans="1:16" x14ac:dyDescent="0.2">
      <c r="A236" s="34" t="s">
        <v>59</v>
      </c>
      <c r="E236" s="35" t="s">
        <v>69</v>
      </c>
    </row>
    <row r="237" spans="1:16" x14ac:dyDescent="0.2">
      <c r="A237" s="36" t="s">
        <v>61</v>
      </c>
      <c r="E237" s="37" t="s">
        <v>6233</v>
      </c>
    </row>
    <row r="238" spans="1:16" ht="76.5" x14ac:dyDescent="0.2">
      <c r="A238" t="s">
        <v>63</v>
      </c>
      <c r="E238" s="35" t="s">
        <v>5154</v>
      </c>
    </row>
    <row r="239" spans="1:16" x14ac:dyDescent="0.2">
      <c r="A239" s="24" t="s">
        <v>55</v>
      </c>
      <c r="B239" s="29" t="s">
        <v>379</v>
      </c>
      <c r="C239" s="29" t="s">
        <v>5168</v>
      </c>
      <c r="D239" s="24" t="s">
        <v>69</v>
      </c>
      <c r="E239" s="30" t="s">
        <v>5169</v>
      </c>
      <c r="F239" s="31" t="s">
        <v>486</v>
      </c>
      <c r="G239" s="32">
        <v>1.24</v>
      </c>
      <c r="H239" s="33">
        <v>0</v>
      </c>
      <c r="I239" s="33">
        <f>ROUND(ROUND(H239,2)*ROUND(G239,3),2)</f>
        <v>0</v>
      </c>
      <c r="O239">
        <f>(I239*21)/100</f>
        <v>0</v>
      </c>
      <c r="P239" t="s">
        <v>35</v>
      </c>
    </row>
    <row r="240" spans="1:16" x14ac:dyDescent="0.2">
      <c r="A240" s="34" t="s">
        <v>59</v>
      </c>
      <c r="E240" s="35" t="s">
        <v>69</v>
      </c>
    </row>
    <row r="241" spans="1:18" x14ac:dyDescent="0.2">
      <c r="A241" s="36" t="s">
        <v>61</v>
      </c>
      <c r="E241" s="37" t="s">
        <v>6233</v>
      </c>
    </row>
    <row r="242" spans="1:18" x14ac:dyDescent="0.2">
      <c r="A242" t="s">
        <v>63</v>
      </c>
      <c r="E242" s="35" t="s">
        <v>5170</v>
      </c>
    </row>
    <row r="243" spans="1:18" ht="12.75" customHeight="1" x14ac:dyDescent="0.2">
      <c r="A243" s="12" t="s">
        <v>53</v>
      </c>
      <c r="B243" s="12"/>
      <c r="C243" s="38" t="s">
        <v>34</v>
      </c>
      <c r="D243" s="12"/>
      <c r="E243" s="27" t="s">
        <v>261</v>
      </c>
      <c r="F243" s="12"/>
      <c r="G243" s="12"/>
      <c r="H243" s="12"/>
      <c r="I243" s="39">
        <f>0+Q243</f>
        <v>0</v>
      </c>
      <c r="O243">
        <f>0+R243</f>
        <v>0</v>
      </c>
      <c r="Q243">
        <f>0+I244+I248+I252</f>
        <v>0</v>
      </c>
      <c r="R243">
        <f>0+O244+O248+O252</f>
        <v>0</v>
      </c>
    </row>
    <row r="244" spans="1:18" x14ac:dyDescent="0.2">
      <c r="A244" s="24" t="s">
        <v>55</v>
      </c>
      <c r="B244" s="29" t="s">
        <v>385</v>
      </c>
      <c r="C244" s="29" t="s">
        <v>5171</v>
      </c>
      <c r="D244" s="24" t="s">
        <v>69</v>
      </c>
      <c r="E244" s="30" t="s">
        <v>5172</v>
      </c>
      <c r="F244" s="31" t="s">
        <v>486</v>
      </c>
      <c r="G244" s="32">
        <v>1.24</v>
      </c>
      <c r="H244" s="33">
        <v>0</v>
      </c>
      <c r="I244" s="33">
        <f>ROUND(ROUND(H244,2)*ROUND(G244,3),2)</f>
        <v>0</v>
      </c>
      <c r="O244">
        <f>(I244*21)/100</f>
        <v>0</v>
      </c>
      <c r="P244" t="s">
        <v>35</v>
      </c>
    </row>
    <row r="245" spans="1:18" x14ac:dyDescent="0.2">
      <c r="A245" s="34" t="s">
        <v>59</v>
      </c>
      <c r="E245" s="35" t="s">
        <v>69</v>
      </c>
    </row>
    <row r="246" spans="1:18" x14ac:dyDescent="0.2">
      <c r="A246" s="36" t="s">
        <v>61</v>
      </c>
      <c r="E246" s="37" t="s">
        <v>6233</v>
      </c>
    </row>
    <row r="247" spans="1:18" x14ac:dyDescent="0.2">
      <c r="A247" t="s">
        <v>63</v>
      </c>
      <c r="E247" s="35" t="s">
        <v>69</v>
      </c>
    </row>
    <row r="248" spans="1:18" x14ac:dyDescent="0.2">
      <c r="A248" s="24" t="s">
        <v>55</v>
      </c>
      <c r="B248" s="29" t="s">
        <v>391</v>
      </c>
      <c r="C248" s="29" t="s">
        <v>5173</v>
      </c>
      <c r="D248" s="24" t="s">
        <v>69</v>
      </c>
      <c r="E248" s="30" t="s">
        <v>5174</v>
      </c>
      <c r="F248" s="31" t="s">
        <v>486</v>
      </c>
      <c r="G248" s="32">
        <v>0.62</v>
      </c>
      <c r="H248" s="33">
        <v>0</v>
      </c>
      <c r="I248" s="33">
        <f>ROUND(ROUND(H248,2)*ROUND(G248,3),2)</f>
        <v>0</v>
      </c>
      <c r="O248">
        <f>(I248*21)/100</f>
        <v>0</v>
      </c>
      <c r="P248" t="s">
        <v>35</v>
      </c>
    </row>
    <row r="249" spans="1:18" x14ac:dyDescent="0.2">
      <c r="A249" s="34" t="s">
        <v>59</v>
      </c>
      <c r="E249" s="35" t="s">
        <v>69</v>
      </c>
    </row>
    <row r="250" spans="1:18" x14ac:dyDescent="0.2">
      <c r="A250" s="36" t="s">
        <v>61</v>
      </c>
      <c r="E250" s="37" t="s">
        <v>6228</v>
      </c>
    </row>
    <row r="251" spans="1:18" x14ac:dyDescent="0.2">
      <c r="A251" t="s">
        <v>63</v>
      </c>
      <c r="E251" s="35" t="s">
        <v>69</v>
      </c>
    </row>
    <row r="252" spans="1:18" x14ac:dyDescent="0.2">
      <c r="A252" s="24" t="s">
        <v>55</v>
      </c>
      <c r="B252" s="29" t="s">
        <v>396</v>
      </c>
      <c r="C252" s="29" t="s">
        <v>5175</v>
      </c>
      <c r="D252" s="24" t="s">
        <v>69</v>
      </c>
      <c r="E252" s="30" t="s">
        <v>5176</v>
      </c>
      <c r="F252" s="31" t="s">
        <v>486</v>
      </c>
      <c r="G252" s="32">
        <v>1.24</v>
      </c>
      <c r="H252" s="33">
        <v>0</v>
      </c>
      <c r="I252" s="33">
        <f>ROUND(ROUND(H252,2)*ROUND(G252,3),2)</f>
        <v>0</v>
      </c>
      <c r="O252">
        <f>(I252*21)/100</f>
        <v>0</v>
      </c>
      <c r="P252" t="s">
        <v>35</v>
      </c>
    </row>
    <row r="253" spans="1:18" x14ac:dyDescent="0.2">
      <c r="A253" s="34" t="s">
        <v>59</v>
      </c>
      <c r="E253" s="35" t="s">
        <v>69</v>
      </c>
    </row>
    <row r="254" spans="1:18" x14ac:dyDescent="0.2">
      <c r="A254" s="36" t="s">
        <v>61</v>
      </c>
      <c r="E254" s="37" t="s">
        <v>6233</v>
      </c>
    </row>
    <row r="255" spans="1:18" x14ac:dyDescent="0.2">
      <c r="A255" t="s">
        <v>63</v>
      </c>
      <c r="E255" s="35" t="s">
        <v>69</v>
      </c>
    </row>
    <row r="256" spans="1:18" ht="12.75" customHeight="1" x14ac:dyDescent="0.2">
      <c r="A256" s="12" t="s">
        <v>53</v>
      </c>
      <c r="B256" s="12"/>
      <c r="C256" s="38" t="s">
        <v>43</v>
      </c>
      <c r="D256" s="12"/>
      <c r="E256" s="27" t="s">
        <v>281</v>
      </c>
      <c r="F256" s="12"/>
      <c r="G256" s="12"/>
      <c r="H256" s="12"/>
      <c r="I256" s="39">
        <f>0+Q256</f>
        <v>0</v>
      </c>
      <c r="O256">
        <f>0+R256</f>
        <v>0</v>
      </c>
      <c r="Q256">
        <f>0+I257+I261+I265+I269+I273</f>
        <v>0</v>
      </c>
      <c r="R256">
        <f>0+O257+O261+O265+O269+O273</f>
        <v>0</v>
      </c>
    </row>
    <row r="257" spans="1:16" x14ac:dyDescent="0.2">
      <c r="A257" s="24" t="s">
        <v>55</v>
      </c>
      <c r="B257" s="29" t="s">
        <v>402</v>
      </c>
      <c r="C257" s="29" t="s">
        <v>5177</v>
      </c>
      <c r="D257" s="24" t="s">
        <v>69</v>
      </c>
      <c r="E257" s="30" t="s">
        <v>5178</v>
      </c>
      <c r="F257" s="31" t="s">
        <v>71</v>
      </c>
      <c r="G257" s="32">
        <v>34.923000000000002</v>
      </c>
      <c r="H257" s="33">
        <v>0</v>
      </c>
      <c r="I257" s="33">
        <f>ROUND(ROUND(H257,2)*ROUND(G257,3),2)</f>
        <v>0</v>
      </c>
      <c r="O257">
        <f>(I257*21)/100</f>
        <v>0</v>
      </c>
      <c r="P257" t="s">
        <v>35</v>
      </c>
    </row>
    <row r="258" spans="1:16" ht="89.25" x14ac:dyDescent="0.2">
      <c r="A258" s="34" t="s">
        <v>59</v>
      </c>
      <c r="E258" s="35" t="s">
        <v>5179</v>
      </c>
    </row>
    <row r="259" spans="1:16" ht="127.5" x14ac:dyDescent="0.2">
      <c r="A259" s="36" t="s">
        <v>61</v>
      </c>
      <c r="E259" s="37" t="s">
        <v>6234</v>
      </c>
    </row>
    <row r="260" spans="1:16" ht="25.5" x14ac:dyDescent="0.2">
      <c r="A260" t="s">
        <v>63</v>
      </c>
      <c r="E260" s="35" t="s">
        <v>5181</v>
      </c>
    </row>
    <row r="261" spans="1:16" x14ac:dyDescent="0.2">
      <c r="A261" s="24" t="s">
        <v>55</v>
      </c>
      <c r="B261" s="29" t="s">
        <v>407</v>
      </c>
      <c r="C261" s="29" t="s">
        <v>5182</v>
      </c>
      <c r="D261" s="24" t="s">
        <v>69</v>
      </c>
      <c r="E261" s="30" t="s">
        <v>5183</v>
      </c>
      <c r="F261" s="31" t="s">
        <v>71</v>
      </c>
      <c r="G261" s="32">
        <v>170.88200000000001</v>
      </c>
      <c r="H261" s="33">
        <v>0</v>
      </c>
      <c r="I261" s="33">
        <f>ROUND(ROUND(H261,2)*ROUND(G261,3),2)</f>
        <v>0</v>
      </c>
      <c r="O261">
        <f>(I261*21)/100</f>
        <v>0</v>
      </c>
      <c r="P261" t="s">
        <v>35</v>
      </c>
    </row>
    <row r="262" spans="1:16" ht="25.5" x14ac:dyDescent="0.2">
      <c r="A262" s="34" t="s">
        <v>59</v>
      </c>
      <c r="E262" s="35" t="s">
        <v>5184</v>
      </c>
    </row>
    <row r="263" spans="1:16" x14ac:dyDescent="0.2">
      <c r="A263" s="36" t="s">
        <v>61</v>
      </c>
      <c r="E263" s="37" t="s">
        <v>6235</v>
      </c>
    </row>
    <row r="264" spans="1:16" x14ac:dyDescent="0.2">
      <c r="A264" t="s">
        <v>63</v>
      </c>
      <c r="E264" s="35" t="s">
        <v>69</v>
      </c>
    </row>
    <row r="265" spans="1:16" x14ac:dyDescent="0.2">
      <c r="A265" s="24" t="s">
        <v>55</v>
      </c>
      <c r="B265" s="29" t="s">
        <v>412</v>
      </c>
      <c r="C265" s="29" t="s">
        <v>5186</v>
      </c>
      <c r="D265" s="24" t="s">
        <v>69</v>
      </c>
      <c r="E265" s="30" t="s">
        <v>5187</v>
      </c>
      <c r="F265" s="31" t="s">
        <v>71</v>
      </c>
      <c r="G265" s="32">
        <v>1.784</v>
      </c>
      <c r="H265" s="33">
        <v>0</v>
      </c>
      <c r="I265" s="33">
        <f>ROUND(ROUND(H265,2)*ROUND(G265,3),2)</f>
        <v>0</v>
      </c>
      <c r="O265">
        <f>(I265*21)/100</f>
        <v>0</v>
      </c>
      <c r="P265" t="s">
        <v>35</v>
      </c>
    </row>
    <row r="266" spans="1:16" ht="25.5" x14ac:dyDescent="0.2">
      <c r="A266" s="34" t="s">
        <v>59</v>
      </c>
      <c r="E266" s="35" t="s">
        <v>5188</v>
      </c>
    </row>
    <row r="267" spans="1:16" ht="51" x14ac:dyDescent="0.2">
      <c r="A267" s="36" t="s">
        <v>61</v>
      </c>
      <c r="E267" s="37" t="s">
        <v>6236</v>
      </c>
    </row>
    <row r="268" spans="1:16" ht="38.25" x14ac:dyDescent="0.2">
      <c r="A268" t="s">
        <v>63</v>
      </c>
      <c r="E268" s="35" t="s">
        <v>5190</v>
      </c>
    </row>
    <row r="269" spans="1:16" x14ac:dyDescent="0.2">
      <c r="A269" s="24" t="s">
        <v>55</v>
      </c>
      <c r="B269" s="29" t="s">
        <v>417</v>
      </c>
      <c r="C269" s="29" t="s">
        <v>5191</v>
      </c>
      <c r="D269" s="24" t="s">
        <v>69</v>
      </c>
      <c r="E269" s="30" t="s">
        <v>5192</v>
      </c>
      <c r="F269" s="31" t="s">
        <v>71</v>
      </c>
      <c r="G269" s="32">
        <v>3.3610000000000002</v>
      </c>
      <c r="H269" s="33">
        <v>0</v>
      </c>
      <c r="I269" s="33">
        <f>ROUND(ROUND(H269,2)*ROUND(G269,3),2)</f>
        <v>0</v>
      </c>
      <c r="O269">
        <f>(I269*21)/100</f>
        <v>0</v>
      </c>
      <c r="P269" t="s">
        <v>35</v>
      </c>
    </row>
    <row r="270" spans="1:16" x14ac:dyDescent="0.2">
      <c r="A270" s="34" t="s">
        <v>59</v>
      </c>
      <c r="E270" s="35" t="s">
        <v>5193</v>
      </c>
    </row>
    <row r="271" spans="1:16" ht="38.25" x14ac:dyDescent="0.2">
      <c r="A271" s="36" t="s">
        <v>61</v>
      </c>
      <c r="E271" s="37" t="s">
        <v>6237</v>
      </c>
    </row>
    <row r="272" spans="1:16" ht="25.5" x14ac:dyDescent="0.2">
      <c r="A272" t="s">
        <v>63</v>
      </c>
      <c r="E272" s="35" t="s">
        <v>5195</v>
      </c>
    </row>
    <row r="273" spans="1:18" x14ac:dyDescent="0.2">
      <c r="A273" s="24" t="s">
        <v>55</v>
      </c>
      <c r="B273" s="29" t="s">
        <v>423</v>
      </c>
      <c r="C273" s="29" t="s">
        <v>5196</v>
      </c>
      <c r="D273" s="24" t="s">
        <v>69</v>
      </c>
      <c r="E273" s="30" t="s">
        <v>5197</v>
      </c>
      <c r="F273" s="31" t="s">
        <v>101</v>
      </c>
      <c r="G273" s="32">
        <v>4.34</v>
      </c>
      <c r="H273" s="33">
        <v>0</v>
      </c>
      <c r="I273" s="33">
        <f>ROUND(ROUND(H273,2)*ROUND(G273,3),2)</f>
        <v>0</v>
      </c>
      <c r="O273">
        <f>(I273*21)/100</f>
        <v>0</v>
      </c>
      <c r="P273" t="s">
        <v>35</v>
      </c>
    </row>
    <row r="274" spans="1:18" x14ac:dyDescent="0.2">
      <c r="A274" s="34" t="s">
        <v>59</v>
      </c>
      <c r="E274" s="35" t="s">
        <v>69</v>
      </c>
    </row>
    <row r="275" spans="1:18" x14ac:dyDescent="0.2">
      <c r="A275" s="36" t="s">
        <v>61</v>
      </c>
      <c r="E275" s="37" t="s">
        <v>6238</v>
      </c>
    </row>
    <row r="276" spans="1:18" ht="63.75" x14ac:dyDescent="0.2">
      <c r="A276" t="s">
        <v>63</v>
      </c>
      <c r="E276" s="35" t="s">
        <v>5199</v>
      </c>
    </row>
    <row r="277" spans="1:18" ht="12.75" customHeight="1" x14ac:dyDescent="0.2">
      <c r="A277" s="12" t="s">
        <v>53</v>
      </c>
      <c r="B277" s="12"/>
      <c r="C277" s="38" t="s">
        <v>45</v>
      </c>
      <c r="D277" s="12"/>
      <c r="E277" s="27" t="s">
        <v>315</v>
      </c>
      <c r="F277" s="12"/>
      <c r="G277" s="12"/>
      <c r="H277" s="12"/>
      <c r="I277" s="39">
        <f>0+Q277</f>
        <v>0</v>
      </c>
      <c r="O277">
        <f>0+R277</f>
        <v>0</v>
      </c>
      <c r="Q277">
        <f>0+I278+I282+I286+I290+I294+I298+I302+I306+I310+I314+I318+I322+I326+I330+I334</f>
        <v>0</v>
      </c>
      <c r="R277">
        <f>0+O278+O282+O286+O290+O294+O298+O302+O306+O310+O314+O318+O322+O326+O330+O334</f>
        <v>0</v>
      </c>
    </row>
    <row r="278" spans="1:18" x14ac:dyDescent="0.2">
      <c r="A278" s="24" t="s">
        <v>55</v>
      </c>
      <c r="B278" s="29" t="s">
        <v>429</v>
      </c>
      <c r="C278" s="29" t="s">
        <v>5200</v>
      </c>
      <c r="D278" s="24" t="s">
        <v>69</v>
      </c>
      <c r="E278" s="30" t="s">
        <v>5201</v>
      </c>
      <c r="F278" s="31" t="s">
        <v>486</v>
      </c>
      <c r="G278" s="32">
        <v>3.1</v>
      </c>
      <c r="H278" s="33">
        <v>0</v>
      </c>
      <c r="I278" s="33">
        <f>ROUND(ROUND(H278,2)*ROUND(G278,3),2)</f>
        <v>0</v>
      </c>
      <c r="O278">
        <f>(I278*21)/100</f>
        <v>0</v>
      </c>
      <c r="P278" t="s">
        <v>35</v>
      </c>
    </row>
    <row r="279" spans="1:18" x14ac:dyDescent="0.2">
      <c r="A279" s="34" t="s">
        <v>59</v>
      </c>
      <c r="E279" s="35" t="s">
        <v>69</v>
      </c>
    </row>
    <row r="280" spans="1:18" x14ac:dyDescent="0.2">
      <c r="A280" s="36" t="s">
        <v>61</v>
      </c>
      <c r="E280" s="37" t="s">
        <v>6239</v>
      </c>
    </row>
    <row r="281" spans="1:18" ht="25.5" x14ac:dyDescent="0.2">
      <c r="A281" t="s">
        <v>63</v>
      </c>
      <c r="E281" s="35" t="s">
        <v>5203</v>
      </c>
    </row>
    <row r="282" spans="1:18" x14ac:dyDescent="0.2">
      <c r="A282" s="24" t="s">
        <v>55</v>
      </c>
      <c r="B282" s="29" t="s">
        <v>434</v>
      </c>
      <c r="C282" s="29" t="s">
        <v>5204</v>
      </c>
      <c r="D282" s="24" t="s">
        <v>69</v>
      </c>
      <c r="E282" s="30" t="s">
        <v>5205</v>
      </c>
      <c r="F282" s="31" t="s">
        <v>204</v>
      </c>
      <c r="G282" s="32">
        <v>0.62</v>
      </c>
      <c r="H282" s="33">
        <v>0</v>
      </c>
      <c r="I282" s="33">
        <f>ROUND(ROUND(H282,2)*ROUND(G282,3),2)</f>
        <v>0</v>
      </c>
      <c r="O282">
        <f>(I282*21)/100</f>
        <v>0</v>
      </c>
      <c r="P282" t="s">
        <v>35</v>
      </c>
    </row>
    <row r="283" spans="1:18" x14ac:dyDescent="0.2">
      <c r="A283" s="34" t="s">
        <v>59</v>
      </c>
      <c r="E283" s="35" t="s">
        <v>69</v>
      </c>
    </row>
    <row r="284" spans="1:18" x14ac:dyDescent="0.2">
      <c r="A284" s="36" t="s">
        <v>61</v>
      </c>
      <c r="E284" s="37" t="s">
        <v>6228</v>
      </c>
    </row>
    <row r="285" spans="1:18" x14ac:dyDescent="0.2">
      <c r="A285" t="s">
        <v>63</v>
      </c>
      <c r="E285" s="35" t="s">
        <v>69</v>
      </c>
    </row>
    <row r="286" spans="1:18" x14ac:dyDescent="0.2">
      <c r="A286" s="24" t="s">
        <v>55</v>
      </c>
      <c r="B286" s="29" t="s">
        <v>439</v>
      </c>
      <c r="C286" s="29" t="s">
        <v>5206</v>
      </c>
      <c r="D286" s="24" t="s">
        <v>69</v>
      </c>
      <c r="E286" s="30" t="s">
        <v>5207</v>
      </c>
      <c r="F286" s="31" t="s">
        <v>204</v>
      </c>
      <c r="G286" s="32">
        <v>0.62</v>
      </c>
      <c r="H286" s="33">
        <v>0</v>
      </c>
      <c r="I286" s="33">
        <f>ROUND(ROUND(H286,2)*ROUND(G286,3),2)</f>
        <v>0</v>
      </c>
      <c r="O286">
        <f>(I286*21)/100</f>
        <v>0</v>
      </c>
      <c r="P286" t="s">
        <v>35</v>
      </c>
    </row>
    <row r="287" spans="1:18" x14ac:dyDescent="0.2">
      <c r="A287" s="34" t="s">
        <v>59</v>
      </c>
      <c r="E287" s="35" t="s">
        <v>69</v>
      </c>
    </row>
    <row r="288" spans="1:18" x14ac:dyDescent="0.2">
      <c r="A288" s="36" t="s">
        <v>61</v>
      </c>
      <c r="E288" s="37" t="s">
        <v>6228</v>
      </c>
    </row>
    <row r="289" spans="1:16" ht="51" x14ac:dyDescent="0.2">
      <c r="A289" t="s">
        <v>63</v>
      </c>
      <c r="E289" s="35" t="s">
        <v>5208</v>
      </c>
    </row>
    <row r="290" spans="1:16" x14ac:dyDescent="0.2">
      <c r="A290" s="24" t="s">
        <v>55</v>
      </c>
      <c r="B290" s="29" t="s">
        <v>444</v>
      </c>
      <c r="C290" s="29" t="s">
        <v>5209</v>
      </c>
      <c r="D290" s="24" t="s">
        <v>69</v>
      </c>
      <c r="E290" s="30" t="s">
        <v>5210</v>
      </c>
      <c r="F290" s="31" t="s">
        <v>486</v>
      </c>
      <c r="G290" s="32">
        <v>0.62</v>
      </c>
      <c r="H290" s="33">
        <v>0</v>
      </c>
      <c r="I290" s="33">
        <f>ROUND(ROUND(H290,2)*ROUND(G290,3),2)</f>
        <v>0</v>
      </c>
      <c r="O290">
        <f>(I290*21)/100</f>
        <v>0</v>
      </c>
      <c r="P290" t="s">
        <v>35</v>
      </c>
    </row>
    <row r="291" spans="1:16" x14ac:dyDescent="0.2">
      <c r="A291" s="34" t="s">
        <v>59</v>
      </c>
      <c r="E291" s="35" t="s">
        <v>69</v>
      </c>
    </row>
    <row r="292" spans="1:16" x14ac:dyDescent="0.2">
      <c r="A292" s="36" t="s">
        <v>61</v>
      </c>
      <c r="E292" s="37" t="s">
        <v>6228</v>
      </c>
    </row>
    <row r="293" spans="1:16" ht="25.5" x14ac:dyDescent="0.2">
      <c r="A293" t="s">
        <v>63</v>
      </c>
      <c r="E293" s="35" t="s">
        <v>5211</v>
      </c>
    </row>
    <row r="294" spans="1:16" x14ac:dyDescent="0.2">
      <c r="A294" s="24" t="s">
        <v>55</v>
      </c>
      <c r="B294" s="29" t="s">
        <v>449</v>
      </c>
      <c r="C294" s="29" t="s">
        <v>5212</v>
      </c>
      <c r="D294" s="24" t="s">
        <v>69</v>
      </c>
      <c r="E294" s="30" t="s">
        <v>5213</v>
      </c>
      <c r="F294" s="31" t="s">
        <v>486</v>
      </c>
      <c r="G294" s="32">
        <v>0.62</v>
      </c>
      <c r="H294" s="33">
        <v>0</v>
      </c>
      <c r="I294" s="33">
        <f>ROUND(ROUND(H294,2)*ROUND(G294,3),2)</f>
        <v>0</v>
      </c>
      <c r="O294">
        <f>(I294*21)/100</f>
        <v>0</v>
      </c>
      <c r="P294" t="s">
        <v>35</v>
      </c>
    </row>
    <row r="295" spans="1:16" x14ac:dyDescent="0.2">
      <c r="A295" s="34" t="s">
        <v>59</v>
      </c>
      <c r="E295" s="35" t="s">
        <v>5214</v>
      </c>
    </row>
    <row r="296" spans="1:16" x14ac:dyDescent="0.2">
      <c r="A296" s="36" t="s">
        <v>61</v>
      </c>
      <c r="E296" s="37" t="s">
        <v>6228</v>
      </c>
    </row>
    <row r="297" spans="1:16" x14ac:dyDescent="0.2">
      <c r="A297" t="s">
        <v>63</v>
      </c>
      <c r="E297" s="35" t="s">
        <v>69</v>
      </c>
    </row>
    <row r="298" spans="1:16" x14ac:dyDescent="0.2">
      <c r="A298" s="24" t="s">
        <v>55</v>
      </c>
      <c r="B298" s="29" t="s">
        <v>454</v>
      </c>
      <c r="C298" s="29" t="s">
        <v>5215</v>
      </c>
      <c r="D298" s="24" t="s">
        <v>69</v>
      </c>
      <c r="E298" s="30" t="s">
        <v>5216</v>
      </c>
      <c r="F298" s="31" t="s">
        <v>486</v>
      </c>
      <c r="G298" s="32">
        <v>0.62</v>
      </c>
      <c r="H298" s="33">
        <v>0</v>
      </c>
      <c r="I298" s="33">
        <f>ROUND(ROUND(H298,2)*ROUND(G298,3),2)</f>
        <v>0</v>
      </c>
      <c r="O298">
        <f>(I298*21)/100</f>
        <v>0</v>
      </c>
      <c r="P298" t="s">
        <v>35</v>
      </c>
    </row>
    <row r="299" spans="1:16" x14ac:dyDescent="0.2">
      <c r="A299" s="34" t="s">
        <v>59</v>
      </c>
      <c r="E299" s="35" t="s">
        <v>69</v>
      </c>
    </row>
    <row r="300" spans="1:16" x14ac:dyDescent="0.2">
      <c r="A300" s="36" t="s">
        <v>61</v>
      </c>
      <c r="E300" s="37" t="s">
        <v>6228</v>
      </c>
    </row>
    <row r="301" spans="1:16" x14ac:dyDescent="0.2">
      <c r="A301" t="s">
        <v>63</v>
      </c>
      <c r="E301" s="35" t="s">
        <v>5217</v>
      </c>
    </row>
    <row r="302" spans="1:16" x14ac:dyDescent="0.2">
      <c r="A302" s="24" t="s">
        <v>55</v>
      </c>
      <c r="B302" s="29" t="s">
        <v>459</v>
      </c>
      <c r="C302" s="29" t="s">
        <v>5218</v>
      </c>
      <c r="D302" s="24" t="s">
        <v>69</v>
      </c>
      <c r="E302" s="30" t="s">
        <v>5219</v>
      </c>
      <c r="F302" s="31" t="s">
        <v>486</v>
      </c>
      <c r="G302" s="32">
        <v>0.62</v>
      </c>
      <c r="H302" s="33">
        <v>0</v>
      </c>
      <c r="I302" s="33">
        <f>ROUND(ROUND(H302,2)*ROUND(G302,3),2)</f>
        <v>0</v>
      </c>
      <c r="O302">
        <f>(I302*21)/100</f>
        <v>0</v>
      </c>
      <c r="P302" t="s">
        <v>35</v>
      </c>
    </row>
    <row r="303" spans="1:16" x14ac:dyDescent="0.2">
      <c r="A303" s="34" t="s">
        <v>59</v>
      </c>
      <c r="E303" s="35" t="s">
        <v>69</v>
      </c>
    </row>
    <row r="304" spans="1:16" x14ac:dyDescent="0.2">
      <c r="A304" s="36" t="s">
        <v>61</v>
      </c>
      <c r="E304" s="37" t="s">
        <v>6228</v>
      </c>
    </row>
    <row r="305" spans="1:16" x14ac:dyDescent="0.2">
      <c r="A305" t="s">
        <v>63</v>
      </c>
      <c r="E305" s="35" t="s">
        <v>5220</v>
      </c>
    </row>
    <row r="306" spans="1:16" x14ac:dyDescent="0.2">
      <c r="A306" s="24" t="s">
        <v>55</v>
      </c>
      <c r="B306" s="29" t="s">
        <v>465</v>
      </c>
      <c r="C306" s="29" t="s">
        <v>5221</v>
      </c>
      <c r="D306" s="24" t="s">
        <v>69</v>
      </c>
      <c r="E306" s="30" t="s">
        <v>5222</v>
      </c>
      <c r="F306" s="31" t="s">
        <v>486</v>
      </c>
      <c r="G306" s="32">
        <v>0.62</v>
      </c>
      <c r="H306" s="33">
        <v>0</v>
      </c>
      <c r="I306" s="33">
        <f>ROUND(ROUND(H306,2)*ROUND(G306,3),2)</f>
        <v>0</v>
      </c>
      <c r="O306">
        <f>(I306*21)/100</f>
        <v>0</v>
      </c>
      <c r="P306" t="s">
        <v>35</v>
      </c>
    </row>
    <row r="307" spans="1:16" x14ac:dyDescent="0.2">
      <c r="A307" s="34" t="s">
        <v>59</v>
      </c>
      <c r="E307" s="35" t="s">
        <v>69</v>
      </c>
    </row>
    <row r="308" spans="1:16" x14ac:dyDescent="0.2">
      <c r="A308" s="36" t="s">
        <v>61</v>
      </c>
      <c r="E308" s="37" t="s">
        <v>6228</v>
      </c>
    </row>
    <row r="309" spans="1:16" ht="51" x14ac:dyDescent="0.2">
      <c r="A309" t="s">
        <v>63</v>
      </c>
      <c r="E309" s="35" t="s">
        <v>5223</v>
      </c>
    </row>
    <row r="310" spans="1:16" x14ac:dyDescent="0.2">
      <c r="A310" s="24" t="s">
        <v>55</v>
      </c>
      <c r="B310" s="29" t="s">
        <v>470</v>
      </c>
      <c r="C310" s="29" t="s">
        <v>5224</v>
      </c>
      <c r="D310" s="24" t="s">
        <v>69</v>
      </c>
      <c r="E310" s="30" t="s">
        <v>5225</v>
      </c>
      <c r="F310" s="31" t="s">
        <v>486</v>
      </c>
      <c r="G310" s="32">
        <v>0.62</v>
      </c>
      <c r="H310" s="33">
        <v>0</v>
      </c>
      <c r="I310" s="33">
        <f>ROUND(ROUND(H310,2)*ROUND(G310,3),2)</f>
        <v>0</v>
      </c>
      <c r="O310">
        <f>(I310*21)/100</f>
        <v>0</v>
      </c>
      <c r="P310" t="s">
        <v>35</v>
      </c>
    </row>
    <row r="311" spans="1:16" x14ac:dyDescent="0.2">
      <c r="A311" s="34" t="s">
        <v>59</v>
      </c>
      <c r="E311" s="35" t="s">
        <v>69</v>
      </c>
    </row>
    <row r="312" spans="1:16" x14ac:dyDescent="0.2">
      <c r="A312" s="36" t="s">
        <v>61</v>
      </c>
      <c r="E312" s="37" t="s">
        <v>6228</v>
      </c>
    </row>
    <row r="313" spans="1:16" ht="51" x14ac:dyDescent="0.2">
      <c r="A313" t="s">
        <v>63</v>
      </c>
      <c r="E313" s="35" t="s">
        <v>5226</v>
      </c>
    </row>
    <row r="314" spans="1:16" x14ac:dyDescent="0.2">
      <c r="A314" s="24" t="s">
        <v>55</v>
      </c>
      <c r="B314" s="29" t="s">
        <v>477</v>
      </c>
      <c r="C314" s="29" t="s">
        <v>5227</v>
      </c>
      <c r="D314" s="24" t="s">
        <v>69</v>
      </c>
      <c r="E314" s="30" t="s">
        <v>5228</v>
      </c>
      <c r="F314" s="31" t="s">
        <v>486</v>
      </c>
      <c r="G314" s="32">
        <v>0.62</v>
      </c>
      <c r="H314" s="33">
        <v>0</v>
      </c>
      <c r="I314" s="33">
        <f>ROUND(ROUND(H314,2)*ROUND(G314,3),2)</f>
        <v>0</v>
      </c>
      <c r="O314">
        <f>(I314*21)/100</f>
        <v>0</v>
      </c>
      <c r="P314" t="s">
        <v>35</v>
      </c>
    </row>
    <row r="315" spans="1:16" x14ac:dyDescent="0.2">
      <c r="A315" s="34" t="s">
        <v>59</v>
      </c>
      <c r="E315" s="35" t="s">
        <v>69</v>
      </c>
    </row>
    <row r="316" spans="1:16" x14ac:dyDescent="0.2">
      <c r="A316" s="36" t="s">
        <v>61</v>
      </c>
      <c r="E316" s="37" t="s">
        <v>6228</v>
      </c>
    </row>
    <row r="317" spans="1:16" ht="51" x14ac:dyDescent="0.2">
      <c r="A317" t="s">
        <v>63</v>
      </c>
      <c r="E317" s="35" t="s">
        <v>5229</v>
      </c>
    </row>
    <row r="318" spans="1:16" x14ac:dyDescent="0.2">
      <c r="A318" s="24" t="s">
        <v>55</v>
      </c>
      <c r="B318" s="29" t="s">
        <v>483</v>
      </c>
      <c r="C318" s="29" t="s">
        <v>5230</v>
      </c>
      <c r="D318" s="24" t="s">
        <v>69</v>
      </c>
      <c r="E318" s="30" t="s">
        <v>5231</v>
      </c>
      <c r="F318" s="31" t="s">
        <v>486</v>
      </c>
      <c r="G318" s="32">
        <v>0.62</v>
      </c>
      <c r="H318" s="33">
        <v>0</v>
      </c>
      <c r="I318" s="33">
        <f>ROUND(ROUND(H318,2)*ROUND(G318,3),2)</f>
        <v>0</v>
      </c>
      <c r="O318">
        <f>(I318*21)/100</f>
        <v>0</v>
      </c>
      <c r="P318" t="s">
        <v>35</v>
      </c>
    </row>
    <row r="319" spans="1:16" x14ac:dyDescent="0.2">
      <c r="A319" s="34" t="s">
        <v>59</v>
      </c>
      <c r="E319" s="35" t="s">
        <v>69</v>
      </c>
    </row>
    <row r="320" spans="1:16" x14ac:dyDescent="0.2">
      <c r="A320" s="36" t="s">
        <v>61</v>
      </c>
      <c r="E320" s="37" t="s">
        <v>6228</v>
      </c>
    </row>
    <row r="321" spans="1:16" ht="51" x14ac:dyDescent="0.2">
      <c r="A321" t="s">
        <v>63</v>
      </c>
      <c r="E321" s="35" t="s">
        <v>5232</v>
      </c>
    </row>
    <row r="322" spans="1:16" x14ac:dyDescent="0.2">
      <c r="A322" s="24" t="s">
        <v>55</v>
      </c>
      <c r="B322" s="29" t="s">
        <v>491</v>
      </c>
      <c r="C322" s="29" t="s">
        <v>5233</v>
      </c>
      <c r="D322" s="24" t="s">
        <v>69</v>
      </c>
      <c r="E322" s="30" t="s">
        <v>5234</v>
      </c>
      <c r="F322" s="31" t="s">
        <v>486</v>
      </c>
      <c r="G322" s="32">
        <v>0.62</v>
      </c>
      <c r="H322" s="33">
        <v>0</v>
      </c>
      <c r="I322" s="33">
        <f>ROUND(ROUND(H322,2)*ROUND(G322,3),2)</f>
        <v>0</v>
      </c>
      <c r="O322">
        <f>(I322*21)/100</f>
        <v>0</v>
      </c>
      <c r="P322" t="s">
        <v>35</v>
      </c>
    </row>
    <row r="323" spans="1:16" x14ac:dyDescent="0.2">
      <c r="A323" s="34" t="s">
        <v>59</v>
      </c>
      <c r="E323" s="35" t="s">
        <v>69</v>
      </c>
    </row>
    <row r="324" spans="1:16" x14ac:dyDescent="0.2">
      <c r="A324" s="36" t="s">
        <v>61</v>
      </c>
      <c r="E324" s="37" t="s">
        <v>6228</v>
      </c>
    </row>
    <row r="325" spans="1:16" x14ac:dyDescent="0.2">
      <c r="A325" t="s">
        <v>63</v>
      </c>
      <c r="E325" s="35" t="s">
        <v>5235</v>
      </c>
    </row>
    <row r="326" spans="1:16" x14ac:dyDescent="0.2">
      <c r="A326" s="24" t="s">
        <v>55</v>
      </c>
      <c r="B326" s="29" t="s">
        <v>497</v>
      </c>
      <c r="C326" s="29" t="s">
        <v>5236</v>
      </c>
      <c r="D326" s="24" t="s">
        <v>69</v>
      </c>
      <c r="E326" s="30" t="s">
        <v>5237</v>
      </c>
      <c r="F326" s="31" t="s">
        <v>486</v>
      </c>
      <c r="G326" s="32">
        <v>0.62</v>
      </c>
      <c r="H326" s="33">
        <v>0</v>
      </c>
      <c r="I326" s="33">
        <f>ROUND(ROUND(H326,2)*ROUND(G326,3),2)</f>
        <v>0</v>
      </c>
      <c r="O326">
        <f>(I326*21)/100</f>
        <v>0</v>
      </c>
      <c r="P326" t="s">
        <v>35</v>
      </c>
    </row>
    <row r="327" spans="1:16" x14ac:dyDescent="0.2">
      <c r="A327" s="34" t="s">
        <v>59</v>
      </c>
      <c r="E327" s="35" t="s">
        <v>69</v>
      </c>
    </row>
    <row r="328" spans="1:16" x14ac:dyDescent="0.2">
      <c r="A328" s="36" t="s">
        <v>61</v>
      </c>
      <c r="E328" s="37" t="s">
        <v>6228</v>
      </c>
    </row>
    <row r="329" spans="1:16" x14ac:dyDescent="0.2">
      <c r="A329" t="s">
        <v>63</v>
      </c>
      <c r="E329" s="35" t="s">
        <v>5238</v>
      </c>
    </row>
    <row r="330" spans="1:16" x14ac:dyDescent="0.2">
      <c r="A330" s="24" t="s">
        <v>55</v>
      </c>
      <c r="B330" s="29" t="s">
        <v>502</v>
      </c>
      <c r="C330" s="29" t="s">
        <v>5239</v>
      </c>
      <c r="D330" s="24" t="s">
        <v>69</v>
      </c>
      <c r="E330" s="30" t="s">
        <v>5240</v>
      </c>
      <c r="F330" s="31" t="s">
        <v>486</v>
      </c>
      <c r="G330" s="32">
        <v>0.62</v>
      </c>
      <c r="H330" s="33">
        <v>0</v>
      </c>
      <c r="I330" s="33">
        <f>ROUND(ROUND(H330,2)*ROUND(G330,3),2)</f>
        <v>0</v>
      </c>
      <c r="O330">
        <f>(I330*21)/100</f>
        <v>0</v>
      </c>
      <c r="P330" t="s">
        <v>35</v>
      </c>
    </row>
    <row r="331" spans="1:16" x14ac:dyDescent="0.2">
      <c r="A331" s="34" t="s">
        <v>59</v>
      </c>
      <c r="E331" s="35" t="s">
        <v>69</v>
      </c>
    </row>
    <row r="332" spans="1:16" x14ac:dyDescent="0.2">
      <c r="A332" s="36" t="s">
        <v>61</v>
      </c>
      <c r="E332" s="37" t="s">
        <v>6228</v>
      </c>
    </row>
    <row r="333" spans="1:16" x14ac:dyDescent="0.2">
      <c r="A333" t="s">
        <v>63</v>
      </c>
      <c r="E333" s="35" t="s">
        <v>5241</v>
      </c>
    </row>
    <row r="334" spans="1:16" x14ac:dyDescent="0.2">
      <c r="A334" s="24" t="s">
        <v>55</v>
      </c>
      <c r="B334" s="29" t="s">
        <v>507</v>
      </c>
      <c r="C334" s="29" t="s">
        <v>5242</v>
      </c>
      <c r="D334" s="24" t="s">
        <v>69</v>
      </c>
      <c r="E334" s="30" t="s">
        <v>5243</v>
      </c>
      <c r="F334" s="31" t="s">
        <v>71</v>
      </c>
      <c r="G334" s="32">
        <v>380.488</v>
      </c>
      <c r="H334" s="33">
        <v>0</v>
      </c>
      <c r="I334" s="33">
        <f>ROUND(ROUND(H334,2)*ROUND(G334,3),2)</f>
        <v>0</v>
      </c>
      <c r="O334">
        <f>(I334*21)/100</f>
        <v>0</v>
      </c>
      <c r="P334" t="s">
        <v>35</v>
      </c>
    </row>
    <row r="335" spans="1:16" x14ac:dyDescent="0.2">
      <c r="A335" s="34" t="s">
        <v>59</v>
      </c>
      <c r="E335" s="35" t="s">
        <v>69</v>
      </c>
    </row>
    <row r="336" spans="1:16" x14ac:dyDescent="0.2">
      <c r="A336" s="36" t="s">
        <v>61</v>
      </c>
      <c r="E336" s="37" t="s">
        <v>6240</v>
      </c>
    </row>
    <row r="337" spans="1:18" x14ac:dyDescent="0.2">
      <c r="A337" t="s">
        <v>63</v>
      </c>
      <c r="E337" s="35" t="s">
        <v>69</v>
      </c>
    </row>
    <row r="338" spans="1:18" ht="12.75" customHeight="1" x14ac:dyDescent="0.2">
      <c r="A338" s="12" t="s">
        <v>53</v>
      </c>
      <c r="B338" s="12"/>
      <c r="C338" s="38" t="s">
        <v>94</v>
      </c>
      <c r="D338" s="12"/>
      <c r="E338" s="27" t="s">
        <v>490</v>
      </c>
      <c r="F338" s="12"/>
      <c r="G338" s="12"/>
      <c r="H338" s="12"/>
      <c r="I338" s="39">
        <f>0+Q338</f>
        <v>0</v>
      </c>
      <c r="O338">
        <f>0+R338</f>
        <v>0</v>
      </c>
      <c r="Q338">
        <f>0+I339+I343+I347+I351+I355+I359+I363+I367+I371+I375+I379+I383+I387+I391+I395+I399+I403+I407+I411+I415+I419+I423+I427+I431+I435</f>
        <v>0</v>
      </c>
      <c r="R338">
        <f>0+O339+O343+O347+O351+O355+O359+O363+O367+O371+O375+O379+O383+O387+O391+O395+O399+O403+O407+O411+O415+O419+O423+O427+O431+O435</f>
        <v>0</v>
      </c>
    </row>
    <row r="339" spans="1:18" x14ac:dyDescent="0.2">
      <c r="A339" s="24" t="s">
        <v>55</v>
      </c>
      <c r="B339" s="29" t="s">
        <v>513</v>
      </c>
      <c r="C339" s="29" t="s">
        <v>5245</v>
      </c>
      <c r="D339" s="24" t="s">
        <v>69</v>
      </c>
      <c r="E339" s="30" t="s">
        <v>5246</v>
      </c>
      <c r="F339" s="31" t="s">
        <v>101</v>
      </c>
      <c r="G339" s="32">
        <v>2.48</v>
      </c>
      <c r="H339" s="33">
        <v>0</v>
      </c>
      <c r="I339" s="33">
        <f>ROUND(ROUND(H339,2)*ROUND(G339,3),2)</f>
        <v>0</v>
      </c>
      <c r="O339">
        <f>(I339*21)/100</f>
        <v>0</v>
      </c>
      <c r="P339" t="s">
        <v>35</v>
      </c>
    </row>
    <row r="340" spans="1:18" x14ac:dyDescent="0.2">
      <c r="A340" s="34" t="s">
        <v>59</v>
      </c>
      <c r="E340" s="35" t="s">
        <v>5247</v>
      </c>
    </row>
    <row r="341" spans="1:18" x14ac:dyDescent="0.2">
      <c r="A341" s="36" t="s">
        <v>61</v>
      </c>
      <c r="E341" s="37" t="s">
        <v>6241</v>
      </c>
    </row>
    <row r="342" spans="1:18" ht="38.25" x14ac:dyDescent="0.2">
      <c r="A342" t="s">
        <v>63</v>
      </c>
      <c r="E342" s="35" t="s">
        <v>5249</v>
      </c>
    </row>
    <row r="343" spans="1:18" x14ac:dyDescent="0.2">
      <c r="A343" s="24" t="s">
        <v>55</v>
      </c>
      <c r="B343" s="29" t="s">
        <v>519</v>
      </c>
      <c r="C343" s="29" t="s">
        <v>5250</v>
      </c>
      <c r="D343" s="24" t="s">
        <v>69</v>
      </c>
      <c r="E343" s="30" t="s">
        <v>5251</v>
      </c>
      <c r="F343" s="31" t="s">
        <v>101</v>
      </c>
      <c r="G343" s="32">
        <v>1.86</v>
      </c>
      <c r="H343" s="33">
        <v>0</v>
      </c>
      <c r="I343" s="33">
        <f>ROUND(ROUND(H343,2)*ROUND(G343,3),2)</f>
        <v>0</v>
      </c>
      <c r="O343">
        <f>(I343*21)/100</f>
        <v>0</v>
      </c>
      <c r="P343" t="s">
        <v>35</v>
      </c>
    </row>
    <row r="344" spans="1:18" x14ac:dyDescent="0.2">
      <c r="A344" s="34" t="s">
        <v>59</v>
      </c>
      <c r="E344" s="35" t="s">
        <v>5252</v>
      </c>
    </row>
    <row r="345" spans="1:18" x14ac:dyDescent="0.2">
      <c r="A345" s="36" t="s">
        <v>61</v>
      </c>
      <c r="E345" s="37" t="s">
        <v>6242</v>
      </c>
    </row>
    <row r="346" spans="1:18" ht="38.25" x14ac:dyDescent="0.2">
      <c r="A346" t="s">
        <v>63</v>
      </c>
      <c r="E346" s="35" t="s">
        <v>5249</v>
      </c>
    </row>
    <row r="347" spans="1:18" x14ac:dyDescent="0.2">
      <c r="A347" s="24" t="s">
        <v>55</v>
      </c>
      <c r="B347" s="29" t="s">
        <v>525</v>
      </c>
      <c r="C347" s="29" t="s">
        <v>5254</v>
      </c>
      <c r="D347" s="24" t="s">
        <v>69</v>
      </c>
      <c r="E347" s="30" t="s">
        <v>5255</v>
      </c>
      <c r="F347" s="31" t="s">
        <v>101</v>
      </c>
      <c r="G347" s="32">
        <v>3.72</v>
      </c>
      <c r="H347" s="33">
        <v>0</v>
      </c>
      <c r="I347" s="33">
        <f>ROUND(ROUND(H347,2)*ROUND(G347,3),2)</f>
        <v>0</v>
      </c>
      <c r="O347">
        <f>(I347*21)/100</f>
        <v>0</v>
      </c>
      <c r="P347" t="s">
        <v>35</v>
      </c>
    </row>
    <row r="348" spans="1:18" x14ac:dyDescent="0.2">
      <c r="A348" s="34" t="s">
        <v>59</v>
      </c>
      <c r="E348" s="35" t="s">
        <v>69</v>
      </c>
    </row>
    <row r="349" spans="1:18" x14ac:dyDescent="0.2">
      <c r="A349" s="36" t="s">
        <v>61</v>
      </c>
      <c r="E349" s="37" t="s">
        <v>6189</v>
      </c>
    </row>
    <row r="350" spans="1:18" ht="63.75" x14ac:dyDescent="0.2">
      <c r="A350" t="s">
        <v>63</v>
      </c>
      <c r="E350" s="35" t="s">
        <v>5256</v>
      </c>
    </row>
    <row r="351" spans="1:18" x14ac:dyDescent="0.2">
      <c r="A351" s="24" t="s">
        <v>55</v>
      </c>
      <c r="B351" s="29" t="s">
        <v>531</v>
      </c>
      <c r="C351" s="29" t="s">
        <v>5257</v>
      </c>
      <c r="D351" s="24" t="s">
        <v>69</v>
      </c>
      <c r="E351" s="30" t="s">
        <v>5258</v>
      </c>
      <c r="F351" s="31" t="s">
        <v>101</v>
      </c>
      <c r="G351" s="32">
        <v>70.680000000000007</v>
      </c>
      <c r="H351" s="33">
        <v>0</v>
      </c>
      <c r="I351" s="33">
        <f>ROUND(ROUND(H351,2)*ROUND(G351,3),2)</f>
        <v>0</v>
      </c>
      <c r="O351">
        <f>(I351*21)/100</f>
        <v>0</v>
      </c>
      <c r="P351" t="s">
        <v>35</v>
      </c>
    </row>
    <row r="352" spans="1:18" ht="51" x14ac:dyDescent="0.2">
      <c r="A352" s="34" t="s">
        <v>59</v>
      </c>
      <c r="E352" s="35" t="s">
        <v>5259</v>
      </c>
    </row>
    <row r="353" spans="1:16" ht="63.75" x14ac:dyDescent="0.2">
      <c r="A353" s="36" t="s">
        <v>61</v>
      </c>
      <c r="E353" s="37" t="s">
        <v>6243</v>
      </c>
    </row>
    <row r="354" spans="1:16" ht="63.75" x14ac:dyDescent="0.2">
      <c r="A354" t="s">
        <v>63</v>
      </c>
      <c r="E354" s="35" t="s">
        <v>5261</v>
      </c>
    </row>
    <row r="355" spans="1:16" x14ac:dyDescent="0.2">
      <c r="A355" s="24" t="s">
        <v>55</v>
      </c>
      <c r="B355" s="29" t="s">
        <v>536</v>
      </c>
      <c r="C355" s="29" t="s">
        <v>5262</v>
      </c>
      <c r="D355" s="24" t="s">
        <v>69</v>
      </c>
      <c r="E355" s="30" t="s">
        <v>5263</v>
      </c>
      <c r="F355" s="31" t="s">
        <v>101</v>
      </c>
      <c r="G355" s="32">
        <v>1.86</v>
      </c>
      <c r="H355" s="33">
        <v>0</v>
      </c>
      <c r="I355" s="33">
        <f>ROUND(ROUND(H355,2)*ROUND(G355,3),2)</f>
        <v>0</v>
      </c>
      <c r="O355">
        <f>(I355*21)/100</f>
        <v>0</v>
      </c>
      <c r="P355" t="s">
        <v>35</v>
      </c>
    </row>
    <row r="356" spans="1:16" x14ac:dyDescent="0.2">
      <c r="A356" s="34" t="s">
        <v>59</v>
      </c>
      <c r="E356" s="35" t="s">
        <v>5193</v>
      </c>
    </row>
    <row r="357" spans="1:16" x14ac:dyDescent="0.2">
      <c r="A357" s="36" t="s">
        <v>61</v>
      </c>
      <c r="E357" s="37" t="s">
        <v>6242</v>
      </c>
    </row>
    <row r="358" spans="1:16" ht="63.75" x14ac:dyDescent="0.2">
      <c r="A358" t="s">
        <v>63</v>
      </c>
      <c r="E358" s="35" t="s">
        <v>5261</v>
      </c>
    </row>
    <row r="359" spans="1:16" x14ac:dyDescent="0.2">
      <c r="A359" s="24" t="s">
        <v>55</v>
      </c>
      <c r="B359" s="29" t="s">
        <v>543</v>
      </c>
      <c r="C359" s="29" t="s">
        <v>5264</v>
      </c>
      <c r="D359" s="24" t="s">
        <v>69</v>
      </c>
      <c r="E359" s="30" t="s">
        <v>5265</v>
      </c>
      <c r="F359" s="31" t="s">
        <v>101</v>
      </c>
      <c r="G359" s="32">
        <v>8.06</v>
      </c>
      <c r="H359" s="33">
        <v>0</v>
      </c>
      <c r="I359" s="33">
        <f>ROUND(ROUND(H359,2)*ROUND(G359,3),2)</f>
        <v>0</v>
      </c>
      <c r="O359">
        <f>(I359*21)/100</f>
        <v>0</v>
      </c>
      <c r="P359" t="s">
        <v>35</v>
      </c>
    </row>
    <row r="360" spans="1:16" x14ac:dyDescent="0.2">
      <c r="A360" s="34" t="s">
        <v>59</v>
      </c>
      <c r="E360" s="35" t="s">
        <v>5193</v>
      </c>
    </row>
    <row r="361" spans="1:16" x14ac:dyDescent="0.2">
      <c r="A361" s="36" t="s">
        <v>61</v>
      </c>
      <c r="E361" s="37" t="s">
        <v>6244</v>
      </c>
    </row>
    <row r="362" spans="1:16" ht="63.75" x14ac:dyDescent="0.2">
      <c r="A362" t="s">
        <v>63</v>
      </c>
      <c r="E362" s="35" t="s">
        <v>5261</v>
      </c>
    </row>
    <row r="363" spans="1:16" x14ac:dyDescent="0.2">
      <c r="A363" s="24" t="s">
        <v>55</v>
      </c>
      <c r="B363" s="29" t="s">
        <v>549</v>
      </c>
      <c r="C363" s="29" t="s">
        <v>5267</v>
      </c>
      <c r="D363" s="24" t="s">
        <v>69</v>
      </c>
      <c r="E363" s="30" t="s">
        <v>5268</v>
      </c>
      <c r="F363" s="31" t="s">
        <v>486</v>
      </c>
      <c r="G363" s="32">
        <v>2.48</v>
      </c>
      <c r="H363" s="33">
        <v>0</v>
      </c>
      <c r="I363" s="33">
        <f>ROUND(ROUND(H363,2)*ROUND(G363,3),2)</f>
        <v>0</v>
      </c>
      <c r="O363">
        <f>(I363*21)/100</f>
        <v>0</v>
      </c>
      <c r="P363" t="s">
        <v>35</v>
      </c>
    </row>
    <row r="364" spans="1:16" x14ac:dyDescent="0.2">
      <c r="A364" s="34" t="s">
        <v>59</v>
      </c>
      <c r="E364" s="35" t="s">
        <v>69</v>
      </c>
    </row>
    <row r="365" spans="1:16" x14ac:dyDescent="0.2">
      <c r="A365" s="36" t="s">
        <v>61</v>
      </c>
      <c r="E365" s="37" t="s">
        <v>6241</v>
      </c>
    </row>
    <row r="366" spans="1:16" ht="63.75" x14ac:dyDescent="0.2">
      <c r="A366" t="s">
        <v>63</v>
      </c>
      <c r="E366" s="35" t="s">
        <v>5269</v>
      </c>
    </row>
    <row r="367" spans="1:16" x14ac:dyDescent="0.2">
      <c r="A367" s="24" t="s">
        <v>55</v>
      </c>
      <c r="B367" s="29" t="s">
        <v>555</v>
      </c>
      <c r="C367" s="29" t="s">
        <v>5270</v>
      </c>
      <c r="D367" s="24" t="s">
        <v>69</v>
      </c>
      <c r="E367" s="30" t="s">
        <v>5271</v>
      </c>
      <c r="F367" s="31" t="s">
        <v>101</v>
      </c>
      <c r="G367" s="32">
        <v>3.72</v>
      </c>
      <c r="H367" s="33">
        <v>0</v>
      </c>
      <c r="I367" s="33">
        <f>ROUND(ROUND(H367,2)*ROUND(G367,3),2)</f>
        <v>0</v>
      </c>
      <c r="O367">
        <f>(I367*21)/100</f>
        <v>0</v>
      </c>
      <c r="P367" t="s">
        <v>35</v>
      </c>
    </row>
    <row r="368" spans="1:16" x14ac:dyDescent="0.2">
      <c r="A368" s="34" t="s">
        <v>59</v>
      </c>
      <c r="E368" s="35" t="s">
        <v>5272</v>
      </c>
    </row>
    <row r="369" spans="1:16" x14ac:dyDescent="0.2">
      <c r="A369" s="36" t="s">
        <v>61</v>
      </c>
      <c r="E369" s="37" t="s">
        <v>6189</v>
      </c>
    </row>
    <row r="370" spans="1:16" ht="25.5" x14ac:dyDescent="0.2">
      <c r="A370" t="s">
        <v>63</v>
      </c>
      <c r="E370" s="35" t="s">
        <v>5273</v>
      </c>
    </row>
    <row r="371" spans="1:16" x14ac:dyDescent="0.2">
      <c r="A371" s="24" t="s">
        <v>55</v>
      </c>
      <c r="B371" s="29" t="s">
        <v>561</v>
      </c>
      <c r="C371" s="29" t="s">
        <v>5274</v>
      </c>
      <c r="D371" s="24" t="s">
        <v>69</v>
      </c>
      <c r="E371" s="30" t="s">
        <v>5275</v>
      </c>
      <c r="F371" s="31" t="s">
        <v>101</v>
      </c>
      <c r="G371" s="32">
        <v>1.86</v>
      </c>
      <c r="H371" s="33">
        <v>0</v>
      </c>
      <c r="I371" s="33">
        <f>ROUND(ROUND(H371,2)*ROUND(G371,3),2)</f>
        <v>0</v>
      </c>
      <c r="O371">
        <f>(I371*21)/100</f>
        <v>0</v>
      </c>
      <c r="P371" t="s">
        <v>35</v>
      </c>
    </row>
    <row r="372" spans="1:16" x14ac:dyDescent="0.2">
      <c r="A372" s="34" t="s">
        <v>59</v>
      </c>
      <c r="E372" s="35" t="s">
        <v>69</v>
      </c>
    </row>
    <row r="373" spans="1:16" x14ac:dyDescent="0.2">
      <c r="A373" s="36" t="s">
        <v>61</v>
      </c>
      <c r="E373" s="37" t="s">
        <v>6242</v>
      </c>
    </row>
    <row r="374" spans="1:16" x14ac:dyDescent="0.2">
      <c r="A374" t="s">
        <v>63</v>
      </c>
      <c r="E374" s="35" t="s">
        <v>69</v>
      </c>
    </row>
    <row r="375" spans="1:16" x14ac:dyDescent="0.2">
      <c r="A375" s="24" t="s">
        <v>55</v>
      </c>
      <c r="B375" s="29" t="s">
        <v>567</v>
      </c>
      <c r="C375" s="29" t="s">
        <v>5276</v>
      </c>
      <c r="D375" s="24" t="s">
        <v>69</v>
      </c>
      <c r="E375" s="30" t="s">
        <v>5277</v>
      </c>
      <c r="F375" s="31" t="s">
        <v>5278</v>
      </c>
      <c r="G375" s="32">
        <v>4.34</v>
      </c>
      <c r="H375" s="33">
        <v>0</v>
      </c>
      <c r="I375" s="33">
        <f>ROUND(ROUND(H375,2)*ROUND(G375,3),2)</f>
        <v>0</v>
      </c>
      <c r="O375">
        <f>(I375*21)/100</f>
        <v>0</v>
      </c>
      <c r="P375" t="s">
        <v>35</v>
      </c>
    </row>
    <row r="376" spans="1:16" ht="38.25" x14ac:dyDescent="0.2">
      <c r="A376" s="34" t="s">
        <v>59</v>
      </c>
      <c r="E376" s="35" t="s">
        <v>5279</v>
      </c>
    </row>
    <row r="377" spans="1:16" ht="51" x14ac:dyDescent="0.2">
      <c r="A377" s="36" t="s">
        <v>61</v>
      </c>
      <c r="E377" s="37" t="s">
        <v>6245</v>
      </c>
    </row>
    <row r="378" spans="1:16" ht="153" x14ac:dyDescent="0.2">
      <c r="A378" t="s">
        <v>63</v>
      </c>
      <c r="E378" s="35" t="s">
        <v>5281</v>
      </c>
    </row>
    <row r="379" spans="1:16" x14ac:dyDescent="0.2">
      <c r="A379" s="24" t="s">
        <v>55</v>
      </c>
      <c r="B379" s="29" t="s">
        <v>573</v>
      </c>
      <c r="C379" s="29" t="s">
        <v>5282</v>
      </c>
      <c r="D379" s="24" t="s">
        <v>69</v>
      </c>
      <c r="E379" s="30" t="s">
        <v>5283</v>
      </c>
      <c r="F379" s="31" t="s">
        <v>101</v>
      </c>
      <c r="G379" s="32">
        <v>1.86</v>
      </c>
      <c r="H379" s="33">
        <v>0</v>
      </c>
      <c r="I379" s="33">
        <f>ROUND(ROUND(H379,2)*ROUND(G379,3),2)</f>
        <v>0</v>
      </c>
      <c r="O379">
        <f>(I379*21)/100</f>
        <v>0</v>
      </c>
      <c r="P379" t="s">
        <v>35</v>
      </c>
    </row>
    <row r="380" spans="1:16" x14ac:dyDescent="0.2">
      <c r="A380" s="34" t="s">
        <v>59</v>
      </c>
      <c r="E380" s="35" t="s">
        <v>69</v>
      </c>
    </row>
    <row r="381" spans="1:16" x14ac:dyDescent="0.2">
      <c r="A381" s="36" t="s">
        <v>61</v>
      </c>
      <c r="E381" s="37" t="s">
        <v>6242</v>
      </c>
    </row>
    <row r="382" spans="1:16" ht="25.5" x14ac:dyDescent="0.2">
      <c r="A382" t="s">
        <v>63</v>
      </c>
      <c r="E382" s="35" t="s">
        <v>5273</v>
      </c>
    </row>
    <row r="383" spans="1:16" x14ac:dyDescent="0.2">
      <c r="A383" s="24" t="s">
        <v>55</v>
      </c>
      <c r="B383" s="29" t="s">
        <v>579</v>
      </c>
      <c r="C383" s="29" t="s">
        <v>5284</v>
      </c>
      <c r="D383" s="24" t="s">
        <v>69</v>
      </c>
      <c r="E383" s="30" t="s">
        <v>5285</v>
      </c>
      <c r="F383" s="31" t="s">
        <v>101</v>
      </c>
      <c r="G383" s="32">
        <v>2.48</v>
      </c>
      <c r="H383" s="33">
        <v>0</v>
      </c>
      <c r="I383" s="33">
        <f>ROUND(ROUND(H383,2)*ROUND(G383,3),2)</f>
        <v>0</v>
      </c>
      <c r="O383">
        <f>(I383*21)/100</f>
        <v>0</v>
      </c>
      <c r="P383" t="s">
        <v>35</v>
      </c>
    </row>
    <row r="384" spans="1:16" x14ac:dyDescent="0.2">
      <c r="A384" s="34" t="s">
        <v>59</v>
      </c>
      <c r="E384" s="35" t="s">
        <v>69</v>
      </c>
    </row>
    <row r="385" spans="1:16" x14ac:dyDescent="0.2">
      <c r="A385" s="36" t="s">
        <v>61</v>
      </c>
      <c r="E385" s="37" t="s">
        <v>6241</v>
      </c>
    </row>
    <row r="386" spans="1:16" ht="25.5" x14ac:dyDescent="0.2">
      <c r="A386" t="s">
        <v>63</v>
      </c>
      <c r="E386" s="35" t="s">
        <v>5273</v>
      </c>
    </row>
    <row r="387" spans="1:16" x14ac:dyDescent="0.2">
      <c r="A387" s="24" t="s">
        <v>55</v>
      </c>
      <c r="B387" s="29" t="s">
        <v>584</v>
      </c>
      <c r="C387" s="29" t="s">
        <v>5286</v>
      </c>
      <c r="D387" s="24" t="s">
        <v>69</v>
      </c>
      <c r="E387" s="30" t="s">
        <v>5287</v>
      </c>
      <c r="F387" s="31" t="s">
        <v>5278</v>
      </c>
      <c r="G387" s="32">
        <v>1.24</v>
      </c>
      <c r="H387" s="33">
        <v>0</v>
      </c>
      <c r="I387" s="33">
        <f>ROUND(ROUND(H387,2)*ROUND(G387,3),2)</f>
        <v>0</v>
      </c>
      <c r="O387">
        <f>(I387*21)/100</f>
        <v>0</v>
      </c>
      <c r="P387" t="s">
        <v>35</v>
      </c>
    </row>
    <row r="388" spans="1:16" x14ac:dyDescent="0.2">
      <c r="A388" s="34" t="s">
        <v>59</v>
      </c>
      <c r="E388" s="35" t="s">
        <v>69</v>
      </c>
    </row>
    <row r="389" spans="1:16" x14ac:dyDescent="0.2">
      <c r="A389" s="36" t="s">
        <v>61</v>
      </c>
      <c r="E389" s="37" t="s">
        <v>6233</v>
      </c>
    </row>
    <row r="390" spans="1:16" ht="153" x14ac:dyDescent="0.2">
      <c r="A390" t="s">
        <v>63</v>
      </c>
      <c r="E390" s="35" t="s">
        <v>5281</v>
      </c>
    </row>
    <row r="391" spans="1:16" x14ac:dyDescent="0.2">
      <c r="A391" s="24" t="s">
        <v>55</v>
      </c>
      <c r="B391" s="29" t="s">
        <v>589</v>
      </c>
      <c r="C391" s="29" t="s">
        <v>5288</v>
      </c>
      <c r="D391" s="24" t="s">
        <v>69</v>
      </c>
      <c r="E391" s="30" t="s">
        <v>5289</v>
      </c>
      <c r="F391" s="31" t="s">
        <v>101</v>
      </c>
      <c r="G391" s="32">
        <v>2.48</v>
      </c>
      <c r="H391" s="33">
        <v>0</v>
      </c>
      <c r="I391" s="33">
        <f>ROUND(ROUND(H391,2)*ROUND(G391,3),2)</f>
        <v>0</v>
      </c>
      <c r="O391">
        <f>(I391*21)/100</f>
        <v>0</v>
      </c>
      <c r="P391" t="s">
        <v>35</v>
      </c>
    </row>
    <row r="392" spans="1:16" x14ac:dyDescent="0.2">
      <c r="A392" s="34" t="s">
        <v>59</v>
      </c>
      <c r="E392" s="35" t="s">
        <v>69</v>
      </c>
    </row>
    <row r="393" spans="1:16" x14ac:dyDescent="0.2">
      <c r="A393" s="36" t="s">
        <v>61</v>
      </c>
      <c r="E393" s="37" t="s">
        <v>6241</v>
      </c>
    </row>
    <row r="394" spans="1:16" ht="25.5" x14ac:dyDescent="0.2">
      <c r="A394" t="s">
        <v>63</v>
      </c>
      <c r="E394" s="35" t="s">
        <v>5273</v>
      </c>
    </row>
    <row r="395" spans="1:16" x14ac:dyDescent="0.2">
      <c r="A395" s="24" t="s">
        <v>55</v>
      </c>
      <c r="B395" s="29" t="s">
        <v>595</v>
      </c>
      <c r="C395" s="29" t="s">
        <v>5290</v>
      </c>
      <c r="D395" s="24" t="s">
        <v>69</v>
      </c>
      <c r="E395" s="30" t="s">
        <v>5291</v>
      </c>
      <c r="F395" s="31" t="s">
        <v>101</v>
      </c>
      <c r="G395" s="32">
        <v>39.06</v>
      </c>
      <c r="H395" s="33">
        <v>0</v>
      </c>
      <c r="I395" s="33">
        <f>ROUND(ROUND(H395,2)*ROUND(G395,3),2)</f>
        <v>0</v>
      </c>
      <c r="O395">
        <f>(I395*21)/100</f>
        <v>0</v>
      </c>
      <c r="P395" t="s">
        <v>35</v>
      </c>
    </row>
    <row r="396" spans="1:16" ht="38.25" x14ac:dyDescent="0.2">
      <c r="A396" s="34" t="s">
        <v>59</v>
      </c>
      <c r="E396" s="35" t="s">
        <v>5292</v>
      </c>
    </row>
    <row r="397" spans="1:16" ht="51" x14ac:dyDescent="0.2">
      <c r="A397" s="36" t="s">
        <v>61</v>
      </c>
      <c r="E397" s="37" t="s">
        <v>6246</v>
      </c>
    </row>
    <row r="398" spans="1:16" x14ac:dyDescent="0.2">
      <c r="A398" t="s">
        <v>63</v>
      </c>
      <c r="E398" s="35" t="s">
        <v>69</v>
      </c>
    </row>
    <row r="399" spans="1:16" x14ac:dyDescent="0.2">
      <c r="A399" s="24" t="s">
        <v>55</v>
      </c>
      <c r="B399" s="29" t="s">
        <v>601</v>
      </c>
      <c r="C399" s="29" t="s">
        <v>5294</v>
      </c>
      <c r="D399" s="24" t="s">
        <v>69</v>
      </c>
      <c r="E399" s="30" t="s">
        <v>5295</v>
      </c>
      <c r="F399" s="31" t="s">
        <v>101</v>
      </c>
      <c r="G399" s="32">
        <v>42.16</v>
      </c>
      <c r="H399" s="33">
        <v>0</v>
      </c>
      <c r="I399" s="33">
        <f>ROUND(ROUND(H399,2)*ROUND(G399,3),2)</f>
        <v>0</v>
      </c>
      <c r="O399">
        <f>(I399*21)/100</f>
        <v>0</v>
      </c>
      <c r="P399" t="s">
        <v>35</v>
      </c>
    </row>
    <row r="400" spans="1:16" x14ac:dyDescent="0.2">
      <c r="A400" s="34" t="s">
        <v>59</v>
      </c>
      <c r="E400" s="35" t="s">
        <v>5296</v>
      </c>
    </row>
    <row r="401" spans="1:16" x14ac:dyDescent="0.2">
      <c r="A401" s="36" t="s">
        <v>61</v>
      </c>
      <c r="E401" s="37" t="s">
        <v>6247</v>
      </c>
    </row>
    <row r="402" spans="1:16" x14ac:dyDescent="0.2">
      <c r="A402" t="s">
        <v>63</v>
      </c>
      <c r="E402" s="35" t="s">
        <v>69</v>
      </c>
    </row>
    <row r="403" spans="1:16" x14ac:dyDescent="0.2">
      <c r="A403" s="24" t="s">
        <v>55</v>
      </c>
      <c r="B403" s="29" t="s">
        <v>605</v>
      </c>
      <c r="C403" s="29" t="s">
        <v>5298</v>
      </c>
      <c r="D403" s="24" t="s">
        <v>69</v>
      </c>
      <c r="E403" s="30" t="s">
        <v>5299</v>
      </c>
      <c r="F403" s="31" t="s">
        <v>5300</v>
      </c>
      <c r="G403" s="32">
        <v>2.48</v>
      </c>
      <c r="H403" s="33">
        <v>0</v>
      </c>
      <c r="I403" s="33">
        <f>ROUND(ROUND(H403,2)*ROUND(G403,3),2)</f>
        <v>0</v>
      </c>
      <c r="O403">
        <f>(I403*21)/100</f>
        <v>0</v>
      </c>
      <c r="P403" t="s">
        <v>35</v>
      </c>
    </row>
    <row r="404" spans="1:16" x14ac:dyDescent="0.2">
      <c r="A404" s="34" t="s">
        <v>59</v>
      </c>
      <c r="E404" s="35" t="s">
        <v>69</v>
      </c>
    </row>
    <row r="405" spans="1:16" x14ac:dyDescent="0.2">
      <c r="A405" s="36" t="s">
        <v>61</v>
      </c>
      <c r="E405" s="37" t="s">
        <v>6241</v>
      </c>
    </row>
    <row r="406" spans="1:16" ht="51" x14ac:dyDescent="0.2">
      <c r="A406" t="s">
        <v>63</v>
      </c>
      <c r="E406" s="35" t="s">
        <v>5301</v>
      </c>
    </row>
    <row r="407" spans="1:16" x14ac:dyDescent="0.2">
      <c r="A407" s="24" t="s">
        <v>55</v>
      </c>
      <c r="B407" s="29" t="s">
        <v>611</v>
      </c>
      <c r="C407" s="29" t="s">
        <v>5302</v>
      </c>
      <c r="D407" s="24" t="s">
        <v>69</v>
      </c>
      <c r="E407" s="30" t="s">
        <v>5303</v>
      </c>
      <c r="F407" s="31" t="s">
        <v>486</v>
      </c>
      <c r="G407" s="32">
        <v>9.92</v>
      </c>
      <c r="H407" s="33">
        <v>0</v>
      </c>
      <c r="I407" s="33">
        <f>ROUND(ROUND(H407,2)*ROUND(G407,3),2)</f>
        <v>0</v>
      </c>
      <c r="O407">
        <f>(I407*21)/100</f>
        <v>0</v>
      </c>
      <c r="P407" t="s">
        <v>35</v>
      </c>
    </row>
    <row r="408" spans="1:16" x14ac:dyDescent="0.2">
      <c r="A408" s="34" t="s">
        <v>59</v>
      </c>
      <c r="E408" s="35" t="s">
        <v>5304</v>
      </c>
    </row>
    <row r="409" spans="1:16" x14ac:dyDescent="0.2">
      <c r="A409" s="36" t="s">
        <v>61</v>
      </c>
      <c r="E409" s="37" t="s">
        <v>6248</v>
      </c>
    </row>
    <row r="410" spans="1:16" ht="25.5" x14ac:dyDescent="0.2">
      <c r="A410" t="s">
        <v>63</v>
      </c>
      <c r="E410" s="35" t="s">
        <v>5306</v>
      </c>
    </row>
    <row r="411" spans="1:16" x14ac:dyDescent="0.2">
      <c r="A411" s="24" t="s">
        <v>55</v>
      </c>
      <c r="B411" s="29" t="s">
        <v>617</v>
      </c>
      <c r="C411" s="29" t="s">
        <v>5307</v>
      </c>
      <c r="D411" s="24" t="s">
        <v>69</v>
      </c>
      <c r="E411" s="30" t="s">
        <v>5308</v>
      </c>
      <c r="F411" s="31" t="s">
        <v>486</v>
      </c>
      <c r="G411" s="32">
        <v>1.86</v>
      </c>
      <c r="H411" s="33">
        <v>0</v>
      </c>
      <c r="I411" s="33">
        <f>ROUND(ROUND(H411,2)*ROUND(G411,3),2)</f>
        <v>0</v>
      </c>
      <c r="O411">
        <f>(I411*21)/100</f>
        <v>0</v>
      </c>
      <c r="P411" t="s">
        <v>35</v>
      </c>
    </row>
    <row r="412" spans="1:16" ht="25.5" x14ac:dyDescent="0.2">
      <c r="A412" s="34" t="s">
        <v>59</v>
      </c>
      <c r="E412" s="35" t="s">
        <v>5309</v>
      </c>
    </row>
    <row r="413" spans="1:16" ht="38.25" x14ac:dyDescent="0.2">
      <c r="A413" s="36" t="s">
        <v>61</v>
      </c>
      <c r="E413" s="37" t="s">
        <v>6249</v>
      </c>
    </row>
    <row r="414" spans="1:16" ht="25.5" x14ac:dyDescent="0.2">
      <c r="A414" t="s">
        <v>63</v>
      </c>
      <c r="E414" s="35" t="s">
        <v>5311</v>
      </c>
    </row>
    <row r="415" spans="1:16" x14ac:dyDescent="0.2">
      <c r="A415" s="24" t="s">
        <v>55</v>
      </c>
      <c r="B415" s="29" t="s">
        <v>623</v>
      </c>
      <c r="C415" s="29" t="s">
        <v>5312</v>
      </c>
      <c r="D415" s="24" t="s">
        <v>69</v>
      </c>
      <c r="E415" s="30" t="s">
        <v>5313</v>
      </c>
      <c r="F415" s="31" t="s">
        <v>486</v>
      </c>
      <c r="G415" s="32">
        <v>0.62</v>
      </c>
      <c r="H415" s="33">
        <v>0</v>
      </c>
      <c r="I415" s="33">
        <f>ROUND(ROUND(H415,2)*ROUND(G415,3),2)</f>
        <v>0</v>
      </c>
      <c r="O415">
        <f>(I415*21)/100</f>
        <v>0</v>
      </c>
      <c r="P415" t="s">
        <v>35</v>
      </c>
    </row>
    <row r="416" spans="1:16" x14ac:dyDescent="0.2">
      <c r="A416" s="34" t="s">
        <v>59</v>
      </c>
      <c r="E416" s="35" t="s">
        <v>69</v>
      </c>
    </row>
    <row r="417" spans="1:16" x14ac:dyDescent="0.2">
      <c r="A417" s="36" t="s">
        <v>61</v>
      </c>
      <c r="E417" s="37" t="s">
        <v>6228</v>
      </c>
    </row>
    <row r="418" spans="1:16" ht="25.5" x14ac:dyDescent="0.2">
      <c r="A418" t="s">
        <v>63</v>
      </c>
      <c r="E418" s="35" t="s">
        <v>5315</v>
      </c>
    </row>
    <row r="419" spans="1:16" x14ac:dyDescent="0.2">
      <c r="A419" s="24" t="s">
        <v>55</v>
      </c>
      <c r="B419" s="29" t="s">
        <v>628</v>
      </c>
      <c r="C419" s="29" t="s">
        <v>5316</v>
      </c>
      <c r="D419" s="24" t="s">
        <v>69</v>
      </c>
      <c r="E419" s="30" t="s">
        <v>5317</v>
      </c>
      <c r="F419" s="31" t="s">
        <v>486</v>
      </c>
      <c r="G419" s="32">
        <v>4.96</v>
      </c>
      <c r="H419" s="33">
        <v>0</v>
      </c>
      <c r="I419" s="33">
        <f>ROUND(ROUND(H419,2)*ROUND(G419,3),2)</f>
        <v>0</v>
      </c>
      <c r="O419">
        <f>(I419*21)/100</f>
        <v>0</v>
      </c>
      <c r="P419" t="s">
        <v>35</v>
      </c>
    </row>
    <row r="420" spans="1:16" ht="51" x14ac:dyDescent="0.2">
      <c r="A420" s="34" t="s">
        <v>59</v>
      </c>
      <c r="E420" s="35" t="s">
        <v>5259</v>
      </c>
    </row>
    <row r="421" spans="1:16" ht="63.75" x14ac:dyDescent="0.2">
      <c r="A421" s="36" t="s">
        <v>61</v>
      </c>
      <c r="E421" s="37" t="s">
        <v>6250</v>
      </c>
    </row>
    <row r="422" spans="1:16" ht="153" x14ac:dyDescent="0.2">
      <c r="A422" t="s">
        <v>63</v>
      </c>
      <c r="E422" s="35" t="s">
        <v>5319</v>
      </c>
    </row>
    <row r="423" spans="1:16" x14ac:dyDescent="0.2">
      <c r="A423" s="24" t="s">
        <v>55</v>
      </c>
      <c r="B423" s="29" t="s">
        <v>633</v>
      </c>
      <c r="C423" s="29" t="s">
        <v>5320</v>
      </c>
      <c r="D423" s="24" t="s">
        <v>69</v>
      </c>
      <c r="E423" s="30" t="s">
        <v>5321</v>
      </c>
      <c r="F423" s="31" t="s">
        <v>486</v>
      </c>
      <c r="G423" s="32">
        <v>6.82</v>
      </c>
      <c r="H423" s="33">
        <v>0</v>
      </c>
      <c r="I423" s="33">
        <f>ROUND(ROUND(H423,2)*ROUND(G423,3),2)</f>
        <v>0</v>
      </c>
      <c r="O423">
        <f>(I423*21)/100</f>
        <v>0</v>
      </c>
      <c r="P423" t="s">
        <v>35</v>
      </c>
    </row>
    <row r="424" spans="1:16" ht="76.5" x14ac:dyDescent="0.2">
      <c r="A424" s="34" t="s">
        <v>59</v>
      </c>
      <c r="E424" s="35" t="s">
        <v>5322</v>
      </c>
    </row>
    <row r="425" spans="1:16" ht="89.25" x14ac:dyDescent="0.2">
      <c r="A425" s="36" t="s">
        <v>61</v>
      </c>
      <c r="E425" s="37" t="s">
        <v>6251</v>
      </c>
    </row>
    <row r="426" spans="1:16" ht="51" x14ac:dyDescent="0.2">
      <c r="A426" t="s">
        <v>63</v>
      </c>
      <c r="E426" s="35" t="s">
        <v>5324</v>
      </c>
    </row>
    <row r="427" spans="1:16" x14ac:dyDescent="0.2">
      <c r="A427" s="24" t="s">
        <v>55</v>
      </c>
      <c r="B427" s="29" t="s">
        <v>639</v>
      </c>
      <c r="C427" s="29" t="s">
        <v>5325</v>
      </c>
      <c r="D427" s="24" t="s">
        <v>69</v>
      </c>
      <c r="E427" s="30" t="s">
        <v>5326</v>
      </c>
      <c r="F427" s="31" t="s">
        <v>486</v>
      </c>
      <c r="G427" s="32">
        <v>5.58</v>
      </c>
      <c r="H427" s="33">
        <v>0</v>
      </c>
      <c r="I427" s="33">
        <f>ROUND(ROUND(H427,2)*ROUND(G427,3),2)</f>
        <v>0</v>
      </c>
      <c r="O427">
        <f>(I427*21)/100</f>
        <v>0</v>
      </c>
      <c r="P427" t="s">
        <v>35</v>
      </c>
    </row>
    <row r="428" spans="1:16" x14ac:dyDescent="0.2">
      <c r="A428" s="34" t="s">
        <v>59</v>
      </c>
      <c r="E428" s="35" t="s">
        <v>69</v>
      </c>
    </row>
    <row r="429" spans="1:16" x14ac:dyDescent="0.2">
      <c r="A429" s="36" t="s">
        <v>61</v>
      </c>
      <c r="E429" s="37" t="s">
        <v>6252</v>
      </c>
    </row>
    <row r="430" spans="1:16" x14ac:dyDescent="0.2">
      <c r="A430" t="s">
        <v>63</v>
      </c>
      <c r="E430" s="35" t="s">
        <v>69</v>
      </c>
    </row>
    <row r="431" spans="1:16" x14ac:dyDescent="0.2">
      <c r="A431" s="24" t="s">
        <v>55</v>
      </c>
      <c r="B431" s="29" t="s">
        <v>645</v>
      </c>
      <c r="C431" s="29" t="s">
        <v>5328</v>
      </c>
      <c r="D431" s="24" t="s">
        <v>69</v>
      </c>
      <c r="E431" s="30" t="s">
        <v>5329</v>
      </c>
      <c r="F431" s="31" t="s">
        <v>71</v>
      </c>
      <c r="G431" s="32">
        <v>1.079</v>
      </c>
      <c r="H431" s="33">
        <v>0</v>
      </c>
      <c r="I431" s="33">
        <f>ROUND(ROUND(H431,2)*ROUND(G431,3),2)</f>
        <v>0</v>
      </c>
      <c r="O431">
        <f>(I431*21)/100</f>
        <v>0</v>
      </c>
      <c r="P431" t="s">
        <v>35</v>
      </c>
    </row>
    <row r="432" spans="1:16" x14ac:dyDescent="0.2">
      <c r="A432" s="34" t="s">
        <v>59</v>
      </c>
      <c r="E432" s="35" t="s">
        <v>5330</v>
      </c>
    </row>
    <row r="433" spans="1:18" x14ac:dyDescent="0.2">
      <c r="A433" s="36" t="s">
        <v>61</v>
      </c>
      <c r="E433" s="37" t="s">
        <v>6253</v>
      </c>
    </row>
    <row r="434" spans="1:18" ht="51" x14ac:dyDescent="0.2">
      <c r="A434" t="s">
        <v>63</v>
      </c>
      <c r="E434" s="35" t="s">
        <v>5332</v>
      </c>
    </row>
    <row r="435" spans="1:18" x14ac:dyDescent="0.2">
      <c r="A435" s="24" t="s">
        <v>55</v>
      </c>
      <c r="B435" s="29" t="s">
        <v>650</v>
      </c>
      <c r="C435" s="29" t="s">
        <v>5333</v>
      </c>
      <c r="D435" s="24" t="s">
        <v>69</v>
      </c>
      <c r="E435" s="30" t="s">
        <v>5334</v>
      </c>
      <c r="F435" s="31" t="s">
        <v>101</v>
      </c>
      <c r="G435" s="32">
        <v>88.04</v>
      </c>
      <c r="H435" s="33">
        <v>0</v>
      </c>
      <c r="I435" s="33">
        <f>ROUND(ROUND(H435,2)*ROUND(G435,3),2)</f>
        <v>0</v>
      </c>
      <c r="O435">
        <f>(I435*21)/100</f>
        <v>0</v>
      </c>
      <c r="P435" t="s">
        <v>35</v>
      </c>
    </row>
    <row r="436" spans="1:18" x14ac:dyDescent="0.2">
      <c r="A436" s="34" t="s">
        <v>59</v>
      </c>
      <c r="E436" s="35" t="s">
        <v>69</v>
      </c>
    </row>
    <row r="437" spans="1:18" x14ac:dyDescent="0.2">
      <c r="A437" s="36" t="s">
        <v>61</v>
      </c>
      <c r="E437" s="37" t="s">
        <v>6254</v>
      </c>
    </row>
    <row r="438" spans="1:18" x14ac:dyDescent="0.2">
      <c r="A438" t="s">
        <v>63</v>
      </c>
      <c r="E438" s="35" t="s">
        <v>69</v>
      </c>
    </row>
    <row r="439" spans="1:18" ht="12.75" customHeight="1" x14ac:dyDescent="0.2">
      <c r="A439" s="12" t="s">
        <v>53</v>
      </c>
      <c r="B439" s="12"/>
      <c r="C439" s="38" t="s">
        <v>50</v>
      </c>
      <c r="D439" s="12"/>
      <c r="E439" s="27" t="s">
        <v>542</v>
      </c>
      <c r="F439" s="12"/>
      <c r="G439" s="12"/>
      <c r="H439" s="12"/>
      <c r="I439" s="39">
        <f>0+Q439</f>
        <v>0</v>
      </c>
      <c r="O439">
        <f>0+R439</f>
        <v>0</v>
      </c>
      <c r="Q439">
        <f>0+I440+I444+I448+I452</f>
        <v>0</v>
      </c>
      <c r="R439">
        <f>0+O440+O444+O448+O452</f>
        <v>0</v>
      </c>
    </row>
    <row r="440" spans="1:18" x14ac:dyDescent="0.2">
      <c r="A440" s="24" t="s">
        <v>55</v>
      </c>
      <c r="B440" s="29" t="s">
        <v>656</v>
      </c>
      <c r="C440" s="29" t="s">
        <v>5336</v>
      </c>
      <c r="D440" s="24" t="s">
        <v>69</v>
      </c>
      <c r="E440" s="30" t="s">
        <v>5337</v>
      </c>
      <c r="F440" s="31" t="s">
        <v>137</v>
      </c>
      <c r="G440" s="32">
        <v>18.600000000000001</v>
      </c>
      <c r="H440" s="33">
        <v>0</v>
      </c>
      <c r="I440" s="33">
        <f>ROUND(ROUND(H440,2)*ROUND(G440,3),2)</f>
        <v>0</v>
      </c>
      <c r="O440">
        <f>(I440*21)/100</f>
        <v>0</v>
      </c>
      <c r="P440" t="s">
        <v>35</v>
      </c>
    </row>
    <row r="441" spans="1:18" x14ac:dyDescent="0.2">
      <c r="A441" s="34" t="s">
        <v>59</v>
      </c>
      <c r="E441" s="35" t="s">
        <v>69</v>
      </c>
    </row>
    <row r="442" spans="1:18" x14ac:dyDescent="0.2">
      <c r="A442" s="36" t="s">
        <v>61</v>
      </c>
      <c r="E442" s="37" t="s">
        <v>6255</v>
      </c>
    </row>
    <row r="443" spans="1:18" ht="267.75" x14ac:dyDescent="0.2">
      <c r="A443" t="s">
        <v>63</v>
      </c>
      <c r="E443" s="35" t="s">
        <v>5339</v>
      </c>
    </row>
    <row r="444" spans="1:18" x14ac:dyDescent="0.2">
      <c r="A444" s="24" t="s">
        <v>55</v>
      </c>
      <c r="B444" s="29" t="s">
        <v>662</v>
      </c>
      <c r="C444" s="29" t="s">
        <v>5340</v>
      </c>
      <c r="D444" s="24" t="s">
        <v>69</v>
      </c>
      <c r="E444" s="30" t="s">
        <v>5341</v>
      </c>
      <c r="F444" s="31" t="s">
        <v>101</v>
      </c>
      <c r="G444" s="32">
        <v>22.94</v>
      </c>
      <c r="H444" s="33">
        <v>0</v>
      </c>
      <c r="I444" s="33">
        <f>ROUND(ROUND(H444,2)*ROUND(G444,3),2)</f>
        <v>0</v>
      </c>
      <c r="O444">
        <f>(I444*21)/100</f>
        <v>0</v>
      </c>
      <c r="P444" t="s">
        <v>35</v>
      </c>
    </row>
    <row r="445" spans="1:18" x14ac:dyDescent="0.2">
      <c r="A445" s="34" t="s">
        <v>59</v>
      </c>
      <c r="E445" s="35" t="s">
        <v>5342</v>
      </c>
    </row>
    <row r="446" spans="1:18" x14ac:dyDescent="0.2">
      <c r="A446" s="36" t="s">
        <v>61</v>
      </c>
      <c r="E446" s="37" t="s">
        <v>6256</v>
      </c>
    </row>
    <row r="447" spans="1:18" ht="25.5" x14ac:dyDescent="0.2">
      <c r="A447" t="s">
        <v>63</v>
      </c>
      <c r="E447" s="35" t="s">
        <v>5344</v>
      </c>
    </row>
    <row r="448" spans="1:18" x14ac:dyDescent="0.2">
      <c r="A448" s="24" t="s">
        <v>55</v>
      </c>
      <c r="B448" s="29" t="s">
        <v>667</v>
      </c>
      <c r="C448" s="29" t="s">
        <v>5345</v>
      </c>
      <c r="D448" s="24" t="s">
        <v>69</v>
      </c>
      <c r="E448" s="30" t="s">
        <v>5346</v>
      </c>
      <c r="F448" s="31" t="s">
        <v>58</v>
      </c>
      <c r="G448" s="32">
        <v>27.9</v>
      </c>
      <c r="H448" s="33">
        <v>0</v>
      </c>
      <c r="I448" s="33">
        <f>ROUND(ROUND(H448,2)*ROUND(G448,3),2)</f>
        <v>0</v>
      </c>
      <c r="O448">
        <f>(I448*21)/100</f>
        <v>0</v>
      </c>
      <c r="P448" t="s">
        <v>35</v>
      </c>
    </row>
    <row r="449" spans="1:16" x14ac:dyDescent="0.2">
      <c r="A449" s="34" t="s">
        <v>59</v>
      </c>
      <c r="E449" s="35" t="s">
        <v>69</v>
      </c>
    </row>
    <row r="450" spans="1:16" x14ac:dyDescent="0.2">
      <c r="A450" s="36" t="s">
        <v>61</v>
      </c>
      <c r="E450" s="37" t="s">
        <v>6257</v>
      </c>
    </row>
    <row r="451" spans="1:16" x14ac:dyDescent="0.2">
      <c r="A451" t="s">
        <v>63</v>
      </c>
      <c r="E451" s="35" t="s">
        <v>69</v>
      </c>
    </row>
    <row r="452" spans="1:16" x14ac:dyDescent="0.2">
      <c r="A452" s="24" t="s">
        <v>55</v>
      </c>
      <c r="B452" s="29" t="s">
        <v>672</v>
      </c>
      <c r="C452" s="29" t="s">
        <v>5348</v>
      </c>
      <c r="D452" s="24" t="s">
        <v>69</v>
      </c>
      <c r="E452" s="30" t="s">
        <v>5349</v>
      </c>
      <c r="F452" s="31" t="s">
        <v>58</v>
      </c>
      <c r="G452" s="32">
        <v>9.3000000000000007</v>
      </c>
      <c r="H452" s="33">
        <v>0</v>
      </c>
      <c r="I452" s="33">
        <f>ROUND(ROUND(H452,2)*ROUND(G452,3),2)</f>
        <v>0</v>
      </c>
      <c r="O452">
        <f>(I452*21)/100</f>
        <v>0</v>
      </c>
      <c r="P452" t="s">
        <v>35</v>
      </c>
    </row>
    <row r="453" spans="1:16" x14ac:dyDescent="0.2">
      <c r="A453" s="34" t="s">
        <v>59</v>
      </c>
      <c r="E453" s="35" t="s">
        <v>69</v>
      </c>
    </row>
    <row r="454" spans="1:16" x14ac:dyDescent="0.2">
      <c r="A454" s="36" t="s">
        <v>61</v>
      </c>
      <c r="E454" s="37" t="s">
        <v>6258</v>
      </c>
    </row>
    <row r="455" spans="1:16" x14ac:dyDescent="0.2">
      <c r="A455" t="s">
        <v>63</v>
      </c>
      <c r="E455" s="35" t="s">
        <v>69</v>
      </c>
    </row>
  </sheetData>
  <mergeCells count="11">
    <mergeCell ref="E6:E7"/>
    <mergeCell ref="F6:F7"/>
    <mergeCell ref="G6:G7"/>
    <mergeCell ref="H6:I6"/>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18"/>
  <sheetViews>
    <sheetView workbookViewId="0">
      <pane ySplit="8" topLeftCell="A9" activePane="bottomLeft" state="frozen"/>
      <selection pane="bottomLeft" activeCell="A9" sqref="A9"/>
    </sheetView>
  </sheetViews>
  <sheetFormatPr defaultColWidth="9.140625" defaultRowHeight="12.75" customHeight="1" x14ac:dyDescent="0.2"/>
  <cols>
    <col min="1" max="1" width="9.140625" hidden="1" customWidth="1"/>
    <col min="2" max="2" width="11.7109375" customWidth="1"/>
    <col min="3" max="3" width="14.7109375" customWidth="1"/>
    <col min="4" max="4" width="9.7109375" customWidth="1"/>
    <col min="5" max="5" width="70.7109375" customWidth="1"/>
    <col min="6" max="6" width="11.7109375" customWidth="1"/>
    <col min="7" max="9" width="16.7109375" customWidth="1"/>
    <col min="15" max="18" width="9.140625" hidden="1" customWidth="1"/>
  </cols>
  <sheetData>
    <row r="1" spans="1:18" ht="12.75" customHeight="1" x14ac:dyDescent="0.2">
      <c r="A1" t="s">
        <v>10</v>
      </c>
      <c r="B1" s="8"/>
      <c r="C1" s="8"/>
      <c r="D1" s="8"/>
      <c r="E1" s="8"/>
      <c r="F1" s="8"/>
      <c r="G1" s="8"/>
      <c r="H1" s="8"/>
      <c r="I1" s="8"/>
      <c r="P1" t="s">
        <v>34</v>
      </c>
    </row>
    <row r="2" spans="1:18" ht="24.95" customHeight="1" x14ac:dyDescent="0.2">
      <c r="B2" s="8"/>
      <c r="C2" s="8"/>
      <c r="D2" s="8"/>
      <c r="E2" s="9" t="s">
        <v>12</v>
      </c>
      <c r="F2" s="8"/>
      <c r="G2" s="8"/>
      <c r="H2" s="12"/>
      <c r="I2" s="12"/>
      <c r="O2">
        <f>0+O9+O30+O63+O72+O77+O82+O87+O140+O209+O214</f>
        <v>0</v>
      </c>
      <c r="P2" t="s">
        <v>34</v>
      </c>
    </row>
    <row r="3" spans="1:18" ht="15" customHeight="1" x14ac:dyDescent="0.25">
      <c r="A3" t="s">
        <v>11</v>
      </c>
      <c r="B3" s="17" t="s">
        <v>13</v>
      </c>
      <c r="C3" s="4" t="s">
        <v>14</v>
      </c>
      <c r="D3" s="7"/>
      <c r="E3" s="18" t="s">
        <v>15</v>
      </c>
      <c r="F3" s="8"/>
      <c r="G3" s="15"/>
      <c r="H3" s="14" t="s">
        <v>6259</v>
      </c>
      <c r="I3" s="40">
        <f>0+I9+I30+I63+I72+I77+I82+I87+I140+I209+I214</f>
        <v>0</v>
      </c>
      <c r="O3" t="s">
        <v>31</v>
      </c>
      <c r="P3" t="s">
        <v>35</v>
      </c>
    </row>
    <row r="4" spans="1:18" ht="15" customHeight="1" x14ac:dyDescent="0.25">
      <c r="A4" t="s">
        <v>16</v>
      </c>
      <c r="B4" s="17" t="s">
        <v>17</v>
      </c>
      <c r="C4" s="4" t="s">
        <v>34</v>
      </c>
      <c r="D4" s="7"/>
      <c r="E4" s="18" t="s">
        <v>6105</v>
      </c>
      <c r="F4" s="8"/>
      <c r="G4" s="8"/>
      <c r="H4" s="16"/>
      <c r="I4" s="16"/>
      <c r="O4" t="s">
        <v>32</v>
      </c>
      <c r="P4" t="s">
        <v>35</v>
      </c>
    </row>
    <row r="5" spans="1:18" ht="12.75" customHeight="1" x14ac:dyDescent="0.25">
      <c r="A5" t="s">
        <v>20</v>
      </c>
      <c r="B5" s="20" t="s">
        <v>30</v>
      </c>
      <c r="C5" s="3" t="s">
        <v>6259</v>
      </c>
      <c r="D5" s="2"/>
      <c r="E5" s="21" t="s">
        <v>6260</v>
      </c>
      <c r="F5" s="12"/>
      <c r="G5" s="12"/>
      <c r="H5" s="12"/>
      <c r="I5" s="12"/>
      <c r="O5" t="s">
        <v>33</v>
      </c>
      <c r="P5" t="s">
        <v>35</v>
      </c>
    </row>
    <row r="6" spans="1:18" ht="12.75" customHeight="1" x14ac:dyDescent="0.2">
      <c r="A6" s="1" t="s">
        <v>37</v>
      </c>
      <c r="B6" s="1" t="s">
        <v>39</v>
      </c>
      <c r="C6" s="1" t="s">
        <v>40</v>
      </c>
      <c r="D6" s="1" t="s">
        <v>41</v>
      </c>
      <c r="E6" s="1" t="s">
        <v>42</v>
      </c>
      <c r="F6" s="1" t="s">
        <v>44</v>
      </c>
      <c r="G6" s="1" t="s">
        <v>46</v>
      </c>
      <c r="H6" s="1" t="s">
        <v>48</v>
      </c>
      <c r="I6" s="1"/>
    </row>
    <row r="7" spans="1:18" ht="12.75" customHeight="1" x14ac:dyDescent="0.2">
      <c r="A7" s="1"/>
      <c r="B7" s="1"/>
      <c r="C7" s="1"/>
      <c r="D7" s="1"/>
      <c r="E7" s="1"/>
      <c r="F7" s="1"/>
      <c r="G7" s="1"/>
      <c r="H7" s="19" t="s">
        <v>49</v>
      </c>
      <c r="I7" s="19" t="s">
        <v>51</v>
      </c>
    </row>
    <row r="8" spans="1:18" ht="12.75" customHeight="1" x14ac:dyDescent="0.2">
      <c r="A8" s="19" t="s">
        <v>38</v>
      </c>
      <c r="B8" s="19" t="s">
        <v>18</v>
      </c>
      <c r="C8" s="19" t="s">
        <v>35</v>
      </c>
      <c r="D8" s="19" t="s">
        <v>34</v>
      </c>
      <c r="E8" s="19" t="s">
        <v>43</v>
      </c>
      <c r="F8" s="19" t="s">
        <v>45</v>
      </c>
      <c r="G8" s="19" t="s">
        <v>47</v>
      </c>
      <c r="H8" s="19" t="s">
        <v>50</v>
      </c>
      <c r="I8" s="19" t="s">
        <v>52</v>
      </c>
    </row>
    <row r="9" spans="1:18" ht="12.75" customHeight="1" x14ac:dyDescent="0.2">
      <c r="A9" s="25" t="s">
        <v>53</v>
      </c>
      <c r="B9" s="25"/>
      <c r="C9" s="26" t="s">
        <v>38</v>
      </c>
      <c r="D9" s="25"/>
      <c r="E9" s="27" t="s">
        <v>54</v>
      </c>
      <c r="F9" s="25"/>
      <c r="G9" s="25"/>
      <c r="H9" s="25"/>
      <c r="I9" s="28">
        <f>0+Q9</f>
        <v>0</v>
      </c>
      <c r="O9">
        <f>0+R9</f>
        <v>0</v>
      </c>
      <c r="Q9">
        <f>0+I10+I14+I18+I22+I26</f>
        <v>0</v>
      </c>
      <c r="R9">
        <f>0+O10+O14+O18+O22+O26</f>
        <v>0</v>
      </c>
    </row>
    <row r="10" spans="1:18" ht="25.5" x14ac:dyDescent="0.2">
      <c r="A10" s="24" t="s">
        <v>55</v>
      </c>
      <c r="B10" s="29" t="s">
        <v>18</v>
      </c>
      <c r="C10" s="29" t="s">
        <v>2428</v>
      </c>
      <c r="D10" s="24" t="s">
        <v>69</v>
      </c>
      <c r="E10" s="30" t="s">
        <v>6003</v>
      </c>
      <c r="F10" s="31" t="s">
        <v>58</v>
      </c>
      <c r="G10" s="32">
        <v>58</v>
      </c>
      <c r="H10" s="33">
        <v>0</v>
      </c>
      <c r="I10" s="33">
        <f>ROUND(ROUND(H10,2)*ROUND(G10,3),2)</f>
        <v>0</v>
      </c>
      <c r="O10">
        <f>(I10*21)/100</f>
        <v>0</v>
      </c>
      <c r="P10" t="s">
        <v>35</v>
      </c>
    </row>
    <row r="11" spans="1:18" x14ac:dyDescent="0.2">
      <c r="A11" s="34" t="s">
        <v>59</v>
      </c>
      <c r="E11" s="35" t="s">
        <v>69</v>
      </c>
    </row>
    <row r="12" spans="1:18" x14ac:dyDescent="0.2">
      <c r="A12" s="36" t="s">
        <v>61</v>
      </c>
      <c r="E12" s="37" t="s">
        <v>6004</v>
      </c>
    </row>
    <row r="13" spans="1:18" ht="140.25" x14ac:dyDescent="0.2">
      <c r="A13" t="s">
        <v>63</v>
      </c>
      <c r="E13" s="35" t="s">
        <v>6005</v>
      </c>
    </row>
    <row r="14" spans="1:18" ht="25.5" x14ac:dyDescent="0.2">
      <c r="A14" s="24" t="s">
        <v>55</v>
      </c>
      <c r="B14" s="29" t="s">
        <v>35</v>
      </c>
      <c r="C14" s="29" t="s">
        <v>6261</v>
      </c>
      <c r="D14" s="24" t="s">
        <v>69</v>
      </c>
      <c r="E14" s="30" t="s">
        <v>6262</v>
      </c>
      <c r="F14" s="31" t="s">
        <v>58</v>
      </c>
      <c r="G14" s="32">
        <v>10.4</v>
      </c>
      <c r="H14" s="33">
        <v>0</v>
      </c>
      <c r="I14" s="33">
        <f>ROUND(ROUND(H14,2)*ROUND(G14,3),2)</f>
        <v>0</v>
      </c>
      <c r="O14">
        <f>(I14*21)/100</f>
        <v>0</v>
      </c>
      <c r="P14" t="s">
        <v>35</v>
      </c>
    </row>
    <row r="15" spans="1:18" x14ac:dyDescent="0.2">
      <c r="A15" s="34" t="s">
        <v>59</v>
      </c>
      <c r="E15" s="35" t="s">
        <v>69</v>
      </c>
    </row>
    <row r="16" spans="1:18" x14ac:dyDescent="0.2">
      <c r="A16" s="36" t="s">
        <v>61</v>
      </c>
      <c r="E16" s="37" t="s">
        <v>6004</v>
      </c>
    </row>
    <row r="17" spans="1:18" ht="140.25" x14ac:dyDescent="0.2">
      <c r="A17" t="s">
        <v>63</v>
      </c>
      <c r="E17" s="35" t="s">
        <v>6005</v>
      </c>
    </row>
    <row r="18" spans="1:18" ht="25.5" x14ac:dyDescent="0.2">
      <c r="A18" s="24" t="s">
        <v>55</v>
      </c>
      <c r="B18" s="29" t="s">
        <v>34</v>
      </c>
      <c r="C18" s="29" t="s">
        <v>6006</v>
      </c>
      <c r="D18" s="24" t="s">
        <v>69</v>
      </c>
      <c r="E18" s="30" t="s">
        <v>6007</v>
      </c>
      <c r="F18" s="31" t="s">
        <v>58</v>
      </c>
      <c r="G18" s="32">
        <v>60</v>
      </c>
      <c r="H18" s="33">
        <v>0</v>
      </c>
      <c r="I18" s="33">
        <f>ROUND(ROUND(H18,2)*ROUND(G18,3),2)</f>
        <v>0</v>
      </c>
      <c r="O18">
        <f>(I18*21)/100</f>
        <v>0</v>
      </c>
      <c r="P18" t="s">
        <v>35</v>
      </c>
    </row>
    <row r="19" spans="1:18" x14ac:dyDescent="0.2">
      <c r="A19" s="34" t="s">
        <v>59</v>
      </c>
      <c r="E19" s="35" t="s">
        <v>69</v>
      </c>
    </row>
    <row r="20" spans="1:18" x14ac:dyDescent="0.2">
      <c r="A20" s="36" t="s">
        <v>61</v>
      </c>
      <c r="E20" s="37" t="s">
        <v>6004</v>
      </c>
    </row>
    <row r="21" spans="1:18" ht="140.25" x14ac:dyDescent="0.2">
      <c r="A21" t="s">
        <v>63</v>
      </c>
      <c r="E21" s="35" t="s">
        <v>6005</v>
      </c>
    </row>
    <row r="22" spans="1:18" ht="25.5" x14ac:dyDescent="0.2">
      <c r="A22" s="24" t="s">
        <v>55</v>
      </c>
      <c r="B22" s="29" t="s">
        <v>43</v>
      </c>
      <c r="C22" s="29" t="s">
        <v>6008</v>
      </c>
      <c r="D22" s="24" t="s">
        <v>69</v>
      </c>
      <c r="E22" s="30" t="s">
        <v>6009</v>
      </c>
      <c r="F22" s="31" t="s">
        <v>58</v>
      </c>
      <c r="G22" s="32">
        <v>1</v>
      </c>
      <c r="H22" s="33">
        <v>0</v>
      </c>
      <c r="I22" s="33">
        <f>ROUND(ROUND(H22,2)*ROUND(G22,3),2)</f>
        <v>0</v>
      </c>
      <c r="O22">
        <f>(I22*21)/100</f>
        <v>0</v>
      </c>
      <c r="P22" t="s">
        <v>35</v>
      </c>
    </row>
    <row r="23" spans="1:18" x14ac:dyDescent="0.2">
      <c r="A23" s="34" t="s">
        <v>59</v>
      </c>
      <c r="E23" s="35" t="s">
        <v>69</v>
      </c>
    </row>
    <row r="24" spans="1:18" x14ac:dyDescent="0.2">
      <c r="A24" s="36" t="s">
        <v>61</v>
      </c>
      <c r="E24" s="37" t="s">
        <v>6004</v>
      </c>
    </row>
    <row r="25" spans="1:18" ht="140.25" x14ac:dyDescent="0.2">
      <c r="A25" t="s">
        <v>63</v>
      </c>
      <c r="E25" s="35" t="s">
        <v>6005</v>
      </c>
    </row>
    <row r="26" spans="1:18" ht="25.5" x14ac:dyDescent="0.2">
      <c r="A26" s="24" t="s">
        <v>55</v>
      </c>
      <c r="B26" s="29" t="s">
        <v>45</v>
      </c>
      <c r="C26" s="29" t="s">
        <v>6263</v>
      </c>
      <c r="D26" s="24" t="s">
        <v>69</v>
      </c>
      <c r="E26" s="30" t="s">
        <v>6264</v>
      </c>
      <c r="F26" s="31" t="s">
        <v>58</v>
      </c>
      <c r="G26" s="32">
        <v>0.8</v>
      </c>
      <c r="H26" s="33">
        <v>0</v>
      </c>
      <c r="I26" s="33">
        <f>ROUND(ROUND(H26,2)*ROUND(G26,3),2)</f>
        <v>0</v>
      </c>
      <c r="O26">
        <f>(I26*21)/100</f>
        <v>0</v>
      </c>
      <c r="P26" t="s">
        <v>35</v>
      </c>
    </row>
    <row r="27" spans="1:18" x14ac:dyDescent="0.2">
      <c r="A27" s="34" t="s">
        <v>59</v>
      </c>
      <c r="E27" s="35" t="s">
        <v>69</v>
      </c>
    </row>
    <row r="28" spans="1:18" x14ac:dyDescent="0.2">
      <c r="A28" s="36" t="s">
        <v>61</v>
      </c>
      <c r="E28" s="37" t="s">
        <v>6004</v>
      </c>
    </row>
    <row r="29" spans="1:18" ht="140.25" x14ac:dyDescent="0.2">
      <c r="A29" t="s">
        <v>63</v>
      </c>
      <c r="E29" s="35" t="s">
        <v>6005</v>
      </c>
    </row>
    <row r="30" spans="1:18" ht="12.75" customHeight="1" x14ac:dyDescent="0.2">
      <c r="A30" s="12" t="s">
        <v>53</v>
      </c>
      <c r="B30" s="12"/>
      <c r="C30" s="38" t="s">
        <v>18</v>
      </c>
      <c r="D30" s="12"/>
      <c r="E30" s="27" t="s">
        <v>67</v>
      </c>
      <c r="F30" s="12"/>
      <c r="G30" s="12"/>
      <c r="H30" s="12"/>
      <c r="I30" s="39">
        <f>0+Q30</f>
        <v>0</v>
      </c>
      <c r="O30">
        <f>0+R30</f>
        <v>0</v>
      </c>
      <c r="Q30">
        <f>0+I31+I35+I39+I43+I47+I51+I55+I59</f>
        <v>0</v>
      </c>
      <c r="R30">
        <f>0+O31+O35+O39+O43+O47+O51+O55+O59</f>
        <v>0</v>
      </c>
    </row>
    <row r="31" spans="1:18" x14ac:dyDescent="0.2">
      <c r="A31" s="24" t="s">
        <v>55</v>
      </c>
      <c r="B31" s="29" t="s">
        <v>47</v>
      </c>
      <c r="C31" s="29" t="s">
        <v>6010</v>
      </c>
      <c r="D31" s="24" t="s">
        <v>69</v>
      </c>
      <c r="E31" s="30" t="s">
        <v>6011</v>
      </c>
      <c r="F31" s="31" t="s">
        <v>204</v>
      </c>
      <c r="G31" s="32">
        <v>230</v>
      </c>
      <c r="H31" s="33">
        <v>0</v>
      </c>
      <c r="I31" s="33">
        <f>ROUND(ROUND(H31,2)*ROUND(G31,3),2)</f>
        <v>0</v>
      </c>
      <c r="O31">
        <f>(I31*21)/100</f>
        <v>0</v>
      </c>
      <c r="P31" t="s">
        <v>35</v>
      </c>
    </row>
    <row r="32" spans="1:18" x14ac:dyDescent="0.2">
      <c r="A32" s="34" t="s">
        <v>59</v>
      </c>
      <c r="E32" s="35" t="s">
        <v>69</v>
      </c>
    </row>
    <row r="33" spans="1:16" x14ac:dyDescent="0.2">
      <c r="A33" s="36" t="s">
        <v>61</v>
      </c>
      <c r="E33" s="37" t="s">
        <v>6004</v>
      </c>
    </row>
    <row r="34" spans="1:16" x14ac:dyDescent="0.2">
      <c r="A34" t="s">
        <v>63</v>
      </c>
      <c r="E34" s="35" t="s">
        <v>2913</v>
      </c>
    </row>
    <row r="35" spans="1:16" x14ac:dyDescent="0.2">
      <c r="A35" s="24" t="s">
        <v>55</v>
      </c>
      <c r="B35" s="29" t="s">
        <v>89</v>
      </c>
      <c r="C35" s="29" t="s">
        <v>6012</v>
      </c>
      <c r="D35" s="24" t="s">
        <v>69</v>
      </c>
      <c r="E35" s="30" t="s">
        <v>6013</v>
      </c>
      <c r="F35" s="31" t="s">
        <v>204</v>
      </c>
      <c r="G35" s="32">
        <v>100</v>
      </c>
      <c r="H35" s="33">
        <v>0</v>
      </c>
      <c r="I35" s="33">
        <f>ROUND(ROUND(H35,2)*ROUND(G35,3),2)</f>
        <v>0</v>
      </c>
      <c r="O35">
        <f>(I35*21)/100</f>
        <v>0</v>
      </c>
      <c r="P35" t="s">
        <v>35</v>
      </c>
    </row>
    <row r="36" spans="1:16" x14ac:dyDescent="0.2">
      <c r="A36" s="34" t="s">
        <v>59</v>
      </c>
      <c r="E36" s="35" t="s">
        <v>69</v>
      </c>
    </row>
    <row r="37" spans="1:16" x14ac:dyDescent="0.2">
      <c r="A37" s="36" t="s">
        <v>61</v>
      </c>
      <c r="E37" s="37" t="s">
        <v>6004</v>
      </c>
    </row>
    <row r="38" spans="1:16" ht="25.5" x14ac:dyDescent="0.2">
      <c r="A38" t="s">
        <v>63</v>
      </c>
      <c r="E38" s="35" t="s">
        <v>6014</v>
      </c>
    </row>
    <row r="39" spans="1:16" ht="25.5" x14ac:dyDescent="0.2">
      <c r="A39" s="24" t="s">
        <v>55</v>
      </c>
      <c r="B39" s="29" t="s">
        <v>94</v>
      </c>
      <c r="C39" s="29" t="s">
        <v>68</v>
      </c>
      <c r="D39" s="24" t="s">
        <v>69</v>
      </c>
      <c r="E39" s="30" t="s">
        <v>70</v>
      </c>
      <c r="F39" s="31" t="s">
        <v>71</v>
      </c>
      <c r="G39" s="32">
        <v>23</v>
      </c>
      <c r="H39" s="33">
        <v>0</v>
      </c>
      <c r="I39" s="33">
        <f>ROUND(ROUND(H39,2)*ROUND(G39,3),2)</f>
        <v>0</v>
      </c>
      <c r="O39">
        <f>(I39*21)/100</f>
        <v>0</v>
      </c>
      <c r="P39" t="s">
        <v>35</v>
      </c>
    </row>
    <row r="40" spans="1:16" x14ac:dyDescent="0.2">
      <c r="A40" s="34" t="s">
        <v>59</v>
      </c>
      <c r="E40" s="35" t="s">
        <v>69</v>
      </c>
    </row>
    <row r="41" spans="1:16" x14ac:dyDescent="0.2">
      <c r="A41" s="36" t="s">
        <v>61</v>
      </c>
      <c r="E41" s="37" t="s">
        <v>6004</v>
      </c>
    </row>
    <row r="42" spans="1:16" ht="63.75" x14ac:dyDescent="0.2">
      <c r="A42" t="s">
        <v>63</v>
      </c>
      <c r="E42" s="35" t="s">
        <v>74</v>
      </c>
    </row>
    <row r="43" spans="1:16" x14ac:dyDescent="0.2">
      <c r="A43" s="24" t="s">
        <v>55</v>
      </c>
      <c r="B43" s="29" t="s">
        <v>50</v>
      </c>
      <c r="C43" s="29" t="s">
        <v>6015</v>
      </c>
      <c r="D43" s="24" t="s">
        <v>69</v>
      </c>
      <c r="E43" s="30" t="s">
        <v>6016</v>
      </c>
      <c r="F43" s="31" t="s">
        <v>71</v>
      </c>
      <c r="G43" s="32">
        <v>20</v>
      </c>
      <c r="H43" s="33">
        <v>0</v>
      </c>
      <c r="I43" s="33">
        <f>ROUND(ROUND(H43,2)*ROUND(G43,3),2)</f>
        <v>0</v>
      </c>
      <c r="O43">
        <f>(I43*21)/100</f>
        <v>0</v>
      </c>
      <c r="P43" t="s">
        <v>35</v>
      </c>
    </row>
    <row r="44" spans="1:16" x14ac:dyDescent="0.2">
      <c r="A44" s="34" t="s">
        <v>59</v>
      </c>
      <c r="E44" s="35" t="s">
        <v>69</v>
      </c>
    </row>
    <row r="45" spans="1:16" x14ac:dyDescent="0.2">
      <c r="A45" s="36" t="s">
        <v>61</v>
      </c>
      <c r="E45" s="37" t="s">
        <v>6004</v>
      </c>
    </row>
    <row r="46" spans="1:16" ht="318.75" x14ac:dyDescent="0.2">
      <c r="A46" t="s">
        <v>63</v>
      </c>
      <c r="E46" s="35" t="s">
        <v>170</v>
      </c>
    </row>
    <row r="47" spans="1:16" x14ac:dyDescent="0.2">
      <c r="A47" s="24" t="s">
        <v>55</v>
      </c>
      <c r="B47" s="29" t="s">
        <v>52</v>
      </c>
      <c r="C47" s="29" t="s">
        <v>172</v>
      </c>
      <c r="D47" s="24" t="s">
        <v>69</v>
      </c>
      <c r="E47" s="30" t="s">
        <v>173</v>
      </c>
      <c r="F47" s="31" t="s">
        <v>174</v>
      </c>
      <c r="G47" s="32">
        <v>360</v>
      </c>
      <c r="H47" s="33">
        <v>0</v>
      </c>
      <c r="I47" s="33">
        <f>ROUND(ROUND(H47,2)*ROUND(G47,3),2)</f>
        <v>0</v>
      </c>
      <c r="O47">
        <f>(I47*21)/100</f>
        <v>0</v>
      </c>
      <c r="P47" t="s">
        <v>35</v>
      </c>
    </row>
    <row r="48" spans="1:16" x14ac:dyDescent="0.2">
      <c r="A48" s="34" t="s">
        <v>59</v>
      </c>
      <c r="E48" s="35" t="s">
        <v>69</v>
      </c>
    </row>
    <row r="49" spans="1:18" x14ac:dyDescent="0.2">
      <c r="A49" s="36" t="s">
        <v>61</v>
      </c>
      <c r="E49" s="37" t="s">
        <v>6004</v>
      </c>
    </row>
    <row r="50" spans="1:18" ht="25.5" x14ac:dyDescent="0.2">
      <c r="A50" t="s">
        <v>63</v>
      </c>
      <c r="E50" s="35" t="s">
        <v>177</v>
      </c>
    </row>
    <row r="51" spans="1:18" x14ac:dyDescent="0.2">
      <c r="A51" s="24" t="s">
        <v>55</v>
      </c>
      <c r="B51" s="29" t="s">
        <v>118</v>
      </c>
      <c r="C51" s="29" t="s">
        <v>185</v>
      </c>
      <c r="D51" s="24" t="s">
        <v>69</v>
      </c>
      <c r="E51" s="30" t="s">
        <v>186</v>
      </c>
      <c r="F51" s="31" t="s">
        <v>71</v>
      </c>
      <c r="G51" s="32">
        <v>79.2</v>
      </c>
      <c r="H51" s="33">
        <v>0</v>
      </c>
      <c r="I51" s="33">
        <f>ROUND(ROUND(H51,2)*ROUND(G51,3),2)</f>
        <v>0</v>
      </c>
      <c r="O51">
        <f>(I51*21)/100</f>
        <v>0</v>
      </c>
      <c r="P51" t="s">
        <v>35</v>
      </c>
    </row>
    <row r="52" spans="1:18" x14ac:dyDescent="0.2">
      <c r="A52" s="34" t="s">
        <v>59</v>
      </c>
      <c r="E52" s="35" t="s">
        <v>69</v>
      </c>
    </row>
    <row r="53" spans="1:18" x14ac:dyDescent="0.2">
      <c r="A53" s="36" t="s">
        <v>61</v>
      </c>
      <c r="E53" s="37" t="s">
        <v>6004</v>
      </c>
    </row>
    <row r="54" spans="1:18" ht="229.5" x14ac:dyDescent="0.2">
      <c r="A54" t="s">
        <v>63</v>
      </c>
      <c r="E54" s="35" t="s">
        <v>189</v>
      </c>
    </row>
    <row r="55" spans="1:18" x14ac:dyDescent="0.2">
      <c r="A55" s="24" t="s">
        <v>55</v>
      </c>
      <c r="B55" s="29" t="s">
        <v>124</v>
      </c>
      <c r="C55" s="29" t="s">
        <v>6017</v>
      </c>
      <c r="D55" s="24" t="s">
        <v>69</v>
      </c>
      <c r="E55" s="30" t="s">
        <v>6018</v>
      </c>
      <c r="F55" s="31" t="s">
        <v>204</v>
      </c>
      <c r="G55" s="32">
        <v>230</v>
      </c>
      <c r="H55" s="33">
        <v>0</v>
      </c>
      <c r="I55" s="33">
        <f>ROUND(ROUND(H55,2)*ROUND(G55,3),2)</f>
        <v>0</v>
      </c>
      <c r="O55">
        <f>(I55*21)/100</f>
        <v>0</v>
      </c>
      <c r="P55" t="s">
        <v>35</v>
      </c>
    </row>
    <row r="56" spans="1:18" x14ac:dyDescent="0.2">
      <c r="A56" s="34" t="s">
        <v>59</v>
      </c>
      <c r="E56" s="35" t="s">
        <v>69</v>
      </c>
    </row>
    <row r="57" spans="1:18" x14ac:dyDescent="0.2">
      <c r="A57" s="36" t="s">
        <v>61</v>
      </c>
      <c r="E57" s="37" t="s">
        <v>6004</v>
      </c>
    </row>
    <row r="58" spans="1:18" ht="38.25" x14ac:dyDescent="0.2">
      <c r="A58" t="s">
        <v>63</v>
      </c>
      <c r="E58" s="35" t="s">
        <v>6019</v>
      </c>
    </row>
    <row r="59" spans="1:18" x14ac:dyDescent="0.2">
      <c r="A59" s="24" t="s">
        <v>55</v>
      </c>
      <c r="B59" s="29" t="s">
        <v>128</v>
      </c>
      <c r="C59" s="29" t="s">
        <v>221</v>
      </c>
      <c r="D59" s="24" t="s">
        <v>69</v>
      </c>
      <c r="E59" s="30" t="s">
        <v>222</v>
      </c>
      <c r="F59" s="31" t="s">
        <v>204</v>
      </c>
      <c r="G59" s="32">
        <v>100</v>
      </c>
      <c r="H59" s="33">
        <v>0</v>
      </c>
      <c r="I59" s="33">
        <f>ROUND(ROUND(H59,2)*ROUND(G59,3),2)</f>
        <v>0</v>
      </c>
      <c r="O59">
        <f>(I59*21)/100</f>
        <v>0</v>
      </c>
      <c r="P59" t="s">
        <v>35</v>
      </c>
    </row>
    <row r="60" spans="1:18" x14ac:dyDescent="0.2">
      <c r="A60" s="34" t="s">
        <v>59</v>
      </c>
      <c r="E60" s="35" t="s">
        <v>69</v>
      </c>
    </row>
    <row r="61" spans="1:18" x14ac:dyDescent="0.2">
      <c r="A61" s="36" t="s">
        <v>61</v>
      </c>
      <c r="E61" s="37" t="s">
        <v>6004</v>
      </c>
    </row>
    <row r="62" spans="1:18" ht="25.5" x14ac:dyDescent="0.2">
      <c r="A62" t="s">
        <v>63</v>
      </c>
      <c r="E62" s="35" t="s">
        <v>224</v>
      </c>
    </row>
    <row r="63" spans="1:18" ht="12.75" customHeight="1" x14ac:dyDescent="0.2">
      <c r="A63" s="12" t="s">
        <v>53</v>
      </c>
      <c r="B63" s="12"/>
      <c r="C63" s="38" t="s">
        <v>6020</v>
      </c>
      <c r="D63" s="12"/>
      <c r="E63" s="27" t="s">
        <v>6021</v>
      </c>
      <c r="F63" s="12"/>
      <c r="G63" s="12"/>
      <c r="H63" s="12"/>
      <c r="I63" s="39">
        <f>0+Q63</f>
        <v>0</v>
      </c>
      <c r="O63">
        <f>0+R63</f>
        <v>0</v>
      </c>
      <c r="Q63">
        <f>0+I64+I68</f>
        <v>0</v>
      </c>
      <c r="R63">
        <f>0+O64+O68</f>
        <v>0</v>
      </c>
    </row>
    <row r="64" spans="1:18" x14ac:dyDescent="0.2">
      <c r="A64" s="24" t="s">
        <v>55</v>
      </c>
      <c r="B64" s="29" t="s">
        <v>108</v>
      </c>
      <c r="C64" s="29" t="s">
        <v>6022</v>
      </c>
      <c r="D64" s="24" t="s">
        <v>69</v>
      </c>
      <c r="E64" s="30" t="s">
        <v>6023</v>
      </c>
      <c r="F64" s="31" t="s">
        <v>71</v>
      </c>
      <c r="G64" s="32">
        <v>80</v>
      </c>
      <c r="H64" s="33">
        <v>0</v>
      </c>
      <c r="I64" s="33">
        <f>ROUND(ROUND(H64,2)*ROUND(G64,3),2)</f>
        <v>0</v>
      </c>
      <c r="O64">
        <f>(I64*21)/100</f>
        <v>0</v>
      </c>
      <c r="P64" t="s">
        <v>35</v>
      </c>
    </row>
    <row r="65" spans="1:18" x14ac:dyDescent="0.2">
      <c r="A65" s="34" t="s">
        <v>59</v>
      </c>
      <c r="E65" s="35" t="s">
        <v>69</v>
      </c>
    </row>
    <row r="66" spans="1:18" x14ac:dyDescent="0.2">
      <c r="A66" s="36" t="s">
        <v>61</v>
      </c>
      <c r="E66" s="37" t="s">
        <v>6004</v>
      </c>
    </row>
    <row r="67" spans="1:18" ht="318.75" x14ac:dyDescent="0.2">
      <c r="A67" t="s">
        <v>63</v>
      </c>
      <c r="E67" s="35" t="s">
        <v>170</v>
      </c>
    </row>
    <row r="68" spans="1:18" x14ac:dyDescent="0.2">
      <c r="A68" s="24" t="s">
        <v>55</v>
      </c>
      <c r="B68" s="29" t="s">
        <v>113</v>
      </c>
      <c r="C68" s="29" t="s">
        <v>6024</v>
      </c>
      <c r="D68" s="24" t="s">
        <v>69</v>
      </c>
      <c r="E68" s="30" t="s">
        <v>6025</v>
      </c>
      <c r="F68" s="31" t="s">
        <v>174</v>
      </c>
      <c r="G68" s="32">
        <v>720</v>
      </c>
      <c r="H68" s="33">
        <v>0</v>
      </c>
      <c r="I68" s="33">
        <f>ROUND(ROUND(H68,2)*ROUND(G68,3),2)</f>
        <v>0</v>
      </c>
      <c r="O68">
        <f>(I68*21)/100</f>
        <v>0</v>
      </c>
      <c r="P68" t="s">
        <v>35</v>
      </c>
    </row>
    <row r="69" spans="1:18" x14ac:dyDescent="0.2">
      <c r="A69" s="34" t="s">
        <v>59</v>
      </c>
      <c r="E69" s="35" t="s">
        <v>69</v>
      </c>
    </row>
    <row r="70" spans="1:18" x14ac:dyDescent="0.2">
      <c r="A70" s="36" t="s">
        <v>61</v>
      </c>
      <c r="E70" s="37" t="s">
        <v>6004</v>
      </c>
    </row>
    <row r="71" spans="1:18" ht="25.5" x14ac:dyDescent="0.2">
      <c r="A71" t="s">
        <v>63</v>
      </c>
      <c r="E71" s="35" t="s">
        <v>177</v>
      </c>
    </row>
    <row r="72" spans="1:18" ht="12.75" customHeight="1" x14ac:dyDescent="0.2">
      <c r="A72" s="12" t="s">
        <v>53</v>
      </c>
      <c r="B72" s="12"/>
      <c r="C72" s="38" t="s">
        <v>35</v>
      </c>
      <c r="D72" s="12"/>
      <c r="E72" s="27" t="s">
        <v>242</v>
      </c>
      <c r="F72" s="12"/>
      <c r="G72" s="12"/>
      <c r="H72" s="12"/>
      <c r="I72" s="39">
        <f>0+Q72</f>
        <v>0</v>
      </c>
      <c r="O72">
        <f>0+R72</f>
        <v>0</v>
      </c>
      <c r="Q72">
        <f>0+I73</f>
        <v>0</v>
      </c>
      <c r="R72">
        <f>0+O73</f>
        <v>0</v>
      </c>
    </row>
    <row r="73" spans="1:18" x14ac:dyDescent="0.2">
      <c r="A73" s="24" t="s">
        <v>55</v>
      </c>
      <c r="B73" s="29" t="s">
        <v>134</v>
      </c>
      <c r="C73" s="29" t="s">
        <v>1744</v>
      </c>
      <c r="D73" s="24" t="s">
        <v>69</v>
      </c>
      <c r="E73" s="30" t="s">
        <v>6026</v>
      </c>
      <c r="F73" s="31" t="s">
        <v>71</v>
      </c>
      <c r="G73" s="32">
        <v>12.8</v>
      </c>
      <c r="H73" s="33">
        <v>0</v>
      </c>
      <c r="I73" s="33">
        <f>ROUND(ROUND(H73,2)*ROUND(G73,3),2)</f>
        <v>0</v>
      </c>
      <c r="O73">
        <f>(I73*21)/100</f>
        <v>0</v>
      </c>
      <c r="P73" t="s">
        <v>35</v>
      </c>
    </row>
    <row r="74" spans="1:18" x14ac:dyDescent="0.2">
      <c r="A74" s="34" t="s">
        <v>59</v>
      </c>
      <c r="E74" s="35" t="s">
        <v>69</v>
      </c>
    </row>
    <row r="75" spans="1:18" x14ac:dyDescent="0.2">
      <c r="A75" s="36" t="s">
        <v>61</v>
      </c>
      <c r="E75" s="37" t="s">
        <v>6004</v>
      </c>
    </row>
    <row r="76" spans="1:18" ht="369.75" x14ac:dyDescent="0.2">
      <c r="A76" t="s">
        <v>63</v>
      </c>
      <c r="E76" s="35" t="s">
        <v>1748</v>
      </c>
    </row>
    <row r="77" spans="1:18" ht="12.75" customHeight="1" x14ac:dyDescent="0.2">
      <c r="A77" s="12" t="s">
        <v>53</v>
      </c>
      <c r="B77" s="12"/>
      <c r="C77" s="38" t="s">
        <v>43</v>
      </c>
      <c r="D77" s="12"/>
      <c r="E77" s="27" t="s">
        <v>281</v>
      </c>
      <c r="F77" s="12"/>
      <c r="G77" s="12"/>
      <c r="H77" s="12"/>
      <c r="I77" s="39">
        <f>0+Q77</f>
        <v>0</v>
      </c>
      <c r="O77">
        <f>0+R77</f>
        <v>0</v>
      </c>
      <c r="Q77">
        <f>0+I78</f>
        <v>0</v>
      </c>
      <c r="R77">
        <f>0+O78</f>
        <v>0</v>
      </c>
    </row>
    <row r="78" spans="1:18" x14ac:dyDescent="0.2">
      <c r="A78" s="24" t="s">
        <v>55</v>
      </c>
      <c r="B78" s="29" t="s">
        <v>141</v>
      </c>
      <c r="C78" s="29" t="s">
        <v>299</v>
      </c>
      <c r="D78" s="24" t="s">
        <v>69</v>
      </c>
      <c r="E78" s="30" t="s">
        <v>300</v>
      </c>
      <c r="F78" s="31" t="s">
        <v>71</v>
      </c>
      <c r="G78" s="32">
        <v>34.5</v>
      </c>
      <c r="H78" s="33">
        <v>0</v>
      </c>
      <c r="I78" s="33">
        <f>ROUND(ROUND(H78,2)*ROUND(G78,3),2)</f>
        <v>0</v>
      </c>
      <c r="O78">
        <f>(I78*21)/100</f>
        <v>0</v>
      </c>
      <c r="P78" t="s">
        <v>35</v>
      </c>
    </row>
    <row r="79" spans="1:18" x14ac:dyDescent="0.2">
      <c r="A79" s="34" t="s">
        <v>59</v>
      </c>
      <c r="E79" s="35" t="s">
        <v>69</v>
      </c>
    </row>
    <row r="80" spans="1:18" x14ac:dyDescent="0.2">
      <c r="A80" s="36" t="s">
        <v>61</v>
      </c>
      <c r="E80" s="37" t="s">
        <v>6004</v>
      </c>
    </row>
    <row r="81" spans="1:18" ht="38.25" x14ac:dyDescent="0.2">
      <c r="A81" t="s">
        <v>63</v>
      </c>
      <c r="E81" s="35" t="s">
        <v>297</v>
      </c>
    </row>
    <row r="82" spans="1:18" ht="12.75" customHeight="1" x14ac:dyDescent="0.2">
      <c r="A82" s="12" t="s">
        <v>53</v>
      </c>
      <c r="B82" s="12"/>
      <c r="C82" s="38" t="s">
        <v>45</v>
      </c>
      <c r="D82" s="12"/>
      <c r="E82" s="27" t="s">
        <v>315</v>
      </c>
      <c r="F82" s="12"/>
      <c r="G82" s="12"/>
      <c r="H82" s="12"/>
      <c r="I82" s="39">
        <f>0+Q82</f>
        <v>0</v>
      </c>
      <c r="O82">
        <f>0+R82</f>
        <v>0</v>
      </c>
      <c r="Q82">
        <f>0+I83</f>
        <v>0</v>
      </c>
      <c r="R82">
        <f>0+O83</f>
        <v>0</v>
      </c>
    </row>
    <row r="83" spans="1:18" x14ac:dyDescent="0.2">
      <c r="A83" s="24" t="s">
        <v>55</v>
      </c>
      <c r="B83" s="29" t="s">
        <v>147</v>
      </c>
      <c r="C83" s="29" t="s">
        <v>6027</v>
      </c>
      <c r="D83" s="24" t="s">
        <v>69</v>
      </c>
      <c r="E83" s="30" t="s">
        <v>6028</v>
      </c>
      <c r="F83" s="31" t="s">
        <v>204</v>
      </c>
      <c r="G83" s="32">
        <v>115</v>
      </c>
      <c r="H83" s="33">
        <v>0</v>
      </c>
      <c r="I83" s="33">
        <f>ROUND(ROUND(H83,2)*ROUND(G83,3),2)</f>
        <v>0</v>
      </c>
      <c r="O83">
        <f>(I83*21)/100</f>
        <v>0</v>
      </c>
      <c r="P83" t="s">
        <v>35</v>
      </c>
    </row>
    <row r="84" spans="1:18" x14ac:dyDescent="0.2">
      <c r="A84" s="34" t="s">
        <v>59</v>
      </c>
      <c r="E84" s="35" t="s">
        <v>69</v>
      </c>
    </row>
    <row r="85" spans="1:18" x14ac:dyDescent="0.2">
      <c r="A85" s="36" t="s">
        <v>61</v>
      </c>
      <c r="E85" s="37" t="s">
        <v>6004</v>
      </c>
    </row>
    <row r="86" spans="1:18" ht="51" x14ac:dyDescent="0.2">
      <c r="A86" t="s">
        <v>63</v>
      </c>
      <c r="E86" s="35" t="s">
        <v>327</v>
      </c>
    </row>
    <row r="87" spans="1:18" ht="12.75" customHeight="1" x14ac:dyDescent="0.2">
      <c r="A87" s="12" t="s">
        <v>53</v>
      </c>
      <c r="B87" s="12"/>
      <c r="C87" s="38" t="s">
        <v>89</v>
      </c>
      <c r="D87" s="12"/>
      <c r="E87" s="27" t="s">
        <v>476</v>
      </c>
      <c r="F87" s="12"/>
      <c r="G87" s="12"/>
      <c r="H87" s="12"/>
      <c r="I87" s="39">
        <f>0+Q87</f>
        <v>0</v>
      </c>
      <c r="O87">
        <f>0+R87</f>
        <v>0</v>
      </c>
      <c r="Q87">
        <f>0+I88+I92+I96+I100+I104+I108+I112+I116+I120+I124+I128+I132+I136</f>
        <v>0</v>
      </c>
      <c r="R87">
        <f>0+O88+O92+O96+O100+O104+O108+O112+O116+O120+O124+O128+O132+O136</f>
        <v>0</v>
      </c>
    </row>
    <row r="88" spans="1:18" x14ac:dyDescent="0.2">
      <c r="A88" s="24" t="s">
        <v>55</v>
      </c>
      <c r="B88" s="29" t="s">
        <v>153</v>
      </c>
      <c r="C88" s="29" t="s">
        <v>6029</v>
      </c>
      <c r="D88" s="24" t="s">
        <v>69</v>
      </c>
      <c r="E88" s="30" t="s">
        <v>6030</v>
      </c>
      <c r="F88" s="31" t="s">
        <v>101</v>
      </c>
      <c r="G88" s="32">
        <v>340</v>
      </c>
      <c r="H88" s="33">
        <v>0</v>
      </c>
      <c r="I88" s="33">
        <f>ROUND(ROUND(H88,2)*ROUND(G88,3),2)</f>
        <v>0</v>
      </c>
      <c r="O88">
        <f>(I88*21)/100</f>
        <v>0</v>
      </c>
      <c r="P88" t="s">
        <v>35</v>
      </c>
    </row>
    <row r="89" spans="1:18" x14ac:dyDescent="0.2">
      <c r="A89" s="34" t="s">
        <v>59</v>
      </c>
      <c r="E89" s="35" t="s">
        <v>69</v>
      </c>
    </row>
    <row r="90" spans="1:18" x14ac:dyDescent="0.2">
      <c r="A90" s="36" t="s">
        <v>61</v>
      </c>
      <c r="E90" s="37" t="s">
        <v>6004</v>
      </c>
    </row>
    <row r="91" spans="1:18" ht="76.5" x14ac:dyDescent="0.2">
      <c r="A91" t="s">
        <v>63</v>
      </c>
      <c r="E91" s="35" t="s">
        <v>6031</v>
      </c>
    </row>
    <row r="92" spans="1:18" x14ac:dyDescent="0.2">
      <c r="A92" s="24" t="s">
        <v>55</v>
      </c>
      <c r="B92" s="29" t="s">
        <v>159</v>
      </c>
      <c r="C92" s="29" t="s">
        <v>6265</v>
      </c>
      <c r="D92" s="24" t="s">
        <v>69</v>
      </c>
      <c r="E92" s="30" t="s">
        <v>6266</v>
      </c>
      <c r="F92" s="31" t="s">
        <v>101</v>
      </c>
      <c r="G92" s="32">
        <v>130</v>
      </c>
      <c r="H92" s="33">
        <v>0</v>
      </c>
      <c r="I92" s="33">
        <f>ROUND(ROUND(H92,2)*ROUND(G92,3),2)</f>
        <v>0</v>
      </c>
      <c r="O92">
        <f>(I92*21)/100</f>
        <v>0</v>
      </c>
      <c r="P92" t="s">
        <v>35</v>
      </c>
    </row>
    <row r="93" spans="1:18" x14ac:dyDescent="0.2">
      <c r="A93" s="34" t="s">
        <v>59</v>
      </c>
      <c r="E93" s="35" t="s">
        <v>69</v>
      </c>
    </row>
    <row r="94" spans="1:18" x14ac:dyDescent="0.2">
      <c r="A94" s="36" t="s">
        <v>61</v>
      </c>
      <c r="E94" s="37" t="s">
        <v>6004</v>
      </c>
    </row>
    <row r="95" spans="1:18" ht="76.5" x14ac:dyDescent="0.2">
      <c r="A95" t="s">
        <v>63</v>
      </c>
      <c r="E95" s="35" t="s">
        <v>6031</v>
      </c>
    </row>
    <row r="96" spans="1:18" x14ac:dyDescent="0.2">
      <c r="A96" s="24" t="s">
        <v>55</v>
      </c>
      <c r="B96" s="29" t="s">
        <v>165</v>
      </c>
      <c r="C96" s="29" t="s">
        <v>6032</v>
      </c>
      <c r="D96" s="24" t="s">
        <v>69</v>
      </c>
      <c r="E96" s="30" t="s">
        <v>6033</v>
      </c>
      <c r="F96" s="31" t="s">
        <v>101</v>
      </c>
      <c r="G96" s="32">
        <v>230</v>
      </c>
      <c r="H96" s="33">
        <v>0</v>
      </c>
      <c r="I96" s="33">
        <f>ROUND(ROUND(H96,2)*ROUND(G96,3),2)</f>
        <v>0</v>
      </c>
      <c r="O96">
        <f>(I96*21)/100</f>
        <v>0</v>
      </c>
      <c r="P96" t="s">
        <v>35</v>
      </c>
    </row>
    <row r="97" spans="1:16" x14ac:dyDescent="0.2">
      <c r="A97" s="34" t="s">
        <v>59</v>
      </c>
      <c r="E97" s="35" t="s">
        <v>69</v>
      </c>
    </row>
    <row r="98" spans="1:16" x14ac:dyDescent="0.2">
      <c r="A98" s="36" t="s">
        <v>61</v>
      </c>
      <c r="E98" s="37" t="s">
        <v>6004</v>
      </c>
    </row>
    <row r="99" spans="1:16" ht="76.5" x14ac:dyDescent="0.2">
      <c r="A99" t="s">
        <v>63</v>
      </c>
      <c r="E99" s="35" t="s">
        <v>6031</v>
      </c>
    </row>
    <row r="100" spans="1:16" ht="25.5" x14ac:dyDescent="0.2">
      <c r="A100" s="24" t="s">
        <v>55</v>
      </c>
      <c r="B100" s="29" t="s">
        <v>171</v>
      </c>
      <c r="C100" s="29" t="s">
        <v>6034</v>
      </c>
      <c r="D100" s="24" t="s">
        <v>69</v>
      </c>
      <c r="E100" s="30" t="s">
        <v>6035</v>
      </c>
      <c r="F100" s="31" t="s">
        <v>486</v>
      </c>
      <c r="G100" s="32">
        <v>10</v>
      </c>
      <c r="H100" s="33">
        <v>0</v>
      </c>
      <c r="I100" s="33">
        <f>ROUND(ROUND(H100,2)*ROUND(G100,3),2)</f>
        <v>0</v>
      </c>
      <c r="O100">
        <f>(I100*21)/100</f>
        <v>0</v>
      </c>
      <c r="P100" t="s">
        <v>35</v>
      </c>
    </row>
    <row r="101" spans="1:16" x14ac:dyDescent="0.2">
      <c r="A101" s="34" t="s">
        <v>59</v>
      </c>
      <c r="E101" s="35" t="s">
        <v>69</v>
      </c>
    </row>
    <row r="102" spans="1:16" x14ac:dyDescent="0.2">
      <c r="A102" s="36" t="s">
        <v>61</v>
      </c>
      <c r="E102" s="37" t="s">
        <v>6004</v>
      </c>
    </row>
    <row r="103" spans="1:16" ht="102" x14ac:dyDescent="0.2">
      <c r="A103" t="s">
        <v>63</v>
      </c>
      <c r="E103" s="35" t="s">
        <v>6036</v>
      </c>
    </row>
    <row r="104" spans="1:16" ht="25.5" x14ac:dyDescent="0.2">
      <c r="A104" s="24" t="s">
        <v>55</v>
      </c>
      <c r="B104" s="29" t="s">
        <v>196</v>
      </c>
      <c r="C104" s="29" t="s">
        <v>6037</v>
      </c>
      <c r="D104" s="24" t="s">
        <v>69</v>
      </c>
      <c r="E104" s="30" t="s">
        <v>6038</v>
      </c>
      <c r="F104" s="31" t="s">
        <v>101</v>
      </c>
      <c r="G104" s="32">
        <v>16</v>
      </c>
      <c r="H104" s="33">
        <v>0</v>
      </c>
      <c r="I104" s="33">
        <f>ROUND(ROUND(H104,2)*ROUND(G104,3),2)</f>
        <v>0</v>
      </c>
      <c r="O104">
        <f>(I104*21)/100</f>
        <v>0</v>
      </c>
      <c r="P104" t="s">
        <v>35</v>
      </c>
    </row>
    <row r="105" spans="1:16" x14ac:dyDescent="0.2">
      <c r="A105" s="34" t="s">
        <v>59</v>
      </c>
      <c r="E105" s="35" t="s">
        <v>69</v>
      </c>
    </row>
    <row r="106" spans="1:16" x14ac:dyDescent="0.2">
      <c r="A106" s="36" t="s">
        <v>61</v>
      </c>
      <c r="E106" s="37" t="s">
        <v>6004</v>
      </c>
    </row>
    <row r="107" spans="1:16" ht="89.25" x14ac:dyDescent="0.2">
      <c r="A107" t="s">
        <v>63</v>
      </c>
      <c r="E107" s="35" t="s">
        <v>6039</v>
      </c>
    </row>
    <row r="108" spans="1:16" x14ac:dyDescent="0.2">
      <c r="A108" s="24" t="s">
        <v>55</v>
      </c>
      <c r="B108" s="29" t="s">
        <v>243</v>
      </c>
      <c r="C108" s="29" t="s">
        <v>6267</v>
      </c>
      <c r="D108" s="24" t="s">
        <v>69</v>
      </c>
      <c r="E108" s="30" t="s">
        <v>6268</v>
      </c>
      <c r="F108" s="31" t="s">
        <v>101</v>
      </c>
      <c r="G108" s="32">
        <v>50</v>
      </c>
      <c r="H108" s="33">
        <v>0</v>
      </c>
      <c r="I108" s="33">
        <f>ROUND(ROUND(H108,2)*ROUND(G108,3),2)</f>
        <v>0</v>
      </c>
      <c r="O108">
        <f>(I108*21)/100</f>
        <v>0</v>
      </c>
      <c r="P108" t="s">
        <v>35</v>
      </c>
    </row>
    <row r="109" spans="1:16" x14ac:dyDescent="0.2">
      <c r="A109" s="34" t="s">
        <v>59</v>
      </c>
      <c r="E109" s="35" t="s">
        <v>69</v>
      </c>
    </row>
    <row r="110" spans="1:16" x14ac:dyDescent="0.2">
      <c r="A110" s="36" t="s">
        <v>61</v>
      </c>
      <c r="E110" s="37" t="s">
        <v>6004</v>
      </c>
    </row>
    <row r="111" spans="1:16" ht="114.75" x14ac:dyDescent="0.2">
      <c r="A111" t="s">
        <v>63</v>
      </c>
      <c r="E111" s="35" t="s">
        <v>6269</v>
      </c>
    </row>
    <row r="112" spans="1:16" x14ac:dyDescent="0.2">
      <c r="A112" s="24" t="s">
        <v>55</v>
      </c>
      <c r="B112" s="29" t="s">
        <v>249</v>
      </c>
      <c r="C112" s="29" t="s">
        <v>6043</v>
      </c>
      <c r="D112" s="24" t="s">
        <v>69</v>
      </c>
      <c r="E112" s="30" t="s">
        <v>6044</v>
      </c>
      <c r="F112" s="31" t="s">
        <v>486</v>
      </c>
      <c r="G112" s="32">
        <v>8</v>
      </c>
      <c r="H112" s="33">
        <v>0</v>
      </c>
      <c r="I112" s="33">
        <f>ROUND(ROUND(H112,2)*ROUND(G112,3),2)</f>
        <v>0</v>
      </c>
      <c r="O112">
        <f>(I112*21)/100</f>
        <v>0</v>
      </c>
      <c r="P112" t="s">
        <v>35</v>
      </c>
    </row>
    <row r="113" spans="1:16" x14ac:dyDescent="0.2">
      <c r="A113" s="34" t="s">
        <v>59</v>
      </c>
      <c r="E113" s="35" t="s">
        <v>69</v>
      </c>
    </row>
    <row r="114" spans="1:16" x14ac:dyDescent="0.2">
      <c r="A114" s="36" t="s">
        <v>61</v>
      </c>
      <c r="E114" s="37" t="s">
        <v>6004</v>
      </c>
    </row>
    <row r="115" spans="1:16" ht="114.75" x14ac:dyDescent="0.2">
      <c r="A115" t="s">
        <v>63</v>
      </c>
      <c r="E115" s="35" t="s">
        <v>6045</v>
      </c>
    </row>
    <row r="116" spans="1:16" ht="25.5" x14ac:dyDescent="0.2">
      <c r="A116" s="24" t="s">
        <v>55</v>
      </c>
      <c r="B116" s="29" t="s">
        <v>255</v>
      </c>
      <c r="C116" s="29" t="s">
        <v>6046</v>
      </c>
      <c r="D116" s="24" t="s">
        <v>69</v>
      </c>
      <c r="E116" s="30" t="s">
        <v>6047</v>
      </c>
      <c r="F116" s="31" t="s">
        <v>486</v>
      </c>
      <c r="G116" s="32">
        <v>4</v>
      </c>
      <c r="H116" s="33">
        <v>0</v>
      </c>
      <c r="I116" s="33">
        <f>ROUND(ROUND(H116,2)*ROUND(G116,3),2)</f>
        <v>0</v>
      </c>
      <c r="O116">
        <f>(I116*21)/100</f>
        <v>0</v>
      </c>
      <c r="P116" t="s">
        <v>35</v>
      </c>
    </row>
    <row r="117" spans="1:16" x14ac:dyDescent="0.2">
      <c r="A117" s="34" t="s">
        <v>59</v>
      </c>
      <c r="E117" s="35" t="s">
        <v>69</v>
      </c>
    </row>
    <row r="118" spans="1:16" x14ac:dyDescent="0.2">
      <c r="A118" s="36" t="s">
        <v>61</v>
      </c>
      <c r="E118" s="37" t="s">
        <v>6004</v>
      </c>
    </row>
    <row r="119" spans="1:16" ht="102" x14ac:dyDescent="0.2">
      <c r="A119" t="s">
        <v>63</v>
      </c>
      <c r="E119" s="35" t="s">
        <v>6048</v>
      </c>
    </row>
    <row r="120" spans="1:16" ht="25.5" x14ac:dyDescent="0.2">
      <c r="A120" s="24" t="s">
        <v>55</v>
      </c>
      <c r="B120" s="29" t="s">
        <v>262</v>
      </c>
      <c r="C120" s="29" t="s">
        <v>6270</v>
      </c>
      <c r="D120" s="24" t="s">
        <v>69</v>
      </c>
      <c r="E120" s="30" t="s">
        <v>6271</v>
      </c>
      <c r="F120" s="31" t="s">
        <v>486</v>
      </c>
      <c r="G120" s="32">
        <v>6</v>
      </c>
      <c r="H120" s="33">
        <v>0</v>
      </c>
      <c r="I120" s="33">
        <f>ROUND(ROUND(H120,2)*ROUND(G120,3),2)</f>
        <v>0</v>
      </c>
      <c r="O120">
        <f>(I120*21)/100</f>
        <v>0</v>
      </c>
      <c r="P120" t="s">
        <v>35</v>
      </c>
    </row>
    <row r="121" spans="1:16" x14ac:dyDescent="0.2">
      <c r="A121" s="34" t="s">
        <v>59</v>
      </c>
      <c r="E121" s="35" t="s">
        <v>69</v>
      </c>
    </row>
    <row r="122" spans="1:16" x14ac:dyDescent="0.2">
      <c r="A122" s="36" t="s">
        <v>61</v>
      </c>
      <c r="E122" s="37" t="s">
        <v>6004</v>
      </c>
    </row>
    <row r="123" spans="1:16" ht="102" x14ac:dyDescent="0.2">
      <c r="A123" t="s">
        <v>63</v>
      </c>
      <c r="E123" s="35" t="s">
        <v>6048</v>
      </c>
    </row>
    <row r="124" spans="1:16" x14ac:dyDescent="0.2">
      <c r="A124" s="24" t="s">
        <v>55</v>
      </c>
      <c r="B124" s="29" t="s">
        <v>269</v>
      </c>
      <c r="C124" s="29" t="s">
        <v>6049</v>
      </c>
      <c r="D124" s="24" t="s">
        <v>69</v>
      </c>
      <c r="E124" s="30" t="s">
        <v>6050</v>
      </c>
      <c r="F124" s="31" t="s">
        <v>486</v>
      </c>
      <c r="G124" s="32">
        <v>12</v>
      </c>
      <c r="H124" s="33">
        <v>0</v>
      </c>
      <c r="I124" s="33">
        <f>ROUND(ROUND(H124,2)*ROUND(G124,3),2)</f>
        <v>0</v>
      </c>
      <c r="O124">
        <f>(I124*21)/100</f>
        <v>0</v>
      </c>
      <c r="P124" t="s">
        <v>35</v>
      </c>
    </row>
    <row r="125" spans="1:16" x14ac:dyDescent="0.2">
      <c r="A125" s="34" t="s">
        <v>59</v>
      </c>
      <c r="E125" s="35" t="s">
        <v>69</v>
      </c>
    </row>
    <row r="126" spans="1:16" x14ac:dyDescent="0.2">
      <c r="A126" s="36" t="s">
        <v>61</v>
      </c>
      <c r="E126" s="37" t="s">
        <v>6004</v>
      </c>
    </row>
    <row r="127" spans="1:16" ht="89.25" x14ac:dyDescent="0.2">
      <c r="A127" t="s">
        <v>63</v>
      </c>
      <c r="E127" s="35" t="s">
        <v>6051</v>
      </c>
    </row>
    <row r="128" spans="1:16" ht="25.5" x14ac:dyDescent="0.2">
      <c r="A128" s="24" t="s">
        <v>55</v>
      </c>
      <c r="B128" s="29" t="s">
        <v>275</v>
      </c>
      <c r="C128" s="29" t="s">
        <v>6052</v>
      </c>
      <c r="D128" s="24" t="s">
        <v>69</v>
      </c>
      <c r="E128" s="30" t="s">
        <v>6053</v>
      </c>
      <c r="F128" s="31" t="s">
        <v>486</v>
      </c>
      <c r="G128" s="32">
        <v>10</v>
      </c>
      <c r="H128" s="33">
        <v>0</v>
      </c>
      <c r="I128" s="33">
        <f>ROUND(ROUND(H128,2)*ROUND(G128,3),2)</f>
        <v>0</v>
      </c>
      <c r="O128">
        <f>(I128*21)/100</f>
        <v>0</v>
      </c>
      <c r="P128" t="s">
        <v>35</v>
      </c>
    </row>
    <row r="129" spans="1:18" x14ac:dyDescent="0.2">
      <c r="A129" s="34" t="s">
        <v>59</v>
      </c>
      <c r="E129" s="35" t="s">
        <v>69</v>
      </c>
    </row>
    <row r="130" spans="1:18" x14ac:dyDescent="0.2">
      <c r="A130" s="36" t="s">
        <v>61</v>
      </c>
      <c r="E130" s="37" t="s">
        <v>6004</v>
      </c>
    </row>
    <row r="131" spans="1:18" ht="89.25" x14ac:dyDescent="0.2">
      <c r="A131" t="s">
        <v>63</v>
      </c>
      <c r="E131" s="35" t="s">
        <v>6054</v>
      </c>
    </row>
    <row r="132" spans="1:18" x14ac:dyDescent="0.2">
      <c r="A132" s="24" t="s">
        <v>55</v>
      </c>
      <c r="B132" s="29" t="s">
        <v>282</v>
      </c>
      <c r="C132" s="29" t="s">
        <v>6272</v>
      </c>
      <c r="D132" s="24" t="s">
        <v>69</v>
      </c>
      <c r="E132" s="30" t="s">
        <v>6273</v>
      </c>
      <c r="F132" s="31" t="s">
        <v>486</v>
      </c>
      <c r="G132" s="32">
        <v>4</v>
      </c>
      <c r="H132" s="33">
        <v>0</v>
      </c>
      <c r="I132" s="33">
        <f>ROUND(ROUND(H132,2)*ROUND(G132,3),2)</f>
        <v>0</v>
      </c>
      <c r="O132">
        <f>(I132*21)/100</f>
        <v>0</v>
      </c>
      <c r="P132" t="s">
        <v>35</v>
      </c>
    </row>
    <row r="133" spans="1:18" x14ac:dyDescent="0.2">
      <c r="A133" s="34" t="s">
        <v>59</v>
      </c>
      <c r="E133" s="35" t="s">
        <v>69</v>
      </c>
    </row>
    <row r="134" spans="1:18" x14ac:dyDescent="0.2">
      <c r="A134" s="36" t="s">
        <v>61</v>
      </c>
      <c r="E134" s="37" t="s">
        <v>6004</v>
      </c>
    </row>
    <row r="135" spans="1:18" ht="114.75" x14ac:dyDescent="0.2">
      <c r="A135" t="s">
        <v>63</v>
      </c>
      <c r="E135" s="35" t="s">
        <v>6057</v>
      </c>
    </row>
    <row r="136" spans="1:18" ht="25.5" x14ac:dyDescent="0.2">
      <c r="A136" s="24" t="s">
        <v>55</v>
      </c>
      <c r="B136" s="29" t="s">
        <v>287</v>
      </c>
      <c r="C136" s="29" t="s">
        <v>6058</v>
      </c>
      <c r="D136" s="24" t="s">
        <v>69</v>
      </c>
      <c r="E136" s="30" t="s">
        <v>6059</v>
      </c>
      <c r="F136" s="31" t="s">
        <v>486</v>
      </c>
      <c r="G136" s="32">
        <v>2</v>
      </c>
      <c r="H136" s="33">
        <v>0</v>
      </c>
      <c r="I136" s="33">
        <f>ROUND(ROUND(H136,2)*ROUND(G136,3),2)</f>
        <v>0</v>
      </c>
      <c r="O136">
        <f>(I136*21)/100</f>
        <v>0</v>
      </c>
      <c r="P136" t="s">
        <v>35</v>
      </c>
    </row>
    <row r="137" spans="1:18" x14ac:dyDescent="0.2">
      <c r="A137" s="34" t="s">
        <v>59</v>
      </c>
      <c r="E137" s="35" t="s">
        <v>69</v>
      </c>
    </row>
    <row r="138" spans="1:18" x14ac:dyDescent="0.2">
      <c r="A138" s="36" t="s">
        <v>61</v>
      </c>
      <c r="E138" s="37" t="s">
        <v>6004</v>
      </c>
    </row>
    <row r="139" spans="1:18" ht="114.75" x14ac:dyDescent="0.2">
      <c r="A139" t="s">
        <v>63</v>
      </c>
      <c r="E139" s="35" t="s">
        <v>6060</v>
      </c>
    </row>
    <row r="140" spans="1:18" ht="12.75" customHeight="1" x14ac:dyDescent="0.2">
      <c r="A140" s="12" t="s">
        <v>53</v>
      </c>
      <c r="B140" s="12"/>
      <c r="C140" s="38" t="s">
        <v>465</v>
      </c>
      <c r="D140" s="12"/>
      <c r="E140" s="27" t="s">
        <v>6064</v>
      </c>
      <c r="F140" s="12"/>
      <c r="G140" s="12"/>
      <c r="H140" s="12"/>
      <c r="I140" s="39">
        <f>0+Q140</f>
        <v>0</v>
      </c>
      <c r="O140">
        <f>0+R140</f>
        <v>0</v>
      </c>
      <c r="Q140">
        <f>0+I141+I145+I149+I153+I157+I161+I165+I169+I173+I177+I181+I185+I189+I193+I197+I201+I205</f>
        <v>0</v>
      </c>
      <c r="R140">
        <f>0+O141+O145+O149+O153+O157+O161+O165+O169+O173+O177+O181+O185+O189+O193+O197+O201+O205</f>
        <v>0</v>
      </c>
    </row>
    <row r="141" spans="1:18" x14ac:dyDescent="0.2">
      <c r="A141" s="24" t="s">
        <v>55</v>
      </c>
      <c r="B141" s="29" t="s">
        <v>178</v>
      </c>
      <c r="C141" s="29" t="s">
        <v>6065</v>
      </c>
      <c r="D141" s="24" t="s">
        <v>69</v>
      </c>
      <c r="E141" s="30" t="s">
        <v>6066</v>
      </c>
      <c r="F141" s="31" t="s">
        <v>101</v>
      </c>
      <c r="G141" s="32">
        <v>230</v>
      </c>
      <c r="H141" s="33">
        <v>0</v>
      </c>
      <c r="I141" s="33">
        <f>ROUND(ROUND(H141,2)*ROUND(G141,3),2)</f>
        <v>0</v>
      </c>
      <c r="O141">
        <f>(I141*21)/100</f>
        <v>0</v>
      </c>
      <c r="P141" t="s">
        <v>35</v>
      </c>
    </row>
    <row r="142" spans="1:18" x14ac:dyDescent="0.2">
      <c r="A142" s="34" t="s">
        <v>59</v>
      </c>
      <c r="E142" s="35" t="s">
        <v>69</v>
      </c>
    </row>
    <row r="143" spans="1:18" x14ac:dyDescent="0.2">
      <c r="A143" s="36" t="s">
        <v>61</v>
      </c>
      <c r="E143" s="37" t="s">
        <v>6004</v>
      </c>
    </row>
    <row r="144" spans="1:18" ht="127.5" x14ac:dyDescent="0.2">
      <c r="A144" t="s">
        <v>63</v>
      </c>
      <c r="E144" s="35" t="s">
        <v>6067</v>
      </c>
    </row>
    <row r="145" spans="1:16" x14ac:dyDescent="0.2">
      <c r="A145" s="24" t="s">
        <v>55</v>
      </c>
      <c r="B145" s="29" t="s">
        <v>184</v>
      </c>
      <c r="C145" s="29" t="s">
        <v>6068</v>
      </c>
      <c r="D145" s="24" t="s">
        <v>69</v>
      </c>
      <c r="E145" s="30" t="s">
        <v>6069</v>
      </c>
      <c r="F145" s="31" t="s">
        <v>486</v>
      </c>
      <c r="G145" s="32">
        <v>10</v>
      </c>
      <c r="H145" s="33">
        <v>0</v>
      </c>
      <c r="I145" s="33">
        <f>ROUND(ROUND(H145,2)*ROUND(G145,3),2)</f>
        <v>0</v>
      </c>
      <c r="O145">
        <f>(I145*21)/100</f>
        <v>0</v>
      </c>
      <c r="P145" t="s">
        <v>35</v>
      </c>
    </row>
    <row r="146" spans="1:16" x14ac:dyDescent="0.2">
      <c r="A146" s="34" t="s">
        <v>59</v>
      </c>
      <c r="E146" s="35" t="s">
        <v>69</v>
      </c>
    </row>
    <row r="147" spans="1:16" x14ac:dyDescent="0.2">
      <c r="A147" s="36" t="s">
        <v>61</v>
      </c>
      <c r="E147" s="37" t="s">
        <v>6004</v>
      </c>
    </row>
    <row r="148" spans="1:16" ht="102" x14ac:dyDescent="0.2">
      <c r="A148" t="s">
        <v>63</v>
      </c>
      <c r="E148" s="35" t="s">
        <v>6070</v>
      </c>
    </row>
    <row r="149" spans="1:16" x14ac:dyDescent="0.2">
      <c r="A149" s="24" t="s">
        <v>55</v>
      </c>
      <c r="B149" s="29" t="s">
        <v>190</v>
      </c>
      <c r="C149" s="29" t="s">
        <v>6071</v>
      </c>
      <c r="D149" s="24" t="s">
        <v>69</v>
      </c>
      <c r="E149" s="30" t="s">
        <v>6072</v>
      </c>
      <c r="F149" s="31" t="s">
        <v>486</v>
      </c>
      <c r="G149" s="32">
        <v>8</v>
      </c>
      <c r="H149" s="33">
        <v>0</v>
      </c>
      <c r="I149" s="33">
        <f>ROUND(ROUND(H149,2)*ROUND(G149,3),2)</f>
        <v>0</v>
      </c>
      <c r="O149">
        <f>(I149*21)/100</f>
        <v>0</v>
      </c>
      <c r="P149" t="s">
        <v>35</v>
      </c>
    </row>
    <row r="150" spans="1:16" x14ac:dyDescent="0.2">
      <c r="A150" s="34" t="s">
        <v>59</v>
      </c>
      <c r="E150" s="35" t="s">
        <v>69</v>
      </c>
    </row>
    <row r="151" spans="1:16" x14ac:dyDescent="0.2">
      <c r="A151" s="36" t="s">
        <v>61</v>
      </c>
      <c r="E151" s="37" t="s">
        <v>6004</v>
      </c>
    </row>
    <row r="152" spans="1:16" ht="102" x14ac:dyDescent="0.2">
      <c r="A152" t="s">
        <v>63</v>
      </c>
      <c r="E152" s="35" t="s">
        <v>6073</v>
      </c>
    </row>
    <row r="153" spans="1:16" x14ac:dyDescent="0.2">
      <c r="A153" s="24" t="s">
        <v>55</v>
      </c>
      <c r="B153" s="29" t="s">
        <v>201</v>
      </c>
      <c r="C153" s="29" t="s">
        <v>6074</v>
      </c>
      <c r="D153" s="24" t="s">
        <v>69</v>
      </c>
      <c r="E153" s="30" t="s">
        <v>6075</v>
      </c>
      <c r="F153" s="31" t="s">
        <v>101</v>
      </c>
      <c r="G153" s="32">
        <v>140</v>
      </c>
      <c r="H153" s="33">
        <v>0</v>
      </c>
      <c r="I153" s="33">
        <f>ROUND(ROUND(H153,2)*ROUND(G153,3),2)</f>
        <v>0</v>
      </c>
      <c r="O153">
        <f>(I153*21)/100</f>
        <v>0</v>
      </c>
      <c r="P153" t="s">
        <v>35</v>
      </c>
    </row>
    <row r="154" spans="1:16" x14ac:dyDescent="0.2">
      <c r="A154" s="34" t="s">
        <v>59</v>
      </c>
      <c r="E154" s="35" t="s">
        <v>69</v>
      </c>
    </row>
    <row r="155" spans="1:16" x14ac:dyDescent="0.2">
      <c r="A155" s="36" t="s">
        <v>61</v>
      </c>
      <c r="E155" s="37" t="s">
        <v>6004</v>
      </c>
    </row>
    <row r="156" spans="1:16" ht="89.25" x14ac:dyDescent="0.2">
      <c r="A156" t="s">
        <v>63</v>
      </c>
      <c r="E156" s="35" t="s">
        <v>6039</v>
      </c>
    </row>
    <row r="157" spans="1:16" ht="25.5" x14ac:dyDescent="0.2">
      <c r="A157" s="24" t="s">
        <v>55</v>
      </c>
      <c r="B157" s="29" t="s">
        <v>208</v>
      </c>
      <c r="C157" s="29" t="s">
        <v>6274</v>
      </c>
      <c r="D157" s="24" t="s">
        <v>69</v>
      </c>
      <c r="E157" s="30" t="s">
        <v>6275</v>
      </c>
      <c r="F157" s="31" t="s">
        <v>101</v>
      </c>
      <c r="G157" s="32">
        <v>340</v>
      </c>
      <c r="H157" s="33">
        <v>0</v>
      </c>
      <c r="I157" s="33">
        <f>ROUND(ROUND(H157,2)*ROUND(G157,3),2)</f>
        <v>0</v>
      </c>
      <c r="O157">
        <f>(I157*21)/100</f>
        <v>0</v>
      </c>
      <c r="P157" t="s">
        <v>35</v>
      </c>
    </row>
    <row r="158" spans="1:16" x14ac:dyDescent="0.2">
      <c r="A158" s="34" t="s">
        <v>59</v>
      </c>
      <c r="E158" s="35" t="s">
        <v>69</v>
      </c>
    </row>
    <row r="159" spans="1:16" x14ac:dyDescent="0.2">
      <c r="A159" s="36" t="s">
        <v>61</v>
      </c>
      <c r="E159" s="37" t="s">
        <v>6004</v>
      </c>
    </row>
    <row r="160" spans="1:16" ht="89.25" x14ac:dyDescent="0.2">
      <c r="A160" t="s">
        <v>63</v>
      </c>
      <c r="E160" s="35" t="s">
        <v>6039</v>
      </c>
    </row>
    <row r="161" spans="1:16" ht="25.5" x14ac:dyDescent="0.2">
      <c r="A161" s="24" t="s">
        <v>55</v>
      </c>
      <c r="B161" s="29" t="s">
        <v>214</v>
      </c>
      <c r="C161" s="29" t="s">
        <v>6076</v>
      </c>
      <c r="D161" s="24" t="s">
        <v>69</v>
      </c>
      <c r="E161" s="30" t="s">
        <v>6077</v>
      </c>
      <c r="F161" s="31" t="s">
        <v>486</v>
      </c>
      <c r="G161" s="32">
        <v>20</v>
      </c>
      <c r="H161" s="33">
        <v>0</v>
      </c>
      <c r="I161" s="33">
        <f>ROUND(ROUND(H161,2)*ROUND(G161,3),2)</f>
        <v>0</v>
      </c>
      <c r="O161">
        <f>(I161*21)/100</f>
        <v>0</v>
      </c>
      <c r="P161" t="s">
        <v>35</v>
      </c>
    </row>
    <row r="162" spans="1:16" x14ac:dyDescent="0.2">
      <c r="A162" s="34" t="s">
        <v>59</v>
      </c>
      <c r="E162" s="35" t="s">
        <v>69</v>
      </c>
    </row>
    <row r="163" spans="1:16" x14ac:dyDescent="0.2">
      <c r="A163" s="36" t="s">
        <v>61</v>
      </c>
      <c r="E163" s="37" t="s">
        <v>6004</v>
      </c>
    </row>
    <row r="164" spans="1:16" ht="102" x14ac:dyDescent="0.2">
      <c r="A164" t="s">
        <v>63</v>
      </c>
      <c r="E164" s="35" t="s">
        <v>6078</v>
      </c>
    </row>
    <row r="165" spans="1:16" ht="25.5" x14ac:dyDescent="0.2">
      <c r="A165" s="24" t="s">
        <v>55</v>
      </c>
      <c r="B165" s="29" t="s">
        <v>220</v>
      </c>
      <c r="C165" s="29" t="s">
        <v>6079</v>
      </c>
      <c r="D165" s="24" t="s">
        <v>69</v>
      </c>
      <c r="E165" s="30" t="s">
        <v>6080</v>
      </c>
      <c r="F165" s="31" t="s">
        <v>486</v>
      </c>
      <c r="G165" s="32">
        <v>20</v>
      </c>
      <c r="H165" s="33">
        <v>0</v>
      </c>
      <c r="I165" s="33">
        <f>ROUND(ROUND(H165,2)*ROUND(G165,3),2)</f>
        <v>0</v>
      </c>
      <c r="O165">
        <f>(I165*21)/100</f>
        <v>0</v>
      </c>
      <c r="P165" t="s">
        <v>35</v>
      </c>
    </row>
    <row r="166" spans="1:16" x14ac:dyDescent="0.2">
      <c r="A166" s="34" t="s">
        <v>59</v>
      </c>
      <c r="E166" s="35" t="s">
        <v>69</v>
      </c>
    </row>
    <row r="167" spans="1:16" x14ac:dyDescent="0.2">
      <c r="A167" s="36" t="s">
        <v>61</v>
      </c>
      <c r="E167" s="37" t="s">
        <v>6004</v>
      </c>
    </row>
    <row r="168" spans="1:16" ht="102" x14ac:dyDescent="0.2">
      <c r="A168" t="s">
        <v>63</v>
      </c>
      <c r="E168" s="35" t="s">
        <v>6078</v>
      </c>
    </row>
    <row r="169" spans="1:16" ht="25.5" x14ac:dyDescent="0.2">
      <c r="A169" s="24" t="s">
        <v>55</v>
      </c>
      <c r="B169" s="29" t="s">
        <v>225</v>
      </c>
      <c r="C169" s="29" t="s">
        <v>6276</v>
      </c>
      <c r="D169" s="24" t="s">
        <v>69</v>
      </c>
      <c r="E169" s="30" t="s">
        <v>6277</v>
      </c>
      <c r="F169" s="31" t="s">
        <v>486</v>
      </c>
      <c r="G169" s="32">
        <v>4</v>
      </c>
      <c r="H169" s="33">
        <v>0</v>
      </c>
      <c r="I169" s="33">
        <f>ROUND(ROUND(H169,2)*ROUND(G169,3),2)</f>
        <v>0</v>
      </c>
      <c r="O169">
        <f>(I169*21)/100</f>
        <v>0</v>
      </c>
      <c r="P169" t="s">
        <v>35</v>
      </c>
    </row>
    <row r="170" spans="1:16" x14ac:dyDescent="0.2">
      <c r="A170" s="34" t="s">
        <v>59</v>
      </c>
      <c r="E170" s="35" t="s">
        <v>69</v>
      </c>
    </row>
    <row r="171" spans="1:16" x14ac:dyDescent="0.2">
      <c r="A171" s="36" t="s">
        <v>61</v>
      </c>
      <c r="E171" s="37" t="s">
        <v>6004</v>
      </c>
    </row>
    <row r="172" spans="1:16" ht="102" x14ac:dyDescent="0.2">
      <c r="A172" t="s">
        <v>63</v>
      </c>
      <c r="E172" s="35" t="s">
        <v>6078</v>
      </c>
    </row>
    <row r="173" spans="1:16" x14ac:dyDescent="0.2">
      <c r="A173" s="24" t="s">
        <v>55</v>
      </c>
      <c r="B173" s="29" t="s">
        <v>230</v>
      </c>
      <c r="C173" s="29" t="s">
        <v>6081</v>
      </c>
      <c r="D173" s="24" t="s">
        <v>69</v>
      </c>
      <c r="E173" s="30" t="s">
        <v>6082</v>
      </c>
      <c r="F173" s="31" t="s">
        <v>101</v>
      </c>
      <c r="G173" s="32">
        <v>340</v>
      </c>
      <c r="H173" s="33">
        <v>0</v>
      </c>
      <c r="I173" s="33">
        <f>ROUND(ROUND(H173,2)*ROUND(G173,3),2)</f>
        <v>0</v>
      </c>
      <c r="O173">
        <f>(I173*21)/100</f>
        <v>0</v>
      </c>
      <c r="P173" t="s">
        <v>35</v>
      </c>
    </row>
    <row r="174" spans="1:16" x14ac:dyDescent="0.2">
      <c r="A174" s="34" t="s">
        <v>59</v>
      </c>
      <c r="E174" s="35" t="s">
        <v>69</v>
      </c>
    </row>
    <row r="175" spans="1:16" x14ac:dyDescent="0.2">
      <c r="A175" s="36" t="s">
        <v>61</v>
      </c>
      <c r="E175" s="37" t="s">
        <v>6004</v>
      </c>
    </row>
    <row r="176" spans="1:16" ht="76.5" x14ac:dyDescent="0.2">
      <c r="A176" t="s">
        <v>63</v>
      </c>
      <c r="E176" s="35" t="s">
        <v>6083</v>
      </c>
    </row>
    <row r="177" spans="1:16" x14ac:dyDescent="0.2">
      <c r="A177" s="24" t="s">
        <v>55</v>
      </c>
      <c r="B177" s="29" t="s">
        <v>236</v>
      </c>
      <c r="C177" s="29" t="s">
        <v>6084</v>
      </c>
      <c r="D177" s="24" t="s">
        <v>69</v>
      </c>
      <c r="E177" s="30" t="s">
        <v>6085</v>
      </c>
      <c r="F177" s="31" t="s">
        <v>486</v>
      </c>
      <c r="G177" s="32">
        <v>20</v>
      </c>
      <c r="H177" s="33">
        <v>0</v>
      </c>
      <c r="I177" s="33">
        <f>ROUND(ROUND(H177,2)*ROUND(G177,3),2)</f>
        <v>0</v>
      </c>
      <c r="O177">
        <f>(I177*21)/100</f>
        <v>0</v>
      </c>
      <c r="P177" t="s">
        <v>35</v>
      </c>
    </row>
    <row r="178" spans="1:16" x14ac:dyDescent="0.2">
      <c r="A178" s="34" t="s">
        <v>59</v>
      </c>
      <c r="E178" s="35" t="s">
        <v>69</v>
      </c>
    </row>
    <row r="179" spans="1:16" x14ac:dyDescent="0.2">
      <c r="A179" s="36" t="s">
        <v>61</v>
      </c>
      <c r="E179" s="37" t="s">
        <v>6004</v>
      </c>
    </row>
    <row r="180" spans="1:16" ht="89.25" x14ac:dyDescent="0.2">
      <c r="A180" t="s">
        <v>63</v>
      </c>
      <c r="E180" s="35" t="s">
        <v>6086</v>
      </c>
    </row>
    <row r="181" spans="1:16" x14ac:dyDescent="0.2">
      <c r="A181" s="24" t="s">
        <v>55</v>
      </c>
      <c r="B181" s="29" t="s">
        <v>292</v>
      </c>
      <c r="C181" s="29" t="s">
        <v>6087</v>
      </c>
      <c r="D181" s="24" t="s">
        <v>69</v>
      </c>
      <c r="E181" s="30" t="s">
        <v>6088</v>
      </c>
      <c r="F181" s="31" t="s">
        <v>6089</v>
      </c>
      <c r="G181" s="32">
        <v>60</v>
      </c>
      <c r="H181" s="33">
        <v>0</v>
      </c>
      <c r="I181" s="33">
        <f>ROUND(ROUND(H181,2)*ROUND(G181,3),2)</f>
        <v>0</v>
      </c>
      <c r="O181">
        <f>(I181*21)/100</f>
        <v>0</v>
      </c>
      <c r="P181" t="s">
        <v>35</v>
      </c>
    </row>
    <row r="182" spans="1:16" x14ac:dyDescent="0.2">
      <c r="A182" s="34" t="s">
        <v>59</v>
      </c>
      <c r="E182" s="35" t="s">
        <v>69</v>
      </c>
    </row>
    <row r="183" spans="1:16" x14ac:dyDescent="0.2">
      <c r="A183" s="36" t="s">
        <v>61</v>
      </c>
      <c r="E183" s="37" t="s">
        <v>6004</v>
      </c>
    </row>
    <row r="184" spans="1:16" ht="127.5" x14ac:dyDescent="0.2">
      <c r="A184" t="s">
        <v>63</v>
      </c>
      <c r="E184" s="35" t="s">
        <v>6090</v>
      </c>
    </row>
    <row r="185" spans="1:16" ht="25.5" x14ac:dyDescent="0.2">
      <c r="A185" s="24" t="s">
        <v>55</v>
      </c>
      <c r="B185" s="29" t="s">
        <v>298</v>
      </c>
      <c r="C185" s="29" t="s">
        <v>6278</v>
      </c>
      <c r="D185" s="24" t="s">
        <v>69</v>
      </c>
      <c r="E185" s="30" t="s">
        <v>6279</v>
      </c>
      <c r="F185" s="31" t="s">
        <v>486</v>
      </c>
      <c r="G185" s="32">
        <v>1</v>
      </c>
      <c r="H185" s="33">
        <v>0</v>
      </c>
      <c r="I185" s="33">
        <f>ROUND(ROUND(H185,2)*ROUND(G185,3),2)</f>
        <v>0</v>
      </c>
      <c r="O185">
        <f>(I185*21)/100</f>
        <v>0</v>
      </c>
      <c r="P185" t="s">
        <v>35</v>
      </c>
    </row>
    <row r="186" spans="1:16" x14ac:dyDescent="0.2">
      <c r="A186" s="34" t="s">
        <v>59</v>
      </c>
      <c r="E186" s="35" t="s">
        <v>69</v>
      </c>
    </row>
    <row r="187" spans="1:16" x14ac:dyDescent="0.2">
      <c r="A187" s="36" t="s">
        <v>61</v>
      </c>
      <c r="E187" s="37" t="s">
        <v>69</v>
      </c>
    </row>
    <row r="188" spans="1:16" ht="114.75" x14ac:dyDescent="0.2">
      <c r="A188" t="s">
        <v>63</v>
      </c>
      <c r="E188" s="35" t="s">
        <v>6280</v>
      </c>
    </row>
    <row r="189" spans="1:16" x14ac:dyDescent="0.2">
      <c r="A189" s="24" t="s">
        <v>55</v>
      </c>
      <c r="B189" s="29" t="s">
        <v>303</v>
      </c>
      <c r="C189" s="29" t="s">
        <v>6091</v>
      </c>
      <c r="D189" s="24" t="s">
        <v>69</v>
      </c>
      <c r="E189" s="30" t="s">
        <v>6092</v>
      </c>
      <c r="F189" s="31" t="s">
        <v>486</v>
      </c>
      <c r="G189" s="32">
        <v>6</v>
      </c>
      <c r="H189" s="33">
        <v>0</v>
      </c>
      <c r="I189" s="33">
        <f>ROUND(ROUND(H189,2)*ROUND(G189,3),2)</f>
        <v>0</v>
      </c>
      <c r="O189">
        <f>(I189*21)/100</f>
        <v>0</v>
      </c>
      <c r="P189" t="s">
        <v>35</v>
      </c>
    </row>
    <row r="190" spans="1:16" x14ac:dyDescent="0.2">
      <c r="A190" s="34" t="s">
        <v>59</v>
      </c>
      <c r="E190" s="35" t="s">
        <v>69</v>
      </c>
    </row>
    <row r="191" spans="1:16" x14ac:dyDescent="0.2">
      <c r="A191" s="36" t="s">
        <v>61</v>
      </c>
      <c r="E191" s="37" t="s">
        <v>6004</v>
      </c>
    </row>
    <row r="192" spans="1:16" ht="76.5" x14ac:dyDescent="0.2">
      <c r="A192" t="s">
        <v>63</v>
      </c>
      <c r="E192" s="35" t="s">
        <v>6093</v>
      </c>
    </row>
    <row r="193" spans="1:16" ht="25.5" x14ac:dyDescent="0.2">
      <c r="A193" s="24" t="s">
        <v>55</v>
      </c>
      <c r="B193" s="29" t="s">
        <v>309</v>
      </c>
      <c r="C193" s="29" t="s">
        <v>6094</v>
      </c>
      <c r="D193" s="24" t="s">
        <v>69</v>
      </c>
      <c r="E193" s="30" t="s">
        <v>6095</v>
      </c>
      <c r="F193" s="31" t="s">
        <v>486</v>
      </c>
      <c r="G193" s="32">
        <v>5</v>
      </c>
      <c r="H193" s="33">
        <v>0</v>
      </c>
      <c r="I193" s="33">
        <f>ROUND(ROUND(H193,2)*ROUND(G193,3),2)</f>
        <v>0</v>
      </c>
      <c r="O193">
        <f>(I193*21)/100</f>
        <v>0</v>
      </c>
      <c r="P193" t="s">
        <v>35</v>
      </c>
    </row>
    <row r="194" spans="1:16" x14ac:dyDescent="0.2">
      <c r="A194" s="34" t="s">
        <v>59</v>
      </c>
      <c r="E194" s="35" t="s">
        <v>69</v>
      </c>
    </row>
    <row r="195" spans="1:16" x14ac:dyDescent="0.2">
      <c r="A195" s="36" t="s">
        <v>61</v>
      </c>
      <c r="E195" s="37" t="s">
        <v>6004</v>
      </c>
    </row>
    <row r="196" spans="1:16" ht="76.5" x14ac:dyDescent="0.2">
      <c r="A196" t="s">
        <v>63</v>
      </c>
      <c r="E196" s="35" t="s">
        <v>6096</v>
      </c>
    </row>
    <row r="197" spans="1:16" x14ac:dyDescent="0.2">
      <c r="A197" s="24" t="s">
        <v>55</v>
      </c>
      <c r="B197" s="29" t="s">
        <v>316</v>
      </c>
      <c r="C197" s="29" t="s">
        <v>6097</v>
      </c>
      <c r="D197" s="24" t="s">
        <v>69</v>
      </c>
      <c r="E197" s="30" t="s">
        <v>6098</v>
      </c>
      <c r="F197" s="31" t="s">
        <v>137</v>
      </c>
      <c r="G197" s="32">
        <v>64</v>
      </c>
      <c r="H197" s="33">
        <v>0</v>
      </c>
      <c r="I197" s="33">
        <f>ROUND(ROUND(H197,2)*ROUND(G197,3),2)</f>
        <v>0</v>
      </c>
      <c r="O197">
        <f>(I197*21)/100</f>
        <v>0</v>
      </c>
      <c r="P197" t="s">
        <v>35</v>
      </c>
    </row>
    <row r="198" spans="1:16" x14ac:dyDescent="0.2">
      <c r="A198" s="34" t="s">
        <v>59</v>
      </c>
      <c r="E198" s="35" t="s">
        <v>69</v>
      </c>
    </row>
    <row r="199" spans="1:16" x14ac:dyDescent="0.2">
      <c r="A199" s="36" t="s">
        <v>61</v>
      </c>
      <c r="E199" s="37" t="s">
        <v>6004</v>
      </c>
    </row>
    <row r="200" spans="1:16" ht="89.25" x14ac:dyDescent="0.2">
      <c r="A200" t="s">
        <v>63</v>
      </c>
      <c r="E200" s="35" t="s">
        <v>6099</v>
      </c>
    </row>
    <row r="201" spans="1:16" x14ac:dyDescent="0.2">
      <c r="A201" s="24" t="s">
        <v>55</v>
      </c>
      <c r="B201" s="29" t="s">
        <v>322</v>
      </c>
      <c r="C201" s="29" t="s">
        <v>6281</v>
      </c>
      <c r="D201" s="24" t="s">
        <v>69</v>
      </c>
      <c r="E201" s="30" t="s">
        <v>6282</v>
      </c>
      <c r="F201" s="31" t="s">
        <v>137</v>
      </c>
      <c r="G201" s="32">
        <v>16</v>
      </c>
      <c r="H201" s="33">
        <v>0</v>
      </c>
      <c r="I201" s="33">
        <f>ROUND(ROUND(H201,2)*ROUND(G201,3),2)</f>
        <v>0</v>
      </c>
      <c r="O201">
        <f>(I201*21)/100</f>
        <v>0</v>
      </c>
      <c r="P201" t="s">
        <v>35</v>
      </c>
    </row>
    <row r="202" spans="1:16" x14ac:dyDescent="0.2">
      <c r="A202" s="34" t="s">
        <v>59</v>
      </c>
      <c r="E202" s="35" t="s">
        <v>69</v>
      </c>
    </row>
    <row r="203" spans="1:16" x14ac:dyDescent="0.2">
      <c r="A203" s="36" t="s">
        <v>61</v>
      </c>
      <c r="E203" s="37" t="s">
        <v>6004</v>
      </c>
    </row>
    <row r="204" spans="1:16" ht="102" x14ac:dyDescent="0.2">
      <c r="A204" t="s">
        <v>63</v>
      </c>
      <c r="E204" s="35" t="s">
        <v>6283</v>
      </c>
    </row>
    <row r="205" spans="1:16" x14ac:dyDescent="0.2">
      <c r="A205" s="24" t="s">
        <v>55</v>
      </c>
      <c r="B205" s="29" t="s">
        <v>328</v>
      </c>
      <c r="C205" s="29" t="s">
        <v>6100</v>
      </c>
      <c r="D205" s="24" t="s">
        <v>69</v>
      </c>
      <c r="E205" s="30" t="s">
        <v>6101</v>
      </c>
      <c r="F205" s="31" t="s">
        <v>486</v>
      </c>
      <c r="G205" s="32">
        <v>40</v>
      </c>
      <c r="H205" s="33">
        <v>0</v>
      </c>
      <c r="I205" s="33">
        <f>ROUND(ROUND(H205,2)*ROUND(G205,3),2)</f>
        <v>0</v>
      </c>
      <c r="O205">
        <f>(I205*21)/100</f>
        <v>0</v>
      </c>
      <c r="P205" t="s">
        <v>35</v>
      </c>
    </row>
    <row r="206" spans="1:16" x14ac:dyDescent="0.2">
      <c r="A206" s="34" t="s">
        <v>59</v>
      </c>
      <c r="E206" s="35" t="s">
        <v>69</v>
      </c>
    </row>
    <row r="207" spans="1:16" x14ac:dyDescent="0.2">
      <c r="A207" s="36" t="s">
        <v>61</v>
      </c>
      <c r="E207" s="37" t="s">
        <v>6004</v>
      </c>
    </row>
    <row r="208" spans="1:16" ht="102" x14ac:dyDescent="0.2">
      <c r="A208" t="s">
        <v>63</v>
      </c>
      <c r="E208" s="35" t="s">
        <v>6102</v>
      </c>
    </row>
    <row r="209" spans="1:18" ht="12.75" customHeight="1" x14ac:dyDescent="0.2">
      <c r="A209" s="12" t="s">
        <v>53</v>
      </c>
      <c r="B209" s="12"/>
      <c r="C209" s="38" t="s">
        <v>94</v>
      </c>
      <c r="D209" s="12"/>
      <c r="E209" s="27" t="s">
        <v>490</v>
      </c>
      <c r="F209" s="12"/>
      <c r="G209" s="12"/>
      <c r="H209" s="12"/>
      <c r="I209" s="39">
        <f>0+Q209</f>
        <v>0</v>
      </c>
      <c r="O209">
        <f>0+R209</f>
        <v>0</v>
      </c>
      <c r="Q209">
        <f>0+I210</f>
        <v>0</v>
      </c>
      <c r="R209">
        <f>0+O210</f>
        <v>0</v>
      </c>
    </row>
    <row r="210" spans="1:18" x14ac:dyDescent="0.2">
      <c r="A210" s="24" t="s">
        <v>55</v>
      </c>
      <c r="B210" s="29" t="s">
        <v>333</v>
      </c>
      <c r="C210" s="29" t="s">
        <v>6103</v>
      </c>
      <c r="D210" s="24" t="s">
        <v>69</v>
      </c>
      <c r="E210" s="30" t="s">
        <v>6104</v>
      </c>
      <c r="F210" s="31" t="s">
        <v>101</v>
      </c>
      <c r="G210" s="32">
        <v>12</v>
      </c>
      <c r="H210" s="33">
        <v>0</v>
      </c>
      <c r="I210" s="33">
        <f>ROUND(ROUND(H210,2)*ROUND(G210,3),2)</f>
        <v>0</v>
      </c>
      <c r="O210">
        <f>(I210*21)/100</f>
        <v>0</v>
      </c>
      <c r="P210" t="s">
        <v>35</v>
      </c>
    </row>
    <row r="211" spans="1:18" x14ac:dyDescent="0.2">
      <c r="A211" s="34" t="s">
        <v>59</v>
      </c>
      <c r="E211" s="35" t="s">
        <v>69</v>
      </c>
    </row>
    <row r="212" spans="1:18" x14ac:dyDescent="0.2">
      <c r="A212" s="36" t="s">
        <v>61</v>
      </c>
      <c r="E212" s="37" t="s">
        <v>6004</v>
      </c>
    </row>
    <row r="213" spans="1:18" ht="242.25" x14ac:dyDescent="0.2">
      <c r="A213" t="s">
        <v>63</v>
      </c>
      <c r="E213" s="35" t="s">
        <v>1796</v>
      </c>
    </row>
    <row r="214" spans="1:18" ht="12.75" customHeight="1" x14ac:dyDescent="0.2">
      <c r="A214" s="12" t="s">
        <v>53</v>
      </c>
      <c r="B214" s="12"/>
      <c r="C214" s="38" t="s">
        <v>595</v>
      </c>
      <c r="D214" s="12"/>
      <c r="E214" s="27" t="s">
        <v>6284</v>
      </c>
      <c r="F214" s="12"/>
      <c r="G214" s="12"/>
      <c r="H214" s="12"/>
      <c r="I214" s="39">
        <f>0+Q214</f>
        <v>0</v>
      </c>
      <c r="O214">
        <f>0+R214</f>
        <v>0</v>
      </c>
      <c r="Q214">
        <f>0+I215</f>
        <v>0</v>
      </c>
      <c r="R214">
        <f>0+O215</f>
        <v>0</v>
      </c>
    </row>
    <row r="215" spans="1:18" x14ac:dyDescent="0.2">
      <c r="A215" s="24" t="s">
        <v>55</v>
      </c>
      <c r="B215" s="29" t="s">
        <v>336</v>
      </c>
      <c r="C215" s="29" t="s">
        <v>668</v>
      </c>
      <c r="D215" s="24" t="s">
        <v>69</v>
      </c>
      <c r="E215" s="30" t="s">
        <v>669</v>
      </c>
      <c r="F215" s="31" t="s">
        <v>71</v>
      </c>
      <c r="G215" s="32">
        <v>4</v>
      </c>
      <c r="H215" s="33">
        <v>0</v>
      </c>
      <c r="I215" s="33">
        <f>ROUND(ROUND(H215,2)*ROUND(G215,3),2)</f>
        <v>0</v>
      </c>
      <c r="O215">
        <f>(I215*21)/100</f>
        <v>0</v>
      </c>
      <c r="P215" t="s">
        <v>35</v>
      </c>
    </row>
    <row r="216" spans="1:18" x14ac:dyDescent="0.2">
      <c r="A216" s="34" t="s">
        <v>59</v>
      </c>
      <c r="E216" s="35" t="s">
        <v>69</v>
      </c>
    </row>
    <row r="217" spans="1:18" x14ac:dyDescent="0.2">
      <c r="A217" s="36" t="s">
        <v>61</v>
      </c>
      <c r="E217" s="37" t="s">
        <v>6004</v>
      </c>
    </row>
    <row r="218" spans="1:18" ht="114.75" x14ac:dyDescent="0.2">
      <c r="A218" t="s">
        <v>63</v>
      </c>
      <c r="E218" s="35" t="s">
        <v>661</v>
      </c>
    </row>
  </sheetData>
  <mergeCells count="11">
    <mergeCell ref="E6:E7"/>
    <mergeCell ref="F6:F7"/>
    <mergeCell ref="G6:G7"/>
    <mergeCell ref="H6:I6"/>
    <mergeCell ref="C3:D3"/>
    <mergeCell ref="C4:D4"/>
    <mergeCell ref="C5:D5"/>
    <mergeCell ref="A6:A7"/>
    <mergeCell ref="B6:B7"/>
    <mergeCell ref="C6:C7"/>
    <mergeCell ref="D6:D7"/>
  </mergeCells>
  <pageMargins left="0.75" right="0.75" top="1" bottom="1" header="0.5" footer="0.5"/>
  <pageSetup paperSize="9" fitToHeight="0"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listy</vt:lpstr>
      </vt:variant>
      <vt:variant>
        <vt:i4>101</vt:i4>
      </vt:variant>
    </vt:vector>
  </HeadingPairs>
  <TitlesOfParts>
    <vt:vector size="101" baseType="lpstr">
      <vt:lpstr>Rekapitulace</vt:lpstr>
      <vt:lpstr>1_1.1_1.1.1_SO 101_SO 101.1</vt:lpstr>
      <vt:lpstr>1_1.1_1.1.1_SO 101_SO 101.3</vt:lpstr>
      <vt:lpstr>1_1.1_1.1.1_SO 101_SO 101.4</vt:lpstr>
      <vt:lpstr>1_1.1_1.1.1_SO 102_SO 102.01</vt:lpstr>
      <vt:lpstr>1_1.1_1.1.1_SO 102_SO 102.02</vt:lpstr>
      <vt:lpstr>1_1.1_1.1.1_SO 102_SO 102.03</vt:lpstr>
      <vt:lpstr>1_1.1_1.1.1_SO 102_SO 102.04</vt:lpstr>
      <vt:lpstr>1_1.1_1.1.1_SO 102_SO 102.05</vt:lpstr>
      <vt:lpstr>1_1.1_1.1.1_SO 102_SO 102.06</vt:lpstr>
      <vt:lpstr>1_1.1_1.1.1_SO 102_SO 102.07</vt:lpstr>
      <vt:lpstr>1_1.1_1.1.1_SO 102_SO 102.08</vt:lpstr>
      <vt:lpstr>1_1.1_1.1.1_SO 102_SO 102.09</vt:lpstr>
      <vt:lpstr>1_1.1_1.1.1_SO 102_SO 102.10</vt:lpstr>
      <vt:lpstr>1_1.1_1.1.1_SO 102_SO 102.11</vt:lpstr>
      <vt:lpstr>1_1.1_1.1.1_SO 102_SO 102.12</vt:lpstr>
      <vt:lpstr>1_1.1_1.1.1_SO 102_SO 102.13</vt:lpstr>
      <vt:lpstr>1_1.1_1.1.1_SO 102_SO 102.14</vt:lpstr>
      <vt:lpstr>1_1.1_1.1.1_SO 102_SO 102.15</vt:lpstr>
      <vt:lpstr>1_1.1_1.1.1_SO 102_SO 102.16</vt:lpstr>
      <vt:lpstr>1_1.1_1.1.1_SO 102_SO 102.17</vt:lpstr>
      <vt:lpstr>1_1.1_1.1.1_SO 102_SO 102.18</vt:lpstr>
      <vt:lpstr>1_1.1_1.1.1_SO 102_SO 102.19</vt:lpstr>
      <vt:lpstr>1_1.1_1.1.1_SO 102_SO 102.20</vt:lpstr>
      <vt:lpstr>1_1.1_1.1.1_SO 102_SO 102.21</vt:lpstr>
      <vt:lpstr>1_1.1_1.1.1_SO 102_SO 102.22</vt:lpstr>
      <vt:lpstr>1_1.1_1.1.1_SO 201</vt:lpstr>
      <vt:lpstr>1_1.1_1.1.1_SO 202</vt:lpstr>
      <vt:lpstr>1_1.1_1.1.1_SO 203</vt:lpstr>
      <vt:lpstr>1_1.1_1.1.1_SO 204</vt:lpstr>
      <vt:lpstr>1_1.1_1.1.1_SO 205</vt:lpstr>
      <vt:lpstr>1_1.1_1.1.1_SO 702</vt:lpstr>
      <vt:lpstr>1.1_SO 000.1.1.1_SO 000.1.1.1.1</vt:lpstr>
      <vt:lpstr>1.1_SO 000.1.1.1_SO 000.1.1.1.2</vt:lpstr>
      <vt:lpstr>1.1_SO 000.1.1.1_SO 000.1.1.1.3</vt:lpstr>
      <vt:lpstr>1.1_SO 000.1.1.1_SO 000.1.1.1.4</vt:lpstr>
      <vt:lpstr>1.1_SO 000.1.1.1_SO 000.1.1.1.5</vt:lpstr>
      <vt:lpstr>1.1_SO 000.1.1.2_SO 000.1.1.2.1</vt:lpstr>
      <vt:lpstr>1.1_SO 000.1.1.2_SO 000.1.1.2.2</vt:lpstr>
      <vt:lpstr>1.1_SO 000.1.1.2_SO 000.1.1.2.3</vt:lpstr>
      <vt:lpstr>1.1_SO 000.1.1.2_SO 000.1.1.2.4</vt:lpstr>
      <vt:lpstr>1.1_SO 000.1.1.2_SO 000.1.1.2.5</vt:lpstr>
      <vt:lpstr>1.1_SO 000.1.1.2_SO 000.1.1.2.6</vt:lpstr>
      <vt:lpstr>1_1.1_1.1.2_SO 103_SO 103.01</vt:lpstr>
      <vt:lpstr>1_1.1_1.1.2_SO 103_SO 103.02</vt:lpstr>
      <vt:lpstr>1_1.1_1.1.2_SO 103_SO 103.03</vt:lpstr>
      <vt:lpstr>1_1.1_1.1.2_SO 103_SO 103.04</vt:lpstr>
      <vt:lpstr>1_1.1_1.1.2_SO 103_SO 103.05</vt:lpstr>
      <vt:lpstr>1_1.1_1.1.2_SO 103_SO 103.06</vt:lpstr>
      <vt:lpstr>1_1.1_1.1.2_SO 103_SO 103.07</vt:lpstr>
      <vt:lpstr>1_1.1_1.1.2_SO 103_SO 103.08</vt:lpstr>
      <vt:lpstr>1_1.1_1.1.2_SO 103_SO 103.09</vt:lpstr>
      <vt:lpstr>1_1.1_1.1.2_SO 103_SO 103.10</vt:lpstr>
      <vt:lpstr>1_1.1_1.1.2_SO 103_SO 103.11</vt:lpstr>
      <vt:lpstr>1_1.1_1.1.2_SO 103_SO 103.12</vt:lpstr>
      <vt:lpstr>1_1.1_1.1.2_SO 103_SO 103.13</vt:lpstr>
      <vt:lpstr>1_1.1_1.1.2_SO 103_SO 103.14</vt:lpstr>
      <vt:lpstr>1_1.1_1.1.2_SO 103_SO 103.15</vt:lpstr>
      <vt:lpstr>1_1.1_1.1.2_SO 103_SO 103.16</vt:lpstr>
      <vt:lpstr>1_1.1_1.1.2_SO 103_SO 103.17</vt:lpstr>
      <vt:lpstr>1_1.1_1.1.2_SO 103_SO 103.18</vt:lpstr>
      <vt:lpstr>1_1.1_1.1.2_SO 103_SO 103.19</vt:lpstr>
      <vt:lpstr>1_1.1_1.1.2_SO 103_SO 103.20</vt:lpstr>
      <vt:lpstr>1_1.1_1.1.2_SO 103_SO 103.21</vt:lpstr>
      <vt:lpstr>1_1.1_1.1.2_SO 103_SO 103.22</vt:lpstr>
      <vt:lpstr>1_1.1_1.1.2_SO 103_SO 103.23</vt:lpstr>
      <vt:lpstr>1_1.1_1.1.2_SO 103_SO 103.24</vt:lpstr>
      <vt:lpstr>1_1.1_1.1.2_SO 103_SO 103.25</vt:lpstr>
      <vt:lpstr>1_1.1_1.1.2_SO 103_SO 103.26</vt:lpstr>
      <vt:lpstr>1_1.1_1.1.2_SO 103_SO 103.27</vt:lpstr>
      <vt:lpstr>1_1.1_1.1.2_SO 103_SO 103.28</vt:lpstr>
      <vt:lpstr>1_1.1_1.1.2_SO 103_SO 103.29</vt:lpstr>
      <vt:lpstr>1_1.1_1.1.2_SO 103_SO 103.30</vt:lpstr>
      <vt:lpstr>1_1.1_1.1.2_SO 103_SO 103.31</vt:lpstr>
      <vt:lpstr>1_1.1_1.1.2_SO 103_SO 103.32</vt:lpstr>
      <vt:lpstr>1_1.1_1.1.2_SO 103_SO 103.33</vt:lpstr>
      <vt:lpstr>1_1.1_1.1.2_SO 103_SO 103.34</vt:lpstr>
      <vt:lpstr>1_1.1_1.1.2_SO 103_SO 103.35</vt:lpstr>
      <vt:lpstr>1_1.1_1.1.2_SO 103_SO 103.36</vt:lpstr>
      <vt:lpstr>1_1.1_1.1.2_SO 103_SO 103.37</vt:lpstr>
      <vt:lpstr>1_1.1_1.1.2_SO 103_SO 103.38</vt:lpstr>
      <vt:lpstr>1_1.1_1.1.2_SO 103_SO 103.39</vt:lpstr>
      <vt:lpstr>1_1.1_1.1.2_SO 103_SO 103.40</vt:lpstr>
      <vt:lpstr>1_1.1_1.1.2_SO 103_SO 103.41</vt:lpstr>
      <vt:lpstr>1_1.1_1.1.2_SO 103_SO 103.42</vt:lpstr>
      <vt:lpstr>1_1.1_1.1.2_SO 103_SO 103.43</vt:lpstr>
      <vt:lpstr>1_1.1_1.1.2_SO 103_SO 103.44</vt:lpstr>
      <vt:lpstr>1_1.1_1.1.2_SO 103_SO 103.45</vt:lpstr>
      <vt:lpstr>1_1.1_1.1.2_SO 301</vt:lpstr>
      <vt:lpstr>1_1.1_1.1.2_SO 302</vt:lpstr>
      <vt:lpstr>1_1.1_1.1.3_SO 000.2_SO 000.2.1</vt:lpstr>
      <vt:lpstr>1_1.1_1.1.3_SO 000.2_SO 000.2.2</vt:lpstr>
      <vt:lpstr>1_1.1_1.1.3_SO 101.2</vt:lpstr>
      <vt:lpstr>1_1.1_1.1.3_SO 701</vt:lpstr>
      <vt:lpstr>2_SO 000.3</vt:lpstr>
      <vt:lpstr>2_SO 104</vt:lpstr>
      <vt:lpstr>2_SO 401</vt:lpstr>
      <vt:lpstr>3_SO 000.4</vt:lpstr>
      <vt:lpstr>3_SO 105</vt:lpstr>
      <vt:lpstr>3_SO 301</vt:lpstr>
      <vt:lpstr>3_SO 402</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Dvořák Jiří</cp:lastModifiedBy>
  <dcterms:modified xsi:type="dcterms:W3CDTF">2024-09-02T10:32:52Z</dcterms:modified>
  <cp:category/>
  <cp:contentStatus/>
</cp:coreProperties>
</file>