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kutilova\Desktop\"/>
    </mc:Choice>
  </mc:AlternateContent>
  <bookViews>
    <workbookView xWindow="38280" yWindow="-120" windowWidth="29040" windowHeight="16440"/>
  </bookViews>
  <sheets>
    <sheet name="SO 201" sheetId="1" r:id="rId1"/>
  </sheets>
  <calcPr calcId="162913"/>
  <webPublishing codePage="0"/>
</workbook>
</file>

<file path=xl/calcChain.xml><?xml version="1.0" encoding="utf-8"?>
<calcChain xmlns="http://schemas.openxmlformats.org/spreadsheetml/2006/main">
  <c r="I222" i="1" l="1"/>
  <c r="O222" i="1" s="1"/>
  <c r="I218" i="1"/>
  <c r="O218" i="1" s="1"/>
  <c r="O214" i="1"/>
  <c r="I214" i="1"/>
  <c r="I210" i="1"/>
  <c r="O210" i="1" s="1"/>
  <c r="I206" i="1"/>
  <c r="O206" i="1" s="1"/>
  <c r="I202" i="1"/>
  <c r="O202" i="1" s="1"/>
  <c r="I198" i="1"/>
  <c r="O198" i="1" s="1"/>
  <c r="I194" i="1"/>
  <c r="O194" i="1" s="1"/>
  <c r="I190" i="1"/>
  <c r="O190" i="1" s="1"/>
  <c r="I186" i="1"/>
  <c r="O186" i="1" s="1"/>
  <c r="I182" i="1"/>
  <c r="O182" i="1" s="1"/>
  <c r="I178" i="1"/>
  <c r="O178" i="1" s="1"/>
  <c r="I174" i="1"/>
  <c r="O174" i="1" s="1"/>
  <c r="I170" i="1"/>
  <c r="O170" i="1" s="1"/>
  <c r="I166" i="1"/>
  <c r="O166" i="1" s="1"/>
  <c r="I162" i="1"/>
  <c r="Q161" i="1" s="1"/>
  <c r="I161" i="1" s="1"/>
  <c r="I157" i="1"/>
  <c r="O157" i="1" s="1"/>
  <c r="I153" i="1"/>
  <c r="O153" i="1" s="1"/>
  <c r="I149" i="1"/>
  <c r="O149" i="1" s="1"/>
  <c r="R148" i="1" s="1"/>
  <c r="O148" i="1" s="1"/>
  <c r="I144" i="1"/>
  <c r="O144" i="1" s="1"/>
  <c r="I140" i="1"/>
  <c r="O140" i="1" s="1"/>
  <c r="I136" i="1"/>
  <c r="O136" i="1" s="1"/>
  <c r="I131" i="1"/>
  <c r="O131" i="1" s="1"/>
  <c r="I127" i="1"/>
  <c r="O127" i="1" s="1"/>
  <c r="Q126" i="1"/>
  <c r="I126" i="1"/>
  <c r="I122" i="1"/>
  <c r="O122" i="1" s="1"/>
  <c r="I118" i="1"/>
  <c r="O118" i="1" s="1"/>
  <c r="I114" i="1"/>
  <c r="O114" i="1" s="1"/>
  <c r="Q113" i="1"/>
  <c r="I113" i="1" s="1"/>
  <c r="I109" i="1"/>
  <c r="O109" i="1" s="1"/>
  <c r="I105" i="1"/>
  <c r="O105" i="1" s="1"/>
  <c r="I101" i="1"/>
  <c r="O101" i="1" s="1"/>
  <c r="I97" i="1"/>
  <c r="O97" i="1" s="1"/>
  <c r="I93" i="1"/>
  <c r="O93" i="1" s="1"/>
  <c r="I88" i="1"/>
  <c r="O88" i="1" s="1"/>
  <c r="I84" i="1"/>
  <c r="O84" i="1" s="1"/>
  <c r="I80" i="1"/>
  <c r="O80" i="1" s="1"/>
  <c r="Q79" i="1"/>
  <c r="I79" i="1" s="1"/>
  <c r="I75" i="1"/>
  <c r="O75" i="1" s="1"/>
  <c r="I71" i="1"/>
  <c r="O71" i="1" s="1"/>
  <c r="I67" i="1"/>
  <c r="Q66" i="1" s="1"/>
  <c r="I66" i="1" s="1"/>
  <c r="I62" i="1"/>
  <c r="O62" i="1" s="1"/>
  <c r="I58" i="1"/>
  <c r="O58" i="1" s="1"/>
  <c r="I54" i="1"/>
  <c r="O54" i="1" s="1"/>
  <c r="R53" i="1" s="1"/>
  <c r="O53" i="1" s="1"/>
  <c r="I49" i="1"/>
  <c r="O49" i="1" s="1"/>
  <c r="I45" i="1"/>
  <c r="O45" i="1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Q8" i="1" s="1"/>
  <c r="I8" i="1" s="1"/>
  <c r="I13" i="1"/>
  <c r="O13" i="1" s="1"/>
  <c r="I9" i="1"/>
  <c r="O9" i="1" s="1"/>
  <c r="R79" i="1" l="1"/>
  <c r="O79" i="1" s="1"/>
  <c r="R135" i="1"/>
  <c r="O135" i="1" s="1"/>
  <c r="R113" i="1"/>
  <c r="O113" i="1" s="1"/>
  <c r="R92" i="1"/>
  <c r="O92" i="1" s="1"/>
  <c r="R126" i="1"/>
  <c r="O126" i="1" s="1"/>
  <c r="O17" i="1"/>
  <c r="R8" i="1" s="1"/>
  <c r="O8" i="1" s="1"/>
  <c r="Q92" i="1"/>
  <c r="I92" i="1" s="1"/>
  <c r="Q135" i="1"/>
  <c r="I135" i="1" s="1"/>
  <c r="O67" i="1"/>
  <c r="R66" i="1" s="1"/>
  <c r="O66" i="1" s="1"/>
  <c r="Q53" i="1"/>
  <c r="I53" i="1" s="1"/>
  <c r="I3" i="1" s="1"/>
  <c r="Q148" i="1"/>
  <c r="I148" i="1" s="1"/>
  <c r="O162" i="1"/>
  <c r="R161" i="1" s="1"/>
  <c r="O161" i="1" s="1"/>
  <c r="O2" i="1" l="1"/>
</calcChain>
</file>

<file path=xl/sharedStrings.xml><?xml version="1.0" encoding="utf-8"?>
<sst xmlns="http://schemas.openxmlformats.org/spreadsheetml/2006/main" count="782" uniqueCount="316">
  <si>
    <t>ASPE10</t>
  </si>
  <si>
    <t>S</t>
  </si>
  <si>
    <t>Soupis prací objektu</t>
  </si>
  <si>
    <t xml:space="preserve">Stavba: </t>
  </si>
  <si>
    <t>_Hrad</t>
  </si>
  <si>
    <t>Rychmburk-rekonstrukce</t>
  </si>
  <si>
    <t>O</t>
  </si>
  <si>
    <t>Rozpočet:</t>
  </si>
  <si>
    <t>0.00</t>
  </si>
  <si>
    <t>15.00</t>
  </si>
  <si>
    <t>21.00</t>
  </si>
  <si>
    <t>3</t>
  </si>
  <si>
    <t>2</t>
  </si>
  <si>
    <t>SO 201</t>
  </si>
  <si>
    <t>Most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</si>
  <si>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</si>
  <si>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</si>
  <si>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</si>
  <si>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</si>
  <si>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</si>
  <si>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</si>
  <si>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</si>
  <si>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</si>
  <si>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</si>
  <si>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</si>
  <si>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</si>
  <si>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</si>
  <si>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</si>
  <si>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</si>
  <si>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</si>
  <si>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</si>
  <si>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</si>
  <si>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</si>
  <si>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</si>
  <si>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</si>
  <si>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</si>
  <si>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</si>
  <si>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027121</t>
  </si>
  <si>
    <t/>
  </si>
  <si>
    <t>PROVIZORNÍ PŘÍSTUPOVÉ CESTY - ZŘÍZENÍ</t>
  </si>
  <si>
    <t>M2</t>
  </si>
  <si>
    <t>2024_OTSKP</t>
  </si>
  <si>
    <t>PP</t>
  </si>
  <si>
    <t>Přesun altánu do nové pozice.</t>
  </si>
  <si>
    <t>VV</t>
  </si>
  <si>
    <t>10=10.000 [A]</t>
  </si>
  <si>
    <t>TS</t>
  </si>
  <si>
    <t>Položka zahrnuje:  
- veškeré náklady spojené se zřízením přístupové cesty  
Položka nezahrnuje:  
- x</t>
  </si>
  <si>
    <t>02821</t>
  </si>
  <si>
    <t>PRŮZKUMNÉ PRÁCE ARCHEOLOGICKÉ NA POVRCHU</t>
  </si>
  <si>
    <t>KPL</t>
  </si>
  <si>
    <t>Před započetím prací.</t>
  </si>
  <si>
    <t>1=1.000 [A]</t>
  </si>
  <si>
    <t>Položka zahrnuje:  
- veškeré náklady spojené s objednatelem požadovanými pracemi  
Položka nezahrnuje:  
- x</t>
  </si>
  <si>
    <t>02940</t>
  </si>
  <si>
    <t>OSTATNÍ POŽADAVKY - VYPRACOVÁNÍ DOKUMENTACE</t>
  </si>
  <si>
    <t>Dokumentace skutečného provedení stavby.</t>
  </si>
  <si>
    <t>029412</t>
  </si>
  <si>
    <t>OSTATNÍ POŽADAVKY - VYPRACOVÁNÍ MOSTNÍHO LISTU</t>
  </si>
  <si>
    <t>KUS</t>
  </si>
  <si>
    <t>02943</t>
  </si>
  <si>
    <t>OSTATNÍ POŽADAVKY - VYPRACOVÁNÍ RDS</t>
  </si>
  <si>
    <t>02953</t>
  </si>
  <si>
    <t>OSTATNÍ POŽADAVKY - HLAVNÍ MOSTNÍ PROHLÍDKA</t>
  </si>
  <si>
    <t>Položka zahrnuje :  
- úkony dle ČSN 73 6221  
- provedení hlavní mostní prohlídky oprávněnou fyzickou nebo právnickou osobou  
- vyhotovení záznamu (protokolu), který jednoznačně definuje stav mostu  
Položka nezahrnuje:  
- x</t>
  </si>
  <si>
    <t>7</t>
  </si>
  <si>
    <t>03630</t>
  </si>
  <si>
    <t>DOPRAVNÍ ZAŘÍZENÍ - AUTOJEŘÁBY</t>
  </si>
  <si>
    <t>T</t>
  </si>
  <si>
    <t>Osazení prefabrikované části NK na spodní stavbu automobilovým jeřábem, hmotnost břemene 3  t, vyložení do 35 m. Celková hmotnost prefabrikátů 41 t.</t>
  </si>
  <si>
    <t>41=41.000 [A]</t>
  </si>
  <si>
    <t>Položka zahrnuje:  
- objednatelem povolené náklady na dopravní zařízení zhotovitele  
Položka nezahrnuje:  
- x</t>
  </si>
  <si>
    <t>36</t>
  </si>
  <si>
    <t>R014112</t>
  </si>
  <si>
    <t>POPLATKY ZA SKLÁDKU TYP S-IO (INERTNÍ ODPAD)</t>
  </si>
  <si>
    <t>Kámen 2,3 kg/m3, 20% dlažby</t>
  </si>
  <si>
    <t>(170*0,15)*0,20*2,3=11.730 [A]</t>
  </si>
  <si>
    <t>zahrnuje veškeré poplatky provozovateli skládky související s uložením odpadu na skládce.</t>
  </si>
  <si>
    <t>37</t>
  </si>
  <si>
    <t>Beton a ŽB 2,5 kg/m3</t>
  </si>
  <si>
    <t>5,1*4,85*2,5=61.838 [A]</t>
  </si>
  <si>
    <t>38</t>
  </si>
  <si>
    <t>R03730</t>
  </si>
  <si>
    <t>POMOC PRÁCE ZAJIŠŤ NEBO ZŘÍZ OCHRANU INŽENÝRSKÝCH SÍTÍ</t>
  </si>
  <si>
    <t>Přeložky sdělovacího a silového vedení IS v prostoru mostu. Demontáž ze stávajících konzol, přeložení do nové kabelové trasy. Včetně nové konstrukce pro osazení IS.</t>
  </si>
  <si>
    <t>zahrnuje objednatelem povolené náklady na požadovaná zařízení zhotovitele</t>
  </si>
  <si>
    <t>39</t>
  </si>
  <si>
    <t>Přeložky kanalizačního vedení v prostoru mostu. Demontáž ze stávajících konzol, nová tepelná izolace, přeložení do nové trasy. Včetně nové konstrukce pro osazení kanalizace a nové tepelné izolace kanalizačního potrubí.</t>
  </si>
  <si>
    <t>Položka zahrnuje:  
- objednatelem povolené náklady na požadovaná zařízení zhotovitele  
Položka nezahrnuje:  
- x</t>
  </si>
  <si>
    <t>Zemní práce</t>
  </si>
  <si>
    <t>8</t>
  </si>
  <si>
    <t>11317A</t>
  </si>
  <si>
    <t>ODSTRAN KRYTU ZPEVNĚNÝCH PLOCH Z DLAŽEB KOSTEK - BEZ DOPRAVY</t>
  </si>
  <si>
    <t>M3</t>
  </si>
  <si>
    <t>Rozebrání dlažby na mostě, 20%</t>
  </si>
  <si>
    <t>(170*0,15)*0,20=5.100 [A]</t>
  </si>
  <si>
    <t>Položka zahrnuje:  
- veškerou manipulaci s vybouranou sutí a s vybouranými hmotami, kromě vodorovné dopravy, vč. uložení na skládku.   
Položka nezahrnuje:  
- vodorovnou dopravu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</si>
  <si>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11317B</t>
  </si>
  <si>
    <t>ODSTRAN KRYTU ZPEVNĚNÝCH PLOCH Z DLAŽEB KOSTEK - DOPRAVA</t>
  </si>
  <si>
    <t>tkm</t>
  </si>
  <si>
    <t>22 km</t>
  </si>
  <si>
    <t>Vozovka na mostě: 
(170*0,15)*0,2*1,9*22=213.180 [A]</t>
  </si>
  <si>
    <t>Položka zahrnuje samostatnou dopravu suti a vybouraných hmot. Množství se určí jako součin hmotnosti [t] a požadované vzdálenosti [km].</t>
  </si>
  <si>
    <t>113181</t>
  </si>
  <si>
    <t>ODSTRANĚNÍ KRYTU ZPEVNĚNÝCH PLOCH Z DLAŽDIC, ODVOZ DO 1KM</t>
  </si>
  <si>
    <t>Rozebrání dlažby na mostě, odvoz na mezideponii pro opětovné použití, 80%</t>
  </si>
  <si>
    <t>(170*0,15)*0,80=20.400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</si>
  <si>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</si>
  <si>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Základy</t>
  </si>
  <si>
    <t>261613</t>
  </si>
  <si>
    <t>VRTY PRO KOTVENÍ A INJEKTÁŽ TŘ VI NA POVRCHU D DO 25MM</t>
  </si>
  <si>
    <t>M</t>
  </si>
  <si>
    <t>Vrty do spodní stavby pro kotvení nové nosné ŽB konstrukce, vrt průměr 20 mm, délky 600 mm</t>
  </si>
  <si>
    <t>115*0,6=69.000 [A]</t>
  </si>
  <si>
    <t>Položka zahrnuje:  
- přemístění, montáž a demontáž vrtných souprav  
- svislou dopravu zeminy z vrtu  
- vodorovnou dopravu zeminy bez uložení na skládku  
- případně nutné pažení dočasné (včetně odpažení) i trvalé  
Položka nezahrnuje:  
- x</t>
  </si>
  <si>
    <t>12</t>
  </si>
  <si>
    <t>272325</t>
  </si>
  <si>
    <t>ZÁKLADY ZE ŽELEZOBETONU DO C30/37</t>
  </si>
  <si>
    <t>Nové založení pro přesunutý altán.</t>
  </si>
  <si>
    <t>3=3.000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</si>
  <si>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dodání a osazení výztuže</t>
  </si>
  <si>
    <t>13</t>
  </si>
  <si>
    <t>272368</t>
  </si>
  <si>
    <t>VÝZTUŽ ZÁKLADŮ ZE SVAŘ SÍTÍ</t>
  </si>
  <si>
    <t>110 kg/m3</t>
  </si>
  <si>
    <t>3*0,1=0.300 [A]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</si>
  <si>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</si>
  <si>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Svislé konstrukce</t>
  </si>
  <si>
    <t>40</t>
  </si>
  <si>
    <t>R31123</t>
  </si>
  <si>
    <t>ZDI A STĚNY PODPĚR A VOLNÉ Z CIHEL PÁLENÝCH</t>
  </si>
  <si>
    <t>Nové parapetní zdí.</t>
  </si>
  <si>
    <t>Parapetní zdi: 
(34,2+32,0)*0,30*1,2+0,5*0,15*1,2*10=24.732 [A] 
Koruna opěrných zdí: 
5=5.000 [B] 
Zábradelní zeď před mostem vlevo: 
1,0*0,4*1,5=0.600 [C] 
Celkem: A+B+C=30.332 [D]</t>
  </si>
  <si>
    <t>Položka zahrnuje:  
- dodávku  předepsaného materiálu dle zadávací dokumentace  
- spojovacího materiálu  
- vyzdění do předepsaného tvaru  
- mimostaveništní a vnitrostaveništní dopravu (rovněž přesuny), včetně naložení a složení,  
Položka nezahrnuje:  
- x</t>
  </si>
  <si>
    <t>41</t>
  </si>
  <si>
    <t>R31722</t>
  </si>
  <si>
    <t>ŘÍMSY Z KAMENIC VÝROBKŮ</t>
  </si>
  <si>
    <t>Zpětné osazení zachovaných římsových kamenů.</t>
  </si>
  <si>
    <t>((34,2+32,0)*0,4*0,12+0,65*0,15*0,12*10)*0,80=2.636 [A]</t>
  </si>
  <si>
    <t>Položka zahrnuje: 
- spojovacího materiálu 
- vyzdění do předepsaného tvaru 
- spárování předepsanou hmotou 
- včetně mimostaveništní a vnitrostaveništní dopravy 
Položka nezahrnuje: 
- x</t>
  </si>
  <si>
    <t>42</t>
  </si>
  <si>
    <t>Doplnění poškozených kamenných říms</t>
  </si>
  <si>
    <t>((34,2+32,0)*0,4*0,12+0,65*0,15*0,12*10)*0,20=0.659 [A]</t>
  </si>
  <si>
    <t>Položka zahrnuje: 
- dodání předepsaného hlavního materiálu 
- spojovacího materiálu 
- vyzdění do předepsaného tvaru 
- spárování předepsanou hmotou 
- včetně mimostaveništní a vnitrostaveništní dopravy 
Položka nezahrnuje: 
- x</t>
  </si>
  <si>
    <t>Vodorovné konstrukce</t>
  </si>
  <si>
    <t>14</t>
  </si>
  <si>
    <t>421325</t>
  </si>
  <si>
    <t>MOSTNÍ NOSNÉ DESKOVÉ KONSTRUKCE ZE ŽELEZOBETONU C30/37</t>
  </si>
  <si>
    <t>Betonová deska na prefabrikátech, dobetonávky podélných pasů.</t>
  </si>
  <si>
    <t>158,0*0,10+35*0,10+30*0,10=22.300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</si>
  <si>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</si>
  <si>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15</t>
  </si>
  <si>
    <t>421368</t>
  </si>
  <si>
    <t>VÝZTUŽ MOSTNÍ NOSNÉ DESKOVÉ KONSTR ZE SVAŘ SÍTÍ</t>
  </si>
  <si>
    <t>(158,0*0,10+35*0,10+30*0,10)*0,140=3.122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</si>
  <si>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</si>
  <si>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43</t>
  </si>
  <si>
    <t>R421127</t>
  </si>
  <si>
    <t>MOSTNÍ NOSNÉ DESKOVÉ KONSTR Z DÍLCŮ R-UHPFRC C120</t>
  </si>
  <si>
    <t>Prefabrikované filigránové desky z betonu R-UHPFRC C120</t>
  </si>
  <si>
    <t>Prefabrikované filigránové desky z betonu R-UHPFRC C120 
16,26=16.260 [A]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</si>
  <si>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nezahrnuje:  
- x</t>
  </si>
  <si>
    <t>44</t>
  </si>
  <si>
    <t>R43117A</t>
  </si>
  <si>
    <t>SCHODIŠŤ KONSTR Z DÍLCŮ Z OCELI S 235</t>
  </si>
  <si>
    <t>Ocelová část od parapetní zdi, která překonává největší výškový sklon. 12 schodnic, dvě bočnice. Včetně zábradlí výšky 1,1 s výplní z ocelových sítí, viz dokumentace. Včetně PKO!</t>
  </si>
  <si>
    <t>0,9=0.900 [A]</t>
  </si>
  <si>
    <t>Položka zahrnuje:  
- dílenskou dokumentaci,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  
Položka nezahrnuje:  
- x</t>
  </si>
  <si>
    <t>45</t>
  </si>
  <si>
    <t>R431211</t>
  </si>
  <si>
    <t>SCHODIŠŤ KONSTR Z LOM KAMENE NA SUCHO</t>
  </si>
  <si>
    <t>Kamenná část schodiště od konce ocelového schodiště po úroveň travnaté plochy před hradem. 8 stupňů. Akátový rám, prostor v rámu vyplněn kamennou dlažbou na sucho.</t>
  </si>
  <si>
    <t>8*0,5*1,80*0,5*1,5=5.400 [A]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</si>
  <si>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</si>
  <si>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Komunikace</t>
  </si>
  <si>
    <t>16</t>
  </si>
  <si>
    <t>56334</t>
  </si>
  <si>
    <t>VOZOVKOVÉ VRSTVY ZE ŠTĚRKODRTI TL. DO 200MM</t>
  </si>
  <si>
    <t>170=170.000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</si>
  <si>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</si>
  <si>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46</t>
  </si>
  <si>
    <t>R58211</t>
  </si>
  <si>
    <t>DLÁŽDĚNÉ KRYTY Z VELKÝCH KOSTEK DO LOŽE Z KAMENIVA</t>
  </si>
  <si>
    <t>Pokládka původní dlažby na mostě, 80%</t>
  </si>
  <si>
    <t>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</si>
  <si>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47</t>
  </si>
  <si>
    <t>Doplnění poškozených dlažebních kostek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</si>
  <si>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</si>
  <si>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Úpravy povrchů, podlahy, výplně otvorů</t>
  </si>
  <si>
    <t>17</t>
  </si>
  <si>
    <t>62444</t>
  </si>
  <si>
    <t>ÚPRAVA POVRCHŮ VNĚJŠ KONSTR ZDĚNÝCH OMÍTKOU ŠTUKOVOU</t>
  </si>
  <si>
    <t>Parapetní zdi na mostě: 
1,0*34,2+1,0*34,6+1,0*31,9+1,0*33,1+(0,5+0,15+0,15)*1,0*10=141.800 [A] 
Parapetní zeď před mostem vlevo: 
(4,0+3,7)*1,5=11.550 [B] 
Celkem: A+B=153.350 [C]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</si>
  <si>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</si>
  <si>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18</t>
  </si>
  <si>
    <t>624452</t>
  </si>
  <si>
    <t>ÚPRAVA POVRCHŮ VNĚJŠ KONSTR ZDĚNÝCH OMÍT CEM S VLOŽ Z PLET</t>
  </si>
  <si>
    <t>Nová omítka parapetních zdí.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</si>
  <si>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</si>
  <si>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Přidružená stavební výroba</t>
  </si>
  <si>
    <t>19</t>
  </si>
  <si>
    <t>711509</t>
  </si>
  <si>
    <t>OCHRANA IZOLACE NA POVRCHU TEXTILIÍ</t>
  </si>
  <si>
    <t>Ochrana izolace geotextilií, 600 g/m2</t>
  </si>
  <si>
    <t>položka zahrnuje: 
- dodání  předepsaného ochranného materiálu 
- zřízení ochrany izolace</t>
  </si>
  <si>
    <t>48</t>
  </si>
  <si>
    <t>R711425</t>
  </si>
  <si>
    <t>IZOLACE MOSTOVEK POD VOZOVKOU POLYMERNÍ</t>
  </si>
  <si>
    <t>Bezešvá celoplošná stříkaná hydroizolace</t>
  </si>
  <si>
    <t>220=220.000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</si>
  <si>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</si>
  <si>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49</t>
  </si>
  <si>
    <t>R7839</t>
  </si>
  <si>
    <t>NÁTĚRY ZDĚNÝCH KONSTR</t>
  </si>
  <si>
    <t>Hydrofobní nátěr štukové omítky</t>
  </si>
  <si>
    <t>Položka zahrnuje:  
- kompletní povlaky (i různobarevné)  
- úprava podkladu (odmaštění, odstranění starých nátěrů a nečistot) a jeho vyspravení  
- provedení nátěru předepsaným postupem a splnění všech požadavků daných technologickým předpisem  
Položka nezahrnuje:  
- x</t>
  </si>
  <si>
    <t>Potrubí</t>
  </si>
  <si>
    <t>20</t>
  </si>
  <si>
    <t>84444</t>
  </si>
  <si>
    <t>POTRUBÍ ODPADNÍ Z TRUB SKLOLAMINÁTOVÝCH DN DO 250MM</t>
  </si>
  <si>
    <t>Včetně napojení do stávajícího svodu.</t>
  </si>
  <si>
    <t>36=36.000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</si>
  <si>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</si>
  <si>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21</t>
  </si>
  <si>
    <t>894446</t>
  </si>
  <si>
    <t>ŠACHTY KANAL ZE ŽELEZOBET VČET VÝZT NA POTRUBÍ DN DO 400MM</t>
  </si>
  <si>
    <t>Nová šachta na záčátku mostu.</t>
  </si>
  <si>
    <t>Položka zahrnuje:  
- poklopy s rámem, mříže s rámem, stupadla, žebříky, stropy z bet. dílců a pod.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  
- předepsané podkladní konstrukce  
Položka nezahrnuje:  
- x</t>
  </si>
  <si>
    <t>22</t>
  </si>
  <si>
    <t>89911G</t>
  </si>
  <si>
    <t>LITINOVÝ POKLOP D400</t>
  </si>
  <si>
    <t>Nový poklop šachty na začátku mostu.</t>
  </si>
  <si>
    <t>Položka zahrnuje:  
- dodávku a osazení předepsané mříže včetně rámu  
Položka nezahrnuje:  
- x</t>
  </si>
  <si>
    <t>Ostatní konstrukce a práce</t>
  </si>
  <si>
    <t>23</t>
  </si>
  <si>
    <t>931185</t>
  </si>
  <si>
    <t>VÝPLŇ DILATAČNÍCH SPAR Z POLYSTYRENU TL 50MM</t>
  </si>
  <si>
    <t>Výplň dilat. spar včetně vyčištění a přípravy povrchu</t>
  </si>
  <si>
    <t>2*4,25*0,25=2.125 [A]</t>
  </si>
  <si>
    <t>položka zahrnuje dodávku a osazení předepsaného materiálu, očištění ploch spáry před úpravou, očištění okolí spáry po úpravě</t>
  </si>
  <si>
    <t>24</t>
  </si>
  <si>
    <t>931334</t>
  </si>
  <si>
    <t>TĚSNĚNÍ DILATAČNÍCH SPAR POLYURETANOVÝM TMELEM PRŮŘEZU DO 400MM2</t>
  </si>
  <si>
    <t>2*4,25=8.500 [A]</t>
  </si>
  <si>
    <t>položka zahrnuje dodávku a osazení předepsaného materiálu, očištění ploch spáry před úpravou, očištění okolí spáry po úpravě 
nezahrnuje těsnící profil</t>
  </si>
  <si>
    <t>25</t>
  </si>
  <si>
    <t>93650</t>
  </si>
  <si>
    <t>DROBNÉ DOPLŇK KONSTR KOVOVÉ</t>
  </si>
  <si>
    <t>KG</t>
  </si>
  <si>
    <t>Kotvení nové parapetní zdi do ŽB nosné konstrukce, betonářská výztuř R20 dl. 600 mm, včetně vyplnění otvorů cementovou maltou.</t>
  </si>
  <si>
    <t>115*0,6*2,466=170.154 [A]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</si>
  <si>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montážní dokumentace včetně technologického předpisu montáže  
- výplň, těsnění a tmelení spar a spojů  
- čištění konstrukce a odstranění všech vrubů (vrypy, otlačeniny a pod.)  
- veškeré druhy opracování povrchů, včetně úprav pod nátěry a pod izolaci  
- veškeré druhy dílenských základů a základních nátěrů a povlaků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ošetření kotevní oblasti proti vzniku trhlin, vlivu povětrnosti a pod.  
- osazení nivelačních značek, včetně jejich zaměření, označení znakem výrobce a vyznačení letopočtu  
- veškeré druhy protikorozní ochrany a nátěry konstrukcí (pokud je předepsáno v dokumentaci pro zadání stavby)  
- žárové zinkování ponorem nebo žárové stříkání (metalizace) kovem (pokud je předepsáno v dokumentaci pro zadání stavby)  
- zvláštní spojovací prostředky, rozebíratelnost konstrukce (pokud je předepsáno v dokumentaci pro zadání stavby)  
- osazení měřících zařízení a úpravy pro ně (pokud je předepsáno v dokumentaci pro zadání stavby)  
- ochranná opatření před účinky bludných proudů (pokud je předepsáno v dokumentaci pro zadání stavby)  
- ochranu před přepětím (pokud je předepsáno v dokumentaci pro zadání stavby)  
Položka nezahrnuje:  
- x</t>
  </si>
  <si>
    <t>26</t>
  </si>
  <si>
    <t>936532</t>
  </si>
  <si>
    <t>MOSTNÍ ODVODŇOVACÍ SOUPRAVA 300/500</t>
  </si>
  <si>
    <t>Včetně napojení do podélného svodu odvodnění.</t>
  </si>
  <si>
    <t>2=2.000 [A]</t>
  </si>
  <si>
    <t>položka zahrnuje: 
- výrobní dokumentaci (včetně technologického předpisu) 
- dodání kompletní odvodňovací soupravy,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</si>
  <si>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27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</si>
  <si>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</si>
  <si>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</si>
  <si>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</si>
  <si>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28</t>
  </si>
  <si>
    <t>966131</t>
  </si>
  <si>
    <t>BOURÁNÍ KONSTRUKCÍ Z KAMENE NA MC S ODVOZEM DO 1KM</t>
  </si>
  <si>
    <t>Pasportizace, očíslování, rozebrání kamenných říms na mostě, odvoz na mezideponii pro opětovné použití, 80%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</si>
  <si>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</si>
  <si>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29</t>
  </si>
  <si>
    <t>96613A</t>
  </si>
  <si>
    <t>BOURÁNÍ KONSTRUKCÍ Z KAMENE NA MC - BEZ DOPRAVY</t>
  </si>
  <si>
    <t>Zábradelní zdi: 
(34,2+32,0)*0,33*1,2+0,5*0,15*1,2*10=27.115 [A] 
Cihlové parapetní římsy: 
27,7*0,1=2.770 [B] 
Koruna opěrných zdí: 
33,8*2*0,4*0,45=12.168 [C] 
Zábradelní zeď před mostem vlevo: 
1,0*0,4*1,5+0,11*0,5*4,1=0.826 [D] 
Zeď pod NK na konci mostu: 
0,5*1,0*3,8=1.900 [E] 
Celkem: A+B+C+D+E=44.779 [F]</t>
  </si>
  <si>
    <t>položka zahrnuje: 
- rozbourání konstrukce bez ohledu na použitou technologii 
- veškeré pomocné konstrukce (lešení a pod.)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</si>
  <si>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30</t>
  </si>
  <si>
    <t>96613B</t>
  </si>
  <si>
    <t>BOURÁNÍ KONSTRUKCÍ Z KAMENE NA MC - DOPRAVA</t>
  </si>
  <si>
    <t>Zábradelní zdi: 
(34,2+32,0)*0,33*1,2+0,5*0,15*1,2*10=27.115 [A] 
Cihlové parapetní římsy: 
27,7*0,1=2.770 [B] 
Koruna opěrných zdí: 
33,8*2*0,4*0,45=12.168 [C] 
Zábradelní zeď před mostem vlevo: 
1,0*0,4*1,5+0,11*0,5*4,1=0.826 [D] 
Zeď pod NK na konci mostu: 
0,5*1,0*3,8=1.900 [E] 
Celkem: (A+B+C+D+E)*2,3*22=2 265.817 [F]</t>
  </si>
  <si>
    <t>31</t>
  </si>
  <si>
    <t>96616A</t>
  </si>
  <si>
    <t>BOURÁNÍ KONSTRUKCÍ ZE ŽELEZOBETONU - BEZ DOPRAVY</t>
  </si>
  <si>
    <t>ŽB deska</t>
  </si>
  <si>
    <t>5,1*4,85=24.735 [A]</t>
  </si>
  <si>
    <t>32</t>
  </si>
  <si>
    <t>96616B</t>
  </si>
  <si>
    <t>BOURÁNÍ KONSTRUKCÍ ZE ŽELEZOBETONU - DOPRAVA</t>
  </si>
  <si>
    <t>5,1*4,85*2,5*22=1 360.425 [A]</t>
  </si>
  <si>
    <t>33</t>
  </si>
  <si>
    <t>96787</t>
  </si>
  <si>
    <t>VYBOURÁNÍ MOSTNÍCH ODVODŇOVAČŮ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</si>
  <si>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</si>
  <si>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34</t>
  </si>
  <si>
    <t>97811</t>
  </si>
  <si>
    <t>OTLUČENÍ OMÍTKY</t>
  </si>
  <si>
    <t>Na parapetech</t>
  </si>
  <si>
    <t>(35*2*0,9)+(30*2*0,9)=117.000 [A]</t>
  </si>
  <si>
    <t>35</t>
  </si>
  <si>
    <t>97817</t>
  </si>
  <si>
    <t>ODSTRANĚNÍ MOSTNÍ IZOLACE</t>
  </si>
  <si>
    <t>Odstranění stávající asfaltové vodotěsné izolace na betonové desce.</t>
  </si>
  <si>
    <t>Položka zahrnuje: 
- položka zahrnuje veškeré práce plynoucí z technologického předpisu a z platných předpisů 
- veškerou manipulaci s vybouranou sutí a hmotami včetně uložení na skládku. 
Položka nezahrnuje: 
- poplatek za skládku, který se vykazuje v položce 0141** (s výjimkou malého množství bouraného materiálu, kde je možné poplatek zahrnout do jednotkové ceny bourání – tento fakt musí být uveden v doplňujícím textu k položce)</t>
  </si>
  <si>
    <t>50</t>
  </si>
  <si>
    <t>R919137</t>
  </si>
  <si>
    <t>ŘEZÁNÍ BETONOVÝCH KONSTRUKCÍ TL DO 400MM</t>
  </si>
  <si>
    <t>Příprava stávající betonové desky na demolici.</t>
  </si>
  <si>
    <t>30=30.000 [A]</t>
  </si>
  <si>
    <t>Položka zahrnuje:  
- řezání betonových konstrukcí bez ohledu na tloušťku  
- spotřeba vody  
Položka nezahrnuje:  
- x</t>
  </si>
  <si>
    <t>51</t>
  </si>
  <si>
    <t>R93650</t>
  </si>
  <si>
    <t>Kotvení ochrany izolace na rubu parapetních zdí, nerezový pásek 40x5 mm</t>
  </si>
  <si>
    <t>Kotvení ochrany izolace na rubu parapetních zdí, nerezový pásek 40x5 mm 
(2*35)*0,04*0,005*8000=112.000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</si>
  <si>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</si>
  <si>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52</t>
  </si>
  <si>
    <t>R94190</t>
  </si>
  <si>
    <t>LEHKÉ PRACOVNÍ LEŠENÍ DO 1,5 KPA</t>
  </si>
  <si>
    <t>Pracovní lešení a pom. konstrukce - montáž, dmt, pronájem. Pro provedení otlučení omítky, bourání zdí, realizaci nových zdí, nové omítky.</t>
  </si>
  <si>
    <t>Položka zahrnuje dovoz, montáž, údržbu, opotřebení (nájemné), demontáž, konzervaci, odvoz.</t>
  </si>
  <si>
    <t>Firma: PRODIN a.s.; TOP CON SERVIS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</si>
</sst>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4" fontId="0" fillId="0" borderId="1" xfId="6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3" xfId="6" applyFont="1" applyFill="1" applyBorder="1" applyProtection="1">
      <protection locked="0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5"/>
  <sheetViews>
    <sheetView tabSelected="1" topLeftCell="B1" workbookViewId="0">
      <pane ySplit="7" topLeftCell="A63" activePane="bottomLeft" state="frozen"/>
      <selection pane="bottomLeft" activeCell="E65" sqref="E65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315</v>
      </c>
      <c r="F1" s="1"/>
      <c r="G1" s="1"/>
      <c r="H1" s="1"/>
      <c r="I1" s="1"/>
      <c r="J1" s="1"/>
      <c r="P1" t="s">
        <v>11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J2" s="1"/>
      <c r="O2">
        <f>0+O8+O53+O66+O79+O92+O113+O126+O135+O148+O161</f>
        <v>0</v>
      </c>
      <c r="P2" t="s">
        <v>11</v>
      </c>
    </row>
    <row r="3" spans="1:18" ht="15" customHeight="1" x14ac:dyDescent="0.25">
      <c r="A3" t="s">
        <v>1</v>
      </c>
      <c r="B3" s="7" t="s">
        <v>3</v>
      </c>
      <c r="C3" s="30" t="s">
        <v>4</v>
      </c>
      <c r="D3" s="31"/>
      <c r="E3" s="8" t="s">
        <v>5</v>
      </c>
      <c r="F3" s="1"/>
      <c r="G3" s="4"/>
      <c r="H3" s="3" t="s">
        <v>13</v>
      </c>
      <c r="I3" s="28">
        <f>0+I8+I53+I66+I79+I92+I113+I126+I135+I148+I161</f>
        <v>0</v>
      </c>
      <c r="J3" s="6"/>
      <c r="O3" t="s">
        <v>8</v>
      </c>
      <c r="P3" t="s">
        <v>12</v>
      </c>
    </row>
    <row r="4" spans="1:18" ht="15" customHeight="1" x14ac:dyDescent="0.25">
      <c r="A4" t="s">
        <v>6</v>
      </c>
      <c r="B4" s="10" t="s">
        <v>7</v>
      </c>
      <c r="C4" s="32" t="s">
        <v>13</v>
      </c>
      <c r="D4" s="33"/>
      <c r="E4" s="11" t="s">
        <v>14</v>
      </c>
      <c r="F4" s="5"/>
      <c r="G4" s="5"/>
      <c r="H4" s="12"/>
      <c r="I4" s="12"/>
      <c r="J4" s="5"/>
      <c r="O4" t="s">
        <v>9</v>
      </c>
      <c r="P4" t="s">
        <v>12</v>
      </c>
    </row>
    <row r="5" spans="1:18" ht="12.75" customHeight="1" x14ac:dyDescent="0.2">
      <c r="A5" s="29" t="s">
        <v>15</v>
      </c>
      <c r="B5" s="29" t="s">
        <v>17</v>
      </c>
      <c r="C5" s="29" t="s">
        <v>19</v>
      </c>
      <c r="D5" s="29" t="s">
        <v>20</v>
      </c>
      <c r="E5" s="29" t="s">
        <v>21</v>
      </c>
      <c r="F5" s="29" t="s">
        <v>23</v>
      </c>
      <c r="G5" s="29" t="s">
        <v>25</v>
      </c>
      <c r="H5" s="29" t="s">
        <v>27</v>
      </c>
      <c r="I5" s="29"/>
      <c r="J5" s="29" t="s">
        <v>32</v>
      </c>
      <c r="O5" t="s">
        <v>10</v>
      </c>
      <c r="P5" t="s">
        <v>12</v>
      </c>
    </row>
    <row r="6" spans="1:18" ht="12.75" customHeight="1" x14ac:dyDescent="0.2">
      <c r="A6" s="29"/>
      <c r="B6" s="29"/>
      <c r="C6" s="29"/>
      <c r="D6" s="29"/>
      <c r="E6" s="29"/>
      <c r="F6" s="29"/>
      <c r="G6" s="29"/>
      <c r="H6" s="9" t="s">
        <v>28</v>
      </c>
      <c r="I6" s="9" t="s">
        <v>30</v>
      </c>
      <c r="J6" s="29"/>
    </row>
    <row r="7" spans="1:18" ht="12.75" customHeight="1" x14ac:dyDescent="0.2">
      <c r="A7" s="9" t="s">
        <v>16</v>
      </c>
      <c r="B7" s="9" t="s">
        <v>18</v>
      </c>
      <c r="C7" s="9" t="s">
        <v>12</v>
      </c>
      <c r="D7" s="9" t="s">
        <v>11</v>
      </c>
      <c r="E7" s="9" t="s">
        <v>22</v>
      </c>
      <c r="F7" s="9" t="s">
        <v>24</v>
      </c>
      <c r="G7" s="9" t="s">
        <v>26</v>
      </c>
      <c r="H7" s="9" t="s">
        <v>29</v>
      </c>
      <c r="I7" s="9" t="s">
        <v>31</v>
      </c>
      <c r="J7" s="9" t="s">
        <v>33</v>
      </c>
    </row>
    <row r="8" spans="1:18" ht="12.75" customHeight="1" x14ac:dyDescent="0.2">
      <c r="A8" s="12" t="s">
        <v>34</v>
      </c>
      <c r="B8" s="12"/>
      <c r="C8" s="14" t="s">
        <v>16</v>
      </c>
      <c r="D8" s="12"/>
      <c r="E8" s="15" t="s">
        <v>35</v>
      </c>
      <c r="F8" s="12"/>
      <c r="G8" s="12"/>
      <c r="H8" s="12"/>
      <c r="I8" s="16">
        <f>0+Q8</f>
        <v>0</v>
      </c>
      <c r="J8" s="12"/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x14ac:dyDescent="0.2">
      <c r="A9" s="13" t="s">
        <v>36</v>
      </c>
      <c r="B9" s="17" t="s">
        <v>18</v>
      </c>
      <c r="C9" s="17" t="s">
        <v>37</v>
      </c>
      <c r="D9" s="13" t="s">
        <v>38</v>
      </c>
      <c r="E9" s="18" t="s">
        <v>39</v>
      </c>
      <c r="F9" s="19" t="s">
        <v>40</v>
      </c>
      <c r="G9" s="20">
        <v>10</v>
      </c>
      <c r="H9" s="34">
        <v>0</v>
      </c>
      <c r="I9" s="21">
        <f>ROUND(ROUND(H9,2)*ROUND(G9,3),2)</f>
        <v>0</v>
      </c>
      <c r="J9" s="19" t="s">
        <v>41</v>
      </c>
      <c r="O9">
        <f>(I9*21)/100</f>
        <v>0</v>
      </c>
      <c r="P9" t="s">
        <v>12</v>
      </c>
    </row>
    <row r="10" spans="1:18" x14ac:dyDescent="0.2">
      <c r="A10" s="22" t="s">
        <v>42</v>
      </c>
      <c r="E10" s="23" t="s">
        <v>43</v>
      </c>
      <c r="H10" s="35"/>
    </row>
    <row r="11" spans="1:18" x14ac:dyDescent="0.2">
      <c r="A11" s="24" t="s">
        <v>44</v>
      </c>
      <c r="E11" s="25" t="s">
        <v>45</v>
      </c>
      <c r="H11" s="35"/>
    </row>
    <row r="12" spans="1:18" ht="51" x14ac:dyDescent="0.2">
      <c r="A12" t="s">
        <v>46</v>
      </c>
      <c r="E12" s="23" t="s">
        <v>47</v>
      </c>
      <c r="H12" s="35"/>
    </row>
    <row r="13" spans="1:18" x14ac:dyDescent="0.2">
      <c r="A13" s="13" t="s">
        <v>36</v>
      </c>
      <c r="B13" s="17" t="s">
        <v>12</v>
      </c>
      <c r="C13" s="17" t="s">
        <v>48</v>
      </c>
      <c r="D13" s="13" t="s">
        <v>38</v>
      </c>
      <c r="E13" s="18" t="s">
        <v>49</v>
      </c>
      <c r="F13" s="19" t="s">
        <v>50</v>
      </c>
      <c r="G13" s="20">
        <v>1</v>
      </c>
      <c r="H13" s="34">
        <v>0</v>
      </c>
      <c r="I13" s="21">
        <f>ROUND(ROUND(H13,2)*ROUND(G13,3),2)</f>
        <v>0</v>
      </c>
      <c r="J13" s="19" t="s">
        <v>41</v>
      </c>
      <c r="O13">
        <f>(I13*21)/100</f>
        <v>0</v>
      </c>
      <c r="P13" t="s">
        <v>12</v>
      </c>
    </row>
    <row r="14" spans="1:18" x14ac:dyDescent="0.2">
      <c r="A14" s="22" t="s">
        <v>42</v>
      </c>
      <c r="E14" s="23" t="s">
        <v>51</v>
      </c>
      <c r="H14" s="35"/>
    </row>
    <row r="15" spans="1:18" x14ac:dyDescent="0.2">
      <c r="A15" s="24" t="s">
        <v>44</v>
      </c>
      <c r="E15" s="25" t="s">
        <v>52</v>
      </c>
      <c r="H15" s="35"/>
    </row>
    <row r="16" spans="1:18" ht="51" x14ac:dyDescent="0.2">
      <c r="A16" t="s">
        <v>46</v>
      </c>
      <c r="E16" s="23" t="s">
        <v>53</v>
      </c>
      <c r="H16" s="35"/>
    </row>
    <row r="17" spans="1:16" x14ac:dyDescent="0.2">
      <c r="A17" s="13" t="s">
        <v>36</v>
      </c>
      <c r="B17" s="17" t="s">
        <v>11</v>
      </c>
      <c r="C17" s="17" t="s">
        <v>54</v>
      </c>
      <c r="D17" s="13" t="s">
        <v>38</v>
      </c>
      <c r="E17" s="18" t="s">
        <v>55</v>
      </c>
      <c r="F17" s="19" t="s">
        <v>50</v>
      </c>
      <c r="G17" s="20">
        <v>1</v>
      </c>
      <c r="H17" s="34">
        <v>0</v>
      </c>
      <c r="I17" s="21">
        <f>ROUND(ROUND(H17,2)*ROUND(G17,3),2)</f>
        <v>0</v>
      </c>
      <c r="J17" s="19" t="s">
        <v>41</v>
      </c>
      <c r="O17">
        <f>(I17*21)/100</f>
        <v>0</v>
      </c>
      <c r="P17" t="s">
        <v>12</v>
      </c>
    </row>
    <row r="18" spans="1:16" x14ac:dyDescent="0.2">
      <c r="A18" s="22" t="s">
        <v>42</v>
      </c>
      <c r="E18" s="23" t="s">
        <v>56</v>
      </c>
      <c r="H18" s="35"/>
    </row>
    <row r="19" spans="1:16" x14ac:dyDescent="0.2">
      <c r="A19" s="24" t="s">
        <v>44</v>
      </c>
      <c r="E19" s="25" t="s">
        <v>52</v>
      </c>
      <c r="H19" s="35"/>
    </row>
    <row r="20" spans="1:16" ht="51" x14ac:dyDescent="0.2">
      <c r="A20" t="s">
        <v>46</v>
      </c>
      <c r="E20" s="23" t="s">
        <v>53</v>
      </c>
      <c r="H20" s="35"/>
    </row>
    <row r="21" spans="1:16" x14ac:dyDescent="0.2">
      <c r="A21" s="13" t="s">
        <v>36</v>
      </c>
      <c r="B21" s="17" t="s">
        <v>22</v>
      </c>
      <c r="C21" s="17" t="s">
        <v>57</v>
      </c>
      <c r="D21" s="13" t="s">
        <v>38</v>
      </c>
      <c r="E21" s="18" t="s">
        <v>58</v>
      </c>
      <c r="F21" s="19" t="s">
        <v>59</v>
      </c>
      <c r="G21" s="20">
        <v>1</v>
      </c>
      <c r="H21" s="34">
        <v>0</v>
      </c>
      <c r="I21" s="21">
        <f>ROUND(ROUND(H21,2)*ROUND(G21,3),2)</f>
        <v>0</v>
      </c>
      <c r="J21" s="19" t="s">
        <v>41</v>
      </c>
      <c r="O21">
        <f>(I21*21)/100</f>
        <v>0</v>
      </c>
      <c r="P21" t="s">
        <v>12</v>
      </c>
    </row>
    <row r="22" spans="1:16" x14ac:dyDescent="0.2">
      <c r="A22" s="22" t="s">
        <v>42</v>
      </c>
      <c r="E22" s="23" t="s">
        <v>38</v>
      </c>
      <c r="H22" s="35"/>
    </row>
    <row r="23" spans="1:16" x14ac:dyDescent="0.2">
      <c r="A23" s="24" t="s">
        <v>44</v>
      </c>
      <c r="E23" s="25" t="s">
        <v>52</v>
      </c>
      <c r="H23" s="35"/>
    </row>
    <row r="24" spans="1:16" ht="51" x14ac:dyDescent="0.2">
      <c r="A24" t="s">
        <v>46</v>
      </c>
      <c r="E24" s="23" t="s">
        <v>53</v>
      </c>
      <c r="H24" s="35"/>
    </row>
    <row r="25" spans="1:16" x14ac:dyDescent="0.2">
      <c r="A25" s="13" t="s">
        <v>36</v>
      </c>
      <c r="B25" s="17" t="s">
        <v>24</v>
      </c>
      <c r="C25" s="17" t="s">
        <v>60</v>
      </c>
      <c r="D25" s="13" t="s">
        <v>38</v>
      </c>
      <c r="E25" s="18" t="s">
        <v>61</v>
      </c>
      <c r="F25" s="19" t="s">
        <v>50</v>
      </c>
      <c r="G25" s="20">
        <v>1</v>
      </c>
      <c r="H25" s="34">
        <v>0</v>
      </c>
      <c r="I25" s="21">
        <f>ROUND(ROUND(H25,2)*ROUND(G25,3),2)</f>
        <v>0</v>
      </c>
      <c r="J25" s="19" t="s">
        <v>41</v>
      </c>
      <c r="O25">
        <f>(I25*21)/100</f>
        <v>0</v>
      </c>
      <c r="P25" t="s">
        <v>12</v>
      </c>
    </row>
    <row r="26" spans="1:16" x14ac:dyDescent="0.2">
      <c r="A26" s="22" t="s">
        <v>42</v>
      </c>
      <c r="E26" s="23" t="s">
        <v>38</v>
      </c>
      <c r="H26" s="35"/>
    </row>
    <row r="27" spans="1:16" x14ac:dyDescent="0.2">
      <c r="A27" s="24" t="s">
        <v>44</v>
      </c>
      <c r="E27" s="25" t="s">
        <v>52</v>
      </c>
      <c r="H27" s="35"/>
    </row>
    <row r="28" spans="1:16" ht="51" x14ac:dyDescent="0.2">
      <c r="A28" t="s">
        <v>46</v>
      </c>
      <c r="E28" s="23" t="s">
        <v>53</v>
      </c>
      <c r="H28" s="35"/>
    </row>
    <row r="29" spans="1:16" x14ac:dyDescent="0.2">
      <c r="A29" s="13" t="s">
        <v>36</v>
      </c>
      <c r="B29" s="17" t="s">
        <v>26</v>
      </c>
      <c r="C29" s="17" t="s">
        <v>62</v>
      </c>
      <c r="D29" s="13" t="s">
        <v>38</v>
      </c>
      <c r="E29" s="18" t="s">
        <v>63</v>
      </c>
      <c r="F29" s="19" t="s">
        <v>59</v>
      </c>
      <c r="G29" s="20">
        <v>1</v>
      </c>
      <c r="H29" s="34">
        <v>0</v>
      </c>
      <c r="I29" s="21">
        <f>ROUND(ROUND(H29,2)*ROUND(G29,3),2)</f>
        <v>0</v>
      </c>
      <c r="J29" s="19" t="s">
        <v>41</v>
      </c>
      <c r="O29">
        <f>(I29*21)/100</f>
        <v>0</v>
      </c>
      <c r="P29" t="s">
        <v>12</v>
      </c>
    </row>
    <row r="30" spans="1:16" x14ac:dyDescent="0.2">
      <c r="A30" s="22" t="s">
        <v>42</v>
      </c>
      <c r="E30" s="23" t="s">
        <v>38</v>
      </c>
      <c r="H30" s="35"/>
    </row>
    <row r="31" spans="1:16" x14ac:dyDescent="0.2">
      <c r="A31" s="24" t="s">
        <v>44</v>
      </c>
      <c r="E31" s="25" t="s">
        <v>52</v>
      </c>
      <c r="H31" s="35"/>
    </row>
    <row r="32" spans="1:16" ht="76.5" x14ac:dyDescent="0.2">
      <c r="A32" t="s">
        <v>46</v>
      </c>
      <c r="E32" s="23" t="s">
        <v>64</v>
      </c>
      <c r="H32" s="35"/>
    </row>
    <row r="33" spans="1:16" x14ac:dyDescent="0.2">
      <c r="A33" s="13" t="s">
        <v>36</v>
      </c>
      <c r="B33" s="17" t="s">
        <v>65</v>
      </c>
      <c r="C33" s="17" t="s">
        <v>66</v>
      </c>
      <c r="D33" s="13" t="s">
        <v>38</v>
      </c>
      <c r="E33" s="18" t="s">
        <v>67</v>
      </c>
      <c r="F33" s="19" t="s">
        <v>68</v>
      </c>
      <c r="G33" s="20">
        <v>41</v>
      </c>
      <c r="H33" s="34">
        <v>0</v>
      </c>
      <c r="I33" s="21">
        <f>ROUND(ROUND(H33,2)*ROUND(G33,3),2)</f>
        <v>0</v>
      </c>
      <c r="J33" s="19" t="s">
        <v>41</v>
      </c>
      <c r="O33">
        <f>(I33*21)/100</f>
        <v>0</v>
      </c>
      <c r="P33" t="s">
        <v>12</v>
      </c>
    </row>
    <row r="34" spans="1:16" ht="25.5" x14ac:dyDescent="0.2">
      <c r="A34" s="22" t="s">
        <v>42</v>
      </c>
      <c r="E34" s="23" t="s">
        <v>69</v>
      </c>
      <c r="H34" s="35"/>
    </row>
    <row r="35" spans="1:16" x14ac:dyDescent="0.2">
      <c r="A35" s="24" t="s">
        <v>44</v>
      </c>
      <c r="E35" s="25" t="s">
        <v>70</v>
      </c>
      <c r="H35" s="35"/>
    </row>
    <row r="36" spans="1:16" ht="51" x14ac:dyDescent="0.2">
      <c r="A36" t="s">
        <v>46</v>
      </c>
      <c r="E36" s="23" t="s">
        <v>71</v>
      </c>
      <c r="H36" s="35"/>
    </row>
    <row r="37" spans="1:16" x14ac:dyDescent="0.2">
      <c r="A37" s="13" t="s">
        <v>36</v>
      </c>
      <c r="B37" s="17" t="s">
        <v>72</v>
      </c>
      <c r="C37" s="17" t="s">
        <v>73</v>
      </c>
      <c r="D37" s="13" t="s">
        <v>18</v>
      </c>
      <c r="E37" s="18" t="s">
        <v>74</v>
      </c>
      <c r="F37" s="19" t="s">
        <v>68</v>
      </c>
      <c r="G37" s="20">
        <v>11.73</v>
      </c>
      <c r="H37" s="34">
        <v>0</v>
      </c>
      <c r="I37" s="21">
        <f>ROUND(ROUND(H37,2)*ROUND(G37,3),2)</f>
        <v>0</v>
      </c>
      <c r="J37" s="19"/>
      <c r="O37">
        <f>(I37*21)/100</f>
        <v>0</v>
      </c>
      <c r="P37" t="s">
        <v>12</v>
      </c>
    </row>
    <row r="38" spans="1:16" x14ac:dyDescent="0.2">
      <c r="A38" s="22" t="s">
        <v>42</v>
      </c>
      <c r="E38" s="23" t="s">
        <v>75</v>
      </c>
      <c r="H38" s="35"/>
    </row>
    <row r="39" spans="1:16" x14ac:dyDescent="0.2">
      <c r="A39" s="24" t="s">
        <v>44</v>
      </c>
      <c r="E39" s="25" t="s">
        <v>76</v>
      </c>
      <c r="H39" s="35"/>
    </row>
    <row r="40" spans="1:16" ht="25.5" x14ac:dyDescent="0.2">
      <c r="A40" t="s">
        <v>46</v>
      </c>
      <c r="E40" s="23" t="s">
        <v>77</v>
      </c>
      <c r="H40" s="35"/>
    </row>
    <row r="41" spans="1:16" x14ac:dyDescent="0.2">
      <c r="A41" s="13" t="s">
        <v>36</v>
      </c>
      <c r="B41" s="17" t="s">
        <v>78</v>
      </c>
      <c r="C41" s="17" t="s">
        <v>73</v>
      </c>
      <c r="D41" s="13" t="s">
        <v>12</v>
      </c>
      <c r="E41" s="18" t="s">
        <v>74</v>
      </c>
      <c r="F41" s="19" t="s">
        <v>68</v>
      </c>
      <c r="G41" s="20">
        <v>61.838000000000001</v>
      </c>
      <c r="H41" s="34">
        <v>0</v>
      </c>
      <c r="I41" s="21">
        <f>ROUND(ROUND(H41,2)*ROUND(G41,3),2)</f>
        <v>0</v>
      </c>
      <c r="J41" s="19"/>
      <c r="O41">
        <f>(I41*21)/100</f>
        <v>0</v>
      </c>
      <c r="P41" t="s">
        <v>12</v>
      </c>
    </row>
    <row r="42" spans="1:16" x14ac:dyDescent="0.2">
      <c r="A42" s="22" t="s">
        <v>42</v>
      </c>
      <c r="E42" s="23" t="s">
        <v>79</v>
      </c>
      <c r="H42" s="35"/>
    </row>
    <row r="43" spans="1:16" x14ac:dyDescent="0.2">
      <c r="A43" s="24" t="s">
        <v>44</v>
      </c>
      <c r="E43" s="25" t="s">
        <v>80</v>
      </c>
      <c r="H43" s="35"/>
    </row>
    <row r="44" spans="1:16" ht="25.5" x14ac:dyDescent="0.2">
      <c r="A44" t="s">
        <v>46</v>
      </c>
      <c r="E44" s="23" t="s">
        <v>77</v>
      </c>
      <c r="H44" s="35"/>
    </row>
    <row r="45" spans="1:16" x14ac:dyDescent="0.2">
      <c r="A45" s="13" t="s">
        <v>36</v>
      </c>
      <c r="B45" s="17" t="s">
        <v>81</v>
      </c>
      <c r="C45" s="17" t="s">
        <v>82</v>
      </c>
      <c r="D45" s="13" t="s">
        <v>18</v>
      </c>
      <c r="E45" s="18" t="s">
        <v>83</v>
      </c>
      <c r="F45" s="19" t="s">
        <v>50</v>
      </c>
      <c r="G45" s="20">
        <v>1</v>
      </c>
      <c r="H45" s="34">
        <v>0</v>
      </c>
      <c r="I45" s="21">
        <f>ROUND(ROUND(H45,2)*ROUND(G45,3),2)</f>
        <v>0</v>
      </c>
      <c r="J45" s="19"/>
      <c r="O45">
        <f>(I45*21)/100</f>
        <v>0</v>
      </c>
      <c r="P45" t="s">
        <v>12</v>
      </c>
    </row>
    <row r="46" spans="1:16" ht="38.25" x14ac:dyDescent="0.2">
      <c r="A46" s="22" t="s">
        <v>42</v>
      </c>
      <c r="E46" s="23" t="s">
        <v>84</v>
      </c>
      <c r="H46" s="35"/>
    </row>
    <row r="47" spans="1:16" x14ac:dyDescent="0.2">
      <c r="A47" s="24" t="s">
        <v>44</v>
      </c>
      <c r="E47" s="25" t="s">
        <v>52</v>
      </c>
      <c r="H47" s="35"/>
    </row>
    <row r="48" spans="1:16" x14ac:dyDescent="0.2">
      <c r="A48" t="s">
        <v>46</v>
      </c>
      <c r="E48" s="23" t="s">
        <v>85</v>
      </c>
      <c r="H48" s="35"/>
    </row>
    <row r="49" spans="1:18" x14ac:dyDescent="0.2">
      <c r="A49" s="13" t="s">
        <v>36</v>
      </c>
      <c r="B49" s="17" t="s">
        <v>86</v>
      </c>
      <c r="C49" s="17" t="s">
        <v>82</v>
      </c>
      <c r="D49" s="13" t="s">
        <v>12</v>
      </c>
      <c r="E49" s="18" t="s">
        <v>83</v>
      </c>
      <c r="F49" s="19" t="s">
        <v>50</v>
      </c>
      <c r="G49" s="20">
        <v>1</v>
      </c>
      <c r="H49" s="34">
        <v>0</v>
      </c>
      <c r="I49" s="21">
        <f>ROUND(ROUND(H49,2)*ROUND(G49,3),2)</f>
        <v>0</v>
      </c>
      <c r="J49" s="19"/>
      <c r="O49">
        <f>(I49*21)/100</f>
        <v>0</v>
      </c>
      <c r="P49" t="s">
        <v>12</v>
      </c>
    </row>
    <row r="50" spans="1:18" ht="38.25" x14ac:dyDescent="0.2">
      <c r="A50" s="22" t="s">
        <v>42</v>
      </c>
      <c r="E50" s="23" t="s">
        <v>87</v>
      </c>
      <c r="H50" s="35"/>
    </row>
    <row r="51" spans="1:18" x14ac:dyDescent="0.2">
      <c r="A51" s="24" t="s">
        <v>44</v>
      </c>
      <c r="E51" s="25" t="s">
        <v>52</v>
      </c>
      <c r="H51" s="35"/>
    </row>
    <row r="52" spans="1:18" ht="51" x14ac:dyDescent="0.2">
      <c r="A52" t="s">
        <v>46</v>
      </c>
      <c r="E52" s="23" t="s">
        <v>88</v>
      </c>
      <c r="H52" s="35"/>
    </row>
    <row r="53" spans="1:18" ht="12.75" customHeight="1" x14ac:dyDescent="0.2">
      <c r="A53" s="5" t="s">
        <v>34</v>
      </c>
      <c r="B53" s="5"/>
      <c r="C53" s="26" t="s">
        <v>18</v>
      </c>
      <c r="D53" s="5"/>
      <c r="E53" s="15" t="s">
        <v>89</v>
      </c>
      <c r="F53" s="5"/>
      <c r="G53" s="5"/>
      <c r="H53" s="36"/>
      <c r="I53" s="27">
        <f>0+Q53</f>
        <v>0</v>
      </c>
      <c r="J53" s="5"/>
      <c r="O53">
        <f>0+R53</f>
        <v>0</v>
      </c>
      <c r="Q53">
        <f>0+I54+I58+I62</f>
        <v>0</v>
      </c>
      <c r="R53">
        <f>0+O54+O58+O62</f>
        <v>0</v>
      </c>
    </row>
    <row r="54" spans="1:18" ht="25.5" x14ac:dyDescent="0.2">
      <c r="A54" s="13" t="s">
        <v>36</v>
      </c>
      <c r="B54" s="17" t="s">
        <v>90</v>
      </c>
      <c r="C54" s="17" t="s">
        <v>91</v>
      </c>
      <c r="D54" s="13" t="s">
        <v>38</v>
      </c>
      <c r="E54" s="18" t="s">
        <v>92</v>
      </c>
      <c r="F54" s="19" t="s">
        <v>93</v>
      </c>
      <c r="G54" s="20">
        <v>5.0999999999999996</v>
      </c>
      <c r="H54" s="34">
        <v>0</v>
      </c>
      <c r="I54" s="21">
        <f>ROUND(ROUND(H54,2)*ROUND(G54,3),2)</f>
        <v>0</v>
      </c>
      <c r="J54" s="19" t="s">
        <v>41</v>
      </c>
      <c r="O54">
        <f>(I54*21)/100</f>
        <v>0</v>
      </c>
      <c r="P54" t="s">
        <v>12</v>
      </c>
    </row>
    <row r="55" spans="1:18" x14ac:dyDescent="0.2">
      <c r="A55" s="22" t="s">
        <v>42</v>
      </c>
      <c r="E55" s="23" t="s">
        <v>94</v>
      </c>
      <c r="H55" s="35"/>
    </row>
    <row r="56" spans="1:18" x14ac:dyDescent="0.2">
      <c r="A56" s="24" t="s">
        <v>44</v>
      </c>
      <c r="E56" s="25" t="s">
        <v>95</v>
      </c>
      <c r="H56" s="35"/>
    </row>
    <row r="57" spans="1:18" ht="102" x14ac:dyDescent="0.2">
      <c r="A57" t="s">
        <v>46</v>
      </c>
      <c r="E57" s="23" t="s">
        <v>96</v>
      </c>
      <c r="H57" s="35"/>
    </row>
    <row r="58" spans="1:18" x14ac:dyDescent="0.2">
      <c r="A58" s="13" t="s">
        <v>36</v>
      </c>
      <c r="B58" s="17" t="s">
        <v>29</v>
      </c>
      <c r="C58" s="17" t="s">
        <v>97</v>
      </c>
      <c r="D58" s="13" t="s">
        <v>38</v>
      </c>
      <c r="E58" s="18" t="s">
        <v>98</v>
      </c>
      <c r="F58" s="19" t="s">
        <v>99</v>
      </c>
      <c r="G58" s="20">
        <v>213.18</v>
      </c>
      <c r="H58" s="34">
        <v>0</v>
      </c>
      <c r="I58" s="21">
        <f>ROUND(ROUND(H58,2)*ROUND(G58,3),2)</f>
        <v>0</v>
      </c>
      <c r="J58" s="19" t="s">
        <v>41</v>
      </c>
      <c r="O58">
        <f>(I58*21)/100</f>
        <v>0</v>
      </c>
      <c r="P58" t="s">
        <v>12</v>
      </c>
    </row>
    <row r="59" spans="1:18" x14ac:dyDescent="0.2">
      <c r="A59" s="22" t="s">
        <v>42</v>
      </c>
      <c r="E59" s="23" t="s">
        <v>100</v>
      </c>
      <c r="H59" s="35"/>
    </row>
    <row r="60" spans="1:18" ht="25.5" x14ac:dyDescent="0.2">
      <c r="A60" s="24" t="s">
        <v>44</v>
      </c>
      <c r="E60" s="25" t="s">
        <v>101</v>
      </c>
      <c r="H60" s="35"/>
    </row>
    <row r="61" spans="1:18" ht="25.5" x14ac:dyDescent="0.2">
      <c r="A61" t="s">
        <v>46</v>
      </c>
      <c r="E61" s="23" t="s">
        <v>102</v>
      </c>
      <c r="H61" s="35"/>
    </row>
    <row r="62" spans="1:18" x14ac:dyDescent="0.2">
      <c r="A62" s="13" t="s">
        <v>36</v>
      </c>
      <c r="B62" s="17" t="s">
        <v>31</v>
      </c>
      <c r="C62" s="17" t="s">
        <v>103</v>
      </c>
      <c r="D62" s="13" t="s">
        <v>38</v>
      </c>
      <c r="E62" s="18" t="s">
        <v>104</v>
      </c>
      <c r="F62" s="19" t="s">
        <v>93</v>
      </c>
      <c r="G62" s="20">
        <v>20.399999999999999</v>
      </c>
      <c r="H62" s="34">
        <v>0</v>
      </c>
      <c r="I62" s="21">
        <f>ROUND(ROUND(H62,2)*ROUND(G62,3),2)</f>
        <v>0</v>
      </c>
      <c r="J62" s="19" t="s">
        <v>41</v>
      </c>
      <c r="O62">
        <f>(I62*21)/100</f>
        <v>0</v>
      </c>
      <c r="P62" t="s">
        <v>12</v>
      </c>
    </row>
    <row r="63" spans="1:18" x14ac:dyDescent="0.2">
      <c r="A63" s="22" t="s">
        <v>42</v>
      </c>
      <c r="E63" s="23" t="s">
        <v>105</v>
      </c>
      <c r="H63" s="35"/>
    </row>
    <row r="64" spans="1:18" x14ac:dyDescent="0.2">
      <c r="A64" s="24" t="s">
        <v>44</v>
      </c>
      <c r="E64" s="25" t="s">
        <v>106</v>
      </c>
      <c r="H64" s="35"/>
    </row>
    <row r="65" spans="1:18" ht="114.75" x14ac:dyDescent="0.2">
      <c r="A65" t="s">
        <v>46</v>
      </c>
      <c r="E65" s="23" t="s">
        <v>107</v>
      </c>
      <c r="H65" s="35"/>
    </row>
    <row r="66" spans="1:18" ht="12.75" customHeight="1" x14ac:dyDescent="0.2">
      <c r="A66" s="5" t="s">
        <v>34</v>
      </c>
      <c r="B66" s="5"/>
      <c r="C66" s="26" t="s">
        <v>12</v>
      </c>
      <c r="D66" s="5"/>
      <c r="E66" s="15" t="s">
        <v>108</v>
      </c>
      <c r="F66" s="5"/>
      <c r="G66" s="5"/>
      <c r="H66" s="36"/>
      <c r="I66" s="27">
        <f>0+Q66</f>
        <v>0</v>
      </c>
      <c r="J66" s="5"/>
      <c r="O66">
        <f>0+R66</f>
        <v>0</v>
      </c>
      <c r="Q66">
        <f>0+I67+I71+I75</f>
        <v>0</v>
      </c>
      <c r="R66">
        <f>0+O67+O71+O75</f>
        <v>0</v>
      </c>
    </row>
    <row r="67" spans="1:18" x14ac:dyDescent="0.2">
      <c r="A67" s="13" t="s">
        <v>36</v>
      </c>
      <c r="B67" s="17" t="s">
        <v>33</v>
      </c>
      <c r="C67" s="17" t="s">
        <v>109</v>
      </c>
      <c r="D67" s="13" t="s">
        <v>38</v>
      </c>
      <c r="E67" s="18" t="s">
        <v>110</v>
      </c>
      <c r="F67" s="19" t="s">
        <v>111</v>
      </c>
      <c r="G67" s="20">
        <v>69</v>
      </c>
      <c r="H67" s="34">
        <v>0</v>
      </c>
      <c r="I67" s="21">
        <f>ROUND(ROUND(H67,2)*ROUND(G67,3),2)</f>
        <v>0</v>
      </c>
      <c r="J67" s="19" t="s">
        <v>41</v>
      </c>
      <c r="O67">
        <f>(I67*21)/100</f>
        <v>0</v>
      </c>
      <c r="P67" t="s">
        <v>12</v>
      </c>
    </row>
    <row r="68" spans="1:18" ht="25.5" x14ac:dyDescent="0.2">
      <c r="A68" s="22" t="s">
        <v>42</v>
      </c>
      <c r="E68" s="23" t="s">
        <v>112</v>
      </c>
      <c r="H68" s="35"/>
    </row>
    <row r="69" spans="1:18" x14ac:dyDescent="0.2">
      <c r="A69" s="24" t="s">
        <v>44</v>
      </c>
      <c r="E69" s="25" t="s">
        <v>113</v>
      </c>
      <c r="H69" s="35"/>
    </row>
    <row r="70" spans="1:18" ht="89.25" x14ac:dyDescent="0.2">
      <c r="A70" t="s">
        <v>46</v>
      </c>
      <c r="E70" s="23" t="s">
        <v>114</v>
      </c>
      <c r="H70" s="35"/>
    </row>
    <row r="71" spans="1:18" x14ac:dyDescent="0.2">
      <c r="A71" s="13" t="s">
        <v>36</v>
      </c>
      <c r="B71" s="17" t="s">
        <v>115</v>
      </c>
      <c r="C71" s="17" t="s">
        <v>116</v>
      </c>
      <c r="D71" s="13" t="s">
        <v>38</v>
      </c>
      <c r="E71" s="18" t="s">
        <v>117</v>
      </c>
      <c r="F71" s="19" t="s">
        <v>93</v>
      </c>
      <c r="G71" s="20">
        <v>3</v>
      </c>
      <c r="H71" s="34">
        <v>0</v>
      </c>
      <c r="I71" s="21">
        <f>ROUND(ROUND(H71,2)*ROUND(G71,3),2)</f>
        <v>0</v>
      </c>
      <c r="J71" s="19" t="s">
        <v>41</v>
      </c>
      <c r="O71">
        <f>(I71*21)/100</f>
        <v>0</v>
      </c>
      <c r="P71" t="s">
        <v>12</v>
      </c>
    </row>
    <row r="72" spans="1:18" x14ac:dyDescent="0.2">
      <c r="A72" s="22" t="s">
        <v>42</v>
      </c>
      <c r="E72" s="23" t="s">
        <v>118</v>
      </c>
      <c r="H72" s="35"/>
    </row>
    <row r="73" spans="1:18" x14ac:dyDescent="0.2">
      <c r="A73" s="24" t="s">
        <v>44</v>
      </c>
      <c r="E73" s="25" t="s">
        <v>119</v>
      </c>
      <c r="H73" s="35"/>
    </row>
    <row r="74" spans="1:18" ht="395.25" x14ac:dyDescent="0.2">
      <c r="A74" t="s">
        <v>46</v>
      </c>
      <c r="E74" s="23" t="s">
        <v>120</v>
      </c>
      <c r="H74" s="35"/>
    </row>
    <row r="75" spans="1:18" x14ac:dyDescent="0.2">
      <c r="A75" s="13" t="s">
        <v>36</v>
      </c>
      <c r="B75" s="17" t="s">
        <v>121</v>
      </c>
      <c r="C75" s="17" t="s">
        <v>122</v>
      </c>
      <c r="D75" s="13" t="s">
        <v>38</v>
      </c>
      <c r="E75" s="18" t="s">
        <v>123</v>
      </c>
      <c r="F75" s="19" t="s">
        <v>68</v>
      </c>
      <c r="G75" s="20">
        <v>0.3</v>
      </c>
      <c r="H75" s="34">
        <v>0</v>
      </c>
      <c r="I75" s="21">
        <f>ROUND(ROUND(H75,2)*ROUND(G75,3),2)</f>
        <v>0</v>
      </c>
      <c r="J75" s="19" t="s">
        <v>41</v>
      </c>
      <c r="O75">
        <f>(I75*21)/100</f>
        <v>0</v>
      </c>
      <c r="P75" t="s">
        <v>12</v>
      </c>
    </row>
    <row r="76" spans="1:18" x14ac:dyDescent="0.2">
      <c r="A76" s="22" t="s">
        <v>42</v>
      </c>
      <c r="E76" s="23" t="s">
        <v>124</v>
      </c>
      <c r="H76" s="35"/>
    </row>
    <row r="77" spans="1:18" x14ac:dyDescent="0.2">
      <c r="A77" s="24" t="s">
        <v>44</v>
      </c>
      <c r="E77" s="25" t="s">
        <v>125</v>
      </c>
      <c r="H77" s="35"/>
    </row>
    <row r="78" spans="1:18" ht="306" x14ac:dyDescent="0.2">
      <c r="A78" t="s">
        <v>46</v>
      </c>
      <c r="E78" s="23" t="s">
        <v>126</v>
      </c>
      <c r="H78" s="35"/>
    </row>
    <row r="79" spans="1:18" ht="12.75" customHeight="1" x14ac:dyDescent="0.2">
      <c r="A79" s="5" t="s">
        <v>34</v>
      </c>
      <c r="B79" s="5"/>
      <c r="C79" s="26" t="s">
        <v>11</v>
      </c>
      <c r="D79" s="5"/>
      <c r="E79" s="15" t="s">
        <v>127</v>
      </c>
      <c r="F79" s="5"/>
      <c r="G79" s="5"/>
      <c r="H79" s="36"/>
      <c r="I79" s="27">
        <f>0+Q79</f>
        <v>0</v>
      </c>
      <c r="J79" s="5"/>
      <c r="O79">
        <f>0+R79</f>
        <v>0</v>
      </c>
      <c r="Q79">
        <f>0+I80+I84+I88</f>
        <v>0</v>
      </c>
      <c r="R79">
        <f>0+O80+O84+O88</f>
        <v>0</v>
      </c>
    </row>
    <row r="80" spans="1:18" x14ac:dyDescent="0.2">
      <c r="A80" s="13" t="s">
        <v>36</v>
      </c>
      <c r="B80" s="17" t="s">
        <v>128</v>
      </c>
      <c r="C80" s="17" t="s">
        <v>129</v>
      </c>
      <c r="D80" s="13" t="s">
        <v>38</v>
      </c>
      <c r="E80" s="18" t="s">
        <v>130</v>
      </c>
      <c r="F80" s="19" t="s">
        <v>93</v>
      </c>
      <c r="G80" s="20">
        <v>30.332000000000001</v>
      </c>
      <c r="H80" s="34">
        <v>0</v>
      </c>
      <c r="I80" s="21">
        <f>ROUND(ROUND(H80,2)*ROUND(G80,3),2)</f>
        <v>0</v>
      </c>
      <c r="J80" s="19"/>
      <c r="O80">
        <f>(I80*21)/100</f>
        <v>0</v>
      </c>
      <c r="P80" t="s">
        <v>12</v>
      </c>
    </row>
    <row r="81" spans="1:18" x14ac:dyDescent="0.2">
      <c r="A81" s="22" t="s">
        <v>42</v>
      </c>
      <c r="E81" s="23" t="s">
        <v>131</v>
      </c>
      <c r="H81" s="35"/>
    </row>
    <row r="82" spans="1:18" ht="102" x14ac:dyDescent="0.2">
      <c r="A82" s="24" t="s">
        <v>44</v>
      </c>
      <c r="E82" s="25" t="s">
        <v>132</v>
      </c>
      <c r="H82" s="35"/>
    </row>
    <row r="83" spans="1:18" ht="102" x14ac:dyDescent="0.2">
      <c r="A83" t="s">
        <v>46</v>
      </c>
      <c r="E83" s="23" t="s">
        <v>133</v>
      </c>
      <c r="H83" s="35"/>
    </row>
    <row r="84" spans="1:18" x14ac:dyDescent="0.2">
      <c r="A84" s="13" t="s">
        <v>36</v>
      </c>
      <c r="B84" s="17" t="s">
        <v>134</v>
      </c>
      <c r="C84" s="17" t="s">
        <v>135</v>
      </c>
      <c r="D84" s="13" t="s">
        <v>18</v>
      </c>
      <c r="E84" s="18" t="s">
        <v>136</v>
      </c>
      <c r="F84" s="19" t="s">
        <v>93</v>
      </c>
      <c r="G84" s="20">
        <v>2.6360000000000001</v>
      </c>
      <c r="H84" s="34">
        <v>0</v>
      </c>
      <c r="I84" s="21">
        <f>ROUND(ROUND(H84,2)*ROUND(G84,3),2)</f>
        <v>0</v>
      </c>
      <c r="J84" s="19"/>
      <c r="O84">
        <f>(I84*21)/100</f>
        <v>0</v>
      </c>
      <c r="P84" t="s">
        <v>12</v>
      </c>
    </row>
    <row r="85" spans="1:18" x14ac:dyDescent="0.2">
      <c r="A85" s="22" t="s">
        <v>42</v>
      </c>
      <c r="E85" s="23" t="s">
        <v>137</v>
      </c>
      <c r="H85" s="35"/>
    </row>
    <row r="86" spans="1:18" x14ac:dyDescent="0.2">
      <c r="A86" s="24" t="s">
        <v>44</v>
      </c>
      <c r="E86" s="25" t="s">
        <v>138</v>
      </c>
      <c r="H86" s="35"/>
    </row>
    <row r="87" spans="1:18" ht="89.25" x14ac:dyDescent="0.2">
      <c r="A87" t="s">
        <v>46</v>
      </c>
      <c r="E87" s="23" t="s">
        <v>139</v>
      </c>
      <c r="H87" s="35"/>
    </row>
    <row r="88" spans="1:18" x14ac:dyDescent="0.2">
      <c r="A88" s="13" t="s">
        <v>36</v>
      </c>
      <c r="B88" s="17" t="s">
        <v>140</v>
      </c>
      <c r="C88" s="17" t="s">
        <v>135</v>
      </c>
      <c r="D88" s="13" t="s">
        <v>12</v>
      </c>
      <c r="E88" s="18" t="s">
        <v>136</v>
      </c>
      <c r="F88" s="19" t="s">
        <v>93</v>
      </c>
      <c r="G88" s="20">
        <v>0.65900000000000003</v>
      </c>
      <c r="H88" s="34">
        <v>0</v>
      </c>
      <c r="I88" s="21">
        <f>ROUND(ROUND(H88,2)*ROUND(G88,3),2)</f>
        <v>0</v>
      </c>
      <c r="J88" s="19"/>
      <c r="O88">
        <f>(I88*21)/100</f>
        <v>0</v>
      </c>
      <c r="P88" t="s">
        <v>12</v>
      </c>
    </row>
    <row r="89" spans="1:18" x14ac:dyDescent="0.2">
      <c r="A89" s="22" t="s">
        <v>42</v>
      </c>
      <c r="E89" s="23" t="s">
        <v>141</v>
      </c>
      <c r="H89" s="35"/>
    </row>
    <row r="90" spans="1:18" x14ac:dyDescent="0.2">
      <c r="A90" s="24" t="s">
        <v>44</v>
      </c>
      <c r="E90" s="25" t="s">
        <v>142</v>
      </c>
      <c r="H90" s="35"/>
    </row>
    <row r="91" spans="1:18" ht="102" x14ac:dyDescent="0.2">
      <c r="A91" t="s">
        <v>46</v>
      </c>
      <c r="E91" s="23" t="s">
        <v>143</v>
      </c>
      <c r="H91" s="35"/>
    </row>
    <row r="92" spans="1:18" ht="12.75" customHeight="1" x14ac:dyDescent="0.2">
      <c r="A92" s="5" t="s">
        <v>34</v>
      </c>
      <c r="B92" s="5"/>
      <c r="C92" s="26" t="s">
        <v>22</v>
      </c>
      <c r="D92" s="5"/>
      <c r="E92" s="15" t="s">
        <v>144</v>
      </c>
      <c r="F92" s="5"/>
      <c r="G92" s="5"/>
      <c r="H92" s="36"/>
      <c r="I92" s="27">
        <f>0+Q92</f>
        <v>0</v>
      </c>
      <c r="J92" s="5"/>
      <c r="O92">
        <f>0+R92</f>
        <v>0</v>
      </c>
      <c r="Q92">
        <f>0+I93+I97+I101+I105+I109</f>
        <v>0</v>
      </c>
      <c r="R92">
        <f>0+O93+O97+O101+O105+O109</f>
        <v>0</v>
      </c>
    </row>
    <row r="93" spans="1:18" x14ac:dyDescent="0.2">
      <c r="A93" s="13" t="s">
        <v>36</v>
      </c>
      <c r="B93" s="17" t="s">
        <v>145</v>
      </c>
      <c r="C93" s="17" t="s">
        <v>146</v>
      </c>
      <c r="D93" s="13" t="s">
        <v>38</v>
      </c>
      <c r="E93" s="18" t="s">
        <v>147</v>
      </c>
      <c r="F93" s="19" t="s">
        <v>93</v>
      </c>
      <c r="G93" s="20">
        <v>22.3</v>
      </c>
      <c r="H93" s="34">
        <v>0</v>
      </c>
      <c r="I93" s="21">
        <f>ROUND(ROUND(H93,2)*ROUND(G93,3),2)</f>
        <v>0</v>
      </c>
      <c r="J93" s="19" t="s">
        <v>41</v>
      </c>
      <c r="O93">
        <f>(I93*21)/100</f>
        <v>0</v>
      </c>
      <c r="P93" t="s">
        <v>12</v>
      </c>
    </row>
    <row r="94" spans="1:18" x14ac:dyDescent="0.2">
      <c r="A94" s="22" t="s">
        <v>42</v>
      </c>
      <c r="E94" s="23" t="s">
        <v>148</v>
      </c>
      <c r="H94" s="35"/>
    </row>
    <row r="95" spans="1:18" x14ac:dyDescent="0.2">
      <c r="A95" s="24" t="s">
        <v>44</v>
      </c>
      <c r="E95" s="25" t="s">
        <v>149</v>
      </c>
      <c r="H95" s="35"/>
    </row>
    <row r="96" spans="1:18" ht="369.75" x14ac:dyDescent="0.2">
      <c r="A96" t="s">
        <v>46</v>
      </c>
      <c r="E96" s="23" t="s">
        <v>150</v>
      </c>
      <c r="H96" s="35"/>
    </row>
    <row r="97" spans="1:16" x14ac:dyDescent="0.2">
      <c r="A97" s="13" t="s">
        <v>36</v>
      </c>
      <c r="B97" s="17" t="s">
        <v>151</v>
      </c>
      <c r="C97" s="17" t="s">
        <v>152</v>
      </c>
      <c r="D97" s="13" t="s">
        <v>38</v>
      </c>
      <c r="E97" s="18" t="s">
        <v>153</v>
      </c>
      <c r="F97" s="19" t="s">
        <v>68</v>
      </c>
      <c r="G97" s="20">
        <v>3.1219999999999999</v>
      </c>
      <c r="H97" s="34">
        <v>0</v>
      </c>
      <c r="I97" s="21">
        <f>ROUND(ROUND(H97,2)*ROUND(G97,3),2)</f>
        <v>0</v>
      </c>
      <c r="J97" s="19" t="s">
        <v>41</v>
      </c>
      <c r="O97">
        <f>(I97*21)/100</f>
        <v>0</v>
      </c>
      <c r="P97" t="s">
        <v>12</v>
      </c>
    </row>
    <row r="98" spans="1:16" x14ac:dyDescent="0.2">
      <c r="A98" s="22" t="s">
        <v>42</v>
      </c>
      <c r="E98" s="23" t="s">
        <v>38</v>
      </c>
      <c r="H98" s="35"/>
    </row>
    <row r="99" spans="1:16" x14ac:dyDescent="0.2">
      <c r="A99" s="24" t="s">
        <v>44</v>
      </c>
      <c r="E99" s="25" t="s">
        <v>154</v>
      </c>
      <c r="H99" s="35"/>
    </row>
    <row r="100" spans="1:16" ht="267.75" x14ac:dyDescent="0.2">
      <c r="A100" t="s">
        <v>46</v>
      </c>
      <c r="E100" s="23" t="s">
        <v>155</v>
      </c>
      <c r="H100" s="35"/>
    </row>
    <row r="101" spans="1:16" x14ac:dyDescent="0.2">
      <c r="A101" s="13" t="s">
        <v>36</v>
      </c>
      <c r="B101" s="17" t="s">
        <v>156</v>
      </c>
      <c r="C101" s="17" t="s">
        <v>157</v>
      </c>
      <c r="D101" s="13" t="s">
        <v>38</v>
      </c>
      <c r="E101" s="18" t="s">
        <v>158</v>
      </c>
      <c r="F101" s="19" t="s">
        <v>93</v>
      </c>
      <c r="G101" s="20">
        <v>16.260000000000002</v>
      </c>
      <c r="H101" s="34">
        <v>0</v>
      </c>
      <c r="I101" s="21">
        <f>ROUND(ROUND(H101,2)*ROUND(G101,3),2)</f>
        <v>0</v>
      </c>
      <c r="J101" s="19"/>
      <c r="O101">
        <f>(I101*21)/100</f>
        <v>0</v>
      </c>
      <c r="P101" t="s">
        <v>12</v>
      </c>
    </row>
    <row r="102" spans="1:16" x14ac:dyDescent="0.2">
      <c r="A102" s="22" t="s">
        <v>42</v>
      </c>
      <c r="E102" s="23" t="s">
        <v>159</v>
      </c>
      <c r="H102" s="35"/>
    </row>
    <row r="103" spans="1:16" ht="38.25" x14ac:dyDescent="0.2">
      <c r="A103" s="24" t="s">
        <v>44</v>
      </c>
      <c r="E103" s="25" t="s">
        <v>160</v>
      </c>
      <c r="H103" s="35"/>
    </row>
    <row r="104" spans="1:16" ht="267.75" x14ac:dyDescent="0.2">
      <c r="A104" t="s">
        <v>46</v>
      </c>
      <c r="E104" s="23" t="s">
        <v>161</v>
      </c>
      <c r="H104" s="35"/>
    </row>
    <row r="105" spans="1:16" x14ac:dyDescent="0.2">
      <c r="A105" s="13" t="s">
        <v>36</v>
      </c>
      <c r="B105" s="17" t="s">
        <v>162</v>
      </c>
      <c r="C105" s="17" t="s">
        <v>163</v>
      </c>
      <c r="D105" s="13" t="s">
        <v>38</v>
      </c>
      <c r="E105" s="18" t="s">
        <v>164</v>
      </c>
      <c r="F105" s="19" t="s">
        <v>68</v>
      </c>
      <c r="G105" s="20">
        <v>0.9</v>
      </c>
      <c r="H105" s="34">
        <v>0</v>
      </c>
      <c r="I105" s="21">
        <f>ROUND(ROUND(H105,2)*ROUND(G105,3),2)</f>
        <v>0</v>
      </c>
      <c r="J105" s="19"/>
      <c r="O105">
        <f>(I105*21)/100</f>
        <v>0</v>
      </c>
      <c r="P105" t="s">
        <v>12</v>
      </c>
    </row>
    <row r="106" spans="1:16" ht="38.25" x14ac:dyDescent="0.2">
      <c r="A106" s="22" t="s">
        <v>42</v>
      </c>
      <c r="E106" s="23" t="s">
        <v>165</v>
      </c>
      <c r="H106" s="35"/>
    </row>
    <row r="107" spans="1:16" x14ac:dyDescent="0.2">
      <c r="A107" s="24" t="s">
        <v>44</v>
      </c>
      <c r="E107" s="25" t="s">
        <v>166</v>
      </c>
      <c r="H107" s="35"/>
    </row>
    <row r="108" spans="1:16" ht="331.5" x14ac:dyDescent="0.2">
      <c r="A108" t="s">
        <v>46</v>
      </c>
      <c r="E108" s="23" t="s">
        <v>167</v>
      </c>
      <c r="H108" s="35"/>
    </row>
    <row r="109" spans="1:16" x14ac:dyDescent="0.2">
      <c r="A109" s="13" t="s">
        <v>36</v>
      </c>
      <c r="B109" s="17" t="s">
        <v>168</v>
      </c>
      <c r="C109" s="17" t="s">
        <v>169</v>
      </c>
      <c r="D109" s="13" t="s">
        <v>38</v>
      </c>
      <c r="E109" s="18" t="s">
        <v>170</v>
      </c>
      <c r="F109" s="19" t="s">
        <v>93</v>
      </c>
      <c r="G109" s="20">
        <v>5.4</v>
      </c>
      <c r="H109" s="34">
        <v>0</v>
      </c>
      <c r="I109" s="21">
        <f>ROUND(ROUND(H109,2)*ROUND(G109,3),2)</f>
        <v>0</v>
      </c>
      <c r="J109" s="19"/>
      <c r="O109">
        <f>(I109*21)/100</f>
        <v>0</v>
      </c>
      <c r="P109" t="s">
        <v>12</v>
      </c>
    </row>
    <row r="110" spans="1:16" ht="38.25" x14ac:dyDescent="0.2">
      <c r="A110" s="22" t="s">
        <v>42</v>
      </c>
      <c r="E110" s="23" t="s">
        <v>171</v>
      </c>
      <c r="H110" s="35"/>
    </row>
    <row r="111" spans="1:16" x14ac:dyDescent="0.2">
      <c r="A111" s="24" t="s">
        <v>44</v>
      </c>
      <c r="E111" s="25" t="s">
        <v>172</v>
      </c>
      <c r="H111" s="35"/>
    </row>
    <row r="112" spans="1:16" ht="76.5" x14ac:dyDescent="0.2">
      <c r="A112" t="s">
        <v>46</v>
      </c>
      <c r="E112" s="23" t="s">
        <v>173</v>
      </c>
      <c r="H112" s="35"/>
    </row>
    <row r="113" spans="1:18" ht="12.75" customHeight="1" x14ac:dyDescent="0.2">
      <c r="A113" s="5" t="s">
        <v>34</v>
      </c>
      <c r="B113" s="5"/>
      <c r="C113" s="26" t="s">
        <v>24</v>
      </c>
      <c r="D113" s="5"/>
      <c r="E113" s="15" t="s">
        <v>174</v>
      </c>
      <c r="F113" s="5"/>
      <c r="G113" s="5"/>
      <c r="H113" s="36"/>
      <c r="I113" s="27">
        <f>0+Q113</f>
        <v>0</v>
      </c>
      <c r="J113" s="5"/>
      <c r="O113">
        <f>0+R113</f>
        <v>0</v>
      </c>
      <c r="Q113">
        <f>0+I114+I118+I122</f>
        <v>0</v>
      </c>
      <c r="R113">
        <f>0+O114+O118+O122</f>
        <v>0</v>
      </c>
    </row>
    <row r="114" spans="1:18" x14ac:dyDescent="0.2">
      <c r="A114" s="13" t="s">
        <v>36</v>
      </c>
      <c r="B114" s="17" t="s">
        <v>175</v>
      </c>
      <c r="C114" s="17" t="s">
        <v>176</v>
      </c>
      <c r="D114" s="13" t="s">
        <v>38</v>
      </c>
      <c r="E114" s="18" t="s">
        <v>177</v>
      </c>
      <c r="F114" s="19" t="s">
        <v>40</v>
      </c>
      <c r="G114" s="20">
        <v>170</v>
      </c>
      <c r="H114" s="34">
        <v>0</v>
      </c>
      <c r="I114" s="21">
        <f>ROUND(ROUND(H114,2)*ROUND(G114,3),2)</f>
        <v>0</v>
      </c>
      <c r="J114" s="19" t="s">
        <v>41</v>
      </c>
      <c r="O114">
        <f>(I114*21)/100</f>
        <v>0</v>
      </c>
      <c r="P114" t="s">
        <v>12</v>
      </c>
    </row>
    <row r="115" spans="1:18" x14ac:dyDescent="0.2">
      <c r="A115" s="22" t="s">
        <v>42</v>
      </c>
      <c r="E115" s="23" t="s">
        <v>38</v>
      </c>
      <c r="H115" s="35"/>
    </row>
    <row r="116" spans="1:18" x14ac:dyDescent="0.2">
      <c r="A116" s="24" t="s">
        <v>44</v>
      </c>
      <c r="E116" s="25" t="s">
        <v>178</v>
      </c>
      <c r="H116" s="35"/>
    </row>
    <row r="117" spans="1:18" ht="51" x14ac:dyDescent="0.2">
      <c r="A117" t="s">
        <v>46</v>
      </c>
      <c r="E117" s="23" t="s">
        <v>179</v>
      </c>
      <c r="H117" s="35"/>
    </row>
    <row r="118" spans="1:18" x14ac:dyDescent="0.2">
      <c r="A118" s="13" t="s">
        <v>36</v>
      </c>
      <c r="B118" s="17" t="s">
        <v>180</v>
      </c>
      <c r="C118" s="17" t="s">
        <v>181</v>
      </c>
      <c r="D118" s="13" t="s">
        <v>18</v>
      </c>
      <c r="E118" s="18" t="s">
        <v>182</v>
      </c>
      <c r="F118" s="19" t="s">
        <v>40</v>
      </c>
      <c r="G118" s="20">
        <v>20.399999999999999</v>
      </c>
      <c r="H118" s="34">
        <v>0</v>
      </c>
      <c r="I118" s="21">
        <f>ROUND(ROUND(H118,2)*ROUND(G118,3),2)</f>
        <v>0</v>
      </c>
      <c r="J118" s="19"/>
      <c r="O118">
        <f>(I118*21)/100</f>
        <v>0</v>
      </c>
      <c r="P118" t="s">
        <v>12</v>
      </c>
    </row>
    <row r="119" spans="1:18" x14ac:dyDescent="0.2">
      <c r="A119" s="22" t="s">
        <v>42</v>
      </c>
      <c r="E119" s="23" t="s">
        <v>183</v>
      </c>
      <c r="H119" s="35"/>
    </row>
    <row r="120" spans="1:18" x14ac:dyDescent="0.2">
      <c r="A120" s="24" t="s">
        <v>44</v>
      </c>
      <c r="E120" s="25" t="s">
        <v>106</v>
      </c>
      <c r="H120" s="35"/>
    </row>
    <row r="121" spans="1:18" ht="153" x14ac:dyDescent="0.2">
      <c r="A121" t="s">
        <v>46</v>
      </c>
      <c r="E121" s="23" t="s">
        <v>184</v>
      </c>
      <c r="H121" s="35"/>
    </row>
    <row r="122" spans="1:18" x14ac:dyDescent="0.2">
      <c r="A122" s="13" t="s">
        <v>36</v>
      </c>
      <c r="B122" s="17" t="s">
        <v>185</v>
      </c>
      <c r="C122" s="17" t="s">
        <v>181</v>
      </c>
      <c r="D122" s="13" t="s">
        <v>12</v>
      </c>
      <c r="E122" s="18" t="s">
        <v>182</v>
      </c>
      <c r="F122" s="19" t="s">
        <v>40</v>
      </c>
      <c r="G122" s="20">
        <v>5.0999999999999996</v>
      </c>
      <c r="H122" s="34">
        <v>0</v>
      </c>
      <c r="I122" s="21">
        <f>ROUND(ROUND(H122,2)*ROUND(G122,3),2)</f>
        <v>0</v>
      </c>
      <c r="J122" s="19"/>
      <c r="O122">
        <f>(I122*21)/100</f>
        <v>0</v>
      </c>
      <c r="P122" t="s">
        <v>12</v>
      </c>
    </row>
    <row r="123" spans="1:18" x14ac:dyDescent="0.2">
      <c r="A123" s="22" t="s">
        <v>42</v>
      </c>
      <c r="E123" s="23" t="s">
        <v>186</v>
      </c>
      <c r="H123" s="35"/>
    </row>
    <row r="124" spans="1:18" x14ac:dyDescent="0.2">
      <c r="A124" s="24" t="s">
        <v>44</v>
      </c>
      <c r="E124" s="25" t="s">
        <v>95</v>
      </c>
      <c r="H124" s="35"/>
    </row>
    <row r="125" spans="1:18" ht="191.25" x14ac:dyDescent="0.2">
      <c r="A125" t="s">
        <v>46</v>
      </c>
      <c r="E125" s="23" t="s">
        <v>187</v>
      </c>
      <c r="H125" s="35"/>
    </row>
    <row r="126" spans="1:18" ht="12.75" customHeight="1" x14ac:dyDescent="0.2">
      <c r="A126" s="5" t="s">
        <v>34</v>
      </c>
      <c r="B126" s="5"/>
      <c r="C126" s="26" t="s">
        <v>26</v>
      </c>
      <c r="D126" s="5"/>
      <c r="E126" s="15" t="s">
        <v>188</v>
      </c>
      <c r="F126" s="5"/>
      <c r="G126" s="5"/>
      <c r="H126" s="36"/>
      <c r="I126" s="27">
        <f>0+Q126</f>
        <v>0</v>
      </c>
      <c r="J126" s="5"/>
      <c r="O126">
        <f>0+R126</f>
        <v>0</v>
      </c>
      <c r="Q126">
        <f>0+I127+I131</f>
        <v>0</v>
      </c>
      <c r="R126">
        <f>0+O127+O131</f>
        <v>0</v>
      </c>
    </row>
    <row r="127" spans="1:18" x14ac:dyDescent="0.2">
      <c r="A127" s="13" t="s">
        <v>36</v>
      </c>
      <c r="B127" s="17" t="s">
        <v>189</v>
      </c>
      <c r="C127" s="17" t="s">
        <v>190</v>
      </c>
      <c r="D127" s="13" t="s">
        <v>38</v>
      </c>
      <c r="E127" s="18" t="s">
        <v>191</v>
      </c>
      <c r="F127" s="19" t="s">
        <v>40</v>
      </c>
      <c r="G127" s="20">
        <v>153.35</v>
      </c>
      <c r="H127" s="34">
        <v>0</v>
      </c>
      <c r="I127" s="21">
        <f>ROUND(ROUND(H127,2)*ROUND(G127,3),2)</f>
        <v>0</v>
      </c>
      <c r="J127" s="19" t="s">
        <v>41</v>
      </c>
      <c r="O127">
        <f>(I127*21)/100</f>
        <v>0</v>
      </c>
      <c r="P127" t="s">
        <v>12</v>
      </c>
    </row>
    <row r="128" spans="1:18" x14ac:dyDescent="0.2">
      <c r="A128" s="22" t="s">
        <v>42</v>
      </c>
      <c r="E128" s="23" t="s">
        <v>38</v>
      </c>
      <c r="H128" s="35"/>
    </row>
    <row r="129" spans="1:18" ht="89.25" x14ac:dyDescent="0.2">
      <c r="A129" s="24" t="s">
        <v>44</v>
      </c>
      <c r="E129" s="25" t="s">
        <v>192</v>
      </c>
      <c r="H129" s="35"/>
    </row>
    <row r="130" spans="1:18" ht="102" x14ac:dyDescent="0.2">
      <c r="A130" t="s">
        <v>46</v>
      </c>
      <c r="E130" s="23" t="s">
        <v>193</v>
      </c>
      <c r="H130" s="35"/>
    </row>
    <row r="131" spans="1:18" x14ac:dyDescent="0.2">
      <c r="A131" s="13" t="s">
        <v>36</v>
      </c>
      <c r="B131" s="17" t="s">
        <v>194</v>
      </c>
      <c r="C131" s="17" t="s">
        <v>195</v>
      </c>
      <c r="D131" s="13" t="s">
        <v>38</v>
      </c>
      <c r="E131" s="18" t="s">
        <v>196</v>
      </c>
      <c r="F131" s="19" t="s">
        <v>40</v>
      </c>
      <c r="G131" s="20">
        <v>153.35</v>
      </c>
      <c r="H131" s="34">
        <v>0</v>
      </c>
      <c r="I131" s="21">
        <f>ROUND(ROUND(H131,2)*ROUND(G131,3),2)</f>
        <v>0</v>
      </c>
      <c r="J131" s="19" t="s">
        <v>41</v>
      </c>
      <c r="O131">
        <f>(I131*21)/100</f>
        <v>0</v>
      </c>
      <c r="P131" t="s">
        <v>12</v>
      </c>
    </row>
    <row r="132" spans="1:18" x14ac:dyDescent="0.2">
      <c r="A132" s="22" t="s">
        <v>42</v>
      </c>
      <c r="E132" s="23" t="s">
        <v>197</v>
      </c>
      <c r="H132" s="35"/>
    </row>
    <row r="133" spans="1:18" ht="89.25" x14ac:dyDescent="0.2">
      <c r="A133" s="24" t="s">
        <v>44</v>
      </c>
      <c r="E133" s="25" t="s">
        <v>192</v>
      </c>
      <c r="H133" s="35"/>
    </row>
    <row r="134" spans="1:18" ht="76.5" x14ac:dyDescent="0.2">
      <c r="A134" t="s">
        <v>46</v>
      </c>
      <c r="E134" s="23" t="s">
        <v>198</v>
      </c>
      <c r="H134" s="35"/>
    </row>
    <row r="135" spans="1:18" ht="12.75" customHeight="1" x14ac:dyDescent="0.2">
      <c r="A135" s="5" t="s">
        <v>34</v>
      </c>
      <c r="B135" s="5"/>
      <c r="C135" s="26" t="s">
        <v>65</v>
      </c>
      <c r="D135" s="5"/>
      <c r="E135" s="15" t="s">
        <v>199</v>
      </c>
      <c r="F135" s="5"/>
      <c r="G135" s="5"/>
      <c r="H135" s="36"/>
      <c r="I135" s="27">
        <f>0+Q135</f>
        <v>0</v>
      </c>
      <c r="J135" s="5"/>
      <c r="O135">
        <f>0+R135</f>
        <v>0</v>
      </c>
      <c r="Q135">
        <f>0+I136+I140+I144</f>
        <v>0</v>
      </c>
      <c r="R135">
        <f>0+O136+O140+O144</f>
        <v>0</v>
      </c>
    </row>
    <row r="136" spans="1:18" x14ac:dyDescent="0.2">
      <c r="A136" s="13" t="s">
        <v>36</v>
      </c>
      <c r="B136" s="17" t="s">
        <v>200</v>
      </c>
      <c r="C136" s="17" t="s">
        <v>201</v>
      </c>
      <c r="D136" s="13" t="s">
        <v>38</v>
      </c>
      <c r="E136" s="18" t="s">
        <v>202</v>
      </c>
      <c r="F136" s="19" t="s">
        <v>40</v>
      </c>
      <c r="G136" s="20">
        <v>170</v>
      </c>
      <c r="H136" s="34">
        <v>0</v>
      </c>
      <c r="I136" s="21">
        <f>ROUND(ROUND(H136,2)*ROUND(G136,3),2)</f>
        <v>0</v>
      </c>
      <c r="J136" s="19" t="s">
        <v>41</v>
      </c>
      <c r="O136">
        <f>(I136*21)/100</f>
        <v>0</v>
      </c>
      <c r="P136" t="s">
        <v>12</v>
      </c>
    </row>
    <row r="137" spans="1:18" x14ac:dyDescent="0.2">
      <c r="A137" s="22" t="s">
        <v>42</v>
      </c>
      <c r="E137" s="23" t="s">
        <v>203</v>
      </c>
      <c r="H137" s="35"/>
    </row>
    <row r="138" spans="1:18" x14ac:dyDescent="0.2">
      <c r="A138" s="24" t="s">
        <v>44</v>
      </c>
      <c r="E138" s="25" t="s">
        <v>178</v>
      </c>
      <c r="H138" s="35"/>
    </row>
    <row r="139" spans="1:18" ht="38.25" x14ac:dyDescent="0.2">
      <c r="A139" t="s">
        <v>46</v>
      </c>
      <c r="E139" s="23" t="s">
        <v>204</v>
      </c>
      <c r="H139" s="35"/>
    </row>
    <row r="140" spans="1:18" x14ac:dyDescent="0.2">
      <c r="A140" s="13" t="s">
        <v>36</v>
      </c>
      <c r="B140" s="17" t="s">
        <v>205</v>
      </c>
      <c r="C140" s="17" t="s">
        <v>206</v>
      </c>
      <c r="D140" s="13" t="s">
        <v>38</v>
      </c>
      <c r="E140" s="18" t="s">
        <v>207</v>
      </c>
      <c r="F140" s="19" t="s">
        <v>40</v>
      </c>
      <c r="G140" s="20">
        <v>220</v>
      </c>
      <c r="H140" s="34">
        <v>0</v>
      </c>
      <c r="I140" s="21">
        <f>ROUND(ROUND(H140,2)*ROUND(G140,3),2)</f>
        <v>0</v>
      </c>
      <c r="J140" s="19"/>
      <c r="O140">
        <f>(I140*21)/100</f>
        <v>0</v>
      </c>
      <c r="P140" t="s">
        <v>12</v>
      </c>
    </row>
    <row r="141" spans="1:18" x14ac:dyDescent="0.2">
      <c r="A141" s="22" t="s">
        <v>42</v>
      </c>
      <c r="E141" s="23" t="s">
        <v>208</v>
      </c>
      <c r="H141" s="35"/>
    </row>
    <row r="142" spans="1:18" x14ac:dyDescent="0.2">
      <c r="A142" s="24" t="s">
        <v>44</v>
      </c>
      <c r="E142" s="25" t="s">
        <v>209</v>
      </c>
      <c r="H142" s="35"/>
    </row>
    <row r="143" spans="1:18" ht="216.75" x14ac:dyDescent="0.2">
      <c r="A143" t="s">
        <v>46</v>
      </c>
      <c r="E143" s="23" t="s">
        <v>210</v>
      </c>
      <c r="H143" s="35"/>
    </row>
    <row r="144" spans="1:18" x14ac:dyDescent="0.2">
      <c r="A144" s="13" t="s">
        <v>36</v>
      </c>
      <c r="B144" s="17" t="s">
        <v>211</v>
      </c>
      <c r="C144" s="17" t="s">
        <v>212</v>
      </c>
      <c r="D144" s="13" t="s">
        <v>38</v>
      </c>
      <c r="E144" s="18" t="s">
        <v>213</v>
      </c>
      <c r="F144" s="19" t="s">
        <v>40</v>
      </c>
      <c r="G144" s="20">
        <v>153.35</v>
      </c>
      <c r="H144" s="34">
        <v>0</v>
      </c>
      <c r="I144" s="21">
        <f>ROUND(ROUND(H144,2)*ROUND(G144,3),2)</f>
        <v>0</v>
      </c>
      <c r="J144" s="19"/>
      <c r="O144">
        <f>(I144*21)/100</f>
        <v>0</v>
      </c>
      <c r="P144" t="s">
        <v>12</v>
      </c>
    </row>
    <row r="145" spans="1:18" x14ac:dyDescent="0.2">
      <c r="A145" s="22" t="s">
        <v>42</v>
      </c>
      <c r="E145" s="23" t="s">
        <v>214</v>
      </c>
      <c r="H145" s="35"/>
    </row>
    <row r="146" spans="1:18" ht="89.25" x14ac:dyDescent="0.2">
      <c r="A146" s="24" t="s">
        <v>44</v>
      </c>
      <c r="E146" s="25" t="s">
        <v>192</v>
      </c>
      <c r="H146" s="35"/>
    </row>
    <row r="147" spans="1:18" ht="102" x14ac:dyDescent="0.2">
      <c r="A147" t="s">
        <v>46</v>
      </c>
      <c r="E147" s="23" t="s">
        <v>215</v>
      </c>
      <c r="H147" s="35"/>
    </row>
    <row r="148" spans="1:18" ht="12.75" customHeight="1" x14ac:dyDescent="0.2">
      <c r="A148" s="5" t="s">
        <v>34</v>
      </c>
      <c r="B148" s="5"/>
      <c r="C148" s="26" t="s">
        <v>90</v>
      </c>
      <c r="D148" s="5"/>
      <c r="E148" s="15" t="s">
        <v>216</v>
      </c>
      <c r="F148" s="5"/>
      <c r="G148" s="5"/>
      <c r="H148" s="36"/>
      <c r="I148" s="27">
        <f>0+Q148</f>
        <v>0</v>
      </c>
      <c r="J148" s="5"/>
      <c r="O148">
        <f>0+R148</f>
        <v>0</v>
      </c>
      <c r="Q148">
        <f>0+I149+I153+I157</f>
        <v>0</v>
      </c>
      <c r="R148">
        <f>0+O149+O153+O157</f>
        <v>0</v>
      </c>
    </row>
    <row r="149" spans="1:18" x14ac:dyDescent="0.2">
      <c r="A149" s="13" t="s">
        <v>36</v>
      </c>
      <c r="B149" s="17" t="s">
        <v>217</v>
      </c>
      <c r="C149" s="17" t="s">
        <v>218</v>
      </c>
      <c r="D149" s="13" t="s">
        <v>38</v>
      </c>
      <c r="E149" s="18" t="s">
        <v>219</v>
      </c>
      <c r="F149" s="19" t="s">
        <v>111</v>
      </c>
      <c r="G149" s="20">
        <v>36</v>
      </c>
      <c r="H149" s="34">
        <v>0</v>
      </c>
      <c r="I149" s="21">
        <f>ROUND(ROUND(H149,2)*ROUND(G149,3),2)</f>
        <v>0</v>
      </c>
      <c r="J149" s="19" t="s">
        <v>41</v>
      </c>
      <c r="O149">
        <f>(I149*21)/100</f>
        <v>0</v>
      </c>
      <c r="P149" t="s">
        <v>12</v>
      </c>
    </row>
    <row r="150" spans="1:18" x14ac:dyDescent="0.2">
      <c r="A150" s="22" t="s">
        <v>42</v>
      </c>
      <c r="E150" s="23" t="s">
        <v>220</v>
      </c>
      <c r="H150" s="35"/>
    </row>
    <row r="151" spans="1:18" x14ac:dyDescent="0.2">
      <c r="A151" s="24" t="s">
        <v>44</v>
      </c>
      <c r="E151" s="25" t="s">
        <v>221</v>
      </c>
      <c r="H151" s="35"/>
    </row>
    <row r="152" spans="1:18" ht="255" x14ac:dyDescent="0.2">
      <c r="A152" t="s">
        <v>46</v>
      </c>
      <c r="E152" s="23" t="s">
        <v>222</v>
      </c>
      <c r="H152" s="35"/>
    </row>
    <row r="153" spans="1:18" x14ac:dyDescent="0.2">
      <c r="A153" s="13" t="s">
        <v>36</v>
      </c>
      <c r="B153" s="17" t="s">
        <v>223</v>
      </c>
      <c r="C153" s="17" t="s">
        <v>224</v>
      </c>
      <c r="D153" s="13" t="s">
        <v>38</v>
      </c>
      <c r="E153" s="18" t="s">
        <v>225</v>
      </c>
      <c r="F153" s="19" t="s">
        <v>59</v>
      </c>
      <c r="G153" s="20">
        <v>1</v>
      </c>
      <c r="H153" s="34">
        <v>0</v>
      </c>
      <c r="I153" s="21">
        <f>ROUND(ROUND(H153,2)*ROUND(G153,3),2)</f>
        <v>0</v>
      </c>
      <c r="J153" s="19" t="s">
        <v>41</v>
      </c>
      <c r="O153">
        <f>(I153*21)/100</f>
        <v>0</v>
      </c>
      <c r="P153" t="s">
        <v>12</v>
      </c>
    </row>
    <row r="154" spans="1:18" x14ac:dyDescent="0.2">
      <c r="A154" s="22" t="s">
        <v>42</v>
      </c>
      <c r="E154" s="23" t="s">
        <v>226</v>
      </c>
      <c r="H154" s="35"/>
    </row>
    <row r="155" spans="1:18" x14ac:dyDescent="0.2">
      <c r="A155" s="24" t="s">
        <v>44</v>
      </c>
      <c r="E155" s="25" t="s">
        <v>52</v>
      </c>
      <c r="H155" s="35"/>
    </row>
    <row r="156" spans="1:18" ht="409.5" x14ac:dyDescent="0.2">
      <c r="A156" t="s">
        <v>46</v>
      </c>
      <c r="E156" s="23" t="s">
        <v>227</v>
      </c>
      <c r="H156" s="35"/>
    </row>
    <row r="157" spans="1:18" x14ac:dyDescent="0.2">
      <c r="A157" s="13" t="s">
        <v>36</v>
      </c>
      <c r="B157" s="17" t="s">
        <v>228</v>
      </c>
      <c r="C157" s="17" t="s">
        <v>229</v>
      </c>
      <c r="D157" s="13" t="s">
        <v>38</v>
      </c>
      <c r="E157" s="18" t="s">
        <v>230</v>
      </c>
      <c r="F157" s="19" t="s">
        <v>59</v>
      </c>
      <c r="G157" s="20">
        <v>1</v>
      </c>
      <c r="H157" s="34">
        <v>0</v>
      </c>
      <c r="I157" s="21">
        <f>ROUND(ROUND(H157,2)*ROUND(G157,3),2)</f>
        <v>0</v>
      </c>
      <c r="J157" s="19" t="s">
        <v>41</v>
      </c>
      <c r="O157">
        <f>(I157*21)/100</f>
        <v>0</v>
      </c>
      <c r="P157" t="s">
        <v>12</v>
      </c>
    </row>
    <row r="158" spans="1:18" x14ac:dyDescent="0.2">
      <c r="A158" s="22" t="s">
        <v>42</v>
      </c>
      <c r="E158" s="23" t="s">
        <v>231</v>
      </c>
      <c r="H158" s="35"/>
    </row>
    <row r="159" spans="1:18" x14ac:dyDescent="0.2">
      <c r="A159" s="24" t="s">
        <v>44</v>
      </c>
      <c r="E159" s="25" t="s">
        <v>52</v>
      </c>
      <c r="H159" s="35"/>
    </row>
    <row r="160" spans="1:18" ht="51" x14ac:dyDescent="0.2">
      <c r="A160" t="s">
        <v>46</v>
      </c>
      <c r="E160" s="23" t="s">
        <v>232</v>
      </c>
      <c r="H160" s="35"/>
    </row>
    <row r="161" spans="1:18" ht="12.75" customHeight="1" x14ac:dyDescent="0.2">
      <c r="A161" s="5" t="s">
        <v>34</v>
      </c>
      <c r="B161" s="5"/>
      <c r="C161" s="26" t="s">
        <v>29</v>
      </c>
      <c r="D161" s="5"/>
      <c r="E161" s="15" t="s">
        <v>233</v>
      </c>
      <c r="F161" s="5"/>
      <c r="G161" s="5"/>
      <c r="H161" s="36"/>
      <c r="I161" s="27">
        <f>0+Q161</f>
        <v>0</v>
      </c>
      <c r="J161" s="5"/>
      <c r="O161">
        <f>0+R161</f>
        <v>0</v>
      </c>
      <c r="Q161">
        <f>0+I162+I166+I170+I174+I178+I182+I186+I190+I194+I198+I202+I206+I210+I214+I218+I222</f>
        <v>0</v>
      </c>
      <c r="R161">
        <f>0+O162+O166+O170+O174+O178+O182+O186+O190+O194+O198+O202+O206+O210+O214+O218+O222</f>
        <v>0</v>
      </c>
    </row>
    <row r="162" spans="1:18" x14ac:dyDescent="0.2">
      <c r="A162" s="13" t="s">
        <v>36</v>
      </c>
      <c r="B162" s="17" t="s">
        <v>234</v>
      </c>
      <c r="C162" s="17" t="s">
        <v>235</v>
      </c>
      <c r="D162" s="13" t="s">
        <v>38</v>
      </c>
      <c r="E162" s="18" t="s">
        <v>236</v>
      </c>
      <c r="F162" s="19" t="s">
        <v>40</v>
      </c>
      <c r="G162" s="20">
        <v>2.125</v>
      </c>
      <c r="H162" s="34">
        <v>0</v>
      </c>
      <c r="I162" s="21">
        <f>ROUND(ROUND(H162,2)*ROUND(G162,3),2)</f>
        <v>0</v>
      </c>
      <c r="J162" s="19" t="s">
        <v>41</v>
      </c>
      <c r="O162">
        <f>(I162*21)/100</f>
        <v>0</v>
      </c>
      <c r="P162" t="s">
        <v>12</v>
      </c>
    </row>
    <row r="163" spans="1:18" x14ac:dyDescent="0.2">
      <c r="A163" s="22" t="s">
        <v>42</v>
      </c>
      <c r="E163" s="23" t="s">
        <v>237</v>
      </c>
      <c r="H163" s="35"/>
    </row>
    <row r="164" spans="1:18" x14ac:dyDescent="0.2">
      <c r="A164" s="24" t="s">
        <v>44</v>
      </c>
      <c r="E164" s="25" t="s">
        <v>238</v>
      </c>
      <c r="H164" s="35"/>
    </row>
    <row r="165" spans="1:18" ht="25.5" x14ac:dyDescent="0.2">
      <c r="A165" t="s">
        <v>46</v>
      </c>
      <c r="E165" s="23" t="s">
        <v>239</v>
      </c>
      <c r="H165" s="35"/>
    </row>
    <row r="166" spans="1:18" ht="25.5" x14ac:dyDescent="0.2">
      <c r="A166" s="13" t="s">
        <v>36</v>
      </c>
      <c r="B166" s="17" t="s">
        <v>240</v>
      </c>
      <c r="C166" s="17" t="s">
        <v>241</v>
      </c>
      <c r="D166" s="13" t="s">
        <v>38</v>
      </c>
      <c r="E166" s="18" t="s">
        <v>242</v>
      </c>
      <c r="F166" s="19" t="s">
        <v>111</v>
      </c>
      <c r="G166" s="20">
        <v>8.5</v>
      </c>
      <c r="H166" s="34">
        <v>0</v>
      </c>
      <c r="I166" s="21">
        <f>ROUND(ROUND(H166,2)*ROUND(G166,3),2)</f>
        <v>0</v>
      </c>
      <c r="J166" s="19" t="s">
        <v>41</v>
      </c>
      <c r="O166">
        <f>(I166*21)/100</f>
        <v>0</v>
      </c>
      <c r="P166" t="s">
        <v>12</v>
      </c>
    </row>
    <row r="167" spans="1:18" x14ac:dyDescent="0.2">
      <c r="A167" s="22" t="s">
        <v>42</v>
      </c>
      <c r="E167" s="23" t="s">
        <v>38</v>
      </c>
      <c r="H167" s="35"/>
    </row>
    <row r="168" spans="1:18" x14ac:dyDescent="0.2">
      <c r="A168" s="24" t="s">
        <v>44</v>
      </c>
      <c r="E168" s="25" t="s">
        <v>243</v>
      </c>
      <c r="H168" s="35"/>
    </row>
    <row r="169" spans="1:18" ht="38.25" x14ac:dyDescent="0.2">
      <c r="A169" t="s">
        <v>46</v>
      </c>
      <c r="E169" s="23" t="s">
        <v>244</v>
      </c>
      <c r="H169" s="35"/>
    </row>
    <row r="170" spans="1:18" x14ac:dyDescent="0.2">
      <c r="A170" s="13" t="s">
        <v>36</v>
      </c>
      <c r="B170" s="17" t="s">
        <v>245</v>
      </c>
      <c r="C170" s="17" t="s">
        <v>246</v>
      </c>
      <c r="D170" s="13" t="s">
        <v>38</v>
      </c>
      <c r="E170" s="18" t="s">
        <v>247</v>
      </c>
      <c r="F170" s="19" t="s">
        <v>248</v>
      </c>
      <c r="G170" s="20">
        <v>170.154</v>
      </c>
      <c r="H170" s="34">
        <v>0</v>
      </c>
      <c r="I170" s="21">
        <f>ROUND(ROUND(H170,2)*ROUND(G170,3),2)</f>
        <v>0</v>
      </c>
      <c r="J170" s="19" t="s">
        <v>41</v>
      </c>
      <c r="O170">
        <f>(I170*21)/100</f>
        <v>0</v>
      </c>
      <c r="P170" t="s">
        <v>12</v>
      </c>
    </row>
    <row r="171" spans="1:18" ht="25.5" x14ac:dyDescent="0.2">
      <c r="A171" s="22" t="s">
        <v>42</v>
      </c>
      <c r="E171" s="23" t="s">
        <v>249</v>
      </c>
      <c r="H171" s="35"/>
    </row>
    <row r="172" spans="1:18" x14ac:dyDescent="0.2">
      <c r="A172" s="24" t="s">
        <v>44</v>
      </c>
      <c r="E172" s="25" t="s">
        <v>250</v>
      </c>
      <c r="H172" s="35"/>
    </row>
    <row r="173" spans="1:18" ht="409.5" x14ac:dyDescent="0.2">
      <c r="A173" t="s">
        <v>46</v>
      </c>
      <c r="E173" s="23" t="s">
        <v>251</v>
      </c>
      <c r="H173" s="35"/>
    </row>
    <row r="174" spans="1:18" x14ac:dyDescent="0.2">
      <c r="A174" s="13" t="s">
        <v>36</v>
      </c>
      <c r="B174" s="17" t="s">
        <v>252</v>
      </c>
      <c r="C174" s="17" t="s">
        <v>253</v>
      </c>
      <c r="D174" s="13" t="s">
        <v>38</v>
      </c>
      <c r="E174" s="18" t="s">
        <v>254</v>
      </c>
      <c r="F174" s="19" t="s">
        <v>59</v>
      </c>
      <c r="G174" s="20">
        <v>2</v>
      </c>
      <c r="H174" s="34">
        <v>0</v>
      </c>
      <c r="I174" s="21">
        <f>ROUND(ROUND(H174,2)*ROUND(G174,3),2)</f>
        <v>0</v>
      </c>
      <c r="J174" s="19" t="s">
        <v>41</v>
      </c>
      <c r="O174">
        <f>(I174*21)/100</f>
        <v>0</v>
      </c>
      <c r="P174" t="s">
        <v>12</v>
      </c>
    </row>
    <row r="175" spans="1:18" x14ac:dyDescent="0.2">
      <c r="A175" s="22" t="s">
        <v>42</v>
      </c>
      <c r="E175" s="23" t="s">
        <v>255</v>
      </c>
      <c r="H175" s="35"/>
    </row>
    <row r="176" spans="1:18" x14ac:dyDescent="0.2">
      <c r="A176" s="24" t="s">
        <v>44</v>
      </c>
      <c r="E176" s="25" t="s">
        <v>256</v>
      </c>
      <c r="H176" s="35"/>
    </row>
    <row r="177" spans="1:16" ht="267.75" x14ac:dyDescent="0.2">
      <c r="A177" t="s">
        <v>46</v>
      </c>
      <c r="E177" s="23" t="s">
        <v>257</v>
      </c>
      <c r="H177" s="35"/>
    </row>
    <row r="178" spans="1:16" x14ac:dyDescent="0.2">
      <c r="A178" s="13" t="s">
        <v>36</v>
      </c>
      <c r="B178" s="17" t="s">
        <v>258</v>
      </c>
      <c r="C178" s="17" t="s">
        <v>259</v>
      </c>
      <c r="D178" s="13" t="s">
        <v>38</v>
      </c>
      <c r="E178" s="18" t="s">
        <v>260</v>
      </c>
      <c r="F178" s="19" t="s">
        <v>59</v>
      </c>
      <c r="G178" s="20">
        <v>3</v>
      </c>
      <c r="H178" s="34">
        <v>0</v>
      </c>
      <c r="I178" s="21">
        <f>ROUND(ROUND(H178,2)*ROUND(G178,3),2)</f>
        <v>0</v>
      </c>
      <c r="J178" s="19" t="s">
        <v>41</v>
      </c>
      <c r="O178">
        <f>(I178*21)/100</f>
        <v>0</v>
      </c>
      <c r="P178" t="s">
        <v>12</v>
      </c>
    </row>
    <row r="179" spans="1:16" x14ac:dyDescent="0.2">
      <c r="A179" s="22" t="s">
        <v>42</v>
      </c>
      <c r="E179" s="23" t="s">
        <v>255</v>
      </c>
      <c r="H179" s="35"/>
    </row>
    <row r="180" spans="1:16" x14ac:dyDescent="0.2">
      <c r="A180" s="24" t="s">
        <v>44</v>
      </c>
      <c r="E180" s="25" t="s">
        <v>119</v>
      </c>
      <c r="H180" s="35"/>
    </row>
    <row r="181" spans="1:16" ht="267.75" x14ac:dyDescent="0.2">
      <c r="A181" t="s">
        <v>46</v>
      </c>
      <c r="E181" s="23" t="s">
        <v>261</v>
      </c>
      <c r="H181" s="35"/>
    </row>
    <row r="182" spans="1:16" x14ac:dyDescent="0.2">
      <c r="A182" s="13" t="s">
        <v>36</v>
      </c>
      <c r="B182" s="17" t="s">
        <v>262</v>
      </c>
      <c r="C182" s="17" t="s">
        <v>263</v>
      </c>
      <c r="D182" s="13" t="s">
        <v>38</v>
      </c>
      <c r="E182" s="18" t="s">
        <v>264</v>
      </c>
      <c r="F182" s="19" t="s">
        <v>93</v>
      </c>
      <c r="G182" s="20">
        <v>2.6360000000000001</v>
      </c>
      <c r="H182" s="34">
        <v>0</v>
      </c>
      <c r="I182" s="21">
        <f>ROUND(ROUND(H182,2)*ROUND(G182,3),2)</f>
        <v>0</v>
      </c>
      <c r="J182" s="19" t="s">
        <v>41</v>
      </c>
      <c r="O182">
        <f>(I182*21)/100</f>
        <v>0</v>
      </c>
      <c r="P182" t="s">
        <v>12</v>
      </c>
    </row>
    <row r="183" spans="1:16" ht="25.5" x14ac:dyDescent="0.2">
      <c r="A183" s="22" t="s">
        <v>42</v>
      </c>
      <c r="E183" s="23" t="s">
        <v>265</v>
      </c>
      <c r="H183" s="35"/>
    </row>
    <row r="184" spans="1:16" x14ac:dyDescent="0.2">
      <c r="A184" s="24" t="s">
        <v>44</v>
      </c>
      <c r="E184" s="25" t="s">
        <v>138</v>
      </c>
      <c r="H184" s="35"/>
    </row>
    <row r="185" spans="1:16" ht="114.75" x14ac:dyDescent="0.2">
      <c r="A185" t="s">
        <v>46</v>
      </c>
      <c r="E185" s="23" t="s">
        <v>266</v>
      </c>
      <c r="H185" s="35"/>
    </row>
    <row r="186" spans="1:16" x14ac:dyDescent="0.2">
      <c r="A186" s="13" t="s">
        <v>36</v>
      </c>
      <c r="B186" s="17" t="s">
        <v>267</v>
      </c>
      <c r="C186" s="17" t="s">
        <v>268</v>
      </c>
      <c r="D186" s="13" t="s">
        <v>38</v>
      </c>
      <c r="E186" s="18" t="s">
        <v>269</v>
      </c>
      <c r="F186" s="19" t="s">
        <v>93</v>
      </c>
      <c r="G186" s="20">
        <v>44.779000000000003</v>
      </c>
      <c r="H186" s="34">
        <v>0</v>
      </c>
      <c r="I186" s="21">
        <f>ROUND(ROUND(H186,2)*ROUND(G186,3),2)</f>
        <v>0</v>
      </c>
      <c r="J186" s="19" t="s">
        <v>41</v>
      </c>
      <c r="O186">
        <f>(I186*21)/100</f>
        <v>0</v>
      </c>
      <c r="P186" t="s">
        <v>12</v>
      </c>
    </row>
    <row r="187" spans="1:16" x14ac:dyDescent="0.2">
      <c r="A187" s="22" t="s">
        <v>42</v>
      </c>
      <c r="E187" s="23" t="s">
        <v>38</v>
      </c>
      <c r="H187" s="35"/>
    </row>
    <row r="188" spans="1:16" ht="153" x14ac:dyDescent="0.2">
      <c r="A188" s="24" t="s">
        <v>44</v>
      </c>
      <c r="E188" s="25" t="s">
        <v>270</v>
      </c>
      <c r="H188" s="35"/>
    </row>
    <row r="189" spans="1:16" ht="114.75" x14ac:dyDescent="0.2">
      <c r="A189" t="s">
        <v>46</v>
      </c>
      <c r="E189" s="23" t="s">
        <v>271</v>
      </c>
      <c r="H189" s="35"/>
    </row>
    <row r="190" spans="1:16" x14ac:dyDescent="0.2">
      <c r="A190" s="13" t="s">
        <v>36</v>
      </c>
      <c r="B190" s="17" t="s">
        <v>272</v>
      </c>
      <c r="C190" s="17" t="s">
        <v>273</v>
      </c>
      <c r="D190" s="13" t="s">
        <v>38</v>
      </c>
      <c r="E190" s="18" t="s">
        <v>274</v>
      </c>
      <c r="F190" s="19" t="s">
        <v>99</v>
      </c>
      <c r="G190" s="20">
        <v>2265.817</v>
      </c>
      <c r="H190" s="34">
        <v>0</v>
      </c>
      <c r="I190" s="21">
        <f>ROUND(ROUND(H190,2)*ROUND(G190,3),2)</f>
        <v>0</v>
      </c>
      <c r="J190" s="19" t="s">
        <v>41</v>
      </c>
      <c r="O190">
        <f>(I190*21)/100</f>
        <v>0</v>
      </c>
      <c r="P190" t="s">
        <v>12</v>
      </c>
    </row>
    <row r="191" spans="1:16" x14ac:dyDescent="0.2">
      <c r="A191" s="22" t="s">
        <v>42</v>
      </c>
      <c r="E191" s="23" t="s">
        <v>100</v>
      </c>
      <c r="H191" s="35"/>
    </row>
    <row r="192" spans="1:16" ht="153" x14ac:dyDescent="0.2">
      <c r="A192" s="24" t="s">
        <v>44</v>
      </c>
      <c r="E192" s="25" t="s">
        <v>275</v>
      </c>
      <c r="H192" s="35"/>
    </row>
    <row r="193" spans="1:16" ht="25.5" x14ac:dyDescent="0.2">
      <c r="A193" t="s">
        <v>46</v>
      </c>
      <c r="E193" s="23" t="s">
        <v>102</v>
      </c>
      <c r="H193" s="35"/>
    </row>
    <row r="194" spans="1:16" x14ac:dyDescent="0.2">
      <c r="A194" s="13" t="s">
        <v>36</v>
      </c>
      <c r="B194" s="17" t="s">
        <v>276</v>
      </c>
      <c r="C194" s="17" t="s">
        <v>277</v>
      </c>
      <c r="D194" s="13" t="s">
        <v>38</v>
      </c>
      <c r="E194" s="18" t="s">
        <v>278</v>
      </c>
      <c r="F194" s="19" t="s">
        <v>93</v>
      </c>
      <c r="G194" s="20">
        <v>24.734999999999999</v>
      </c>
      <c r="H194" s="34">
        <v>0</v>
      </c>
      <c r="I194" s="21">
        <f>ROUND(ROUND(H194,2)*ROUND(G194,3),2)</f>
        <v>0</v>
      </c>
      <c r="J194" s="19" t="s">
        <v>41</v>
      </c>
      <c r="O194">
        <f>(I194*21)/100</f>
        <v>0</v>
      </c>
      <c r="P194" t="s">
        <v>12</v>
      </c>
    </row>
    <row r="195" spans="1:16" x14ac:dyDescent="0.2">
      <c r="A195" s="22" t="s">
        <v>42</v>
      </c>
      <c r="E195" s="23" t="s">
        <v>279</v>
      </c>
      <c r="H195" s="35"/>
    </row>
    <row r="196" spans="1:16" x14ac:dyDescent="0.2">
      <c r="A196" s="24" t="s">
        <v>44</v>
      </c>
      <c r="E196" s="25" t="s">
        <v>280</v>
      </c>
      <c r="H196" s="35"/>
    </row>
    <row r="197" spans="1:16" ht="114.75" x14ac:dyDescent="0.2">
      <c r="A197" t="s">
        <v>46</v>
      </c>
      <c r="E197" s="23" t="s">
        <v>271</v>
      </c>
      <c r="H197" s="35"/>
    </row>
    <row r="198" spans="1:16" x14ac:dyDescent="0.2">
      <c r="A198" s="13" t="s">
        <v>36</v>
      </c>
      <c r="B198" s="17" t="s">
        <v>281</v>
      </c>
      <c r="C198" s="17" t="s">
        <v>282</v>
      </c>
      <c r="D198" s="13" t="s">
        <v>38</v>
      </c>
      <c r="E198" s="18" t="s">
        <v>283</v>
      </c>
      <c r="F198" s="19" t="s">
        <v>99</v>
      </c>
      <c r="G198" s="20">
        <v>1360.425</v>
      </c>
      <c r="H198" s="34">
        <v>0</v>
      </c>
      <c r="I198" s="21">
        <f>ROUND(ROUND(H198,2)*ROUND(G198,3),2)</f>
        <v>0</v>
      </c>
      <c r="J198" s="19" t="s">
        <v>41</v>
      </c>
      <c r="O198">
        <f>(I198*21)/100</f>
        <v>0</v>
      </c>
      <c r="P198" t="s">
        <v>12</v>
      </c>
    </row>
    <row r="199" spans="1:16" x14ac:dyDescent="0.2">
      <c r="A199" s="22" t="s">
        <v>42</v>
      </c>
      <c r="E199" s="23" t="s">
        <v>100</v>
      </c>
      <c r="H199" s="35"/>
    </row>
    <row r="200" spans="1:16" x14ac:dyDescent="0.2">
      <c r="A200" s="24" t="s">
        <v>44</v>
      </c>
      <c r="E200" s="25" t="s">
        <v>284</v>
      </c>
      <c r="H200" s="35"/>
    </row>
    <row r="201" spans="1:16" ht="25.5" x14ac:dyDescent="0.2">
      <c r="A201" t="s">
        <v>46</v>
      </c>
      <c r="E201" s="23" t="s">
        <v>102</v>
      </c>
      <c r="H201" s="35"/>
    </row>
    <row r="202" spans="1:16" x14ac:dyDescent="0.2">
      <c r="A202" s="13" t="s">
        <v>36</v>
      </c>
      <c r="B202" s="17" t="s">
        <v>285</v>
      </c>
      <c r="C202" s="17" t="s">
        <v>286</v>
      </c>
      <c r="D202" s="13" t="s">
        <v>38</v>
      </c>
      <c r="E202" s="18" t="s">
        <v>287</v>
      </c>
      <c r="F202" s="19" t="s">
        <v>59</v>
      </c>
      <c r="G202" s="20">
        <v>2</v>
      </c>
      <c r="H202" s="34">
        <v>0</v>
      </c>
      <c r="I202" s="21">
        <f>ROUND(ROUND(H202,2)*ROUND(G202,3),2)</f>
        <v>0</v>
      </c>
      <c r="J202" s="19" t="s">
        <v>41</v>
      </c>
      <c r="O202">
        <f>(I202*21)/100</f>
        <v>0</v>
      </c>
      <c r="P202" t="s">
        <v>12</v>
      </c>
    </row>
    <row r="203" spans="1:16" x14ac:dyDescent="0.2">
      <c r="A203" s="22" t="s">
        <v>42</v>
      </c>
      <c r="E203" s="23" t="s">
        <v>38</v>
      </c>
      <c r="H203" s="35"/>
    </row>
    <row r="204" spans="1:16" x14ac:dyDescent="0.2">
      <c r="A204" s="24" t="s">
        <v>44</v>
      </c>
      <c r="E204" s="25" t="s">
        <v>256</v>
      </c>
      <c r="H204" s="35"/>
    </row>
    <row r="205" spans="1:16" ht="89.25" x14ac:dyDescent="0.2">
      <c r="A205" t="s">
        <v>46</v>
      </c>
      <c r="E205" s="23" t="s">
        <v>288</v>
      </c>
      <c r="H205" s="35"/>
    </row>
    <row r="206" spans="1:16" x14ac:dyDescent="0.2">
      <c r="A206" s="13" t="s">
        <v>36</v>
      </c>
      <c r="B206" s="17" t="s">
        <v>289</v>
      </c>
      <c r="C206" s="17" t="s">
        <v>290</v>
      </c>
      <c r="D206" s="13" t="s">
        <v>38</v>
      </c>
      <c r="E206" s="18" t="s">
        <v>291</v>
      </c>
      <c r="F206" s="19" t="s">
        <v>40</v>
      </c>
      <c r="G206" s="20">
        <v>117</v>
      </c>
      <c r="H206" s="34">
        <v>0</v>
      </c>
      <c r="I206" s="21">
        <f>ROUND(ROUND(H206,2)*ROUND(G206,3),2)</f>
        <v>0</v>
      </c>
      <c r="J206" s="19" t="s">
        <v>41</v>
      </c>
      <c r="O206">
        <f>(I206*21)/100</f>
        <v>0</v>
      </c>
      <c r="P206" t="s">
        <v>12</v>
      </c>
    </row>
    <row r="207" spans="1:16" x14ac:dyDescent="0.2">
      <c r="A207" s="22" t="s">
        <v>42</v>
      </c>
      <c r="E207" s="23" t="s">
        <v>292</v>
      </c>
      <c r="H207" s="35"/>
    </row>
    <row r="208" spans="1:16" x14ac:dyDescent="0.2">
      <c r="A208" s="24" t="s">
        <v>44</v>
      </c>
      <c r="E208" s="25" t="s">
        <v>293</v>
      </c>
      <c r="H208" s="35"/>
    </row>
    <row r="209" spans="1:16" ht="89.25" x14ac:dyDescent="0.2">
      <c r="A209" t="s">
        <v>46</v>
      </c>
      <c r="E209" s="23" t="s">
        <v>288</v>
      </c>
      <c r="H209" s="35"/>
    </row>
    <row r="210" spans="1:16" x14ac:dyDescent="0.2">
      <c r="A210" s="13" t="s">
        <v>36</v>
      </c>
      <c r="B210" s="17" t="s">
        <v>294</v>
      </c>
      <c r="C210" s="17" t="s">
        <v>295</v>
      </c>
      <c r="D210" s="13" t="s">
        <v>38</v>
      </c>
      <c r="E210" s="18" t="s">
        <v>296</v>
      </c>
      <c r="F210" s="19" t="s">
        <v>40</v>
      </c>
      <c r="G210" s="20">
        <v>170</v>
      </c>
      <c r="H210" s="34">
        <v>0</v>
      </c>
      <c r="I210" s="21">
        <f>ROUND(ROUND(H210,2)*ROUND(G210,3),2)</f>
        <v>0</v>
      </c>
      <c r="J210" s="19" t="s">
        <v>41</v>
      </c>
      <c r="O210">
        <f>(I210*21)/100</f>
        <v>0</v>
      </c>
      <c r="P210" t="s">
        <v>12</v>
      </c>
    </row>
    <row r="211" spans="1:16" x14ac:dyDescent="0.2">
      <c r="A211" s="22" t="s">
        <v>42</v>
      </c>
      <c r="E211" s="23" t="s">
        <v>297</v>
      </c>
      <c r="H211" s="35"/>
    </row>
    <row r="212" spans="1:16" x14ac:dyDescent="0.2">
      <c r="A212" s="24" t="s">
        <v>44</v>
      </c>
      <c r="E212" s="25" t="s">
        <v>178</v>
      </c>
      <c r="H212" s="35"/>
    </row>
    <row r="213" spans="1:16" ht="114.75" x14ac:dyDescent="0.2">
      <c r="A213" t="s">
        <v>46</v>
      </c>
      <c r="E213" s="23" t="s">
        <v>298</v>
      </c>
      <c r="H213" s="35"/>
    </row>
    <row r="214" spans="1:16" x14ac:dyDescent="0.2">
      <c r="A214" s="13" t="s">
        <v>36</v>
      </c>
      <c r="B214" s="17" t="s">
        <v>299</v>
      </c>
      <c r="C214" s="17" t="s">
        <v>300</v>
      </c>
      <c r="D214" s="13" t="s">
        <v>38</v>
      </c>
      <c r="E214" s="18" t="s">
        <v>301</v>
      </c>
      <c r="F214" s="19" t="s">
        <v>111</v>
      </c>
      <c r="G214" s="20">
        <v>30</v>
      </c>
      <c r="H214" s="34">
        <v>0</v>
      </c>
      <c r="I214" s="21">
        <f>ROUND(ROUND(H214,2)*ROUND(G214,3),2)</f>
        <v>0</v>
      </c>
      <c r="J214" s="19"/>
      <c r="O214">
        <f>(I214*21)/100</f>
        <v>0</v>
      </c>
      <c r="P214" t="s">
        <v>12</v>
      </c>
    </row>
    <row r="215" spans="1:16" x14ac:dyDescent="0.2">
      <c r="A215" s="22" t="s">
        <v>42</v>
      </c>
      <c r="E215" s="23" t="s">
        <v>302</v>
      </c>
      <c r="H215" s="35"/>
    </row>
    <row r="216" spans="1:16" x14ac:dyDescent="0.2">
      <c r="A216" s="24" t="s">
        <v>44</v>
      </c>
      <c r="E216" s="25" t="s">
        <v>303</v>
      </c>
      <c r="H216" s="35"/>
    </row>
    <row r="217" spans="1:16" ht="63.75" x14ac:dyDescent="0.2">
      <c r="A217" t="s">
        <v>46</v>
      </c>
      <c r="E217" s="23" t="s">
        <v>304</v>
      </c>
      <c r="H217" s="35"/>
    </row>
    <row r="218" spans="1:16" x14ac:dyDescent="0.2">
      <c r="A218" s="13" t="s">
        <v>36</v>
      </c>
      <c r="B218" s="17" t="s">
        <v>305</v>
      </c>
      <c r="C218" s="17" t="s">
        <v>306</v>
      </c>
      <c r="D218" s="13" t="s">
        <v>18</v>
      </c>
      <c r="E218" s="18" t="s">
        <v>247</v>
      </c>
      <c r="F218" s="19" t="s">
        <v>248</v>
      </c>
      <c r="G218" s="20">
        <v>112</v>
      </c>
      <c r="H218" s="34">
        <v>0</v>
      </c>
      <c r="I218" s="21">
        <f>ROUND(ROUND(H218,2)*ROUND(G218,3),2)</f>
        <v>0</v>
      </c>
      <c r="J218" s="19"/>
      <c r="O218">
        <f>(I218*21)/100</f>
        <v>0</v>
      </c>
      <c r="P218" t="s">
        <v>12</v>
      </c>
    </row>
    <row r="219" spans="1:16" x14ac:dyDescent="0.2">
      <c r="A219" s="22" t="s">
        <v>42</v>
      </c>
      <c r="E219" s="23" t="s">
        <v>307</v>
      </c>
      <c r="H219" s="35"/>
    </row>
    <row r="220" spans="1:16" ht="38.25" x14ac:dyDescent="0.2">
      <c r="A220" s="24" t="s">
        <v>44</v>
      </c>
      <c r="E220" s="25" t="s">
        <v>308</v>
      </c>
      <c r="H220" s="35"/>
    </row>
    <row r="221" spans="1:16" ht="409.5" x14ac:dyDescent="0.2">
      <c r="A221" t="s">
        <v>46</v>
      </c>
      <c r="E221" s="23" t="s">
        <v>309</v>
      </c>
      <c r="H221" s="35"/>
    </row>
    <row r="222" spans="1:16" x14ac:dyDescent="0.2">
      <c r="A222" s="13" t="s">
        <v>36</v>
      </c>
      <c r="B222" s="17" t="s">
        <v>310</v>
      </c>
      <c r="C222" s="17" t="s">
        <v>311</v>
      </c>
      <c r="D222" s="13" t="s">
        <v>38</v>
      </c>
      <c r="E222" s="18" t="s">
        <v>312</v>
      </c>
      <c r="F222" s="19" t="s">
        <v>50</v>
      </c>
      <c r="G222" s="20">
        <v>1</v>
      </c>
      <c r="H222" s="34">
        <v>0</v>
      </c>
      <c r="I222" s="21">
        <f>ROUND(ROUND(H222,2)*ROUND(G222,3),2)</f>
        <v>0</v>
      </c>
      <c r="J222" s="19"/>
      <c r="O222">
        <f>(I222*21)/100</f>
        <v>0</v>
      </c>
      <c r="P222" t="s">
        <v>12</v>
      </c>
    </row>
    <row r="223" spans="1:16" ht="25.5" x14ac:dyDescent="0.2">
      <c r="A223" s="22" t="s">
        <v>42</v>
      </c>
      <c r="E223" s="23" t="s">
        <v>313</v>
      </c>
    </row>
    <row r="224" spans="1:16" x14ac:dyDescent="0.2">
      <c r="A224" s="24" t="s">
        <v>44</v>
      </c>
      <c r="E224" s="25" t="s">
        <v>52</v>
      </c>
    </row>
    <row r="225" spans="1:5" ht="25.5" x14ac:dyDescent="0.2">
      <c r="A225" t="s">
        <v>46</v>
      </c>
      <c r="E225" s="23" t="s">
        <v>314</v>
      </c>
    </row>
  </sheetData>
  <sheetProtection algorithmName="SHA-512" hashValue="AXtVy3nbib39ZRo4E48IZiGBT8YmM4mYUBn4mXdElZfrImpjx/Dm3MztC0o+8lJBlFspqYAjxaADbiZG8YxWLA==" saltValue="1IDwYqnc3LNDGaGn0P4lkQ==" spinCount="100000"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Skutilová Dana Lic.</cp:lastModifiedBy>
  <dcterms:modified xsi:type="dcterms:W3CDTF">2024-08-27T08:40:47Z</dcterms:modified>
  <cp:category/>
  <cp:contentStatus/>
</cp:coreProperties>
</file>