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P:\PROJEKTY_MIRKA\_ARCHIV\_archiv_2024\_svitavy_psychiatrie_zahrada\_DPS_upraveno\"/>
    </mc:Choice>
  </mc:AlternateContent>
  <xr:revisionPtr revIDLastSave="0" documentId="13_ncr:1_{C9959124-D7A4-4F95-BFAC-83CA6EFF18AC}" xr6:coauthVersionLast="47" xr6:coauthVersionMax="47" xr10:uidLastSave="{00000000-0000-0000-0000-000000000000}"/>
  <bookViews>
    <workbookView xWindow="-120" yWindow="-120" windowWidth="29040" windowHeight="15840" xr2:uid="{00000000-000D-0000-FFFF-FFFF00000000}"/>
  </bookViews>
  <sheets>
    <sheet name="Stavba" sheetId="1" r:id="rId1"/>
    <sheet name="VzorPolozky" sheetId="10" state="hidden" r:id="rId2"/>
    <sheet name="00. 00. Naklady" sheetId="12" r:id="rId3"/>
    <sheet name="SO 01 SO 01 Pol" sheetId="13" r:id="rId4"/>
    <sheet name="SO 02 SO 02 Pol" sheetId="14" r:id="rId5"/>
    <sheet name="SO 03 SO 03 Pol" sheetId="15" r:id="rId6"/>
  </sheets>
  <externalReferences>
    <externalReference r:id="rId7"/>
  </externalReferences>
  <definedNames>
    <definedName name="CelkemDPHVypocet" localSheetId="0">Stavba!$H$49</definedName>
    <definedName name="CenaCelkem">Stavba!$G$29</definedName>
    <definedName name="CenaCelkemBezDPH">Stavba!$G$28</definedName>
    <definedName name="CenaCelkemVypocet" localSheetId="0">Stavba!$I$49</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'00. 00. Naklady'!$1:$7</definedName>
    <definedName name="_xlnm.Print_Titles" localSheetId="3">'SO 01 SO 01 Pol'!$1:$7</definedName>
    <definedName name="_xlnm.Print_Titles" localSheetId="4">'SO 02 SO 02 Pol'!$1:$7</definedName>
    <definedName name="_xlnm.Print_Titles" localSheetId="5">'SO 03 SO 03 Pol'!$1:$7</definedName>
    <definedName name="oadresa">Stavba!$D$6</definedName>
    <definedName name="Objednatel" localSheetId="0">Stavba!$D$5</definedName>
    <definedName name="Objekt" localSheetId="0">Stavba!$B$38</definedName>
    <definedName name="_xlnm.Print_Area" localSheetId="2">'00. 00. Naklady'!$A$1:$X$63</definedName>
    <definedName name="_xlnm.Print_Area" localSheetId="3">'SO 01 SO 01 Pol'!$A$1:$X$547</definedName>
    <definedName name="_xlnm.Print_Area" localSheetId="4">'SO 02 SO 02 Pol'!$A$1:$X$183</definedName>
    <definedName name="_xlnm.Print_Area" localSheetId="5">'SO 03 SO 03 Pol'!$A$1:$X$442</definedName>
    <definedName name="_xlnm.Print_Area" localSheetId="0">Stavba!$A$1:$J$94</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Stavba!$F$49</definedName>
    <definedName name="ZakladDPHZakl">Stavba!$G$25</definedName>
    <definedName name="ZakladDPHZaklVypocet" localSheetId="0">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BA90" i="15" l="1"/>
  <c r="BA66" i="15"/>
  <c r="BA40" i="15"/>
  <c r="BA37" i="15"/>
  <c r="BA34" i="15"/>
  <c r="BA31" i="15"/>
  <c r="BA27" i="15"/>
  <c r="BA24" i="15"/>
  <c r="BA21" i="15"/>
  <c r="BA10" i="15"/>
  <c r="G9" i="15"/>
  <c r="M9" i="15" s="1"/>
  <c r="I9" i="15"/>
  <c r="K9" i="15"/>
  <c r="O9" i="15"/>
  <c r="Q9" i="15"/>
  <c r="V9" i="15"/>
  <c r="G12" i="15"/>
  <c r="I12" i="15"/>
  <c r="K12" i="15"/>
  <c r="O12" i="15"/>
  <c r="Q12" i="15"/>
  <c r="V12" i="15"/>
  <c r="G14" i="15"/>
  <c r="M14" i="15" s="1"/>
  <c r="I14" i="15"/>
  <c r="K14" i="15"/>
  <c r="O14" i="15"/>
  <c r="Q14" i="15"/>
  <c r="V14" i="15"/>
  <c r="G17" i="15"/>
  <c r="M17" i="15" s="1"/>
  <c r="I17" i="15"/>
  <c r="K17" i="15"/>
  <c r="O17" i="15"/>
  <c r="Q17" i="15"/>
  <c r="V17" i="15"/>
  <c r="G20" i="15"/>
  <c r="M20" i="15" s="1"/>
  <c r="I20" i="15"/>
  <c r="K20" i="15"/>
  <c r="O20" i="15"/>
  <c r="Q20" i="15"/>
  <c r="V20" i="15"/>
  <c r="G23" i="15"/>
  <c r="M23" i="15" s="1"/>
  <c r="I23" i="15"/>
  <c r="K23" i="15"/>
  <c r="O23" i="15"/>
  <c r="Q23" i="15"/>
  <c r="V23" i="15"/>
  <c r="G26" i="15"/>
  <c r="M26" i="15" s="1"/>
  <c r="I26" i="15"/>
  <c r="K26" i="15"/>
  <c r="O26" i="15"/>
  <c r="Q26" i="15"/>
  <c r="V26" i="15"/>
  <c r="G29" i="15"/>
  <c r="M29" i="15" s="1"/>
  <c r="I29" i="15"/>
  <c r="K29" i="15"/>
  <c r="O29" i="15"/>
  <c r="Q29" i="15"/>
  <c r="V29" i="15"/>
  <c r="G33" i="15"/>
  <c r="M33" i="15" s="1"/>
  <c r="I33" i="15"/>
  <c r="K33" i="15"/>
  <c r="O33" i="15"/>
  <c r="Q33" i="15"/>
  <c r="V33" i="15"/>
  <c r="G36" i="15"/>
  <c r="M36" i="15" s="1"/>
  <c r="I36" i="15"/>
  <c r="K36" i="15"/>
  <c r="O36" i="15"/>
  <c r="Q36" i="15"/>
  <c r="V36" i="15"/>
  <c r="G39" i="15"/>
  <c r="M39" i="15" s="1"/>
  <c r="I39" i="15"/>
  <c r="K39" i="15"/>
  <c r="O39" i="15"/>
  <c r="Q39" i="15"/>
  <c r="V39" i="15"/>
  <c r="G43" i="15"/>
  <c r="M43" i="15" s="1"/>
  <c r="I43" i="15"/>
  <c r="K43" i="15"/>
  <c r="O43" i="15"/>
  <c r="Q43" i="15"/>
  <c r="V43" i="15"/>
  <c r="G45" i="15"/>
  <c r="I45" i="15"/>
  <c r="K45" i="15"/>
  <c r="O45" i="15"/>
  <c r="Q45" i="15"/>
  <c r="V45" i="15"/>
  <c r="G47" i="15"/>
  <c r="M47" i="15" s="1"/>
  <c r="I47" i="15"/>
  <c r="K47" i="15"/>
  <c r="O47" i="15"/>
  <c r="Q47" i="15"/>
  <c r="V47" i="15"/>
  <c r="G49" i="15"/>
  <c r="M49" i="15" s="1"/>
  <c r="I49" i="15"/>
  <c r="K49" i="15"/>
  <c r="O49" i="15"/>
  <c r="Q49" i="15"/>
  <c r="V49" i="15"/>
  <c r="G51" i="15"/>
  <c r="I51" i="15"/>
  <c r="K51" i="15"/>
  <c r="M51" i="15"/>
  <c r="O51" i="15"/>
  <c r="Q51" i="15"/>
  <c r="V51" i="15"/>
  <c r="G53" i="15"/>
  <c r="M53" i="15" s="1"/>
  <c r="I53" i="15"/>
  <c r="K53" i="15"/>
  <c r="O53" i="15"/>
  <c r="Q53" i="15"/>
  <c r="V53" i="15"/>
  <c r="G55" i="15"/>
  <c r="M55" i="15" s="1"/>
  <c r="I55" i="15"/>
  <c r="K55" i="15"/>
  <c r="O55" i="15"/>
  <c r="Q55" i="15"/>
  <c r="V55" i="15"/>
  <c r="G57" i="15"/>
  <c r="M57" i="15" s="1"/>
  <c r="I57" i="15"/>
  <c r="K57" i="15"/>
  <c r="O57" i="15"/>
  <c r="Q57" i="15"/>
  <c r="V57" i="15"/>
  <c r="G61" i="15"/>
  <c r="M61" i="15" s="1"/>
  <c r="I61" i="15"/>
  <c r="K61" i="15"/>
  <c r="O61" i="15"/>
  <c r="Q61" i="15"/>
  <c r="V61" i="15"/>
  <c r="G63" i="15"/>
  <c r="M63" i="15" s="1"/>
  <c r="I63" i="15"/>
  <c r="K63" i="15"/>
  <c r="O63" i="15"/>
  <c r="Q63" i="15"/>
  <c r="V63" i="15"/>
  <c r="G65" i="15"/>
  <c r="M65" i="15" s="1"/>
  <c r="I65" i="15"/>
  <c r="K65" i="15"/>
  <c r="O65" i="15"/>
  <c r="Q65" i="15"/>
  <c r="V65" i="15"/>
  <c r="G68" i="15"/>
  <c r="M68" i="15" s="1"/>
  <c r="I68" i="15"/>
  <c r="K68" i="15"/>
  <c r="O68" i="15"/>
  <c r="Q68" i="15"/>
  <c r="V68" i="15"/>
  <c r="G70" i="15"/>
  <c r="M70" i="15" s="1"/>
  <c r="I70" i="15"/>
  <c r="K70" i="15"/>
  <c r="O70" i="15"/>
  <c r="Q70" i="15"/>
  <c r="V70" i="15"/>
  <c r="G73" i="15"/>
  <c r="I73" i="15"/>
  <c r="K73" i="15"/>
  <c r="O73" i="15"/>
  <c r="Q73" i="15"/>
  <c r="V73" i="15"/>
  <c r="G75" i="15"/>
  <c r="M75" i="15" s="1"/>
  <c r="I75" i="15"/>
  <c r="K75" i="15"/>
  <c r="O75" i="15"/>
  <c r="Q75" i="15"/>
  <c r="V75" i="15"/>
  <c r="G77" i="15"/>
  <c r="M77" i="15" s="1"/>
  <c r="I77" i="15"/>
  <c r="K77" i="15"/>
  <c r="O77" i="15"/>
  <c r="Q77" i="15"/>
  <c r="V77" i="15"/>
  <c r="G79" i="15"/>
  <c r="M79" i="15" s="1"/>
  <c r="I79" i="15"/>
  <c r="K79" i="15"/>
  <c r="O79" i="15"/>
  <c r="Q79" i="15"/>
  <c r="V79" i="15"/>
  <c r="G81" i="15"/>
  <c r="M81" i="15" s="1"/>
  <c r="I81" i="15"/>
  <c r="K81" i="15"/>
  <c r="O81" i="15"/>
  <c r="Q81" i="15"/>
  <c r="V81" i="15"/>
  <c r="G83" i="15"/>
  <c r="M83" i="15" s="1"/>
  <c r="I83" i="15"/>
  <c r="K83" i="15"/>
  <c r="O83" i="15"/>
  <c r="Q83" i="15"/>
  <c r="V83" i="15"/>
  <c r="G85" i="15"/>
  <c r="M85" i="15" s="1"/>
  <c r="I85" i="15"/>
  <c r="K85" i="15"/>
  <c r="O85" i="15"/>
  <c r="Q85" i="15"/>
  <c r="V85" i="15"/>
  <c r="G87" i="15"/>
  <c r="M87" i="15" s="1"/>
  <c r="I87" i="15"/>
  <c r="K87" i="15"/>
  <c r="O87" i="15"/>
  <c r="Q87" i="15"/>
  <c r="V87" i="15"/>
  <c r="G91" i="15"/>
  <c r="M91" i="15" s="1"/>
  <c r="I91" i="15"/>
  <c r="K91" i="15"/>
  <c r="O91" i="15"/>
  <c r="Q91" i="15"/>
  <c r="V91" i="15"/>
  <c r="G93" i="15"/>
  <c r="I93" i="15"/>
  <c r="K93" i="15"/>
  <c r="O93" i="15"/>
  <c r="Q93" i="15"/>
  <c r="V93" i="15"/>
  <c r="G95" i="15"/>
  <c r="M95" i="15" s="1"/>
  <c r="I95" i="15"/>
  <c r="K95" i="15"/>
  <c r="O95" i="15"/>
  <c r="Q95" i="15"/>
  <c r="V95" i="15"/>
  <c r="G97" i="15"/>
  <c r="M97" i="15" s="1"/>
  <c r="I97" i="15"/>
  <c r="K97" i="15"/>
  <c r="O97" i="15"/>
  <c r="Q97" i="15"/>
  <c r="V97" i="15"/>
  <c r="G99" i="15"/>
  <c r="M99" i="15" s="1"/>
  <c r="I99" i="15"/>
  <c r="K99" i="15"/>
  <c r="O99" i="15"/>
  <c r="Q99" i="15"/>
  <c r="V99" i="15"/>
  <c r="G101" i="15"/>
  <c r="M101" i="15" s="1"/>
  <c r="I101" i="15"/>
  <c r="K101" i="15"/>
  <c r="O101" i="15"/>
  <c r="Q101" i="15"/>
  <c r="V101" i="15"/>
  <c r="G103" i="15"/>
  <c r="M103" i="15" s="1"/>
  <c r="I103" i="15"/>
  <c r="K103" i="15"/>
  <c r="O103" i="15"/>
  <c r="Q103" i="15"/>
  <c r="V103" i="15"/>
  <c r="G106" i="15"/>
  <c r="M106" i="15" s="1"/>
  <c r="I106" i="15"/>
  <c r="K106" i="15"/>
  <c r="O106" i="15"/>
  <c r="Q106" i="15"/>
  <c r="V106" i="15"/>
  <c r="G108" i="15"/>
  <c r="I108" i="15"/>
  <c r="K108" i="15"/>
  <c r="O108" i="15"/>
  <c r="Q108" i="15"/>
  <c r="V108" i="15"/>
  <c r="G110" i="15"/>
  <c r="M110" i="15" s="1"/>
  <c r="I110" i="15"/>
  <c r="K110" i="15"/>
  <c r="O110" i="15"/>
  <c r="Q110" i="15"/>
  <c r="V110" i="15"/>
  <c r="G112" i="15"/>
  <c r="M112" i="15" s="1"/>
  <c r="I112" i="15"/>
  <c r="K112" i="15"/>
  <c r="O112" i="15"/>
  <c r="Q112" i="15"/>
  <c r="V112" i="15"/>
  <c r="G114" i="15"/>
  <c r="M114" i="15" s="1"/>
  <c r="I114" i="15"/>
  <c r="K114" i="15"/>
  <c r="O114" i="15"/>
  <c r="Q114" i="15"/>
  <c r="V114" i="15"/>
  <c r="G116" i="15"/>
  <c r="M116" i="15" s="1"/>
  <c r="I116" i="15"/>
  <c r="K116" i="15"/>
  <c r="O116" i="15"/>
  <c r="Q116" i="15"/>
  <c r="V116" i="15"/>
  <c r="G119" i="15"/>
  <c r="M119" i="15" s="1"/>
  <c r="I119" i="15"/>
  <c r="K119" i="15"/>
  <c r="O119" i="15"/>
  <c r="Q119" i="15"/>
  <c r="V119" i="15"/>
  <c r="G121" i="15"/>
  <c r="M121" i="15" s="1"/>
  <c r="I121" i="15"/>
  <c r="K121" i="15"/>
  <c r="O121" i="15"/>
  <c r="Q121" i="15"/>
  <c r="V121" i="15"/>
  <c r="G123" i="15"/>
  <c r="M123" i="15" s="1"/>
  <c r="I123" i="15"/>
  <c r="K123" i="15"/>
  <c r="O123" i="15"/>
  <c r="Q123" i="15"/>
  <c r="V123" i="15"/>
  <c r="G125" i="15"/>
  <c r="M125" i="15" s="1"/>
  <c r="I125" i="15"/>
  <c r="K125" i="15"/>
  <c r="O125" i="15"/>
  <c r="Q125" i="15"/>
  <c r="V125" i="15"/>
  <c r="G128" i="15"/>
  <c r="I128" i="15"/>
  <c r="K128" i="15"/>
  <c r="O128" i="15"/>
  <c r="Q128" i="15"/>
  <c r="V128" i="15"/>
  <c r="G130" i="15"/>
  <c r="M130" i="15" s="1"/>
  <c r="I130" i="15"/>
  <c r="K130" i="15"/>
  <c r="O130" i="15"/>
  <c r="Q130" i="15"/>
  <c r="V130" i="15"/>
  <c r="G132" i="15"/>
  <c r="M132" i="15" s="1"/>
  <c r="I132" i="15"/>
  <c r="K132" i="15"/>
  <c r="O132" i="15"/>
  <c r="Q132" i="15"/>
  <c r="V132" i="15"/>
  <c r="G134" i="15"/>
  <c r="M134" i="15" s="1"/>
  <c r="I134" i="15"/>
  <c r="K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G142" i="15"/>
  <c r="M142" i="15" s="1"/>
  <c r="I142" i="15"/>
  <c r="K142" i="15"/>
  <c r="O142" i="15"/>
  <c r="Q142" i="15"/>
  <c r="V142" i="15"/>
  <c r="G144" i="15"/>
  <c r="M144" i="15" s="1"/>
  <c r="I144" i="15"/>
  <c r="K144" i="15"/>
  <c r="O144" i="15"/>
  <c r="Q144" i="15"/>
  <c r="V144" i="15"/>
  <c r="G146" i="15"/>
  <c r="M146" i="15" s="1"/>
  <c r="I146" i="15"/>
  <c r="K146" i="15"/>
  <c r="O146" i="15"/>
  <c r="Q146" i="15"/>
  <c r="V146" i="15"/>
  <c r="G148" i="15"/>
  <c r="M148" i="15" s="1"/>
  <c r="I148" i="15"/>
  <c r="K148" i="15"/>
  <c r="O148" i="15"/>
  <c r="Q148" i="15"/>
  <c r="V148" i="15"/>
  <c r="G150" i="15"/>
  <c r="M150" i="15" s="1"/>
  <c r="I150" i="15"/>
  <c r="K150" i="15"/>
  <c r="O150" i="15"/>
  <c r="Q150" i="15"/>
  <c r="V150" i="15"/>
  <c r="G152" i="15"/>
  <c r="M152" i="15" s="1"/>
  <c r="I152" i="15"/>
  <c r="K152" i="15"/>
  <c r="O152" i="15"/>
  <c r="Q152" i="15"/>
  <c r="V152" i="15"/>
  <c r="G154" i="15"/>
  <c r="M154" i="15" s="1"/>
  <c r="I154" i="15"/>
  <c r="K154" i="15"/>
  <c r="O154" i="15"/>
  <c r="Q154" i="15"/>
  <c r="V154" i="15"/>
  <c r="G156" i="15"/>
  <c r="M156" i="15" s="1"/>
  <c r="I156" i="15"/>
  <c r="K156" i="15"/>
  <c r="O156" i="15"/>
  <c r="Q156" i="15"/>
  <c r="V156" i="15"/>
  <c r="G158" i="15"/>
  <c r="M158" i="15" s="1"/>
  <c r="I158" i="15"/>
  <c r="K158" i="15"/>
  <c r="O158" i="15"/>
  <c r="Q158" i="15"/>
  <c r="V158" i="15"/>
  <c r="G160" i="15"/>
  <c r="M160" i="15" s="1"/>
  <c r="I160" i="15"/>
  <c r="K160" i="15"/>
  <c r="O160" i="15"/>
  <c r="Q160" i="15"/>
  <c r="V160" i="15"/>
  <c r="G162" i="15"/>
  <c r="M162" i="15" s="1"/>
  <c r="I162" i="15"/>
  <c r="K162" i="15"/>
  <c r="O162" i="15"/>
  <c r="Q162" i="15"/>
  <c r="V162" i="15"/>
  <c r="G165" i="15"/>
  <c r="M165" i="15" s="1"/>
  <c r="I165" i="15"/>
  <c r="K165" i="15"/>
  <c r="O165" i="15"/>
  <c r="Q165" i="15"/>
  <c r="V165" i="15"/>
  <c r="G168" i="15"/>
  <c r="I168" i="15"/>
  <c r="K168" i="15"/>
  <c r="O168" i="15"/>
  <c r="Q168" i="15"/>
  <c r="V168" i="15"/>
  <c r="G170" i="15"/>
  <c r="M170" i="15" s="1"/>
  <c r="I170" i="15"/>
  <c r="K170" i="15"/>
  <c r="O170" i="15"/>
  <c r="Q170" i="15"/>
  <c r="V170" i="15"/>
  <c r="G172" i="15"/>
  <c r="M172" i="15" s="1"/>
  <c r="I172" i="15"/>
  <c r="K172" i="15"/>
  <c r="O172" i="15"/>
  <c r="Q172" i="15"/>
  <c r="V172" i="15"/>
  <c r="G174" i="15"/>
  <c r="M174" i="15" s="1"/>
  <c r="I174" i="15"/>
  <c r="K174" i="15"/>
  <c r="O174" i="15"/>
  <c r="Q174" i="15"/>
  <c r="V174" i="15"/>
  <c r="G176" i="15"/>
  <c r="M176" i="15" s="1"/>
  <c r="I176" i="15"/>
  <c r="K176" i="15"/>
  <c r="O176" i="15"/>
  <c r="Q176" i="15"/>
  <c r="V176" i="15"/>
  <c r="G178" i="15"/>
  <c r="M178" i="15" s="1"/>
  <c r="I178" i="15"/>
  <c r="K178" i="15"/>
  <c r="O178" i="15"/>
  <c r="Q178" i="15"/>
  <c r="V178" i="15"/>
  <c r="G180" i="15"/>
  <c r="M180" i="15" s="1"/>
  <c r="I180" i="15"/>
  <c r="K180" i="15"/>
  <c r="O180" i="15"/>
  <c r="Q180" i="15"/>
  <c r="V180" i="15"/>
  <c r="G182" i="15"/>
  <c r="M182" i="15" s="1"/>
  <c r="I182" i="15"/>
  <c r="K182" i="15"/>
  <c r="O182" i="15"/>
  <c r="Q182" i="15"/>
  <c r="V182" i="15"/>
  <c r="G184" i="15"/>
  <c r="M184" i="15" s="1"/>
  <c r="I184" i="15"/>
  <c r="K184" i="15"/>
  <c r="O184" i="15"/>
  <c r="Q184" i="15"/>
  <c r="V184" i="15"/>
  <c r="G186" i="15"/>
  <c r="M186" i="15" s="1"/>
  <c r="I186" i="15"/>
  <c r="K186" i="15"/>
  <c r="O186" i="15"/>
  <c r="Q186" i="15"/>
  <c r="V186" i="15"/>
  <c r="G188" i="15"/>
  <c r="M188" i="15" s="1"/>
  <c r="I188" i="15"/>
  <c r="K188" i="15"/>
  <c r="O188" i="15"/>
  <c r="Q188" i="15"/>
  <c r="V188" i="15"/>
  <c r="G190" i="15"/>
  <c r="M190" i="15" s="1"/>
  <c r="I190" i="15"/>
  <c r="K190" i="15"/>
  <c r="O190" i="15"/>
  <c r="Q190" i="15"/>
  <c r="V190" i="15"/>
  <c r="G193" i="15"/>
  <c r="M193" i="15" s="1"/>
  <c r="I193" i="15"/>
  <c r="K193" i="15"/>
  <c r="O193" i="15"/>
  <c r="Q193" i="15"/>
  <c r="V193" i="15"/>
  <c r="G195" i="15"/>
  <c r="I195" i="15"/>
  <c r="K195" i="15"/>
  <c r="O195" i="15"/>
  <c r="Q195" i="15"/>
  <c r="V195" i="15"/>
  <c r="G197" i="15"/>
  <c r="M197" i="15" s="1"/>
  <c r="I197" i="15"/>
  <c r="K197" i="15"/>
  <c r="O197" i="15"/>
  <c r="Q197" i="15"/>
  <c r="V197" i="15"/>
  <c r="G199" i="15"/>
  <c r="M199" i="15" s="1"/>
  <c r="I199" i="15"/>
  <c r="K199" i="15"/>
  <c r="O199" i="15"/>
  <c r="Q199" i="15"/>
  <c r="V199" i="15"/>
  <c r="G201" i="15"/>
  <c r="M201" i="15" s="1"/>
  <c r="I201" i="15"/>
  <c r="K201" i="15"/>
  <c r="O201" i="15"/>
  <c r="Q201" i="15"/>
  <c r="V201" i="15"/>
  <c r="G203" i="15"/>
  <c r="M203" i="15" s="1"/>
  <c r="I203" i="15"/>
  <c r="K203" i="15"/>
  <c r="O203" i="15"/>
  <c r="Q203" i="15"/>
  <c r="V203" i="15"/>
  <c r="G205" i="15"/>
  <c r="M205" i="15" s="1"/>
  <c r="I205" i="15"/>
  <c r="K205" i="15"/>
  <c r="O205" i="15"/>
  <c r="Q205" i="15"/>
  <c r="V205" i="15"/>
  <c r="G207" i="15"/>
  <c r="M207" i="15" s="1"/>
  <c r="I207" i="15"/>
  <c r="K207" i="15"/>
  <c r="O207" i="15"/>
  <c r="Q207" i="15"/>
  <c r="V207" i="15"/>
  <c r="G209" i="15"/>
  <c r="M209" i="15" s="1"/>
  <c r="I209" i="15"/>
  <c r="K209" i="15"/>
  <c r="O209" i="15"/>
  <c r="Q209" i="15"/>
  <c r="V209" i="15"/>
  <c r="G211" i="15"/>
  <c r="M211" i="15" s="1"/>
  <c r="I211" i="15"/>
  <c r="K211" i="15"/>
  <c r="O211" i="15"/>
  <c r="Q211" i="15"/>
  <c r="V211" i="15"/>
  <c r="G213" i="15"/>
  <c r="M213" i="15" s="1"/>
  <c r="I213" i="15"/>
  <c r="K213" i="15"/>
  <c r="O213" i="15"/>
  <c r="Q213" i="15"/>
  <c r="V213" i="15"/>
  <c r="G215" i="15"/>
  <c r="M215" i="15" s="1"/>
  <c r="I215" i="15"/>
  <c r="K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3" i="15"/>
  <c r="M223" i="15" s="1"/>
  <c r="I223" i="15"/>
  <c r="K223" i="15"/>
  <c r="O223" i="15"/>
  <c r="Q223" i="15"/>
  <c r="V223" i="15"/>
  <c r="G225" i="15"/>
  <c r="M225" i="15" s="1"/>
  <c r="I225" i="15"/>
  <c r="K225" i="15"/>
  <c r="O225" i="15"/>
  <c r="Q225" i="15"/>
  <c r="V225" i="15"/>
  <c r="G227" i="15"/>
  <c r="M227" i="15" s="1"/>
  <c r="I227" i="15"/>
  <c r="K227" i="15"/>
  <c r="O227" i="15"/>
  <c r="Q227" i="15"/>
  <c r="V227" i="15"/>
  <c r="G229" i="15"/>
  <c r="M229" i="15" s="1"/>
  <c r="I229" i="15"/>
  <c r="K229" i="15"/>
  <c r="O229" i="15"/>
  <c r="Q229" i="15"/>
  <c r="V229" i="15"/>
  <c r="G231" i="15"/>
  <c r="M231" i="15" s="1"/>
  <c r="I231" i="15"/>
  <c r="K231" i="15"/>
  <c r="O231" i="15"/>
  <c r="Q231" i="15"/>
  <c r="V231" i="15"/>
  <c r="G233" i="15"/>
  <c r="M233" i="15" s="1"/>
  <c r="I233" i="15"/>
  <c r="K233" i="15"/>
  <c r="O233" i="15"/>
  <c r="Q233" i="15"/>
  <c r="V233" i="15"/>
  <c r="G235" i="15"/>
  <c r="M235" i="15" s="1"/>
  <c r="I235" i="15"/>
  <c r="K235" i="15"/>
  <c r="O235" i="15"/>
  <c r="Q235" i="15"/>
  <c r="V235" i="15"/>
  <c r="G237" i="15"/>
  <c r="M237" i="15" s="1"/>
  <c r="I237" i="15"/>
  <c r="K237" i="15"/>
  <c r="O237" i="15"/>
  <c r="Q237" i="15"/>
  <c r="V237" i="15"/>
  <c r="G239" i="15"/>
  <c r="M239" i="15" s="1"/>
  <c r="I239" i="15"/>
  <c r="K239" i="15"/>
  <c r="O239" i="15"/>
  <c r="Q239" i="15"/>
  <c r="V239" i="15"/>
  <c r="G241" i="15"/>
  <c r="M241" i="15" s="1"/>
  <c r="I241" i="15"/>
  <c r="K241" i="15"/>
  <c r="O241" i="15"/>
  <c r="Q241" i="15"/>
  <c r="V241" i="15"/>
  <c r="G243" i="15"/>
  <c r="M243" i="15" s="1"/>
  <c r="I243" i="15"/>
  <c r="K243" i="15"/>
  <c r="O243" i="15"/>
  <c r="Q243" i="15"/>
  <c r="V243" i="15"/>
  <c r="G245" i="15"/>
  <c r="I245" i="15"/>
  <c r="K245" i="15"/>
  <c r="M245" i="15"/>
  <c r="O245" i="15"/>
  <c r="Q245" i="15"/>
  <c r="V245" i="15"/>
  <c r="G247" i="15"/>
  <c r="M247" i="15" s="1"/>
  <c r="I247" i="15"/>
  <c r="K247" i="15"/>
  <c r="O247" i="15"/>
  <c r="Q247" i="15"/>
  <c r="V247" i="15"/>
  <c r="G249" i="15"/>
  <c r="M249" i="15" s="1"/>
  <c r="I249" i="15"/>
  <c r="K249" i="15"/>
  <c r="O249" i="15"/>
  <c r="Q249" i="15"/>
  <c r="V249" i="15"/>
  <c r="G251" i="15"/>
  <c r="M251" i="15" s="1"/>
  <c r="I251" i="15"/>
  <c r="K251" i="15"/>
  <c r="O251" i="15"/>
  <c r="Q251" i="15"/>
  <c r="V251" i="15"/>
  <c r="G253" i="15"/>
  <c r="M253" i="15" s="1"/>
  <c r="I253" i="15"/>
  <c r="K253" i="15"/>
  <c r="O253" i="15"/>
  <c r="Q253" i="15"/>
  <c r="V253" i="15"/>
  <c r="G255" i="15"/>
  <c r="M255" i="15" s="1"/>
  <c r="I255" i="15"/>
  <c r="K255" i="15"/>
  <c r="O255" i="15"/>
  <c r="Q255" i="15"/>
  <c r="V255" i="15"/>
  <c r="G257" i="15"/>
  <c r="M257" i="15" s="1"/>
  <c r="I257" i="15"/>
  <c r="K257" i="15"/>
  <c r="O257" i="15"/>
  <c r="Q257" i="15"/>
  <c r="V257" i="15"/>
  <c r="G259" i="15"/>
  <c r="M259" i="15" s="1"/>
  <c r="I259" i="15"/>
  <c r="K259" i="15"/>
  <c r="O259" i="15"/>
  <c r="Q259" i="15"/>
  <c r="V259" i="15"/>
  <c r="G261" i="15"/>
  <c r="M261" i="15" s="1"/>
  <c r="I261" i="15"/>
  <c r="K261" i="15"/>
  <c r="O261" i="15"/>
  <c r="Q261" i="15"/>
  <c r="V261" i="15"/>
  <c r="G263" i="15"/>
  <c r="M263" i="15" s="1"/>
  <c r="I263" i="15"/>
  <c r="K263" i="15"/>
  <c r="O263" i="15"/>
  <c r="Q263" i="15"/>
  <c r="V263" i="15"/>
  <c r="G265" i="15"/>
  <c r="M265" i="15" s="1"/>
  <c r="I265" i="15"/>
  <c r="K265" i="15"/>
  <c r="O265" i="15"/>
  <c r="Q265" i="15"/>
  <c r="V265" i="15"/>
  <c r="G267" i="15"/>
  <c r="M267" i="15" s="1"/>
  <c r="I267" i="15"/>
  <c r="K267" i="15"/>
  <c r="O267" i="15"/>
  <c r="Q267" i="15"/>
  <c r="V267" i="15"/>
  <c r="G269" i="15"/>
  <c r="M269" i="15" s="1"/>
  <c r="I269" i="15"/>
  <c r="K269" i="15"/>
  <c r="O269" i="15"/>
  <c r="Q269" i="15"/>
  <c r="V269" i="15"/>
  <c r="G271" i="15"/>
  <c r="M271" i="15" s="1"/>
  <c r="I271" i="15"/>
  <c r="K271" i="15"/>
  <c r="O271" i="15"/>
  <c r="Q271" i="15"/>
  <c r="V271" i="15"/>
  <c r="G273" i="15"/>
  <c r="M273" i="15" s="1"/>
  <c r="I273" i="15"/>
  <c r="K273" i="15"/>
  <c r="O273" i="15"/>
  <c r="Q273" i="15"/>
  <c r="V273" i="15"/>
  <c r="G275" i="15"/>
  <c r="M275" i="15" s="1"/>
  <c r="I275" i="15"/>
  <c r="K275" i="15"/>
  <c r="O275" i="15"/>
  <c r="Q275" i="15"/>
  <c r="V275" i="15"/>
  <c r="G277" i="15"/>
  <c r="M277" i="15" s="1"/>
  <c r="I277" i="15"/>
  <c r="K277" i="15"/>
  <c r="O277" i="15"/>
  <c r="Q277" i="15"/>
  <c r="V277" i="15"/>
  <c r="G279" i="15"/>
  <c r="M279" i="15" s="1"/>
  <c r="I279" i="15"/>
  <c r="K279" i="15"/>
  <c r="O279" i="15"/>
  <c r="Q279" i="15"/>
  <c r="V279" i="15"/>
  <c r="G281" i="15"/>
  <c r="M281" i="15" s="1"/>
  <c r="I281" i="15"/>
  <c r="K281" i="15"/>
  <c r="O281" i="15"/>
  <c r="Q281" i="15"/>
  <c r="V281" i="15"/>
  <c r="G283" i="15"/>
  <c r="M283" i="15" s="1"/>
  <c r="I283" i="15"/>
  <c r="K283" i="15"/>
  <c r="O283" i="15"/>
  <c r="Q283" i="15"/>
  <c r="V283" i="15"/>
  <c r="G285" i="15"/>
  <c r="M285" i="15" s="1"/>
  <c r="I285" i="15"/>
  <c r="K285" i="15"/>
  <c r="O285" i="15"/>
  <c r="Q285" i="15"/>
  <c r="V285" i="15"/>
  <c r="G287" i="15"/>
  <c r="M287" i="15" s="1"/>
  <c r="I287" i="15"/>
  <c r="K287" i="15"/>
  <c r="O287" i="15"/>
  <c r="Q287" i="15"/>
  <c r="V287" i="15"/>
  <c r="G289" i="15"/>
  <c r="M289" i="15" s="1"/>
  <c r="I289" i="15"/>
  <c r="K289" i="15"/>
  <c r="O289" i="15"/>
  <c r="Q289" i="15"/>
  <c r="V289" i="15"/>
  <c r="G291" i="15"/>
  <c r="M291" i="15" s="1"/>
  <c r="I291" i="15"/>
  <c r="K291" i="15"/>
  <c r="O291" i="15"/>
  <c r="Q291" i="15"/>
  <c r="V291" i="15"/>
  <c r="G293" i="15"/>
  <c r="M293" i="15" s="1"/>
  <c r="I293" i="15"/>
  <c r="K293" i="15"/>
  <c r="O293" i="15"/>
  <c r="Q293" i="15"/>
  <c r="V293" i="15"/>
  <c r="G295" i="15"/>
  <c r="M295" i="15" s="1"/>
  <c r="I295" i="15"/>
  <c r="K295" i="15"/>
  <c r="O295" i="15"/>
  <c r="Q295" i="15"/>
  <c r="V295" i="15"/>
  <c r="G297" i="15"/>
  <c r="M297" i="15" s="1"/>
  <c r="I297" i="15"/>
  <c r="K297" i="15"/>
  <c r="O297" i="15"/>
  <c r="Q297" i="15"/>
  <c r="V297" i="15"/>
  <c r="G299" i="15"/>
  <c r="M299" i="15" s="1"/>
  <c r="I299" i="15"/>
  <c r="K299" i="15"/>
  <c r="O299" i="15"/>
  <c r="Q299" i="15"/>
  <c r="V299" i="15"/>
  <c r="G301" i="15"/>
  <c r="M301" i="15" s="1"/>
  <c r="I301" i="15"/>
  <c r="K301" i="15"/>
  <c r="O301" i="15"/>
  <c r="Q301" i="15"/>
  <c r="V301" i="15"/>
  <c r="G303" i="15"/>
  <c r="M303" i="15" s="1"/>
  <c r="I303" i="15"/>
  <c r="K303" i="15"/>
  <c r="O303" i="15"/>
  <c r="Q303" i="15"/>
  <c r="V303" i="15"/>
  <c r="G305" i="15"/>
  <c r="M305" i="15" s="1"/>
  <c r="I305" i="15"/>
  <c r="K305" i="15"/>
  <c r="O305" i="15"/>
  <c r="Q305" i="15"/>
  <c r="V305" i="15"/>
  <c r="G307" i="15"/>
  <c r="M307" i="15" s="1"/>
  <c r="I307" i="15"/>
  <c r="K307" i="15"/>
  <c r="O307" i="15"/>
  <c r="Q307" i="15"/>
  <c r="V307" i="15"/>
  <c r="G309" i="15"/>
  <c r="M309" i="15" s="1"/>
  <c r="I309" i="15"/>
  <c r="K309" i="15"/>
  <c r="O309" i="15"/>
  <c r="Q309" i="15"/>
  <c r="V309" i="15"/>
  <c r="G311" i="15"/>
  <c r="M311" i="15" s="1"/>
  <c r="I311" i="15"/>
  <c r="K311" i="15"/>
  <c r="O311" i="15"/>
  <c r="Q311" i="15"/>
  <c r="V311" i="15"/>
  <c r="G313" i="15"/>
  <c r="M313" i="15" s="1"/>
  <c r="I313" i="15"/>
  <c r="K313" i="15"/>
  <c r="O313" i="15"/>
  <c r="Q313" i="15"/>
  <c r="V313" i="15"/>
  <c r="G315" i="15"/>
  <c r="M315" i="15" s="1"/>
  <c r="I315" i="15"/>
  <c r="K315" i="15"/>
  <c r="O315" i="15"/>
  <c r="Q315" i="15"/>
  <c r="V315"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29" i="15"/>
  <c r="M329" i="15" s="1"/>
  <c r="I329" i="15"/>
  <c r="K329" i="15"/>
  <c r="O329" i="15"/>
  <c r="Q329" i="15"/>
  <c r="V329" i="15"/>
  <c r="G331" i="15"/>
  <c r="M331" i="15" s="1"/>
  <c r="I331" i="15"/>
  <c r="K331" i="15"/>
  <c r="O331" i="15"/>
  <c r="Q331" i="15"/>
  <c r="V331" i="15"/>
  <c r="G333" i="15"/>
  <c r="M333" i="15" s="1"/>
  <c r="I333" i="15"/>
  <c r="K333" i="15"/>
  <c r="O333" i="15"/>
  <c r="Q333" i="15"/>
  <c r="V333" i="15"/>
  <c r="G335" i="15"/>
  <c r="M335" i="15" s="1"/>
  <c r="I335" i="15"/>
  <c r="K335" i="15"/>
  <c r="O335" i="15"/>
  <c r="Q335" i="15"/>
  <c r="V335" i="15"/>
  <c r="G337" i="15"/>
  <c r="M337" i="15" s="1"/>
  <c r="I337" i="15"/>
  <c r="K337" i="15"/>
  <c r="O337" i="15"/>
  <c r="Q337" i="15"/>
  <c r="V337" i="15"/>
  <c r="G339" i="15"/>
  <c r="M339" i="15" s="1"/>
  <c r="I339" i="15"/>
  <c r="K339" i="15"/>
  <c r="O339" i="15"/>
  <c r="Q339" i="15"/>
  <c r="V339" i="15"/>
  <c r="G341" i="15"/>
  <c r="M341" i="15" s="1"/>
  <c r="I341" i="15"/>
  <c r="K341" i="15"/>
  <c r="O341" i="15"/>
  <c r="Q341" i="15"/>
  <c r="V341" i="15"/>
  <c r="G343" i="15"/>
  <c r="M343" i="15" s="1"/>
  <c r="I343" i="15"/>
  <c r="K343" i="15"/>
  <c r="O343" i="15"/>
  <c r="Q343" i="15"/>
  <c r="V343" i="15"/>
  <c r="G345" i="15"/>
  <c r="M345" i="15" s="1"/>
  <c r="I345" i="15"/>
  <c r="K345" i="15"/>
  <c r="O345" i="15"/>
  <c r="Q345" i="15"/>
  <c r="V345" i="15"/>
  <c r="G347" i="15"/>
  <c r="M347" i="15" s="1"/>
  <c r="I347" i="15"/>
  <c r="K347" i="15"/>
  <c r="O347" i="15"/>
  <c r="Q347" i="15"/>
  <c r="V347" i="15"/>
  <c r="G349" i="15"/>
  <c r="M349" i="15" s="1"/>
  <c r="I349" i="15"/>
  <c r="K349" i="15"/>
  <c r="O349" i="15"/>
  <c r="Q349" i="15"/>
  <c r="V349" i="15"/>
  <c r="G351" i="15"/>
  <c r="M351" i="15" s="1"/>
  <c r="I351" i="15"/>
  <c r="K351" i="15"/>
  <c r="O351" i="15"/>
  <c r="Q351" i="15"/>
  <c r="V351" i="15"/>
  <c r="G353" i="15"/>
  <c r="M353" i="15" s="1"/>
  <c r="I353" i="15"/>
  <c r="K353" i="15"/>
  <c r="O353" i="15"/>
  <c r="Q353" i="15"/>
  <c r="V353" i="15"/>
  <c r="G355" i="15"/>
  <c r="M355" i="15" s="1"/>
  <c r="I355" i="15"/>
  <c r="K355" i="15"/>
  <c r="O355" i="15"/>
  <c r="Q355" i="15"/>
  <c r="V355" i="15"/>
  <c r="G357" i="15"/>
  <c r="M357" i="15" s="1"/>
  <c r="I357" i="15"/>
  <c r="K357" i="15"/>
  <c r="O357" i="15"/>
  <c r="Q357" i="15"/>
  <c r="V357" i="15"/>
  <c r="G359" i="15"/>
  <c r="M359" i="15" s="1"/>
  <c r="I359" i="15"/>
  <c r="K359" i="15"/>
  <c r="O359" i="15"/>
  <c r="Q359" i="15"/>
  <c r="V359" i="15"/>
  <c r="G361" i="15"/>
  <c r="M361" i="15" s="1"/>
  <c r="I361" i="15"/>
  <c r="K361" i="15"/>
  <c r="O361" i="15"/>
  <c r="Q361" i="15"/>
  <c r="V361" i="15"/>
  <c r="G363" i="15"/>
  <c r="M363" i="15" s="1"/>
  <c r="I363" i="15"/>
  <c r="K363" i="15"/>
  <c r="O363" i="15"/>
  <c r="Q363" i="15"/>
  <c r="V363" i="15"/>
  <c r="G365" i="15"/>
  <c r="I365" i="15"/>
  <c r="K365" i="15"/>
  <c r="M365" i="15"/>
  <c r="O365" i="15"/>
  <c r="Q365" i="15"/>
  <c r="V365" i="15"/>
  <c r="G367" i="15"/>
  <c r="M367" i="15" s="1"/>
  <c r="I367" i="15"/>
  <c r="K367" i="15"/>
  <c r="O367" i="15"/>
  <c r="Q367" i="15"/>
  <c r="V367" i="15"/>
  <c r="G369" i="15"/>
  <c r="M369" i="15" s="1"/>
  <c r="I369" i="15"/>
  <c r="K369" i="15"/>
  <c r="O369" i="15"/>
  <c r="Q369" i="15"/>
  <c r="V369" i="15"/>
  <c r="G371" i="15"/>
  <c r="M371" i="15" s="1"/>
  <c r="I371" i="15"/>
  <c r="K371" i="15"/>
  <c r="O371" i="15"/>
  <c r="Q371" i="15"/>
  <c r="V371" i="15"/>
  <c r="G373" i="15"/>
  <c r="M373" i="15" s="1"/>
  <c r="I373" i="15"/>
  <c r="K373" i="15"/>
  <c r="O373" i="15"/>
  <c r="Q373" i="15"/>
  <c r="V373" i="15"/>
  <c r="G375" i="15"/>
  <c r="M375" i="15" s="1"/>
  <c r="I375" i="15"/>
  <c r="K375" i="15"/>
  <c r="O375" i="15"/>
  <c r="Q375" i="15"/>
  <c r="V375" i="15"/>
  <c r="G377" i="15"/>
  <c r="M377" i="15" s="1"/>
  <c r="I377" i="15"/>
  <c r="K377" i="15"/>
  <c r="O377" i="15"/>
  <c r="Q377" i="15"/>
  <c r="V377" i="15"/>
  <c r="G379" i="15"/>
  <c r="M379" i="15" s="1"/>
  <c r="I379" i="15"/>
  <c r="K379" i="15"/>
  <c r="O379" i="15"/>
  <c r="Q379" i="15"/>
  <c r="V379" i="15"/>
  <c r="G381" i="15"/>
  <c r="M381" i="15" s="1"/>
  <c r="I381" i="15"/>
  <c r="K381" i="15"/>
  <c r="O381" i="15"/>
  <c r="Q381" i="15"/>
  <c r="V381" i="15"/>
  <c r="G383" i="15"/>
  <c r="M383" i="15" s="1"/>
  <c r="I383" i="15"/>
  <c r="K383" i="15"/>
  <c r="O383" i="15"/>
  <c r="Q383" i="15"/>
  <c r="V383" i="15"/>
  <c r="G385" i="15"/>
  <c r="M385" i="15" s="1"/>
  <c r="I385" i="15"/>
  <c r="K385" i="15"/>
  <c r="O385" i="15"/>
  <c r="Q385" i="15"/>
  <c r="V385" i="15"/>
  <c r="G387" i="15"/>
  <c r="M387" i="15" s="1"/>
  <c r="I387" i="15"/>
  <c r="K387" i="15"/>
  <c r="O387" i="15"/>
  <c r="Q387" i="15"/>
  <c r="V387" i="15"/>
  <c r="G389" i="15"/>
  <c r="M389" i="15" s="1"/>
  <c r="I389" i="15"/>
  <c r="K389" i="15"/>
  <c r="O389" i="15"/>
  <c r="Q389" i="15"/>
  <c r="V389" i="15"/>
  <c r="G391" i="15"/>
  <c r="M391" i="15" s="1"/>
  <c r="I391" i="15"/>
  <c r="K391" i="15"/>
  <c r="O391" i="15"/>
  <c r="Q391" i="15"/>
  <c r="V391" i="15"/>
  <c r="G393" i="15"/>
  <c r="M393" i="15" s="1"/>
  <c r="I393" i="15"/>
  <c r="K393" i="15"/>
  <c r="O393" i="15"/>
  <c r="Q393" i="15"/>
  <c r="V393" i="15"/>
  <c r="G395" i="15"/>
  <c r="M395" i="15" s="1"/>
  <c r="I395" i="15"/>
  <c r="K395" i="15"/>
  <c r="O395" i="15"/>
  <c r="Q395" i="15"/>
  <c r="V395" i="15"/>
  <c r="G397" i="15"/>
  <c r="M397" i="15" s="1"/>
  <c r="I397" i="15"/>
  <c r="K397" i="15"/>
  <c r="O397" i="15"/>
  <c r="Q397" i="15"/>
  <c r="V397" i="15"/>
  <c r="G399" i="15"/>
  <c r="M399" i="15" s="1"/>
  <c r="I399" i="15"/>
  <c r="K399" i="15"/>
  <c r="O399" i="15"/>
  <c r="Q399" i="15"/>
  <c r="V399" i="15"/>
  <c r="G401" i="15"/>
  <c r="M401" i="15" s="1"/>
  <c r="I401" i="15"/>
  <c r="K401" i="15"/>
  <c r="O401" i="15"/>
  <c r="Q401" i="15"/>
  <c r="V401" i="15"/>
  <c r="G403" i="15"/>
  <c r="M403" i="15" s="1"/>
  <c r="I403" i="15"/>
  <c r="K403" i="15"/>
  <c r="O403" i="15"/>
  <c r="Q403" i="15"/>
  <c r="V403" i="15"/>
  <c r="G405" i="15"/>
  <c r="M405" i="15" s="1"/>
  <c r="I405" i="15"/>
  <c r="K405" i="15"/>
  <c r="O405" i="15"/>
  <c r="Q405" i="15"/>
  <c r="V405" i="15"/>
  <c r="G407" i="15"/>
  <c r="M407" i="15" s="1"/>
  <c r="I407" i="15"/>
  <c r="K407" i="15"/>
  <c r="O407" i="15"/>
  <c r="Q407" i="15"/>
  <c r="V407" i="15"/>
  <c r="G409" i="15"/>
  <c r="M409" i="15" s="1"/>
  <c r="I409" i="15"/>
  <c r="K409" i="15"/>
  <c r="O409" i="15"/>
  <c r="Q409" i="15"/>
  <c r="V409" i="15"/>
  <c r="G411" i="15"/>
  <c r="M411" i="15" s="1"/>
  <c r="I411" i="15"/>
  <c r="K411" i="15"/>
  <c r="O411" i="15"/>
  <c r="Q411" i="15"/>
  <c r="V411" i="15"/>
  <c r="G413" i="15"/>
  <c r="M413" i="15" s="1"/>
  <c r="I413" i="15"/>
  <c r="K413" i="15"/>
  <c r="O413" i="15"/>
  <c r="Q413" i="15"/>
  <c r="V413" i="15"/>
  <c r="G415" i="15"/>
  <c r="M415" i="15" s="1"/>
  <c r="I415" i="15"/>
  <c r="K415" i="15"/>
  <c r="O415" i="15"/>
  <c r="Q415" i="15"/>
  <c r="V415" i="15"/>
  <c r="G417" i="15"/>
  <c r="M417" i="15" s="1"/>
  <c r="I417" i="15"/>
  <c r="K417" i="15"/>
  <c r="O417" i="15"/>
  <c r="Q417" i="15"/>
  <c r="V417" i="15"/>
  <c r="G420" i="15"/>
  <c r="M420" i="15" s="1"/>
  <c r="I420" i="15"/>
  <c r="K420" i="15"/>
  <c r="O420" i="15"/>
  <c r="Q420" i="15"/>
  <c r="V420" i="15"/>
  <c r="G422" i="15"/>
  <c r="M422" i="15" s="1"/>
  <c r="I422" i="15"/>
  <c r="K422" i="15"/>
  <c r="O422" i="15"/>
  <c r="Q422" i="15"/>
  <c r="V422" i="15"/>
  <c r="G424" i="15"/>
  <c r="M424" i="15" s="1"/>
  <c r="I424" i="15"/>
  <c r="K424" i="15"/>
  <c r="O424" i="15"/>
  <c r="Q424" i="15"/>
  <c r="V424" i="15"/>
  <c r="G426" i="15"/>
  <c r="M426" i="15" s="1"/>
  <c r="I426" i="15"/>
  <c r="K426" i="15"/>
  <c r="O426" i="15"/>
  <c r="Q426" i="15"/>
  <c r="V426" i="15"/>
  <c r="G428" i="15"/>
  <c r="M428" i="15" s="1"/>
  <c r="I428" i="15"/>
  <c r="K428" i="15"/>
  <c r="O428" i="15"/>
  <c r="Q428" i="15"/>
  <c r="V428" i="15"/>
  <c r="G430" i="15"/>
  <c r="M430" i="15" s="1"/>
  <c r="I430" i="15"/>
  <c r="K430" i="15"/>
  <c r="O430" i="15"/>
  <c r="Q430" i="15"/>
  <c r="V430" i="15"/>
  <c r="G432" i="15"/>
  <c r="M432" i="15" s="1"/>
  <c r="I432" i="15"/>
  <c r="K432" i="15"/>
  <c r="O432" i="15"/>
  <c r="Q432" i="15"/>
  <c r="V432" i="15"/>
  <c r="G434" i="15"/>
  <c r="M434" i="15" s="1"/>
  <c r="I434" i="15"/>
  <c r="K434" i="15"/>
  <c r="O434" i="15"/>
  <c r="Q434" i="15"/>
  <c r="V434" i="15"/>
  <c r="G436" i="15"/>
  <c r="M436" i="15" s="1"/>
  <c r="I436" i="15"/>
  <c r="K436" i="15"/>
  <c r="O436" i="15"/>
  <c r="Q436" i="15"/>
  <c r="V436" i="15"/>
  <c r="G438" i="15"/>
  <c r="M438" i="15" s="1"/>
  <c r="I438" i="15"/>
  <c r="K438" i="15"/>
  <c r="O438" i="15"/>
  <c r="Q438" i="15"/>
  <c r="V438" i="15"/>
  <c r="AE441" i="15"/>
  <c r="F47" i="1" s="1"/>
  <c r="BA101" i="14"/>
  <c r="BA98" i="14"/>
  <c r="BA64" i="14"/>
  <c r="BA55" i="14"/>
  <c r="BA39" i="14"/>
  <c r="BA19" i="14"/>
  <c r="BA16" i="14"/>
  <c r="BA13" i="14"/>
  <c r="BA10" i="14"/>
  <c r="G9" i="14"/>
  <c r="M9" i="14" s="1"/>
  <c r="I9" i="14"/>
  <c r="K9" i="14"/>
  <c r="O9" i="14"/>
  <c r="Q9" i="14"/>
  <c r="V9" i="14"/>
  <c r="G12" i="14"/>
  <c r="M12" i="14" s="1"/>
  <c r="I12" i="14"/>
  <c r="K12" i="14"/>
  <c r="O12" i="14"/>
  <c r="Q12" i="14"/>
  <c r="V12" i="14"/>
  <c r="G15" i="14"/>
  <c r="I15" i="14"/>
  <c r="K15" i="14"/>
  <c r="O15" i="14"/>
  <c r="Q15" i="14"/>
  <c r="V15" i="14"/>
  <c r="G18" i="14"/>
  <c r="M18" i="14" s="1"/>
  <c r="I18" i="14"/>
  <c r="K18" i="14"/>
  <c r="O18" i="14"/>
  <c r="Q18" i="14"/>
  <c r="V18" i="14"/>
  <c r="G21" i="14"/>
  <c r="I21" i="14"/>
  <c r="K21" i="14"/>
  <c r="M21" i="14"/>
  <c r="O21" i="14"/>
  <c r="Q21" i="14"/>
  <c r="V21" i="14"/>
  <c r="G24" i="14"/>
  <c r="M24" i="14" s="1"/>
  <c r="I24" i="14"/>
  <c r="K24" i="14"/>
  <c r="O24" i="14"/>
  <c r="Q24" i="14"/>
  <c r="V24" i="14"/>
  <c r="G27" i="14"/>
  <c r="M27" i="14" s="1"/>
  <c r="I27" i="14"/>
  <c r="K27" i="14"/>
  <c r="O27" i="14"/>
  <c r="Q27" i="14"/>
  <c r="V27" i="14"/>
  <c r="G29" i="14"/>
  <c r="M29" i="14" s="1"/>
  <c r="I29" i="14"/>
  <c r="K29" i="14"/>
  <c r="O29" i="14"/>
  <c r="Q29" i="14"/>
  <c r="V29" i="14"/>
  <c r="G32" i="14"/>
  <c r="M32" i="14" s="1"/>
  <c r="I32" i="14"/>
  <c r="K32" i="14"/>
  <c r="O32" i="14"/>
  <c r="Q32" i="14"/>
  <c r="V32" i="14"/>
  <c r="G35" i="14"/>
  <c r="M35" i="14" s="1"/>
  <c r="I35" i="14"/>
  <c r="K35" i="14"/>
  <c r="O35" i="14"/>
  <c r="Q35" i="14"/>
  <c r="V35" i="14"/>
  <c r="G38" i="14"/>
  <c r="M38" i="14" s="1"/>
  <c r="I38" i="14"/>
  <c r="K38" i="14"/>
  <c r="O38" i="14"/>
  <c r="Q38" i="14"/>
  <c r="V38" i="14"/>
  <c r="G41" i="14"/>
  <c r="M41" i="14" s="1"/>
  <c r="I41" i="14"/>
  <c r="K41" i="14"/>
  <c r="O41" i="14"/>
  <c r="Q41" i="14"/>
  <c r="V41" i="14"/>
  <c r="G44" i="14"/>
  <c r="M44" i="14" s="1"/>
  <c r="I44" i="14"/>
  <c r="K44" i="14"/>
  <c r="O44" i="14"/>
  <c r="Q44" i="14"/>
  <c r="V44" i="14"/>
  <c r="G46" i="14"/>
  <c r="M46" i="14" s="1"/>
  <c r="I46" i="14"/>
  <c r="K46" i="14"/>
  <c r="O46" i="14"/>
  <c r="Q46" i="14"/>
  <c r="V46" i="14"/>
  <c r="G49" i="14"/>
  <c r="M49" i="14" s="1"/>
  <c r="I49" i="14"/>
  <c r="K49" i="14"/>
  <c r="O49" i="14"/>
  <c r="Q49" i="14"/>
  <c r="V49" i="14"/>
  <c r="G52" i="14"/>
  <c r="M52" i="14" s="1"/>
  <c r="I52" i="14"/>
  <c r="K52" i="14"/>
  <c r="O52" i="14"/>
  <c r="Q52" i="14"/>
  <c r="V52" i="14"/>
  <c r="G54" i="14"/>
  <c r="M54" i="14" s="1"/>
  <c r="I54" i="14"/>
  <c r="K54" i="14"/>
  <c r="O54" i="14"/>
  <c r="Q54" i="14"/>
  <c r="V54" i="14"/>
  <c r="G57" i="14"/>
  <c r="M57" i="14" s="1"/>
  <c r="I57" i="14"/>
  <c r="K57" i="14"/>
  <c r="O57" i="14"/>
  <c r="Q57" i="14"/>
  <c r="V57" i="14"/>
  <c r="G59" i="14"/>
  <c r="M59" i="14" s="1"/>
  <c r="I59" i="14"/>
  <c r="K59" i="14"/>
  <c r="O59" i="14"/>
  <c r="Q59" i="14"/>
  <c r="V59" i="14"/>
  <c r="G63" i="14"/>
  <c r="M63" i="14" s="1"/>
  <c r="I63" i="14"/>
  <c r="K63" i="14"/>
  <c r="O63" i="14"/>
  <c r="Q63" i="14"/>
  <c r="V63" i="14"/>
  <c r="G66" i="14"/>
  <c r="M66" i="14" s="1"/>
  <c r="I66" i="14"/>
  <c r="K66" i="14"/>
  <c r="O66" i="14"/>
  <c r="Q66" i="14"/>
  <c r="V66" i="14"/>
  <c r="G70" i="14"/>
  <c r="M70" i="14" s="1"/>
  <c r="I70" i="14"/>
  <c r="K70" i="14"/>
  <c r="O70" i="14"/>
  <c r="Q70" i="14"/>
  <c r="V70" i="14"/>
  <c r="G73" i="14"/>
  <c r="M73" i="14" s="1"/>
  <c r="I73" i="14"/>
  <c r="K73" i="14"/>
  <c r="O73" i="14"/>
  <c r="Q73" i="14"/>
  <c r="V73" i="14"/>
  <c r="G76" i="14"/>
  <c r="I76" i="14"/>
  <c r="K76" i="14"/>
  <c r="M76" i="14"/>
  <c r="O76" i="14"/>
  <c r="Q76" i="14"/>
  <c r="V76" i="14"/>
  <c r="G80" i="14"/>
  <c r="M80" i="14" s="1"/>
  <c r="I80" i="14"/>
  <c r="K80" i="14"/>
  <c r="O80" i="14"/>
  <c r="Q80" i="14"/>
  <c r="V80" i="14"/>
  <c r="G83" i="14"/>
  <c r="M83" i="14" s="1"/>
  <c r="I83" i="14"/>
  <c r="K83" i="14"/>
  <c r="O83" i="14"/>
  <c r="Q83" i="14"/>
  <c r="V83" i="14"/>
  <c r="G86" i="14"/>
  <c r="M86" i="14" s="1"/>
  <c r="I86" i="14"/>
  <c r="K86" i="14"/>
  <c r="O86" i="14"/>
  <c r="Q86" i="14"/>
  <c r="V86" i="14"/>
  <c r="G89" i="14"/>
  <c r="M89" i="14" s="1"/>
  <c r="I89" i="14"/>
  <c r="K89" i="14"/>
  <c r="O89" i="14"/>
  <c r="Q89" i="14"/>
  <c r="V89" i="14"/>
  <c r="G92" i="14"/>
  <c r="M92" i="14" s="1"/>
  <c r="I92" i="14"/>
  <c r="K92" i="14"/>
  <c r="O92" i="14"/>
  <c r="Q92" i="14"/>
  <c r="V92" i="14"/>
  <c r="G95" i="14"/>
  <c r="M95" i="14" s="1"/>
  <c r="I95" i="14"/>
  <c r="K95" i="14"/>
  <c r="O95" i="14"/>
  <c r="Q95" i="14"/>
  <c r="V95" i="14"/>
  <c r="G97" i="14"/>
  <c r="M97" i="14" s="1"/>
  <c r="I97" i="14"/>
  <c r="K97" i="14"/>
  <c r="O97" i="14"/>
  <c r="Q97" i="14"/>
  <c r="V97" i="14"/>
  <c r="G100" i="14"/>
  <c r="M100" i="14" s="1"/>
  <c r="I100" i="14"/>
  <c r="K100" i="14"/>
  <c r="O100" i="14"/>
  <c r="Q100" i="14"/>
  <c r="V100" i="14"/>
  <c r="G103" i="14"/>
  <c r="M103" i="14" s="1"/>
  <c r="I103" i="14"/>
  <c r="K103" i="14"/>
  <c r="O103" i="14"/>
  <c r="Q103" i="14"/>
  <c r="V103" i="14"/>
  <c r="G106" i="14"/>
  <c r="M106" i="14" s="1"/>
  <c r="I106" i="14"/>
  <c r="K106" i="14"/>
  <c r="O106" i="14"/>
  <c r="Q106" i="14"/>
  <c r="V106" i="14"/>
  <c r="G109" i="14"/>
  <c r="I109" i="14"/>
  <c r="K109" i="14"/>
  <c r="M109" i="14"/>
  <c r="O109" i="14"/>
  <c r="Q109" i="14"/>
  <c r="V109" i="14"/>
  <c r="G113" i="14"/>
  <c r="M113" i="14" s="1"/>
  <c r="I113" i="14"/>
  <c r="K113" i="14"/>
  <c r="O113" i="14"/>
  <c r="Q113" i="14"/>
  <c r="V113" i="14"/>
  <c r="G116" i="14"/>
  <c r="M116" i="14" s="1"/>
  <c r="I116" i="14"/>
  <c r="K116" i="14"/>
  <c r="O116" i="14"/>
  <c r="Q116" i="14"/>
  <c r="V116" i="14"/>
  <c r="G118" i="14"/>
  <c r="M118" i="14" s="1"/>
  <c r="I118" i="14"/>
  <c r="K118" i="14"/>
  <c r="O118" i="14"/>
  <c r="Q118" i="14"/>
  <c r="V118" i="14"/>
  <c r="G121" i="14"/>
  <c r="M121" i="14" s="1"/>
  <c r="I121" i="14"/>
  <c r="K121" i="14"/>
  <c r="O121" i="14"/>
  <c r="Q121" i="14"/>
  <c r="V121" i="14"/>
  <c r="G123" i="14"/>
  <c r="M123" i="14" s="1"/>
  <c r="I123" i="14"/>
  <c r="K123" i="14"/>
  <c r="O123" i="14"/>
  <c r="Q123" i="14"/>
  <c r="V123" i="14"/>
  <c r="G125" i="14"/>
  <c r="M125" i="14" s="1"/>
  <c r="I125" i="14"/>
  <c r="K125" i="14"/>
  <c r="O125" i="14"/>
  <c r="Q125" i="14"/>
  <c r="V125" i="14"/>
  <c r="G127" i="14"/>
  <c r="M127" i="14" s="1"/>
  <c r="I127" i="14"/>
  <c r="K127" i="14"/>
  <c r="O127" i="14"/>
  <c r="Q127" i="14"/>
  <c r="V127" i="14"/>
  <c r="G129" i="14"/>
  <c r="M129" i="14" s="1"/>
  <c r="I129" i="14"/>
  <c r="K129" i="14"/>
  <c r="O129" i="14"/>
  <c r="Q129" i="14"/>
  <c r="V129" i="14"/>
  <c r="G131" i="14"/>
  <c r="M131" i="14" s="1"/>
  <c r="I131" i="14"/>
  <c r="K131" i="14"/>
  <c r="O131" i="14"/>
  <c r="Q131" i="14"/>
  <c r="V131" i="14"/>
  <c r="G133" i="14"/>
  <c r="M133" i="14" s="1"/>
  <c r="I133" i="14"/>
  <c r="K133" i="14"/>
  <c r="O133" i="14"/>
  <c r="Q133" i="14"/>
  <c r="V133" i="14"/>
  <c r="G135" i="14"/>
  <c r="M135" i="14" s="1"/>
  <c r="I135" i="14"/>
  <c r="K135" i="14"/>
  <c r="O135" i="14"/>
  <c r="Q135" i="14"/>
  <c r="V135" i="14"/>
  <c r="G137" i="14"/>
  <c r="M137" i="14" s="1"/>
  <c r="I137" i="14"/>
  <c r="K137" i="14"/>
  <c r="O137" i="14"/>
  <c r="Q137" i="14"/>
  <c r="V137" i="14"/>
  <c r="G139" i="14"/>
  <c r="M139" i="14" s="1"/>
  <c r="I139" i="14"/>
  <c r="K139" i="14"/>
  <c r="O139" i="14"/>
  <c r="Q139" i="14"/>
  <c r="V139" i="14"/>
  <c r="G141" i="14"/>
  <c r="M141" i="14" s="1"/>
  <c r="I141" i="14"/>
  <c r="K141" i="14"/>
  <c r="O141" i="14"/>
  <c r="Q141" i="14"/>
  <c r="V141" i="14"/>
  <c r="G143" i="14"/>
  <c r="M143" i="14" s="1"/>
  <c r="I143" i="14"/>
  <c r="K143" i="14"/>
  <c r="O143" i="14"/>
  <c r="Q143" i="14"/>
  <c r="V143" i="14"/>
  <c r="G145" i="14"/>
  <c r="M145" i="14" s="1"/>
  <c r="I145" i="14"/>
  <c r="K145" i="14"/>
  <c r="O145" i="14"/>
  <c r="Q145" i="14"/>
  <c r="V145" i="14"/>
  <c r="G147" i="14"/>
  <c r="M147" i="14" s="1"/>
  <c r="I147" i="14"/>
  <c r="K147" i="14"/>
  <c r="O147" i="14"/>
  <c r="Q147" i="14"/>
  <c r="V147" i="14"/>
  <c r="G149" i="14"/>
  <c r="M149" i="14" s="1"/>
  <c r="I149" i="14"/>
  <c r="K149" i="14"/>
  <c r="O149" i="14"/>
  <c r="Q149" i="14"/>
  <c r="V149" i="14"/>
  <c r="G151" i="14"/>
  <c r="M151" i="14" s="1"/>
  <c r="I151" i="14"/>
  <c r="K151" i="14"/>
  <c r="O151" i="14"/>
  <c r="Q151" i="14"/>
  <c r="V151" i="14"/>
  <c r="G153" i="14"/>
  <c r="M153" i="14" s="1"/>
  <c r="I153" i="14"/>
  <c r="K153" i="14"/>
  <c r="O153" i="14"/>
  <c r="Q153" i="14"/>
  <c r="V153" i="14"/>
  <c r="G155" i="14"/>
  <c r="M155" i="14" s="1"/>
  <c r="I155" i="14"/>
  <c r="K155" i="14"/>
  <c r="O155" i="14"/>
  <c r="Q155" i="14"/>
  <c r="V155" i="14"/>
  <c r="G157" i="14"/>
  <c r="M157" i="14" s="1"/>
  <c r="I157" i="14"/>
  <c r="K157" i="14"/>
  <c r="O157" i="14"/>
  <c r="Q157" i="14"/>
  <c r="V157" i="14"/>
  <c r="G159" i="14"/>
  <c r="M159" i="14" s="1"/>
  <c r="I159" i="14"/>
  <c r="K159" i="14"/>
  <c r="O159" i="14"/>
  <c r="Q159" i="14"/>
  <c r="V159" i="14"/>
  <c r="G161" i="14"/>
  <c r="I161" i="14"/>
  <c r="K161" i="14"/>
  <c r="M161" i="14"/>
  <c r="O161" i="14"/>
  <c r="Q161" i="14"/>
  <c r="V161" i="14"/>
  <c r="G163" i="14"/>
  <c r="M163" i="14" s="1"/>
  <c r="I163" i="14"/>
  <c r="K163" i="14"/>
  <c r="O163" i="14"/>
  <c r="Q163" i="14"/>
  <c r="V163" i="14"/>
  <c r="G165" i="14"/>
  <c r="M165" i="14" s="1"/>
  <c r="I165" i="14"/>
  <c r="K165" i="14"/>
  <c r="O165" i="14"/>
  <c r="Q165" i="14"/>
  <c r="V165" i="14"/>
  <c r="G167" i="14"/>
  <c r="M167" i="14" s="1"/>
  <c r="I167" i="14"/>
  <c r="K167" i="14"/>
  <c r="O167" i="14"/>
  <c r="Q167" i="14"/>
  <c r="V167" i="14"/>
  <c r="G170" i="14"/>
  <c r="M170" i="14" s="1"/>
  <c r="I170" i="14"/>
  <c r="K170" i="14"/>
  <c r="O170" i="14"/>
  <c r="Q170" i="14"/>
  <c r="V170" i="14"/>
  <c r="G172" i="14"/>
  <c r="M172" i="14" s="1"/>
  <c r="I172" i="14"/>
  <c r="K172" i="14"/>
  <c r="O172" i="14"/>
  <c r="Q172" i="14"/>
  <c r="V172" i="14"/>
  <c r="V174" i="14"/>
  <c r="G175" i="14"/>
  <c r="M175" i="14" s="1"/>
  <c r="M174" i="14" s="1"/>
  <c r="I175" i="14"/>
  <c r="I174" i="14" s="1"/>
  <c r="K175" i="14"/>
  <c r="K174" i="14" s="1"/>
  <c r="O175" i="14"/>
  <c r="O174" i="14" s="1"/>
  <c r="Q175" i="14"/>
  <c r="Q174" i="14" s="1"/>
  <c r="V175" i="14"/>
  <c r="G179" i="14"/>
  <c r="M179" i="14" s="1"/>
  <c r="M178" i="14" s="1"/>
  <c r="I179" i="14"/>
  <c r="I178" i="14" s="1"/>
  <c r="K179" i="14"/>
  <c r="K178" i="14" s="1"/>
  <c r="O179" i="14"/>
  <c r="O178" i="14" s="1"/>
  <c r="Q179" i="14"/>
  <c r="Q178" i="14" s="1"/>
  <c r="V179" i="14"/>
  <c r="V178" i="14" s="1"/>
  <c r="AE182" i="14"/>
  <c r="F45" i="1" s="1"/>
  <c r="BA517" i="13"/>
  <c r="BA446" i="13"/>
  <c r="BA437" i="13"/>
  <c r="BA431" i="13"/>
  <c r="BA424" i="13"/>
  <c r="BA378" i="13"/>
  <c r="BA371" i="13"/>
  <c r="BA352" i="13"/>
  <c r="BA179" i="13"/>
  <c r="BA160" i="13"/>
  <c r="BA29" i="13"/>
  <c r="BA24" i="13"/>
  <c r="G9" i="13"/>
  <c r="I9" i="13"/>
  <c r="K9" i="13"/>
  <c r="M9" i="13"/>
  <c r="O9" i="13"/>
  <c r="Q9" i="13"/>
  <c r="V9" i="13"/>
  <c r="G14" i="13"/>
  <c r="I14" i="13"/>
  <c r="K14" i="13"/>
  <c r="O14" i="13"/>
  <c r="Q14" i="13"/>
  <c r="V14" i="13"/>
  <c r="G18" i="13"/>
  <c r="M18" i="13" s="1"/>
  <c r="I18" i="13"/>
  <c r="K18" i="13"/>
  <c r="O18" i="13"/>
  <c r="Q18" i="13"/>
  <c r="V18" i="13"/>
  <c r="G23" i="13"/>
  <c r="M23" i="13" s="1"/>
  <c r="I23" i="13"/>
  <c r="K23" i="13"/>
  <c r="O23" i="13"/>
  <c r="Q23" i="13"/>
  <c r="V23" i="13"/>
  <c r="G28" i="13"/>
  <c r="M28" i="13" s="1"/>
  <c r="I28" i="13"/>
  <c r="K28" i="13"/>
  <c r="O28" i="13"/>
  <c r="Q28" i="13"/>
  <c r="V28" i="13"/>
  <c r="G33" i="13"/>
  <c r="M33" i="13" s="1"/>
  <c r="I33" i="13"/>
  <c r="K33" i="13"/>
  <c r="O33" i="13"/>
  <c r="Q33" i="13"/>
  <c r="V33" i="13"/>
  <c r="G42" i="13"/>
  <c r="M42" i="13" s="1"/>
  <c r="I42" i="13"/>
  <c r="K42" i="13"/>
  <c r="O42" i="13"/>
  <c r="Q42" i="13"/>
  <c r="V42" i="13"/>
  <c r="G48" i="13"/>
  <c r="M48" i="13" s="1"/>
  <c r="I48" i="13"/>
  <c r="K48" i="13"/>
  <c r="O48" i="13"/>
  <c r="Q48" i="13"/>
  <c r="V48" i="13"/>
  <c r="G54" i="13"/>
  <c r="M54" i="13" s="1"/>
  <c r="I54" i="13"/>
  <c r="K54" i="13"/>
  <c r="O54" i="13"/>
  <c r="Q54" i="13"/>
  <c r="V54" i="13"/>
  <c r="G66" i="13"/>
  <c r="M66" i="13" s="1"/>
  <c r="I66" i="13"/>
  <c r="K66" i="13"/>
  <c r="O66" i="13"/>
  <c r="Q66" i="13"/>
  <c r="V66" i="13"/>
  <c r="G78" i="13"/>
  <c r="M78" i="13" s="1"/>
  <c r="I78" i="13"/>
  <c r="K78" i="13"/>
  <c r="O78" i="13"/>
  <c r="Q78" i="13"/>
  <c r="V78" i="13"/>
  <c r="G83" i="13"/>
  <c r="M83" i="13" s="1"/>
  <c r="I83" i="13"/>
  <c r="K83" i="13"/>
  <c r="O83" i="13"/>
  <c r="Q83" i="13"/>
  <c r="V83" i="13"/>
  <c r="G95" i="13"/>
  <c r="M95" i="13" s="1"/>
  <c r="I95" i="13"/>
  <c r="K95" i="13"/>
  <c r="O95" i="13"/>
  <c r="Q95" i="13"/>
  <c r="V95" i="13"/>
  <c r="G101" i="13"/>
  <c r="M101" i="13" s="1"/>
  <c r="I101" i="13"/>
  <c r="K101" i="13"/>
  <c r="O101" i="13"/>
  <c r="Q101" i="13"/>
  <c r="V101" i="13"/>
  <c r="G109" i="13"/>
  <c r="M109" i="13" s="1"/>
  <c r="I109" i="13"/>
  <c r="K109" i="13"/>
  <c r="O109" i="13"/>
  <c r="Q109" i="13"/>
  <c r="V109" i="13"/>
  <c r="G117" i="13"/>
  <c r="M117" i="13" s="1"/>
  <c r="I117" i="13"/>
  <c r="K117" i="13"/>
  <c r="O117" i="13"/>
  <c r="Q117" i="13"/>
  <c r="V117" i="13"/>
  <c r="G123" i="13"/>
  <c r="M123" i="13" s="1"/>
  <c r="I123" i="13"/>
  <c r="K123" i="13"/>
  <c r="O123" i="13"/>
  <c r="Q123" i="13"/>
  <c r="V123" i="13"/>
  <c r="G134" i="13"/>
  <c r="M134" i="13" s="1"/>
  <c r="I134" i="13"/>
  <c r="K134" i="13"/>
  <c r="O134" i="13"/>
  <c r="Q134" i="13"/>
  <c r="V134" i="13"/>
  <c r="G140" i="13"/>
  <c r="I140" i="13"/>
  <c r="K140" i="13"/>
  <c r="O140" i="13"/>
  <c r="Q140" i="13"/>
  <c r="V140" i="13"/>
  <c r="G159" i="13"/>
  <c r="M159" i="13" s="1"/>
  <c r="I159" i="13"/>
  <c r="K159" i="13"/>
  <c r="O159" i="13"/>
  <c r="Q159" i="13"/>
  <c r="V159" i="13"/>
  <c r="G178" i="13"/>
  <c r="M178" i="13" s="1"/>
  <c r="I178" i="13"/>
  <c r="K178" i="13"/>
  <c r="O178" i="13"/>
  <c r="Q178" i="13"/>
  <c r="V178" i="13"/>
  <c r="G199" i="13"/>
  <c r="M199" i="13" s="1"/>
  <c r="I199" i="13"/>
  <c r="K199" i="13"/>
  <c r="O199" i="13"/>
  <c r="Q199" i="13"/>
  <c r="V199" i="13"/>
  <c r="G210" i="13"/>
  <c r="M210" i="13" s="1"/>
  <c r="I210" i="13"/>
  <c r="K210" i="13"/>
  <c r="O210" i="13"/>
  <c r="Q210" i="13"/>
  <c r="V210" i="13"/>
  <c r="G221" i="13"/>
  <c r="M221" i="13" s="1"/>
  <c r="I221" i="13"/>
  <c r="K221" i="13"/>
  <c r="O221" i="13"/>
  <c r="Q221" i="13"/>
  <c r="V221" i="13"/>
  <c r="G228" i="13"/>
  <c r="M228" i="13" s="1"/>
  <c r="I228" i="13"/>
  <c r="K228" i="13"/>
  <c r="O228" i="13"/>
  <c r="Q228" i="13"/>
  <c r="V228" i="13"/>
  <c r="G235" i="13"/>
  <c r="I235" i="13"/>
  <c r="K235" i="13"/>
  <c r="M235" i="13"/>
  <c r="O235" i="13"/>
  <c r="Q235" i="13"/>
  <c r="V235" i="13"/>
  <c r="G243" i="13"/>
  <c r="M243" i="13" s="1"/>
  <c r="I243" i="13"/>
  <c r="K243" i="13"/>
  <c r="O243" i="13"/>
  <c r="Q243" i="13"/>
  <c r="V243" i="13"/>
  <c r="G248" i="13"/>
  <c r="M248" i="13" s="1"/>
  <c r="I248" i="13"/>
  <c r="K248" i="13"/>
  <c r="O248" i="13"/>
  <c r="Q248" i="13"/>
  <c r="V248" i="13"/>
  <c r="G256" i="13"/>
  <c r="M256" i="13" s="1"/>
  <c r="I256" i="13"/>
  <c r="K256" i="13"/>
  <c r="O256" i="13"/>
  <c r="Q256" i="13"/>
  <c r="V256" i="13"/>
  <c r="G267" i="13"/>
  <c r="M267" i="13" s="1"/>
  <c r="I267" i="13"/>
  <c r="K267" i="13"/>
  <c r="O267" i="13"/>
  <c r="Q267" i="13"/>
  <c r="V267" i="13"/>
  <c r="G279" i="13"/>
  <c r="M279" i="13" s="1"/>
  <c r="I279" i="13"/>
  <c r="K279" i="13"/>
  <c r="O279" i="13"/>
  <c r="Q279" i="13"/>
  <c r="V279" i="13"/>
  <c r="G284" i="13"/>
  <c r="M284" i="13" s="1"/>
  <c r="I284" i="13"/>
  <c r="K284" i="13"/>
  <c r="O284" i="13"/>
  <c r="Q284" i="13"/>
  <c r="V284" i="13"/>
  <c r="G293" i="13"/>
  <c r="I293" i="13"/>
  <c r="K293" i="13"/>
  <c r="M293" i="13"/>
  <c r="O293" i="13"/>
  <c r="Q293" i="13"/>
  <c r="V293" i="13"/>
  <c r="G310" i="13"/>
  <c r="M310" i="13" s="1"/>
  <c r="I310" i="13"/>
  <c r="K310" i="13"/>
  <c r="O310" i="13"/>
  <c r="Q310" i="13"/>
  <c r="V310" i="13"/>
  <c r="G317" i="13"/>
  <c r="M317" i="13" s="1"/>
  <c r="I317" i="13"/>
  <c r="K317" i="13"/>
  <c r="O317" i="13"/>
  <c r="Q317" i="13"/>
  <c r="V317" i="13"/>
  <c r="V309" i="13" s="1"/>
  <c r="G322" i="13"/>
  <c r="M322" i="13" s="1"/>
  <c r="I322" i="13"/>
  <c r="K322" i="13"/>
  <c r="O322" i="13"/>
  <c r="Q322" i="13"/>
  <c r="V322" i="13"/>
  <c r="G329" i="13"/>
  <c r="M329" i="13" s="1"/>
  <c r="M328" i="13" s="1"/>
  <c r="I329" i="13"/>
  <c r="I328" i="13" s="1"/>
  <c r="K329" i="13"/>
  <c r="K328" i="13" s="1"/>
  <c r="O329" i="13"/>
  <c r="O328" i="13" s="1"/>
  <c r="Q329" i="13"/>
  <c r="Q328" i="13" s="1"/>
  <c r="V329" i="13"/>
  <c r="V328" i="13" s="1"/>
  <c r="G350" i="13"/>
  <c r="I350" i="13"/>
  <c r="I349" i="13" s="1"/>
  <c r="K350" i="13"/>
  <c r="M350" i="13"/>
  <c r="O350" i="13"/>
  <c r="Q350" i="13"/>
  <c r="Q349" i="13" s="1"/>
  <c r="V350" i="13"/>
  <c r="G356" i="13"/>
  <c r="M356" i="13" s="1"/>
  <c r="I356" i="13"/>
  <c r="K356" i="13"/>
  <c r="O356" i="13"/>
  <c r="O349" i="13" s="1"/>
  <c r="Q356" i="13"/>
  <c r="V356" i="13"/>
  <c r="G362" i="13"/>
  <c r="I362" i="13"/>
  <c r="K362" i="13"/>
  <c r="O362" i="13"/>
  <c r="Q362" i="13"/>
  <c r="V362" i="13"/>
  <c r="G370" i="13"/>
  <c r="M370" i="13" s="1"/>
  <c r="I370" i="13"/>
  <c r="K370" i="13"/>
  <c r="O370" i="13"/>
  <c r="Q370" i="13"/>
  <c r="V370" i="13"/>
  <c r="G377" i="13"/>
  <c r="M377" i="13" s="1"/>
  <c r="I377" i="13"/>
  <c r="K377" i="13"/>
  <c r="O377" i="13"/>
  <c r="Q377" i="13"/>
  <c r="V377" i="13"/>
  <c r="G383" i="13"/>
  <c r="I383" i="13"/>
  <c r="K383" i="13"/>
  <c r="M383" i="13"/>
  <c r="O383" i="13"/>
  <c r="Q383" i="13"/>
  <c r="V383" i="13"/>
  <c r="G388" i="13"/>
  <c r="M388" i="13" s="1"/>
  <c r="I388" i="13"/>
  <c r="K388" i="13"/>
  <c r="O388" i="13"/>
  <c r="Q388" i="13"/>
  <c r="V388" i="13"/>
  <c r="G392" i="13"/>
  <c r="M392" i="13" s="1"/>
  <c r="I392" i="13"/>
  <c r="K392" i="13"/>
  <c r="O392" i="13"/>
  <c r="Q392" i="13"/>
  <c r="V392" i="13"/>
  <c r="G397" i="13"/>
  <c r="G396" i="13" s="1"/>
  <c r="I397" i="13"/>
  <c r="I396" i="13" s="1"/>
  <c r="K397" i="13"/>
  <c r="K396" i="13" s="1"/>
  <c r="O397" i="13"/>
  <c r="O396" i="13" s="1"/>
  <c r="Q397" i="13"/>
  <c r="Q396" i="13" s="1"/>
  <c r="V397" i="13"/>
  <c r="V396" i="13" s="1"/>
  <c r="G404" i="13"/>
  <c r="M404" i="13" s="1"/>
  <c r="I404" i="13"/>
  <c r="K404" i="13"/>
  <c r="O404" i="13"/>
  <c r="Q404" i="13"/>
  <c r="V404" i="13"/>
  <c r="G416" i="13"/>
  <c r="M416" i="13" s="1"/>
  <c r="I416" i="13"/>
  <c r="K416" i="13"/>
  <c r="O416" i="13"/>
  <c r="Q416" i="13"/>
  <c r="V416" i="13"/>
  <c r="G420" i="13"/>
  <c r="I420" i="13"/>
  <c r="K420" i="13"/>
  <c r="O420" i="13"/>
  <c r="Q420" i="13"/>
  <c r="V420" i="13"/>
  <c r="G423" i="13"/>
  <c r="M423" i="13" s="1"/>
  <c r="I423" i="13"/>
  <c r="K423" i="13"/>
  <c r="O423" i="13"/>
  <c r="Q423" i="13"/>
  <c r="V423" i="13"/>
  <c r="G427" i="13"/>
  <c r="M427" i="13" s="1"/>
  <c r="I427" i="13"/>
  <c r="K427" i="13"/>
  <c r="O427" i="13"/>
  <c r="Q427" i="13"/>
  <c r="V427" i="13"/>
  <c r="G430" i="13"/>
  <c r="M430" i="13" s="1"/>
  <c r="I430" i="13"/>
  <c r="K430" i="13"/>
  <c r="O430" i="13"/>
  <c r="Q430" i="13"/>
  <c r="V430" i="13"/>
  <c r="G436" i="13"/>
  <c r="M436" i="13" s="1"/>
  <c r="I436" i="13"/>
  <c r="K436" i="13"/>
  <c r="O436" i="13"/>
  <c r="Q436" i="13"/>
  <c r="V436" i="13"/>
  <c r="G440" i="13"/>
  <c r="M440" i="13" s="1"/>
  <c r="I440" i="13"/>
  <c r="K440" i="13"/>
  <c r="O440" i="13"/>
  <c r="Q440" i="13"/>
  <c r="V440" i="13"/>
  <c r="O443" i="13"/>
  <c r="V443" i="13"/>
  <c r="G444" i="13"/>
  <c r="G443" i="13" s="1"/>
  <c r="I88" i="1" s="1"/>
  <c r="I444" i="13"/>
  <c r="I443" i="13" s="1"/>
  <c r="K444" i="13"/>
  <c r="K443" i="13" s="1"/>
  <c r="M444" i="13"/>
  <c r="M443" i="13" s="1"/>
  <c r="O444" i="13"/>
  <c r="Q444" i="13"/>
  <c r="Q443" i="13" s="1"/>
  <c r="V444" i="13"/>
  <c r="G451" i="13"/>
  <c r="M451" i="13" s="1"/>
  <c r="I451" i="13"/>
  <c r="K451" i="13"/>
  <c r="O451" i="13"/>
  <c r="Q451" i="13"/>
  <c r="V451" i="13"/>
  <c r="G453" i="13"/>
  <c r="M453" i="13" s="1"/>
  <c r="I453" i="13"/>
  <c r="K453" i="13"/>
  <c r="O453" i="13"/>
  <c r="Q453" i="13"/>
  <c r="V453" i="13"/>
  <c r="G455" i="13"/>
  <c r="M455" i="13" s="1"/>
  <c r="I455" i="13"/>
  <c r="K455" i="13"/>
  <c r="O455" i="13"/>
  <c r="Q455" i="13"/>
  <c r="V455" i="13"/>
  <c r="G457" i="13"/>
  <c r="M457" i="13" s="1"/>
  <c r="I457" i="13"/>
  <c r="K457" i="13"/>
  <c r="O457" i="13"/>
  <c r="Q457" i="13"/>
  <c r="V457" i="13"/>
  <c r="G459" i="13"/>
  <c r="I459" i="13"/>
  <c r="K459" i="13"/>
  <c r="M459" i="13"/>
  <c r="O459" i="13"/>
  <c r="Q459" i="13"/>
  <c r="V459" i="13"/>
  <c r="G461" i="13"/>
  <c r="M461" i="13" s="1"/>
  <c r="I461" i="13"/>
  <c r="K461" i="13"/>
  <c r="O461" i="13"/>
  <c r="Q461" i="13"/>
  <c r="V461" i="13"/>
  <c r="G463" i="13"/>
  <c r="M463" i="13" s="1"/>
  <c r="I463" i="13"/>
  <c r="K463" i="13"/>
  <c r="O463" i="13"/>
  <c r="Q463" i="13"/>
  <c r="V463" i="13"/>
  <c r="G465" i="13"/>
  <c r="M465" i="13" s="1"/>
  <c r="I465" i="13"/>
  <c r="K465" i="13"/>
  <c r="O465" i="13"/>
  <c r="Q465" i="13"/>
  <c r="V465" i="13"/>
  <c r="G467" i="13"/>
  <c r="M467" i="13" s="1"/>
  <c r="I467" i="13"/>
  <c r="K467" i="13"/>
  <c r="O467" i="13"/>
  <c r="Q467" i="13"/>
  <c r="V467" i="13"/>
  <c r="G469" i="13"/>
  <c r="M469" i="13" s="1"/>
  <c r="I469" i="13"/>
  <c r="K469" i="13"/>
  <c r="O469" i="13"/>
  <c r="Q469" i="13"/>
  <c r="V469" i="13"/>
  <c r="G471" i="13"/>
  <c r="M471" i="13" s="1"/>
  <c r="I471" i="13"/>
  <c r="K471" i="13"/>
  <c r="O471" i="13"/>
  <c r="Q471" i="13"/>
  <c r="V471" i="13"/>
  <c r="G473" i="13"/>
  <c r="M473" i="13" s="1"/>
  <c r="I473" i="13"/>
  <c r="K473" i="13"/>
  <c r="O473" i="13"/>
  <c r="Q473" i="13"/>
  <c r="V473" i="13"/>
  <c r="G475" i="13"/>
  <c r="M475" i="13" s="1"/>
  <c r="I475" i="13"/>
  <c r="K475" i="13"/>
  <c r="O475" i="13"/>
  <c r="Q475" i="13"/>
  <c r="V475" i="13"/>
  <c r="G477" i="13"/>
  <c r="M477" i="13" s="1"/>
  <c r="I477" i="13"/>
  <c r="K477" i="13"/>
  <c r="O477" i="13"/>
  <c r="Q477" i="13"/>
  <c r="V477" i="13"/>
  <c r="G479" i="13"/>
  <c r="M479" i="13" s="1"/>
  <c r="I479" i="13"/>
  <c r="K479" i="13"/>
  <c r="O479" i="13"/>
  <c r="Q479" i="13"/>
  <c r="V479" i="13"/>
  <c r="G481" i="13"/>
  <c r="M481" i="13" s="1"/>
  <c r="I481" i="13"/>
  <c r="K481" i="13"/>
  <c r="O481" i="13"/>
  <c r="Q481" i="13"/>
  <c r="V481" i="13"/>
  <c r="G483" i="13"/>
  <c r="M483" i="13" s="1"/>
  <c r="I483" i="13"/>
  <c r="K483" i="13"/>
  <c r="O483" i="13"/>
  <c r="Q483" i="13"/>
  <c r="V483" i="13"/>
  <c r="G485" i="13"/>
  <c r="M485" i="13" s="1"/>
  <c r="I485" i="13"/>
  <c r="K485" i="13"/>
  <c r="O485" i="13"/>
  <c r="Q485" i="13"/>
  <c r="V485" i="13"/>
  <c r="G487" i="13"/>
  <c r="M487" i="13" s="1"/>
  <c r="I487" i="13"/>
  <c r="K487" i="13"/>
  <c r="O487" i="13"/>
  <c r="Q487" i="13"/>
  <c r="V487" i="13"/>
  <c r="G489" i="13"/>
  <c r="M489" i="13" s="1"/>
  <c r="I489" i="13"/>
  <c r="K489" i="13"/>
  <c r="O489" i="13"/>
  <c r="Q489" i="13"/>
  <c r="V489" i="13"/>
  <c r="G491" i="13"/>
  <c r="I491" i="13"/>
  <c r="K491" i="13"/>
  <c r="M491" i="13"/>
  <c r="O491" i="13"/>
  <c r="Q491" i="13"/>
  <c r="V491" i="13"/>
  <c r="G493" i="13"/>
  <c r="M493" i="13" s="1"/>
  <c r="I493" i="13"/>
  <c r="K493" i="13"/>
  <c r="O493" i="13"/>
  <c r="Q493" i="13"/>
  <c r="V493" i="13"/>
  <c r="G496" i="13"/>
  <c r="I496" i="13"/>
  <c r="K496" i="13"/>
  <c r="O496" i="13"/>
  <c r="Q496" i="13"/>
  <c r="V496" i="13"/>
  <c r="G498" i="13"/>
  <c r="M498" i="13" s="1"/>
  <c r="I498" i="13"/>
  <c r="K498" i="13"/>
  <c r="O498" i="13"/>
  <c r="Q498" i="13"/>
  <c r="V498" i="13"/>
  <c r="G500" i="13"/>
  <c r="M500" i="13" s="1"/>
  <c r="I500" i="13"/>
  <c r="K500" i="13"/>
  <c r="O500" i="13"/>
  <c r="Q500" i="13"/>
  <c r="V500" i="13"/>
  <c r="G502" i="13"/>
  <c r="I502" i="13"/>
  <c r="K502" i="13"/>
  <c r="M502" i="13"/>
  <c r="O502" i="13"/>
  <c r="Q502" i="13"/>
  <c r="V502" i="13"/>
  <c r="G504" i="13"/>
  <c r="M504" i="13" s="1"/>
  <c r="I504" i="13"/>
  <c r="K504" i="13"/>
  <c r="O504" i="13"/>
  <c r="Q504" i="13"/>
  <c r="V504" i="13"/>
  <c r="G506" i="13"/>
  <c r="M506" i="13" s="1"/>
  <c r="I506" i="13"/>
  <c r="K506" i="13"/>
  <c r="O506" i="13"/>
  <c r="Q506" i="13"/>
  <c r="V506" i="13"/>
  <c r="G508" i="13"/>
  <c r="M508" i="13" s="1"/>
  <c r="I508" i="13"/>
  <c r="K508" i="13"/>
  <c r="O508" i="13"/>
  <c r="Q508" i="13"/>
  <c r="V508" i="13"/>
  <c r="G510" i="13"/>
  <c r="M510" i="13" s="1"/>
  <c r="I510" i="13"/>
  <c r="K510" i="13"/>
  <c r="O510" i="13"/>
  <c r="Q510" i="13"/>
  <c r="V510" i="13"/>
  <c r="G513" i="13"/>
  <c r="M513" i="13" s="1"/>
  <c r="I513" i="13"/>
  <c r="K513" i="13"/>
  <c r="O513" i="13"/>
  <c r="Q513" i="13"/>
  <c r="V513" i="13"/>
  <c r="G523" i="13"/>
  <c r="M523" i="13" s="1"/>
  <c r="I523" i="13"/>
  <c r="K523" i="13"/>
  <c r="O523" i="13"/>
  <c r="Q523" i="13"/>
  <c r="V523" i="13"/>
  <c r="G529" i="13"/>
  <c r="M529" i="13" s="1"/>
  <c r="I529" i="13"/>
  <c r="K529" i="13"/>
  <c r="O529" i="13"/>
  <c r="Q529" i="13"/>
  <c r="V529" i="13"/>
  <c r="G534" i="13"/>
  <c r="M534" i="13" s="1"/>
  <c r="I534" i="13"/>
  <c r="K534" i="13"/>
  <c r="O534" i="13"/>
  <c r="Q534" i="13"/>
  <c r="V534" i="13"/>
  <c r="G540" i="13"/>
  <c r="I540" i="13"/>
  <c r="K540" i="13"/>
  <c r="M540" i="13"/>
  <c r="O540" i="13"/>
  <c r="Q540" i="13"/>
  <c r="V540" i="13"/>
  <c r="AE546" i="13"/>
  <c r="F43" i="1" s="1"/>
  <c r="BA53" i="12"/>
  <c r="BA49" i="12"/>
  <c r="BA46" i="12"/>
  <c r="BA43" i="12"/>
  <c r="BA37" i="12"/>
  <c r="BA34" i="12"/>
  <c r="BA26" i="12"/>
  <c r="BA24" i="12"/>
  <c r="BA20" i="12"/>
  <c r="BA17" i="12"/>
  <c r="BA14" i="12"/>
  <c r="BA11" i="12"/>
  <c r="G9" i="12"/>
  <c r="M9" i="12" s="1"/>
  <c r="I9" i="12"/>
  <c r="K9" i="12"/>
  <c r="O9" i="12"/>
  <c r="Q9" i="12"/>
  <c r="V9" i="12"/>
  <c r="G13" i="12"/>
  <c r="I13" i="12"/>
  <c r="K13" i="12"/>
  <c r="O13" i="12"/>
  <c r="Q13" i="12"/>
  <c r="V13" i="12"/>
  <c r="G16" i="12"/>
  <c r="I16" i="12"/>
  <c r="K16" i="12"/>
  <c r="O16" i="12"/>
  <c r="Q16" i="12"/>
  <c r="V16" i="12"/>
  <c r="G19" i="12"/>
  <c r="M19" i="12" s="1"/>
  <c r="I19" i="12"/>
  <c r="K19" i="12"/>
  <c r="O19" i="12"/>
  <c r="Q19" i="12"/>
  <c r="V19" i="12"/>
  <c r="G22" i="12"/>
  <c r="I22" i="12"/>
  <c r="K22" i="12"/>
  <c r="M22" i="12"/>
  <c r="O22" i="12"/>
  <c r="Q22" i="12"/>
  <c r="V22" i="12"/>
  <c r="G28" i="12"/>
  <c r="M28" i="12" s="1"/>
  <c r="I28" i="12"/>
  <c r="K28" i="12"/>
  <c r="O28" i="12"/>
  <c r="Q28" i="12"/>
  <c r="V28" i="12"/>
  <c r="G33" i="12"/>
  <c r="I33" i="12"/>
  <c r="K33" i="12"/>
  <c r="O33" i="12"/>
  <c r="Q33" i="12"/>
  <c r="V33" i="12"/>
  <c r="G36" i="12"/>
  <c r="M36" i="12" s="1"/>
  <c r="I36" i="12"/>
  <c r="K36" i="12"/>
  <c r="O36" i="12"/>
  <c r="Q36" i="12"/>
  <c r="V36" i="12"/>
  <c r="G39" i="12"/>
  <c r="M39" i="12" s="1"/>
  <c r="I39" i="12"/>
  <c r="K39" i="12"/>
  <c r="O39" i="12"/>
  <c r="Q39" i="12"/>
  <c r="V39" i="12"/>
  <c r="G42" i="12"/>
  <c r="M42" i="12" s="1"/>
  <c r="I42" i="12"/>
  <c r="K42" i="12"/>
  <c r="O42" i="12"/>
  <c r="Q42" i="12"/>
  <c r="V42" i="12"/>
  <c r="G45" i="12"/>
  <c r="M45" i="12" s="1"/>
  <c r="I45" i="12"/>
  <c r="K45" i="12"/>
  <c r="O45" i="12"/>
  <c r="Q45" i="12"/>
  <c r="V45" i="12"/>
  <c r="G52" i="12"/>
  <c r="I52" i="12"/>
  <c r="K52" i="12"/>
  <c r="M52" i="12"/>
  <c r="O52" i="12"/>
  <c r="Q52" i="12"/>
  <c r="V52" i="12"/>
  <c r="G55" i="12"/>
  <c r="M55" i="12" s="1"/>
  <c r="I55" i="12"/>
  <c r="K55" i="12"/>
  <c r="O55" i="12"/>
  <c r="Q55" i="12"/>
  <c r="V55" i="12"/>
  <c r="G57" i="12"/>
  <c r="M57" i="12" s="1"/>
  <c r="I57" i="12"/>
  <c r="K57" i="12"/>
  <c r="O57" i="12"/>
  <c r="Q57" i="12"/>
  <c r="V57" i="12"/>
  <c r="G59" i="12"/>
  <c r="M59" i="12" s="1"/>
  <c r="I59" i="12"/>
  <c r="K59" i="12"/>
  <c r="O59" i="12"/>
  <c r="Q59" i="12"/>
  <c r="V59" i="12"/>
  <c r="AE62" i="12"/>
  <c r="F40" i="1" s="1"/>
  <c r="H42" i="1"/>
  <c r="G361" i="13" l="1"/>
  <c r="I83" i="1" s="1"/>
  <c r="K349" i="13"/>
  <c r="G328" i="13"/>
  <c r="I77" i="1" s="1"/>
  <c r="K139" i="13"/>
  <c r="O403" i="13"/>
  <c r="V139" i="13"/>
  <c r="AF62" i="12"/>
  <c r="G40" i="1" s="1"/>
  <c r="H40" i="1" s="1"/>
  <c r="I40" i="1" s="1"/>
  <c r="K8" i="12"/>
  <c r="Q403" i="13"/>
  <c r="M397" i="13"/>
  <c r="M396" i="13" s="1"/>
  <c r="K198" i="13"/>
  <c r="Q198" i="13"/>
  <c r="V69" i="14"/>
  <c r="F46" i="1"/>
  <c r="I89" i="15"/>
  <c r="O419" i="15"/>
  <c r="K89" i="15"/>
  <c r="Q89" i="15"/>
  <c r="V72" i="15"/>
  <c r="F48" i="1"/>
  <c r="I8" i="12"/>
  <c r="V512" i="13"/>
  <c r="V495" i="13"/>
  <c r="V450" i="13"/>
  <c r="K419" i="13"/>
  <c r="V32" i="12"/>
  <c r="G512" i="13"/>
  <c r="I91" i="1" s="1"/>
  <c r="G495" i="13"/>
  <c r="I90" i="1" s="1"/>
  <c r="V419" i="13"/>
  <c r="V242" i="13"/>
  <c r="M15" i="14"/>
  <c r="AF182" i="14"/>
  <c r="Q8" i="12"/>
  <c r="F39" i="1"/>
  <c r="M16" i="12"/>
  <c r="V8" i="12"/>
  <c r="K8" i="14"/>
  <c r="Q8" i="14"/>
  <c r="F41" i="1"/>
  <c r="G32" i="12"/>
  <c r="I93" i="1" s="1"/>
  <c r="I20" i="1" s="1"/>
  <c r="G8" i="12"/>
  <c r="O512" i="13"/>
  <c r="Q495" i="13"/>
  <c r="I495" i="13"/>
  <c r="O495" i="13"/>
  <c r="O450" i="13"/>
  <c r="G419" i="13"/>
  <c r="I87" i="1" s="1"/>
  <c r="K403" i="13"/>
  <c r="K361" i="13"/>
  <c r="G174" i="14"/>
  <c r="I84" i="1" s="1"/>
  <c r="V79" i="14"/>
  <c r="K127" i="15"/>
  <c r="V42" i="15"/>
  <c r="V8" i="15"/>
  <c r="F44" i="1"/>
  <c r="K32" i="12"/>
  <c r="I8" i="14"/>
  <c r="Q32" i="12"/>
  <c r="I32" i="12"/>
  <c r="O32" i="12"/>
  <c r="O8" i="12"/>
  <c r="K512" i="13"/>
  <c r="Q512" i="13"/>
  <c r="I512" i="13"/>
  <c r="K495" i="13"/>
  <c r="K450" i="13"/>
  <c r="Q450" i="13"/>
  <c r="I450" i="13"/>
  <c r="Q419" i="13"/>
  <c r="I419" i="13"/>
  <c r="O419" i="13"/>
  <c r="V403" i="13"/>
  <c r="O309" i="13"/>
  <c r="I198" i="13"/>
  <c r="G8" i="13"/>
  <c r="AF441" i="15"/>
  <c r="K164" i="15"/>
  <c r="Q164" i="15"/>
  <c r="I164" i="15"/>
  <c r="G105" i="15"/>
  <c r="I74" i="1" s="1"/>
  <c r="V361" i="13"/>
  <c r="K309" i="13"/>
  <c r="Q309" i="13"/>
  <c r="I309" i="13"/>
  <c r="V198" i="13"/>
  <c r="Q139" i="13"/>
  <c r="I139" i="13"/>
  <c r="O8" i="13"/>
  <c r="G178" i="14"/>
  <c r="I86" i="1" s="1"/>
  <c r="V8" i="14"/>
  <c r="K419" i="15"/>
  <c r="Q419" i="15"/>
  <c r="I419" i="15"/>
  <c r="V164" i="15"/>
  <c r="V127" i="15"/>
  <c r="O105" i="15"/>
  <c r="V89" i="15"/>
  <c r="G72" i="15"/>
  <c r="I69" i="1" s="1"/>
  <c r="G42" i="15"/>
  <c r="I67" i="1" s="1"/>
  <c r="G8" i="15"/>
  <c r="O242" i="13"/>
  <c r="O139" i="13"/>
  <c r="G139" i="13"/>
  <c r="I68" i="1" s="1"/>
  <c r="K8" i="13"/>
  <c r="Q8" i="13"/>
  <c r="I8" i="13"/>
  <c r="O79" i="14"/>
  <c r="O69" i="14"/>
  <c r="V419" i="15"/>
  <c r="G164" i="15"/>
  <c r="I78" i="1" s="1"/>
  <c r="G127" i="15"/>
  <c r="I76" i="1" s="1"/>
  <c r="K105" i="15"/>
  <c r="Q105" i="15"/>
  <c r="I105" i="15"/>
  <c r="G89" i="15"/>
  <c r="I71" i="1" s="1"/>
  <c r="Q72" i="15"/>
  <c r="I72" i="15"/>
  <c r="O72" i="15"/>
  <c r="O42" i="15"/>
  <c r="O8" i="15"/>
  <c r="I403" i="13"/>
  <c r="Q361" i="13"/>
  <c r="I361" i="13"/>
  <c r="O361" i="13"/>
  <c r="V349" i="13"/>
  <c r="K242" i="13"/>
  <c r="Q242" i="13"/>
  <c r="I242" i="13"/>
  <c r="O198" i="13"/>
  <c r="M140" i="13"/>
  <c r="M139" i="13" s="1"/>
  <c r="V8" i="13"/>
  <c r="K79" i="14"/>
  <c r="Q79" i="14"/>
  <c r="I79" i="14"/>
  <c r="K69" i="14"/>
  <c r="Q69" i="14"/>
  <c r="I69" i="14"/>
  <c r="O8" i="14"/>
  <c r="O164" i="15"/>
  <c r="Q127" i="15"/>
  <c r="I127" i="15"/>
  <c r="O127" i="15"/>
  <c r="V105" i="15"/>
  <c r="O89" i="15"/>
  <c r="K72" i="15"/>
  <c r="K42" i="15"/>
  <c r="Q42" i="15"/>
  <c r="I42" i="15"/>
  <c r="K8" i="15"/>
  <c r="Q8" i="15"/>
  <c r="I8" i="15"/>
  <c r="M419" i="15"/>
  <c r="G419" i="15"/>
  <c r="I81" i="1" s="1"/>
  <c r="K192" i="15"/>
  <c r="G192" i="15"/>
  <c r="I79" i="1" s="1"/>
  <c r="Q192" i="15"/>
  <c r="I192" i="15"/>
  <c r="V192" i="15"/>
  <c r="O192" i="15"/>
  <c r="M195" i="15"/>
  <c r="M192" i="15" s="1"/>
  <c r="M168" i="15"/>
  <c r="M164" i="15" s="1"/>
  <c r="M128" i="15"/>
  <c r="M127" i="15" s="1"/>
  <c r="M108" i="15"/>
  <c r="M105" i="15" s="1"/>
  <c r="M93" i="15"/>
  <c r="M89" i="15" s="1"/>
  <c r="M73" i="15"/>
  <c r="M72" i="15" s="1"/>
  <c r="M45" i="15"/>
  <c r="M42" i="15" s="1"/>
  <c r="M12" i="15"/>
  <c r="M8" i="15" s="1"/>
  <c r="M79" i="14"/>
  <c r="M69" i="14"/>
  <c r="M8" i="14"/>
  <c r="G79" i="14"/>
  <c r="G69" i="14"/>
  <c r="I72" i="1" s="1"/>
  <c r="G8" i="14"/>
  <c r="M512" i="13"/>
  <c r="M450" i="13"/>
  <c r="M349" i="13"/>
  <c r="M198" i="13"/>
  <c r="M403" i="13"/>
  <c r="M309" i="13"/>
  <c r="M242" i="13"/>
  <c r="G450" i="13"/>
  <c r="I89" i="1" s="1"/>
  <c r="I18" i="1" s="1"/>
  <c r="G403" i="13"/>
  <c r="I85" i="1" s="1"/>
  <c r="G349" i="13"/>
  <c r="I82" i="1" s="1"/>
  <c r="G309" i="13"/>
  <c r="I75" i="1" s="1"/>
  <c r="G242" i="13"/>
  <c r="I73" i="1" s="1"/>
  <c r="G198" i="13"/>
  <c r="I70" i="1" s="1"/>
  <c r="M14" i="13"/>
  <c r="M8" i="13" s="1"/>
  <c r="AF546" i="13"/>
  <c r="M496" i="13"/>
  <c r="M495" i="13" s="1"/>
  <c r="M420" i="13"/>
  <c r="M419" i="13" s="1"/>
  <c r="M362" i="13"/>
  <c r="M361" i="13" s="1"/>
  <c r="M33" i="12"/>
  <c r="M32" i="12" s="1"/>
  <c r="M13" i="12"/>
  <c r="M8" i="12" s="1"/>
  <c r="J28" i="1"/>
  <c r="J26" i="1"/>
  <c r="G38" i="1"/>
  <c r="F38" i="1"/>
  <c r="J23" i="1"/>
  <c r="J24" i="1"/>
  <c r="J25" i="1"/>
  <c r="J27" i="1"/>
  <c r="E24" i="1"/>
  <c r="E26" i="1"/>
  <c r="I80" i="1" l="1"/>
  <c r="G182" i="14"/>
  <c r="G39" i="1"/>
  <c r="G49" i="1" s="1"/>
  <c r="G25" i="1" s="1"/>
  <c r="A25" i="1" s="1"/>
  <c r="A26" i="1" s="1"/>
  <c r="G26" i="1" s="1"/>
  <c r="G41" i="1"/>
  <c r="H41" i="1" s="1"/>
  <c r="I41" i="1" s="1"/>
  <c r="G47" i="1"/>
  <c r="H47" i="1" s="1"/>
  <c r="I47" i="1" s="1"/>
  <c r="G48" i="1"/>
  <c r="H48" i="1" s="1"/>
  <c r="I48" i="1" s="1"/>
  <c r="G441" i="15"/>
  <c r="I65" i="1"/>
  <c r="I66" i="1"/>
  <c r="G546" i="13"/>
  <c r="G45" i="1"/>
  <c r="H45" i="1" s="1"/>
  <c r="I45" i="1" s="1"/>
  <c r="G46" i="1"/>
  <c r="H46" i="1" s="1"/>
  <c r="I46" i="1" s="1"/>
  <c r="G43" i="1"/>
  <c r="H43" i="1" s="1"/>
  <c r="I43" i="1" s="1"/>
  <c r="G44" i="1"/>
  <c r="H44" i="1" s="1"/>
  <c r="I44" i="1" s="1"/>
  <c r="I17" i="1"/>
  <c r="I92" i="1"/>
  <c r="I19" i="1" s="1"/>
  <c r="G62" i="12"/>
  <c r="F49" i="1"/>
  <c r="H39" i="1" l="1"/>
  <c r="H49" i="1" s="1"/>
  <c r="I16" i="1"/>
  <c r="I21" i="1" s="1"/>
  <c r="G28" i="1"/>
  <c r="G23" i="1"/>
  <c r="A23" i="1" s="1"/>
  <c r="A24" i="1" s="1"/>
  <c r="G24" i="1" s="1"/>
  <c r="A27" i="1" s="1"/>
  <c r="A29" i="1" s="1"/>
  <c r="G29" i="1" s="1"/>
  <c r="G27" i="1" s="1"/>
  <c r="I94" i="1"/>
  <c r="I39" i="1"/>
  <c r="I49" i="1" s="1"/>
  <c r="J40" i="1" l="1"/>
  <c r="J41" i="1"/>
  <c r="J48" i="1"/>
  <c r="J47" i="1"/>
  <c r="J39" i="1"/>
  <c r="J49" i="1" s="1"/>
  <c r="J46" i="1"/>
  <c r="J45" i="1"/>
  <c r="J44" i="1"/>
  <c r="J43" i="1"/>
  <c r="J65" i="1"/>
  <c r="J80" i="1"/>
  <c r="J84" i="1"/>
  <c r="J74" i="1"/>
  <c r="J89" i="1"/>
  <c r="J71" i="1"/>
  <c r="J79" i="1"/>
  <c r="J87" i="1"/>
  <c r="J91" i="1"/>
  <c r="J78" i="1"/>
  <c r="J93" i="1"/>
  <c r="J73" i="1"/>
  <c r="J81" i="1"/>
  <c r="J88" i="1"/>
  <c r="J68" i="1"/>
  <c r="J66" i="1"/>
  <c r="J82" i="1"/>
  <c r="J67" i="1"/>
  <c r="J75" i="1"/>
  <c r="J83" i="1"/>
  <c r="J90" i="1"/>
  <c r="J72" i="1"/>
  <c r="J70" i="1"/>
  <c r="J86" i="1"/>
  <c r="J77" i="1"/>
  <c r="J85" i="1"/>
  <c r="J76" i="1"/>
  <c r="J69" i="1"/>
  <c r="J92" i="1"/>
  <c r="J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Pepa</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<sst xmlns="http://schemas.openxmlformats.org/spreadsheetml/2006/main" count="4407" uniqueCount="993">
  <si>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</si>
  <si>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</si>
  <si>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</si>
  <si>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</si>
  <si>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</si>
  <si>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</si>
  <si>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</si>
  <si>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</si>
  <si>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</si>
  <si>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</si>
  <si>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</si>
  <si>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</si>
  <si>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</si>
  <si>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</si>
  <si>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</si>
  <si>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</si>
  <si>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</si>
  <si>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</si>
  <si>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</si>
  <si>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</si>
  <si>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</si>
  <si>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</si>
  <si>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</si>
  <si>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</si>
  <si>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</si>
  <si>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</si>
  <si>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</si>
  <si>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</si>
  <si>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</si>
  <si>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</si>
  <si>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</si>
  <si>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</si>
  <si>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</si>
  <si>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</si>
  <si>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</si>
  <si>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</si>
  <si>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</si>
  <si>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</si>
  <si>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</si>
  <si>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</si>
  <si>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</si>
  <si>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POLACH/N007</t>
  </si>
  <si>
    <t xml:space="preserve">NPK, a.s., SVITAVSKÁ NEMOCNICE, ÚPRAVA PARKU PŘED PSYCHIATRIÍ </t>
  </si>
  <si>
    <t>Stavba</t>
  </si>
  <si>
    <t>Ostatní a vedlejší náklady</t>
  </si>
  <si>
    <t>00.</t>
  </si>
  <si>
    <t>VEDLEJŠÍ A OSTATNÍ NÁKLADY</t>
  </si>
  <si>
    <t>Stavební objekt</t>
  </si>
  <si>
    <t>SO 01</t>
  </si>
  <si>
    <t>DROBNÉ STAVBY, ZPEVNĚNÉ PLOCHY</t>
  </si>
  <si>
    <t>SO 02</t>
  </si>
  <si>
    <t>ZTI</t>
  </si>
  <si>
    <t>SO 03</t>
  </si>
  <si>
    <t>SADOVÉ ÚPRAVY A MOBILIÁŘ</t>
  </si>
  <si>
    <t>Celkem za stavbu</t>
  </si>
  <si>
    <t>CZK</t>
  </si>
  <si>
    <t>#POPS</t>
  </si>
  <si>
    <t xml:space="preserve">Popis stavby: POLACH/N007 - NPK, a.s., SVITAVSKÁ NEMOCNICE, ÚPRAVA PARKU PŘED PSYCHIATRIÍ </t>
  </si>
  <si>
    <t>#POPO</t>
  </si>
  <si>
    <t>Popis objektu: 00. - VEDLEJŠÍ A OSTATNÍ NÁKLADY</t>
  </si>
  <si>
    <t>#POPR</t>
  </si>
  <si>
    <t>Popis rozpočtu: 00. - VEDLEJŠÍ A OSTATNÍ NÁKLADY</t>
  </si>
  <si>
    <t>Popis objektu: SO 01 - DROBNÉ STAVBY, ZPEVNĚNÉ PLOCHY</t>
  </si>
  <si>
    <t>Popis rozpočtu: SO 01 - DROBNÉ STAVBY, ZPEVNĚNÉ PLOCHY</t>
  </si>
  <si>
    <t>Popis objektu: SO 02 - ZTI</t>
  </si>
  <si>
    <t>Popis rozpočtu: SO 02 - ZTI</t>
  </si>
  <si>
    <t>Popis objektu: SO 03 - SADOVÉ ÚPRAVY A MOBILIÁŘ</t>
  </si>
  <si>
    <t>Popis rozpočtu: SO 03 - SADOVÉ ÚPRAVY A MOBILIÁŘ</t>
  </si>
  <si>
    <t>Rekapitulace dílů</t>
  </si>
  <si>
    <t>Typ dílu</t>
  </si>
  <si>
    <t>1</t>
  </si>
  <si>
    <t>Mobiliář a vybavení</t>
  </si>
  <si>
    <t>Zemní práce</t>
  </si>
  <si>
    <t>2</t>
  </si>
  <si>
    <t>Vodní prvek - fontána</t>
  </si>
  <si>
    <t>Základy a zvláštní zakládání</t>
  </si>
  <si>
    <t>3</t>
  </si>
  <si>
    <t>Kácení a odstraňování dřevin</t>
  </si>
  <si>
    <t>Svislé a kompletní konstrukce</t>
  </si>
  <si>
    <t>4</t>
  </si>
  <si>
    <t>Pěstební opatření</t>
  </si>
  <si>
    <t>Vodorovné konstrukce</t>
  </si>
  <si>
    <t>5</t>
  </si>
  <si>
    <t>Komunikace</t>
  </si>
  <si>
    <t>Příprava stanoviště</t>
  </si>
  <si>
    <t>5_MP</t>
  </si>
  <si>
    <t>Mlatová plocha</t>
  </si>
  <si>
    <t>6</t>
  </si>
  <si>
    <t>Výsadba stromů</t>
  </si>
  <si>
    <t>62</t>
  </si>
  <si>
    <t>Úpravy povrchů vnější</t>
  </si>
  <si>
    <t>7</t>
  </si>
  <si>
    <t>Výsadba keřů, okrasných trav, trvalek a cibulovin</t>
  </si>
  <si>
    <t>8</t>
  </si>
  <si>
    <t>Rostlinný materiál</t>
  </si>
  <si>
    <t>Trubní vedení</t>
  </si>
  <si>
    <t>9</t>
  </si>
  <si>
    <t>Trávník</t>
  </si>
  <si>
    <t>95</t>
  </si>
  <si>
    <t>Dokončovací konstrukce na pozemních stavbách</t>
  </si>
  <si>
    <t>96</t>
  </si>
  <si>
    <t>Bourání konstrukcí</t>
  </si>
  <si>
    <t>99</t>
  </si>
  <si>
    <t>Staveništní přesun hmot</t>
  </si>
  <si>
    <t>711</t>
  </si>
  <si>
    <t>Izolace proti vodě</t>
  </si>
  <si>
    <t>721</t>
  </si>
  <si>
    <t>Vnitřní kanalizace</t>
  </si>
  <si>
    <t>767</t>
  </si>
  <si>
    <t>Konstrukce zámečnické</t>
  </si>
  <si>
    <t>M_21_VO</t>
  </si>
  <si>
    <t>Venkovní osvětlení</t>
  </si>
  <si>
    <t>M21</t>
  </si>
  <si>
    <t>Elektromontáže</t>
  </si>
  <si>
    <t>M46</t>
  </si>
  <si>
    <t>Zemní práce při montážích</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</si>
  <si>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</si>
  <si>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</si>
  <si>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</si>
  <si>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</si>
  <si>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</si>
  <si>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</si>
  <si>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</si>
  <si>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</si>
  <si>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</si>
  <si>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</si>
  <si>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</si>
  <si>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</si>
  <si>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</si>
  <si>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</si>
  <si>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</si>
  <si>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</si>
  <si>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</si>
  <si>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</si>
  <si>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</si>
  <si>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</si>
  <si>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</si>
  <si>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</si>
  <si>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</si>
  <si>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</si>
  <si>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</si>
  <si>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</si>
  <si>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</si>
  <si>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</si>
  <si>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</si>
  <si>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</si>
  <si>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</si>
  <si>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</si>
  <si>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</si>
  <si>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</si>
  <si>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</si>
  <si>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</si>
  <si>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</si>
  <si>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24/ I</t>
  </si>
  <si>
    <t>Indiv</t>
  </si>
  <si>
    <t>VRN</t>
  </si>
  <si>
    <t>POL99_8</t>
  </si>
  <si>
    <t>POP</t>
  </si>
  <si>
    <t>Vyhotovení protokolu o vytyčení stavby se seznamem souřadnic vytyčených bodů a jejich polohopisnými (S-JTSK) a výškopisnými (Bpv) hodnotami.</t>
  </si>
  <si>
    <t>SPU</t>
  </si>
  <si>
    <t>005111021R</t>
  </si>
  <si>
    <t>Vytyčení inženýrských sítí</t>
  </si>
  <si>
    <t>Zaměření a vytýčení stávajících inženýrských sítí v místě stavby z hlediska jejich ochrany při provádění stavby.</t>
  </si>
  <si>
    <t>005121010R</t>
  </si>
  <si>
    <t>Vybudování zařízení staveniště</t>
  </si>
  <si>
    <t xml:space="preserve">sada  </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</si>
  <si>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</si>
  <si>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</si>
  <si>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</si>
  <si>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</si>
  <si>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</si>
  <si>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</si>
  <si>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t>
  </si>
  <si>
    <t>ka zahrnuje i náklady na úpravu povrchů po odstranění zařízení staveniště a úklid ploch, na kterých bylo zařízení staveniště provozováno.</t>
  </si>
  <si>
    <t>Uvedení pozemků a všech povrchů dotčených stavbou do původního stavu</t>
  </si>
  <si>
    <t>Vyčištění území, vč. naložení,odvozu a uložení materiálu na skládku, uvedení prostoru zařízení,, staveniště do původního stavu, vyčištění</t>
  </si>
  <si>
    <t>00523  R</t>
  </si>
  <si>
    <t>Zkoušky a revize</t>
  </si>
  <si>
    <t/>
  </si>
  <si>
    <t>Zatěžovací zkoušky na pláni 1 ks navíc oproti standardům určených plochou : 1</t>
  </si>
  <si>
    <t>004111020R</t>
  </si>
  <si>
    <t xml:space="preserve">Vypracování projektové dokumentace </t>
  </si>
  <si>
    <t>Zpracování PD pro udělení zvláštního užívání komunikce, její projednání s dotčenými orgány, podání žádosti, zaplacení poplatku, pronájem dopravního značení po dobu zvláštního užívání komunikace</t>
  </si>
  <si>
    <t>00511 R</t>
  </si>
  <si>
    <t xml:space="preserve">Geodetické práce </t>
  </si>
  <si>
    <t>Vytýčení stavby geodetem vč. inž. sítí, nacházejících se na staveništi, vyhotovení vytyčovacího protokolu.</t>
  </si>
  <si>
    <t>005211010R</t>
  </si>
  <si>
    <t>Předání a převzetí staveniště</t>
  </si>
  <si>
    <t xml:space="preserve">hod   </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</si>
  <si>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</si>
  <si>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</si>
  <si>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</si>
  <si>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</si>
  <si>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</si>
  <si>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</si>
  <si>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</si>
  <si>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Bezpečnostní opatření na ochranu osob a majetku v rozsahu platné legislativy a dle podmínek v SoD</t>
  </si>
  <si>
    <t>Bezpečnostní hrazení, oplocení, zajištění přístupu na staveniště apod.</t>
  </si>
  <si>
    <t>Zajištění ostrahy majetku a osob v průběhu realizace stavby a až do předání stavby do užívání, např., , kamerový systém</t>
  </si>
  <si>
    <t>Zabezpečení staveniště, vnější stavby a ploch dotčených stavbou, vybavení proti odcizení a škodám</t>
  </si>
  <si>
    <t>005241020R</t>
  </si>
  <si>
    <t xml:space="preserve">Geodetické zaměření skutečného provedení  </t>
  </si>
  <si>
    <t>Náklady na provedení skutečného zaměření stavby v rozsahu nezbytném pro zápis změny do katastru nemovitostí.</t>
  </si>
  <si>
    <t>126</t>
  </si>
  <si>
    <t>Náklady na pojištění stavby a bankovní garance</t>
  </si>
  <si>
    <t>Vlastní</t>
  </si>
  <si>
    <t>14</t>
  </si>
  <si>
    <t>Výrobní a dílenská dokumentace</t>
  </si>
  <si>
    <t>19</t>
  </si>
  <si>
    <t>Vypracování dokumentace skutečného provedení stavby</t>
  </si>
  <si>
    <t>SUM</t>
  </si>
  <si>
    <t>Geodetické zaměření rohů stavby, stabilizace bodů a sestavení laviček.</t>
  </si>
  <si>
    <t>END</t>
  </si>
  <si>
    <t>Položkový soupis prací a dodávek</t>
  </si>
  <si>
    <t>113106221R00</t>
  </si>
  <si>
    <t>Rozebrání vozovek a ploch s jakoukoliv výplní spár   v ploše jednotlivě do 200 m2, z drobných kostek nebo odseků, kladených do lože z kameniva těženého, škváry nebo strusky</t>
  </si>
  <si>
    <t>m2</t>
  </si>
  <si>
    <t>822-1</t>
  </si>
  <si>
    <t>Práce</t>
  </si>
  <si>
    <t>POL1_</t>
  </si>
  <si>
    <t>s přemístěním hmot na skládku na vzdálenost do 3 m nebo s naložením na dopravní prostředek</t>
  </si>
  <si>
    <t>SPI</t>
  </si>
  <si>
    <t xml:space="preserve">D.1.2_01_001, D.1.2_01_101 : </t>
  </si>
  <si>
    <t>VV</t>
  </si>
  <si>
    <t>3,0</t>
  </si>
  <si>
    <t>113107315R00</t>
  </si>
  <si>
    <t>Odstranění podkladů nebo krytů z kameniva těženého, v ploše jednotlivě do 50 m2, tloušťka vrstvy 150 mm</t>
  </si>
  <si>
    <t>113107405R00</t>
  </si>
  <si>
    <t>Odstranění podkladů nebo krytů z kameniva těženého, v ploše jednotlivě nad 50 m2, tloušťka vrstvy 50 mm</t>
  </si>
  <si>
    <t xml:space="preserve">D.1.2_01_001, D.1.2_01_107 : </t>
  </si>
  <si>
    <t xml:space="preserve">předláždění stávající příjezdové areálové komunikace : </t>
  </si>
  <si>
    <t>190,6</t>
  </si>
  <si>
    <t>113201111R00</t>
  </si>
  <si>
    <t>Vytrhání obrub chodníkových ležatých</t>
  </si>
  <si>
    <t>m</t>
  </si>
  <si>
    <t>s vybouráním lože, s přemístěním hmot na skládku na vzdálenost do 3 m nebo naložením na dopravní prostředek</t>
  </si>
  <si>
    <t>94,2</t>
  </si>
  <si>
    <t>113202111R00</t>
  </si>
  <si>
    <t>Vytrhání obrub z krajníků nebo obrubníků stojatých</t>
  </si>
  <si>
    <t>116,0</t>
  </si>
  <si>
    <t>122201101R00</t>
  </si>
  <si>
    <t>Odkopávky a  prokopávky nezapažené v hornině 3  do 100 m3</t>
  </si>
  <si>
    <t>m3</t>
  </si>
  <si>
    <t>800-1</t>
  </si>
  <si>
    <t>s přehozením výkopku na vzdálenost do 3 m nebo s naložením na dopravní prostředek,</t>
  </si>
  <si>
    <t xml:space="preserve"> viz TZ  B.2.3 : </t>
  </si>
  <si>
    <t xml:space="preserve">mlat : </t>
  </si>
  <si>
    <t>99,0</t>
  </si>
  <si>
    <t xml:space="preserve">obrubníky : </t>
  </si>
  <si>
    <t>79,0</t>
  </si>
  <si>
    <t>122301101R00</t>
  </si>
  <si>
    <t>Odkopávky a  prokopávky nezapažené v hornině 4 do 100 m3</t>
  </si>
  <si>
    <t xml:space="preserve">likvidovat jako suť - viz TZ B.2.2, B.2.3 : </t>
  </si>
  <si>
    <t>40,0</t>
  </si>
  <si>
    <t>162201102R00</t>
  </si>
  <si>
    <t>Vodorovné přemístění výkopku z horniny 1 až 4, na vzdálenost přes 20  do 50 m</t>
  </si>
  <si>
    <t>po suchu, bez naložení výkopku, avšak se složením bez rozhrnutí, zpáteční cesta vozidla.</t>
  </si>
  <si>
    <t xml:space="preserve">přemístění zeminy pro zpětný zásyp : </t>
  </si>
  <si>
    <t xml:space="preserve">výměra - viz položka 120201101R00 : </t>
  </si>
  <si>
    <t>159,5</t>
  </si>
  <si>
    <t>162701105R00</t>
  </si>
  <si>
    <t>Vodorovné přemístění výkopku z horniny 1 až 4, na vzdálenost přes 9 000  do 10 000 m</t>
  </si>
  <si>
    <t>-159,5</t>
  </si>
  <si>
    <t>162701109R00</t>
  </si>
  <si>
    <t>Vodorovné přemístění výkopku příplatek k ceně za každých dalších i započatých 1 000 m přes 10 000 m  z horniny 1 až 4</t>
  </si>
  <si>
    <t>99,0*10</t>
  </si>
  <si>
    <t>79,0*10</t>
  </si>
  <si>
    <t>-159,5*10</t>
  </si>
  <si>
    <t>167101101R00</t>
  </si>
  <si>
    <t>Nakládání, skládání, překládání neulehlého výkopku nakládání výkopku  do 100 m3, z horniny 1 až 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</si>
  <si>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</si>
  <si>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</si>
  <si>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</si>
  <si>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</si>
  <si>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po odstraněné suti : </t>
  </si>
  <si>
    <t>39,0</t>
  </si>
  <si>
    <t xml:space="preserve">dorovnání terénu : </t>
  </si>
  <si>
    <t>80,5</t>
  </si>
  <si>
    <t>181006113R00</t>
  </si>
  <si>
    <t>Rozprostření zemin schopných zúrodnění sklon svahu do 1:5, tloušťka přes 150 do 200 mm</t>
  </si>
  <si>
    <t>823-2</t>
  </si>
  <si>
    <t>v rovině a ve sklonu do 1:5 ve sklonu přes 1:5</t>
  </si>
  <si>
    <t>402,4</t>
  </si>
  <si>
    <t>181101102R00</t>
  </si>
  <si>
    <t>Úprava pláně v zářezech v hornině 1 až 4, se zhutněním</t>
  </si>
  <si>
    <t>vyrovnáním výškových rozdílů, ploch vodorovných a ploch do sklonu 1 : 5.</t>
  </si>
  <si>
    <t xml:space="preserve">D.1.2_01_001, D.1.2_01_108 : </t>
  </si>
  <si>
    <t xml:space="preserve">mlatová plocha : </t>
  </si>
  <si>
    <t>(468,8)*1,15</t>
  </si>
  <si>
    <t xml:space="preserve">cihelná dlažba nová pro pěší : </t>
  </si>
  <si>
    <t>(1,5+1,2)*1,15</t>
  </si>
  <si>
    <t>182001111R00</t>
  </si>
  <si>
    <t>Plošná úprava terénu při nerovnostech terénu přes 50 do 100 mm, v rovině nebo na svahu do 1:5</t>
  </si>
  <si>
    <t>823-1</t>
  </si>
  <si>
    <t>s urovnáním povrchu, bez doplnění ornice, v hornině 1 až 4,</t>
  </si>
  <si>
    <t>182001131R00</t>
  </si>
  <si>
    <t>Plošná úprava terénu při nerovnostech terénu přes 150 do 200 mm, v rovině nebo na svahu do 1:5</t>
  </si>
  <si>
    <t>199000002R00</t>
  </si>
  <si>
    <t>Poplatky za skládku horniny 1- 4, skupina 17 05 04 z Katalogu odpadů</t>
  </si>
  <si>
    <t>113106231RXX</t>
  </si>
  <si>
    <t>Rozebrání dlažeb ze zámkové dlažby v kamenivu pro další použití</t>
  </si>
  <si>
    <t>274313611R00</t>
  </si>
  <si>
    <t>Beton základových pasů prostý třídy C 16/20</t>
  </si>
  <si>
    <t>801-1</t>
  </si>
  <si>
    <t>Včetně dodávky a uložení betonu a kamene.</t>
  </si>
  <si>
    <t xml:space="preserve">obruba mlatové a stávající komunikace : </t>
  </si>
  <si>
    <t>(0,1*0,25+0,2*0,3)*659,9</t>
  </si>
  <si>
    <t xml:space="preserve">obruba cihelné plochy pochozí : </t>
  </si>
  <si>
    <t>0,3*0,4*(2,0*2+0,6*2)</t>
  </si>
  <si>
    <t xml:space="preserve">obruba vodního prvku : </t>
  </si>
  <si>
    <t>0,2*0,3*1,3*3,14</t>
  </si>
  <si>
    <t xml:space="preserve">D.1.2_01_102-104 : </t>
  </si>
  <si>
    <t xml:space="preserve">sloupky - zeď vysoká : </t>
  </si>
  <si>
    <t>11*0,55*0,53*0,4</t>
  </si>
  <si>
    <t xml:space="preserve">sloupky - zeď nízká : </t>
  </si>
  <si>
    <t>12*0,51*0,53*0,4</t>
  </si>
  <si>
    <t xml:space="preserve">pole - zeď vysoká : </t>
  </si>
  <si>
    <t>(3,0*10+3,975)*0,4*0,4</t>
  </si>
  <si>
    <t xml:space="preserve">pole - zeď nízká : </t>
  </si>
  <si>
    <t>(3,0*8+1,75)*0,4*0,4</t>
  </si>
  <si>
    <t>274351215R00</t>
  </si>
  <si>
    <t>Bednění stěn základových pasů zřízení</t>
  </si>
  <si>
    <t>svislé nebo šikmé (odkloněné), půdorysně přímé nebo zalomené, stěn základových pasů ve volných nebo zapažených jámách, rýhách, šachtách, včetně případných vzpěr,</t>
  </si>
  <si>
    <t>(0,21+0,1)*659,9</t>
  </si>
  <si>
    <t>0,15*(2,0*2+0,6*2)</t>
  </si>
  <si>
    <t>0,23*2*1,3*3,14</t>
  </si>
  <si>
    <t>11*((0,55+0,53)*2-0,4*2)*0,4</t>
  </si>
  <si>
    <t>12*((0,55+0,53)*2-0,4*2)*0,4</t>
  </si>
  <si>
    <t>(3,0*10+3,975)*0,4*2</t>
  </si>
  <si>
    <t>(3,0*8+1,75)*0,4*2</t>
  </si>
  <si>
    <t>274351216R00</t>
  </si>
  <si>
    <t>Bednění stěn základových pasů odstranění</t>
  </si>
  <si>
    <t>Včetně očištění, vytřídění a uložení bednicího materiálu.</t>
  </si>
  <si>
    <t>3272311120</t>
  </si>
  <si>
    <t>Zdivo plotové z cihel lícových formát 250/120/65</t>
  </si>
  <si>
    <t>11*0,51*0,51*0,373</t>
  </si>
  <si>
    <t>12*0,51*0,51*0,373</t>
  </si>
  <si>
    <t>(3,0*10+3,975)*0,51*0,373</t>
  </si>
  <si>
    <t>(3,0*8+1,75)*0,51*0,373</t>
  </si>
  <si>
    <t>3272311140</t>
  </si>
  <si>
    <t>Zdivo plotové z cihel lícových formát 290/140/65</t>
  </si>
  <si>
    <t>Kalkul</t>
  </si>
  <si>
    <t>11*0,44*0,44*2,014</t>
  </si>
  <si>
    <t>12*0,44*0,44*0,474</t>
  </si>
  <si>
    <t>(3,0*10+3,975)*0,39*1,249</t>
  </si>
  <si>
    <t>(3,0*8+1,75)*0,39*0,243</t>
  </si>
  <si>
    <t>336451111R00</t>
  </si>
  <si>
    <t>Výplň dutin betonem C 16/20</t>
  </si>
  <si>
    <t>11*0,15*0,15*(2,014+0,373)</t>
  </si>
  <si>
    <t>12*0,15*0,15*(0,373+0,474)</t>
  </si>
  <si>
    <t>338261125RP2</t>
  </si>
  <si>
    <t>Stříška plotového pilíře 550x550, vč. dodávky písklovcové hlavy sloupku</t>
  </si>
  <si>
    <t>kus</t>
  </si>
  <si>
    <t>11</t>
  </si>
  <si>
    <t>12</t>
  </si>
  <si>
    <t>338261195RP2</t>
  </si>
  <si>
    <t>Stříška plotovu š 400 dl 900mm, vč. dodávky písklovcové hlavy sloupku</t>
  </si>
  <si>
    <t>(3,0*10+3,975)/0,9</t>
  </si>
  <si>
    <t>(3,0*8+1,75)/0,9</t>
  </si>
  <si>
    <t>451313521R00</t>
  </si>
  <si>
    <t>Podklad betonový pod dlažbu tl. od 100 do 150 mm</t>
  </si>
  <si>
    <t xml:space="preserve">okolo vodního prvku : </t>
  </si>
  <si>
    <t>0,6*0,6*3,14</t>
  </si>
  <si>
    <t>564851111R00</t>
  </si>
  <si>
    <t>Podklad ze štěrkodrti s rozprostřením a zhutněním frakce 0-63 mm, tloušťka po zhutnění 150 mm</t>
  </si>
  <si>
    <t xml:space="preserve">cihelná plocha pochozí : </t>
  </si>
  <si>
    <t>1,2</t>
  </si>
  <si>
    <t>627452311R00</t>
  </si>
  <si>
    <t>Spárování maltou cementovou cihelných dlažeb nebo rigolů, zaplněné na celou výšku spáry, ukončujících (krycích) vrstev  z cihel 290 mm  naplocho, cementovou maltou</t>
  </si>
  <si>
    <t>0,2*1,3*3,14</t>
  </si>
  <si>
    <t>0,2*659,9</t>
  </si>
  <si>
    <t>0,1*(2,0*2+0,6*2)</t>
  </si>
  <si>
    <t>632939111R00</t>
  </si>
  <si>
    <t>Dlažba vnitřní nebo vnější (při objektu) z dlaždic cihelných pokládka dlažby cihelné mrazuvzdorné (materiál ve specifikaci)  tloušťky do 60 mm, do maltového lože</t>
  </si>
  <si>
    <t>vodorovná nebo ve spádu</t>
  </si>
  <si>
    <t>596291112R00</t>
  </si>
  <si>
    <t>Řezání cihelné dlažby tl. 60 mm</t>
  </si>
  <si>
    <t>0,6*0,6/0,2/0,1*1,15*0,5</t>
  </si>
  <si>
    <t>632939222R00</t>
  </si>
  <si>
    <t>Pokládka dlažby cihelné tl.do 60mm do drtě tl.40mm</t>
  </si>
  <si>
    <t>vč. dodávky drtě</t>
  </si>
  <si>
    <t>596312701R</t>
  </si>
  <si>
    <t>Dlažba cihelná typ: obdélníkový; tl = 52,00 mm; dl = 200,0 mm; š = 100,0 mm; kluznost: U3</t>
  </si>
  <si>
    <t>SPCM</t>
  </si>
  <si>
    <t>Specifikace</t>
  </si>
  <si>
    <t>POL3_</t>
  </si>
  <si>
    <t>0,6*0,6*3,14/0,2/0,1*1,15</t>
  </si>
  <si>
    <t>0,2*1,3*3,14/0,2/0,1*1,15</t>
  </si>
  <si>
    <t>0,2*659,9/0,2/0,1*1,15</t>
  </si>
  <si>
    <t>0,1*(2,0*2+0,6*2)/0,2/0,1*1,15</t>
  </si>
  <si>
    <t>1,2/0,2/0,1*1,15</t>
  </si>
  <si>
    <t>190,6/0,2/0,1*1,15</t>
  </si>
  <si>
    <t>564211112R00</t>
  </si>
  <si>
    <t>Podklad nebo podsyp ze štěrkopísku tloušťka po zhutnění 60 mm</t>
  </si>
  <si>
    <t>s rozprostřením, vlhčením a zhutněním</t>
  </si>
  <si>
    <t xml:space="preserve">dynamická vrstva fr 0/16 : </t>
  </si>
  <si>
    <t>(468,8)</t>
  </si>
  <si>
    <t>564851111RT2</t>
  </si>
  <si>
    <t>Podklad ze štěrkodrti s rozprostřením a zhutněním frakce 0-32 mm, tloušťka po zhutnění 150 mm</t>
  </si>
  <si>
    <t>564922104R00</t>
  </si>
  <si>
    <t xml:space="preserve">Mlatový kryt z mechanicky zpevněného kameniva (MZK) frakce 0-4 mm tloušťka po zhutnění 40 mm,  </t>
  </si>
  <si>
    <t>s rozprostřením a zhutněním</t>
  </si>
  <si>
    <t>627452111R00</t>
  </si>
  <si>
    <t>Spárování maltou cementovou zapuštěné rovné  zdí z cihel, cementovou maltou</t>
  </si>
  <si>
    <t>11*0,51*2*0,373</t>
  </si>
  <si>
    <t>12*0,51*2*0,373</t>
  </si>
  <si>
    <t>(3,0*10+3,975)*2*0,373</t>
  </si>
  <si>
    <t>(3,0*8+1,75)*2*0,373</t>
  </si>
  <si>
    <t>11*0,44*2*2,014</t>
  </si>
  <si>
    <t>12*0,44*2*0,474</t>
  </si>
  <si>
    <t>(3,0*10+3,975)*2*1,249</t>
  </si>
  <si>
    <t>(3,0*8+1,75)*2*0,243</t>
  </si>
  <si>
    <t>95_sv_01</t>
  </si>
  <si>
    <t>PŘESUN STÁVAJÍCÍHO POMNÍKU – NÁHROBNÍHO KŘÍŽE</t>
  </si>
  <si>
    <t xml:space="preserve">ks    </t>
  </si>
  <si>
    <t>V současné době se pomník nachází v blízkosti solitérního buku uprostřed trávníkové plochy, avšak nejedná se o původní umístění, památný kříž byl do prostoru parku umístěn teprve v roce 1996. Nově je navrženo přesunutí pomníku na místo pohledově v ose chodníku vedoucího od kostela k parkovišti (viz situace D.1.2_01_101). Na novém místě je nutné vytvořit nový betonový základ pro pomník, do kterého bude pomník následně pevně ukotven. Při přesunu bude dbáno na to, aby pomník při přesunu nebyl v žádném případě nijak poškozen.</t>
  </si>
  <si>
    <t xml:space="preserve">VIZ TZ : </t>
  </si>
  <si>
    <t>95_SV_02</t>
  </si>
  <si>
    <t>D + M šachta technologie vodního prvku, kompletně dle PD - výkres D.1.2_01_110</t>
  </si>
  <si>
    <t>vč. zemních prací</t>
  </si>
  <si>
    <t>961044111R00</t>
  </si>
  <si>
    <t>Bourání základů z betonu prostého</t>
  </si>
  <si>
    <t>801-3</t>
  </si>
  <si>
    <t>nebo vybourání otvorů průřezové plochy přes 4 m2 v základech,</t>
  </si>
  <si>
    <t xml:space="preserve">lože pod obruby : </t>
  </si>
  <si>
    <t>(94,2+116,0)*0,25*0,25</t>
  </si>
  <si>
    <t xml:space="preserve">betonový základ pod pomníkem : </t>
  </si>
  <si>
    <t>4,0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</si>
  <si>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</si>
  <si>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</si>
  <si>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</si>
  <si>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 xml:space="preserve">dlažba bude uložena na mezideponii v sreálu nemocnice : </t>
  </si>
  <si>
    <t>979071121R00</t>
  </si>
  <si>
    <t xml:space="preserve">Očištění vybouraných dlažebních kostek drobných,  s původním vyplněním spár kamenivem těženým  </t>
  </si>
  <si>
    <t>od spojovacího materiálu, s uložením očištěných kostek na skládku, s odklizením odpadových hmot na hromady a s odklizením vybouraných kostek na vzdálenost do 3 m</t>
  </si>
  <si>
    <t xml:space="preserve">kostky budou uloženy na mezideponii v sreálu nemocnice : </t>
  </si>
  <si>
    <t>962963830R00</t>
  </si>
  <si>
    <t>Demontáž oplocení - sloupek, vzpěra, odvoz a ekologická likvidace</t>
  </si>
  <si>
    <t>vč. rozpojení pletiva</t>
  </si>
  <si>
    <t xml:space="preserve">D.1.2_01_105 : </t>
  </si>
  <si>
    <t>2,1*2</t>
  </si>
  <si>
    <t>969_01</t>
  </si>
  <si>
    <t>Odstranění betonových laviček - odvoz a likvidace</t>
  </si>
  <si>
    <t>969_02</t>
  </si>
  <si>
    <t>Odstranění betonových květníků - odvoz a likvidace</t>
  </si>
  <si>
    <t>998223011R00</t>
  </si>
  <si>
    <t>Přesun hmot pozemních komunikací, kryt dlážděný jakékoliv délky objektu</t>
  </si>
  <si>
    <t>t</t>
  </si>
  <si>
    <t>Přesun hmot</t>
  </si>
  <si>
    <t>POL7_</t>
  </si>
  <si>
    <t>vodorovně do 200 m</t>
  </si>
  <si>
    <t xml:space="preserve">Hmotnosti z položek s pořadovými čísly: : </t>
  </si>
  <si>
    <t xml:space="preserve">19,20,22,23,24,25,26,27,28,29,30,31,32,33,34,35,36,37, : </t>
  </si>
  <si>
    <t>Součet: : 584,82660</t>
  </si>
  <si>
    <t>711210020RAB</t>
  </si>
  <si>
    <t>Izolace stěrkové Stěrka hydroizolační těsnicí hmotou</t>
  </si>
  <si>
    <t>AP-PSV</t>
  </si>
  <si>
    <t>Součtová</t>
  </si>
  <si>
    <t>Nanesení hydroizolační stěrky ve dvou vrstvách. Včetně výztužné sítě a penetrace.</t>
  </si>
  <si>
    <t>11*0,55*0,53*1,15</t>
  </si>
  <si>
    <t>12*0,51*0,53*1,15</t>
  </si>
  <si>
    <t>(3,0*10+3,975)*0,4*1,15</t>
  </si>
  <si>
    <t>(3,0*8+1,75)*0,4*1,15</t>
  </si>
  <si>
    <t>998711201R00</t>
  </si>
  <si>
    <t>Přesun hmot pro izolace proti vodě svisle do 6 m</t>
  </si>
  <si>
    <t>800-711</t>
  </si>
  <si>
    <t>50 m vodorovně měřeno od těžiště půdorysné plochy skládky do těžiště půdorysné plochy objektu</t>
  </si>
  <si>
    <t>Z/01</t>
  </si>
  <si>
    <t>D + M branka plotu - přesunutí stávající, kompletně dle PD - výkres D.1.2_01_106</t>
  </si>
  <si>
    <t>posun stávající branky o cca 55 cm (branka u parkoviště</t>
  </si>
  <si>
    <t>Z/01.1</t>
  </si>
  <si>
    <t>D + M branka plotu -, kompletně dle PD - výkres D.1.2_01_106</t>
  </si>
  <si>
    <t>výstavba části nového drátěného oplocení na dvou místech – v JZ části nové oplocení navazující na textilní halu – 7 m, druhé místo – JV část – zde bude zřízeno u budovy nové kliniky – celková délka cca 4m, včetně 1,5 m široké nové branky (1x branka + 2,5 m nového oplocení) – pokud to bude možné, lze pro výstavbu použít původní rušené oplocení</t>
  </si>
  <si>
    <t>- zřízení 2 ks nových branek v původním oplocení (1 ks – 1m šířky</t>
  </si>
  <si>
    <t>Z/02</t>
  </si>
  <si>
    <t>D + M brána plotu, kompletně dle PD - výkres D.1.2_01_106</t>
  </si>
  <si>
    <t>zřízení nové branky v původním oplocení - 1 ks – 2,1 m šířky – dvoukřídlá</t>
  </si>
  <si>
    <t>767900040RA0</t>
  </si>
  <si>
    <t>Demontáž oplocení rámového</t>
  </si>
  <si>
    <t>Agregovaná položka</t>
  </si>
  <si>
    <t>POL2_</t>
  </si>
  <si>
    <t>Svislé přemístění ze 2. NP, nebo 1. PP, vodorovné vnitrostaveništní přemístění do 30 m, odvoz na skládku do 10 km. Bez poplatku za skládku.</t>
  </si>
  <si>
    <t xml:space="preserve">viz TZ : </t>
  </si>
  <si>
    <t xml:space="preserve">celkem bude odstraněno 55,3 m drátěného pletiva, část bude využita na nové oplocení, : </t>
  </si>
  <si>
    <t>55,3</t>
  </si>
  <si>
    <t>900100002RXX</t>
  </si>
  <si>
    <t>Oplocení z poplastovaného pletiva, ocelové sloupky, vč. zemních prací a zakl. patek</t>
  </si>
  <si>
    <t>100 m</t>
  </si>
  <si>
    <t>(7,0+2,5)/100</t>
  </si>
  <si>
    <t>998767201R00</t>
  </si>
  <si>
    <t>Přesun hmot pro kovové stavební doplňk. konstrukce v objektech výšky do 6 m</t>
  </si>
  <si>
    <t>800-767</t>
  </si>
  <si>
    <t>50 m vodorovně</t>
  </si>
  <si>
    <t>vo_01</t>
  </si>
  <si>
    <t>PŘESUN LAMPY VO</t>
  </si>
  <si>
    <t>Jedná se o přemístění stávající lampy v jihovýchodní části areálu, na konci dlážděné cesty. Lampa bude zbavena základového betonu, osazena na nové místo dle situace. Základová patka průměru 500mm, hloubky 700mm, ve středu vložena roura d200mm pro následnou přesnou betonáž vlastní lampy. Pro stávající prosmyčované kabeláže se předpokládá jejich pouhé přesunutí (zakrácení), bez nutnosti jejich nastavování (vychází se ze stávajícího stavu vedení sítí v areálu).</t>
  </si>
  <si>
    <t>210010124R00</t>
  </si>
  <si>
    <t>Trubka ochranná z PE, uložená volně, DN do 80 mm</t>
  </si>
  <si>
    <t>POL1_9</t>
  </si>
  <si>
    <t>210100001R00</t>
  </si>
  <si>
    <t>Ukončení vodičů v rozvaděči + zapojení do 2,5 mm2</t>
  </si>
  <si>
    <t>210100003R00</t>
  </si>
  <si>
    <t>Ukončení vodičů v rozvaděči + zapojení do 16 mm2</t>
  </si>
  <si>
    <t>210100251R00</t>
  </si>
  <si>
    <t>Ukončení celoplast. kabelů zákl./pás.do 4x10 mm2</t>
  </si>
  <si>
    <t>210220021R00</t>
  </si>
  <si>
    <t>Vedení uzemňovací v zemi FeZn do 120 mm2</t>
  </si>
  <si>
    <t>210220022R00</t>
  </si>
  <si>
    <t>Vedení uzemňovací v zemi FeZn, D8-10mm</t>
  </si>
  <si>
    <t>210220302R00</t>
  </si>
  <si>
    <t>Svorka hromosvodová nad 2 šrouby (ST, SJ, SR, atd)</t>
  </si>
  <si>
    <t>210810005R00</t>
  </si>
  <si>
    <t>Kabel CYKY-m 750 V 3 x 1,5 mm2 v plast.trubce</t>
  </si>
  <si>
    <t>210810006R00</t>
  </si>
  <si>
    <t>Kabel CYKY-m 750 V 3 x 2,5 mm2 v plast.trubce</t>
  </si>
  <si>
    <t>210810013R00</t>
  </si>
  <si>
    <t>Uložení kabelu Cu 4 x 10 mm2 volně</t>
  </si>
  <si>
    <t>900RT3</t>
  </si>
  <si>
    <t>HZS Práce v tarifní třídě 6 připojení zařízení - čerpadel, čidel hladiny, ventilů,…, úpravy, stávající pojistkové skříně</t>
  </si>
  <si>
    <t>hod</t>
  </si>
  <si>
    <t>904R01</t>
  </si>
  <si>
    <t>Hzs-zkousky v ramci montaz.praci Komplexni vyzkouseni</t>
  </si>
  <si>
    <t>905R00</t>
  </si>
  <si>
    <t>Hzs-revize provoz.souboru a st.obj.</t>
  </si>
  <si>
    <t>15615235R</t>
  </si>
  <si>
    <t>Drát tažený pozinkovaný 11343  D 10,00 mm</t>
  </si>
  <si>
    <t>kg</t>
  </si>
  <si>
    <t>POL3_0</t>
  </si>
  <si>
    <t>34111030R</t>
  </si>
  <si>
    <t>Kabel silový s Cu jádrem 750 V CYKY 3 x 1,5 mm2</t>
  </si>
  <si>
    <t>34111036R</t>
  </si>
  <si>
    <t>Kabel silový s Cu jádrem 750 V CYKY 3 x 2,5 mm2</t>
  </si>
  <si>
    <t>34111080R</t>
  </si>
  <si>
    <t>Kabel silový s Cu jádrem 750 V CYKY 4 x10 mm2</t>
  </si>
  <si>
    <t>35441120R</t>
  </si>
  <si>
    <t>Pásek uzemňovací pozinkovaný 30 x 4 mm</t>
  </si>
  <si>
    <t>35441996R</t>
  </si>
  <si>
    <t>Svorka k připojení kruhových vodičů s páskovými SR03</t>
  </si>
  <si>
    <t>RMat2</t>
  </si>
  <si>
    <t>Trubka kabelová chránička pr.50mm</t>
  </si>
  <si>
    <t>RMat6</t>
  </si>
  <si>
    <t>Zásuvka v krabici venkovní 230V/16A, dodávka+montáž+zapojení</t>
  </si>
  <si>
    <t>RMat7</t>
  </si>
  <si>
    <t>Rozvaděč RV, samostatný kompaktní pilíř s přístroji dle výkresové části dokumentace  dodávka a, montáž</t>
  </si>
  <si>
    <t>460200164R00</t>
  </si>
  <si>
    <t>Výkop kabelové rýhy 35/80 cm  hor.4</t>
  </si>
  <si>
    <t>460420022R00</t>
  </si>
  <si>
    <t>Zřízení kabelového lože v rýze š. do 65 cm z písku</t>
  </si>
  <si>
    <t>460490012R00</t>
  </si>
  <si>
    <t>Fólie výstražná z PVC, šířka 33 cm</t>
  </si>
  <si>
    <t>460560164R00</t>
  </si>
  <si>
    <t>Zához rýhy 35/80 cm, hornina třídy 4</t>
  </si>
  <si>
    <t>460620014R00</t>
  </si>
  <si>
    <t>Provizorní úprava terénu v hornině 4</t>
  </si>
  <si>
    <t>460921102R00</t>
  </si>
  <si>
    <t>Zaměření a zobrazení kabel. trasy na pevný bod</t>
  </si>
  <si>
    <t>soubor</t>
  </si>
  <si>
    <t>460961602R00</t>
  </si>
  <si>
    <t>Zpracování výsledku měření</t>
  </si>
  <si>
    <t>R2</t>
  </si>
  <si>
    <t>Odvozy, manipulace, uložení, skládkovné přebytečného výkopku a dodávka štěrkodrtí</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</si>
  <si>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</si>
  <si>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</si>
  <si>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</si>
  <si>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</si>
  <si>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</si>
  <si>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</si>
  <si>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</si>
  <si>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</si>
  <si>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</si>
  <si>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</si>
  <si>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</si>
  <si>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1,2,3,4,5,7,18,40,43, : </t>
  </si>
  <si>
    <t>Součet: : 185,23490</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</si>
  <si>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</si>
  <si>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</si>
  <si>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</si>
  <si>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</si>
  <si>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</si>
  <si>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1667,11410</t>
  </si>
  <si>
    <t>979082111R00</t>
  </si>
  <si>
    <t>Vnitrostaveništní doprava suti a vybouraných hmot do 10 m</t>
  </si>
  <si>
    <t>Včetně případného složení na staveništní deponii.</t>
  </si>
  <si>
    <t>979999981R00</t>
  </si>
  <si>
    <t>Poplatek za recyklaci, betonu, kusovost do 1600 cm2, skupina 17 01 01 z Katalogu odpadů</t>
  </si>
  <si>
    <t>131201202R00</t>
  </si>
  <si>
    <t>Hloubení zapažených jam a zářezů do 1000 m3, v hornině 3, strojně, s ručním dočištěním</t>
  </si>
  <si>
    <t>POL1_0</t>
  </si>
  <si>
    <t>s urovnáním dna do předepsaného profilu a spádu, s případně nutným přemístěním výkopku ve výkopišti a dále buď s přemístěním výkopku na přilehlém terénu na vzdálenost do 3 m od kraje jámy nebo s naložením na dopravní prostředek</t>
  </si>
  <si>
    <t>131201209R00</t>
  </si>
  <si>
    <t xml:space="preserve">Hloubení zapažených jam a zářezů příplatek za lepivost, v hornině 3,  </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</si>
  <si>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</si>
  <si>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</si>
  <si>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</si>
  <si>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</si>
  <si>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</si>
  <si>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</si>
  <si>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</si>
  <si>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</si>
  <si>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151101111R00</t>
  </si>
  <si>
    <t>Odstranění pažení a rozepření rýh příložné , hloubky do 2 m</t>
  </si>
  <si>
    <t>pro podzemní vedení s uložením materiálu na vzdálenost do 3 m od kraje výkopu,</t>
  </si>
  <si>
    <t>151101201R00</t>
  </si>
  <si>
    <t>Zřízení pažení stěn výkopu bez rozepření, vzepření příložné, hloubky do 4 m</t>
  </si>
  <si>
    <t>151101211R00</t>
  </si>
  <si>
    <t>Odstranění pažení stěn výkopu příložné, hloubky do 4 m</t>
  </si>
  <si>
    <t>s uložením pažin na vzdálenost do 3 m od okraje výkopu,</t>
  </si>
  <si>
    <t>151101301R00</t>
  </si>
  <si>
    <t>Zřízení rozepření zapažených stěn výkopů při roubení příložném, hloubky do 4 m</t>
  </si>
  <si>
    <t>s potřebným přepažováním,</t>
  </si>
  <si>
    <t>151101311R00</t>
  </si>
  <si>
    <t>Odstranění rozepření stěn výkopů při roubení příložném, hloubky do 4 m</t>
  </si>
  <si>
    <t>s uložením materiálu na vzdálenost do 3 m od okraje výkopu,</t>
  </si>
  <si>
    <t>161101101R00</t>
  </si>
  <si>
    <t>Svislé přemístění výkopku z horniny 1 až 4, při hloubce výkopu přes 1 do 2,5 m</t>
  </si>
  <si>
    <t>bez naložení do dopravní nádoby, ale s vyprázdněním dopravní nádoby na hromadu nebo na dopravní prostředek,</t>
  </si>
  <si>
    <t>162601102RT3</t>
  </si>
  <si>
    <t>Vodorovné přemístění výkopku z horniny 1 až 4, na vzdálenost přes 4 000  do 5 000 m</t>
  </si>
  <si>
    <t>171201101R00</t>
  </si>
  <si>
    <t>Uložení sypaniny do násypů nezhutněných</t>
  </si>
  <si>
    <t>174101102R00</t>
  </si>
  <si>
    <t>Zásyp sypaninou se zhutněním v uzavřených prostorách s urovnáním povrchu zásypu s ručním zhutněním</t>
  </si>
  <si>
    <t>119000001RAA</t>
  </si>
  <si>
    <t>Dočasné zajištění potrubí a kabelů ve výkopu potrubí ocelového do DN 200 mm, včetně příplatku za ztížené vykopávky v blízkosti vedení</t>
  </si>
  <si>
    <t>AP-HSV</t>
  </si>
  <si>
    <t>POL2_0</t>
  </si>
  <si>
    <t>ve stavu i v poloze, ve kterých byla na začátku zemních prací a to s podepřením, vzepřením nebo s vyvěšením, případně s ochranným bedněním, se zřízením a s odstraněním zajišťovací konstrukce, s opotřebením hmot.</t>
  </si>
  <si>
    <t>139600012RA0</t>
  </si>
  <si>
    <t>Ruční výkop v hornině 3, hloubka do 1 m, odvoz kolečkem do 20 m</t>
  </si>
  <si>
    <t>174100050RAC</t>
  </si>
  <si>
    <t>Zásyp jam, rýh a šachet štěrkopískem, dovoz ze vzdálenosti 10 000 m</t>
  </si>
  <si>
    <t>sypaninou s vodorovnou přepravou k místu zásypu, uložením ve vrstvách a zhutněním.</t>
  </si>
  <si>
    <t>pod vozovkou</t>
  </si>
  <si>
    <t>175100020RAC</t>
  </si>
  <si>
    <t>Obsyp potrubí štěrkopískem, dovoz ze vzdálenosti 10 000 m, Kamenivo stanovené přírodní; těžené; 0/16; OH = 2,51 Mg/m3; štěrkopísek</t>
  </si>
  <si>
    <t>prohozenou zeminou nebo štěrkopískem, s vodorovnou přepravou k místu zásypu, uložením ve vrstvách a zhutněním.</t>
  </si>
  <si>
    <t>175200022RAC</t>
  </si>
  <si>
    <t>Obsyp objektů štěrkopískem, dovoz ze vzdálenosti 10 000 m</t>
  </si>
  <si>
    <t>vč. vodorovné přepravy k místu zásypu, uložení ve vrstvách a zhutnění.</t>
  </si>
  <si>
    <t>451572111R00</t>
  </si>
  <si>
    <t>Lože pod potrubí, stoky a drobné objekty z kameniva drobného těženého 0÷4 mm</t>
  </si>
  <si>
    <t>827-1</t>
  </si>
  <si>
    <t>v otevřeném výkopu,</t>
  </si>
  <si>
    <t>452321131R00</t>
  </si>
  <si>
    <t>Podkladní a zajišťovací konstrukce ze železobetonu desky pod potrubí, stoky a drobné objekty , z betonu železového třídy C -/12,5</t>
  </si>
  <si>
    <t>z cementu portlandského nebo struskoportlandského, v otevřeném výkopu,</t>
  </si>
  <si>
    <t>114211301R00</t>
  </si>
  <si>
    <t>Odstranění trubního vedení ve výkopu z tub kameninových, DN 150 mm</t>
  </si>
  <si>
    <t>s přemístěním suti na hromady na vzdálenost do 5 m nebo s uložením na dopravní prostředek.</t>
  </si>
  <si>
    <t>871161121R00</t>
  </si>
  <si>
    <t>Montáž potrubí z plastických hmot z tlakových trubek polyetylenových, vnějšího průměru 32 mm</t>
  </si>
  <si>
    <t>871313121R00</t>
  </si>
  <si>
    <t>Montáž potrubí z trub z plastů těsněných gumovým kroužkem  DN 150 mm</t>
  </si>
  <si>
    <t>v otevřeném výkopu ve sklonu do 20 %,</t>
  </si>
  <si>
    <t>877353121R00</t>
  </si>
  <si>
    <t>Montáž tvarovek na potrubí z trub z plastů těsněných gumovým kroužkem odbočných DN 200 mm</t>
  </si>
  <si>
    <t>877313123R00</t>
  </si>
  <si>
    <t>Montáž tvarovek na potrubí z trub z plastů těsněných gumovým kroužkem jednoosých DN 150 mm</t>
  </si>
  <si>
    <t>891181221R00</t>
  </si>
  <si>
    <t>Montáž vodovodních armatur na potrubí šoupátek v šachtách s ručním kolečkem, DN 40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</si>
  <si>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</si>
  <si>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</si>
  <si>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</si>
  <si>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</si>
  <si>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</si>
  <si>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</si>
  <si>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</si>
  <si>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  do DN 200 mm</t>
  </si>
  <si>
    <t>vodou nebo vzduchem,</t>
  </si>
  <si>
    <t>892573111R00</t>
  </si>
  <si>
    <t>Zkoušky těsnosti kanalizačního potrubí zabezpečení konců kanalizačního potrubí při tlakových zkouškách vodou  do DN 200 mm</t>
  </si>
  <si>
    <t>úsek</t>
  </si>
  <si>
    <t>893312111R00</t>
  </si>
  <si>
    <t>Šachty armaturní ze železového betonu se stropem z dílců, vnitřní půdorysné plochy do 1,5 m2</t>
  </si>
  <si>
    <t>včetně osazení stropních desek, žebříku, mřížky na odvodňovací jímce a odpadní trouby délky do 1 m,</t>
  </si>
  <si>
    <t>vnitřní rozměr 900/900mm, litinový poklop  600/900mm tř. zat.A15</t>
  </si>
  <si>
    <t>894411221RT2</t>
  </si>
  <si>
    <t>Zřízení šachet kanalizačních z betonových dílců na potrubí včetně dílců TBS-Q 100/50 PS a TBR-Q 100-63/58 KPS  s obložením dna kameninou nebo kanalizačními cihlami, na potrubí DN přes 200 do 300 mm</t>
  </si>
  <si>
    <t>výšky vstupu do 1,5 m, podkladní deska z betonu B5, montáž a dodávka stupadel,</t>
  </si>
  <si>
    <t>899103111RT2</t>
  </si>
  <si>
    <t>Osazení poklopů litinových a ocelových včetně dodávky poklopu litinového s rámem   kruhového D 600 mm</t>
  </si>
  <si>
    <t>899401112R00</t>
  </si>
  <si>
    <t>Osazení poklopů litinových šoupátkových</t>
  </si>
  <si>
    <t>včetně podezdění</t>
  </si>
  <si>
    <t>899721112R00</t>
  </si>
  <si>
    <t>Výstražné fólie výstražná fólie pro vodovod, šířka 30 cm</t>
  </si>
  <si>
    <t>899731113R00</t>
  </si>
  <si>
    <t>Signalizační vodič CYY, 4 mm2</t>
  </si>
  <si>
    <t>722219191R00</t>
  </si>
  <si>
    <t xml:space="preserve">Montáž zemních souprav  </t>
  </si>
  <si>
    <t>800-721</t>
  </si>
  <si>
    <t>PC</t>
  </si>
  <si>
    <t>Trubka kanalizační KG SN 8 DN 100</t>
  </si>
  <si>
    <t>894431311RBA</t>
  </si>
  <si>
    <t>Šachty plastové plastové šachty z dílců D 425 mm, dno přímé s výkyvnými hrdly, D 160 mm, délka šachtové roury 1,50 m, poklop litina 12,5 t, Díl plastový šachtový</t>
  </si>
  <si>
    <t>28611260.AR</t>
  </si>
  <si>
    <t>Trubka plastová pro venkovní kanalizaci spoj: hrdlový; potrubí: jednovrstvé; materiál: PVC-U; povrch: hladký; DN/OD = 160; de = 160,0 mm; tl. stěny = 4,7 mm; l = 1 000 mm; SN 8</t>
  </si>
  <si>
    <t>286134112R</t>
  </si>
  <si>
    <t>trubka plastová vodovodní hladká; HDPE (PE 100); SDR 11,0; PN 16; D = 32,0 mm; s = 3,00 mm</t>
  </si>
  <si>
    <t>RTS 23/ II</t>
  </si>
  <si>
    <t>28651652.AR</t>
  </si>
  <si>
    <t>Koleno plastové pro venkovní kanalizaci typ: jednoznačné; spoj: hrdlový; potrubí: jednovrstvé; materiál: PVC-U; povrch: hladký; úhel = 45,0 °; DN = 100; SDR 41,0; SN 8</t>
  </si>
  <si>
    <t>28651657.AR</t>
  </si>
  <si>
    <t>Koleno plastové pro venkovní kanalizaci typ: jednoznačné; spoj: hrdlový; potrubí: jednovrstvé; materiál: PVC-U; povrch: hladký; úhel = 45,0 °; DN = 125; SDR 41,0; SN 8</t>
  </si>
  <si>
    <t>28651692.AR</t>
  </si>
  <si>
    <t>Spojka plastová pro venkovní kanalizaci typ: redukovaná excentrická; spoj: hrdlový; potrubí: jednovrstvé; materiál: PVC-U; povrch: hladký; DN = 150; DN2 = 125; SDR 41,0; SN 8</t>
  </si>
  <si>
    <t>28651702.AR</t>
  </si>
  <si>
    <t>Odbočka plastová pro venkovní kanalizaci typ: jednoduchá, jednoznačná; spoj: hrdlový; potrubí: jednovrstvé; materiál: PVC-U; povrch: hladký; úhel = 45,0 °; DN = 125; SDR 41,0; SN 8</t>
  </si>
  <si>
    <t>28651751.AR</t>
  </si>
  <si>
    <t>Odbočka plastová pro venkovní kanalizaci typ: jednoduchá, redukovaná; spoj: hrdlový; potrubí: jednovrstvé; materiál: PVC-U; povrch: hladký; úhel = 87,5 °; DN = 125; DN3 = 100; SDR 41,0; SN 8</t>
  </si>
  <si>
    <t>28651831.AR</t>
  </si>
  <si>
    <t>Zátka plastová pro venkovní kanalizaci spoj: hrdlový; potrubí: jednovrstvé; materiál: PVC-U; DN = 125; SDR 41,0; SN 8</t>
  </si>
  <si>
    <t>286554131R</t>
  </si>
  <si>
    <t>Koleno plastové typ: přechodové; úhel = 90,0 °; materiál: PP; ds = 32,0 mm; G; 3/4; těsnění: NBR; PN 16; teplota média do 80 °C</t>
  </si>
  <si>
    <t>28655423R</t>
  </si>
  <si>
    <t>T-kus plastový typ: přechodový; materiál: PP; ds = 32,0 mm; G; 3/4; těsnění: NBR; PN 16; teplota média do 80 °C</t>
  </si>
  <si>
    <t>28655424R</t>
  </si>
  <si>
    <t>T-kus plastový typ: přechodový; materiál: PP; ds = 32,0 mm; G; 1; těsnění: NBR; PN 16; teplota média do 80 °C</t>
  </si>
  <si>
    <t>42228100R</t>
  </si>
  <si>
    <t>šoupátko pro domovní přípojky pro vodovod; DN 1"; provedení -  na obou stranách s vnitřním závitem; PN 16; L = 120 mm; médium pitná voda; těleso tvárná litina</t>
  </si>
  <si>
    <t>422913302R</t>
  </si>
  <si>
    <t>souprava zemní teleskopická šoupátková; pro ruční ovládání šoupat a domovních šoupátek; DN 40-50; rozsah min.1,05m  max. 1,75m; provedení dvoudílné; mat. vnější chránička z PE, ovl.čtyřhran z litiny, vnitřní teleskop ze zink.oceli</t>
  </si>
  <si>
    <t>42291360R</t>
  </si>
  <si>
    <t>poklop šoupátkový tělo PA, víčko litina; použití uliční poklop pro šoupata, vhodné i do litého asfaltu; h = 270,0 mm; vnitř.pr.D = 190 mm; D = 270,0 mm</t>
  </si>
  <si>
    <t>59224353.AR</t>
  </si>
  <si>
    <t>konus šachetní; železobetonový; TBR; d = 1 240,0 mm; DN = 1 000,0 mm; DN 2 = 625 mm; h = 580 mm; počet stupadel 2; ocelové s PE povlakem, kapsové</t>
  </si>
  <si>
    <t>59224373.AR</t>
  </si>
  <si>
    <t>profil těsnicí elastomerní; pro spojení betonových šachetních dílů; tvar kruh; d = 1 000,0 mm</t>
  </si>
  <si>
    <t>R-položka</t>
  </si>
  <si>
    <t>POL12_1</t>
  </si>
  <si>
    <t>Filtrační koš na vtoku do AN</t>
  </si>
  <si>
    <t>Čerpadlo kalové , do jímky+ filtr jemných částic, zpětná klapka, na závlahu</t>
  </si>
  <si>
    <t>výtlačná výška 10m, průtok 1,2 l/s (4,32m3/hod)</t>
  </si>
  <si>
    <t>Podlahový vtok se svislým odtokem a nezámrznou, zápach. klapkou DN 100</t>
  </si>
  <si>
    <t>Trubka kanalizační KG SN 8 DN 125</t>
  </si>
  <si>
    <t>998276101R00</t>
  </si>
  <si>
    <t>Přesun hmot pro trubní vedení z trub plastových nebo sklolaminátových v otevřeném výkopu</t>
  </si>
  <si>
    <t>vodovodu nebo kanalizace ražené nebo hloubené (827 1.1, 827 1.9, 827 2.1, 827 2.9), drobných objektů</t>
  </si>
  <si>
    <t>721242110R00</t>
  </si>
  <si>
    <t>Lapač střešních splavenin D 110 mm, s otáč.kul.kloubem na odtoku, s košem , se suchou a nezámr.klapkou,čistícím víčkem a vylam.těs. kroužky pro připoj.potrub.svodů D 75, 90, 100 a 110 mm, včetně dodávky materiálu</t>
  </si>
  <si>
    <t>nezatříděno</t>
  </si>
  <si>
    <t>D+M LAVIČKA S  OPĚRADLEM s područkami, bočnice z recyklované a plně recyklovatelné hliníkové slitiny, , sedák i opěradlo tvoří lamely z masivního dřeva. Lze použít shodné s těmi, co jsou použity v</t>
  </si>
  <si>
    <t>ks</t>
  </si>
  <si>
    <t>POL1_1</t>
  </si>
  <si>
    <t>uzavřené části - v rajském dvoře psychiatrické kliniky. Rozměry cca d.1800/h.650/v. 880 mm. Materiál akátové či tropické dřevo – všechen mobiliář v parku bude proveden ze stejného materiálu (jednotného dřeva - upřesní investor). Včetně kotvících prvků. Vzhled viz obr.:</t>
  </si>
  <si>
    <t>Pamětní kámen s infocedulí- dle požadavků IROP, info ohledně poskytnutí dotace, balvan vel. cca 0,, 75m3, s mosaznou cedulkou na horní srovnané hraně</t>
  </si>
  <si>
    <t>D+M KOVOVÁ PERGOLAKovová pergola - vzhled a provedení viz historické foto, rozměry cca - výška 3m,, šířka 2,6m, délka 5m - atyp na míru, replika dle dochovaných fotografií (svařená trubková</t>
  </si>
  <si>
    <t>konstrukce, pozink), pevně ukotvená v zemi přes betonové patky do terénu.</t>
  </si>
  <si>
    <t>D+M Odpadkový koš se stříškou - Odpadkový koš se stříškou, ocelové tělo s obložením z akátového /, tropického dřeva (stejné materiálové i barevné provedení jako u laviček). Objem cca 45-50 l, výška</t>
  </si>
  <si>
    <t>cca 940 mm, šířka 350-400 mm, včetně kotvícíh prvků. Vhodné provedení viz foto:</t>
  </si>
  <si>
    <t>D+M Stojan na kolo / kolostav - v prostoru u hlavní příjezdové brány z ulice U Stadionu – jedná se o, typ stojanu - kolostav, kde je možné kolo opřít, vhodný materiál ocelová konstrukce s povrchovou</t>
  </si>
  <si>
    <t>úpravou žárově zinkovanou barvou, barevné provedení by mělo být shodné s provedením kovových konstrukcí u laviček (jednotný styl mobiliáře pro celý park). Vhodný typ např.:</t>
  </si>
  <si>
    <t>D+M Informační tabule s provozním řádem parku, případně jeho historií, historií kostela. Vhodné, umístění je u všech vstupů do parku, u hlavní stávající vjezdové brány, u vstupu z parkoviště a u</t>
  </si>
  <si>
    <t>vstupu z JV části města (poblíž budovy nové kliniky). Jednostranná plakátovací plocha desková – ocelová / dřevěná (akát, dub) konstrukce, plocha z OSB desky, rozměry – šířka cca 1330, výška cca 2605 mm, tl. cca 315 mm. Součástí dodávky bude i výroba vlastní tabule. Obsah - grafický obsah tabulí pro tisk předchystá investor. Vzhled viz obr.:</t>
  </si>
  <si>
    <t>D+M INFOTABULE maláPultový panel z rámovaného ocelového plechu na noze z dubového hranolu, tabule, je nakloněna pod úhlem 40 stupňů od vodorovné roviny. Vlastní tabule rozměr cca 60x40 cm, výška nohy</t>
  </si>
  <si>
    <t>do 1 m. Alternativně sendvichová konstrukce z Al rámečku a FeZn plechu na dvou lomených nohách, vypalovaný lak, žárový pozink. Vybrána bude varianta vzhledově podobná velké ceduli – bude sladěno (rozhodne investor). Obsah - grafický obsah tabulí pro tisk předchystá investor. Vhodný vzhled viz obr.:</t>
  </si>
  <si>
    <t>D+M ZVÝŠENÉ ZÁHONY - pěstební záhony pro pěstování užitkových rostlin (léčivky, koření, drobná, zelenina apod.). Rozměry cca 3,5-3,75 x 1,5-2 m, výška cca 1 m – bude vyrobeno na míru (rozměry</t>
  </si>
  <si>
    <t>Příprava vnitřní části zvýšeného záhonu je také součástí dodávky - na dno na rostlou zem se položí králičí pletivo (ochrana před hlodavci). Na pletivo se položí vrstva větví, organického materiálu a kompostu (cca 10-15 cm) – větve zajistí vlhkost a organický materiál dodává postupně živiny do půdy. Zbývající volný prostor se vyplní pěstebním substrátem střídavě s kompostem, do horní části již jen substrát, a to cca 5-10 cm pod okraj obruby. Povrch může být dále zamulčován borkou, která udrží vlhkost v záhonu (vrstva cca do 5 cm). Po stranách záhonu je vhodné položit geotextilii. Vhodné provedení viz ilustrativní foto:</t>
  </si>
  <si>
    <t>D+M PÍTKO Pítko bude umístěno poblíž příjezdové komunikace, na začátku vstupu do pravidelně řešené, části parku (klášterní zahrada), v blízkosti nové akumulační nádrže. Napojení na pitnou vodu a odtok</t>
  </si>
  <si>
    <t>je řešen v SO 02. Tryska v malé půlkulaté misce jímající přebytečnou vodu, materiál nerez. Výška 84,5 cm, průměr 33 cm. Pítko bude napojeno na vodovod a dešťovou komunikaci, technické řešení napojení je součástí SO 02 Venkovní rozvody kanalizace a vody, akumulační nádrž. Vzhled viz obr.:</t>
  </si>
  <si>
    <t>D+M ZAHRADNÍ ZÁSUVKA / HYDRANT (ZÁVLAHA) V rámci rozvodů závlahy v parku z akumulační nádrže, budou, v parku zřízené 3 zemní zahradní zásuvky. Podzemní vodní zásuvka s kulovým ventilem 3/4" a čepem</t>
  </si>
  <si>
    <t>rychlospojky umožňuje snadné připojení zahradní hadice na podzemní rozvod závlahové vody, s možností regulace průtoku, aby byla vhodná i pro závlahové systémy s vyšším tlakem. Čep - adaptér kombinovatelný s běžnými rychlospojkami pro hadice 1/2 a 3/4". Na zimu je třeba vypouštět. Podzemní rozvody a napojení na areálové vedení - viz SO 02. Vzhled viz obr.:</t>
  </si>
  <si>
    <t>D+M SOLÁRNÍ LAMPA VEŘEJNÉHO OSVĚTLENÍ- solární modul 70-100Wp, 12 ks výkonných LED diod, světelný, tok 1900 lm, doba svícení bez dobití 12-14 dní, doba svícení např. 6 hod. večer/2 hod. ráno,</t>
  </si>
  <si>
    <t>světelný zdroj ve výšce 3,3 m, celková výška 4,4 m. Kompletní dodávka s ocelovým stožárem. Stožár bude pevně ukotven přes betonovou patku do terénu - dodávka komplet včetně tototo ukotvení a montáže, včetně dopravy. Vzhled viz:</t>
  </si>
  <si>
    <t>záchytný koš s filtrační vložkou atyp s uchycením</t>
  </si>
  <si>
    <t>kpl</t>
  </si>
  <si>
    <t>POL12_0</t>
  </si>
  <si>
    <t>vytyčovací vodič</t>
  </si>
  <si>
    <t>Písková filtrace   6m3/h</t>
  </si>
  <si>
    <t>Invertorové čerpadlo s filtrem Q= 3,5 m3/h ; p = 60 kPa</t>
  </si>
  <si>
    <t>ÚV lampa  6m3/h</t>
  </si>
  <si>
    <t>Kalové čerpadlo s plovákem</t>
  </si>
  <si>
    <t>Nerezové síto d100  (oka 10x10)</t>
  </si>
  <si>
    <t>Montáž technologie a propojení</t>
  </si>
  <si>
    <t xml:space="preserve">montáž a propojení :2*2*8 : </t>
  </si>
  <si>
    <t>32</t>
  </si>
  <si>
    <t>Potrubí pro fontánu</t>
  </si>
  <si>
    <t>Potrubí strojovny</t>
  </si>
  <si>
    <t>D+M VODNÍ PRVEK - FONTÁNA  - umělecká litina, cena včetně ukotvení do betonového základu, a montáže, na filtrační systém a rozvody vody (tyto věci jsou oceněny zvlášť viz níže). Jedná se o litinovou</t>
  </si>
  <si>
    <t>fontánu, vyrobenou na míru, vzhled viz inspirativní foto + výkres D.1.2_03_107. Rozměry - výška cca 2-2,3m, šířka – kruhy o průměru do 1,2m, součástí fontány budou kruhové plochy, ze kterých poteče voda (3 patra), dole nebude bazének, voda bude stékat na cihelnou dlažbu, ve které bude vpusť, ze které voda bude odtékat do jímky, kde projde přes filtr a čerpadlem bude hnána opět vzhůru středovou stojnou. Vodní prvek bude napojen na studniční vodovod (pro doplnění vody při vyšším odparu), a přepad povede do dešťové kanalizace (při deštích). Poblíž v mlatové ploše bude servisní šachta, s filtrací a čerpadlem a připojením čerpadla na elektřinu (230 V). Nebude zde zřízen spodní bazének, jak je na obrázku, součástí fontány nebude plocha s hladinou, která by byla náročná na údržbu. V prostoru pod dlažbou/fontánou bude pouze akumulační nádrž. V rámci servisní šachty bude možnost vypuštění prvku pro zimní období. Napojení na přípojky je řešeno v rámci areálových rozvodů. Podrobný popis viz TZ + výkres D.1.2_03_107</t>
  </si>
  <si>
    <t>Armatury potrubí a strojovny</t>
  </si>
  <si>
    <t>Propojení elektro</t>
  </si>
  <si>
    <t>111212355</t>
  </si>
  <si>
    <t>odstranění nevhodných dřevin výšky nad 1m s odstraněním pařezu do 100 m2 v rovině</t>
  </si>
  <si>
    <t>112151113</t>
  </si>
  <si>
    <t>Směrové kácení stromů s rozřezáním a odvětvením D kmene přes 300 do 400 mm</t>
  </si>
  <si>
    <t>112151114</t>
  </si>
  <si>
    <t>Směrové kácení stromů s rozřezáním a odvětvením D kmene přes 400 do 500 mm</t>
  </si>
  <si>
    <t>112151117</t>
  </si>
  <si>
    <t>Směrové kácení stromů s rozřezáním a odvětvením D kmene přes 700 do 800 mm</t>
  </si>
  <si>
    <t>112155221</t>
  </si>
  <si>
    <t>Štěpkování solitérních stromků a větví průměru kmene přes 300 do 500 mm s naložením (uložení na, deponii, bude použito jako mulč do záhonů)</t>
  </si>
  <si>
    <t>112155311</t>
  </si>
  <si>
    <t>Štěpkování keřového porostu středně hustého s naložením (uložení na deponii, bude použito jako mulč, do záhonů)</t>
  </si>
  <si>
    <t>112251211</t>
  </si>
  <si>
    <t>Odstranění pařezů rovině nebo na svahu do 1:5 odfrézováním hl do 0,2 m (odstranění pařezů po, kácených dřevinách + odstranění stávajících pařezů)</t>
  </si>
  <si>
    <t>998231311</t>
  </si>
  <si>
    <t>dřevní hmota (stanoveno odhadem)</t>
  </si>
  <si>
    <t xml:space="preserve"> (u naprosté většiny je navržena kombinace řezů zdravotních s bezpečnostními či redukčními, bude na místě prokonzultováno s odborným certifikovaným arboristou, a bude proveden nejvhodnější zásah dle skutečností zjištěných na místě)</t>
  </si>
  <si>
    <t>112155215</t>
  </si>
  <si>
    <t>Štěpkování solitérních stromků a větví průměru kmene do 300 mm s naložením (uložení na deponii, bude, použito jako mulč do záhonů)</t>
  </si>
  <si>
    <t>184852235</t>
  </si>
  <si>
    <t>Řez stromů zdravotní lezeckou  technikou - odstranění suchých, kondominátních větví apod., s, ošetřením řezných ploch - plocha koruny do 90 m2</t>
  </si>
  <si>
    <t>184852236</t>
  </si>
  <si>
    <t>Řez stromů zdravotní lezeckou  technikou - odstranění suchých, kondominátních větví apod., s, ošetřením řezných ploch - plocha koruny do 120 m2</t>
  </si>
  <si>
    <t>184852237</t>
  </si>
  <si>
    <t>Řez stromů zdravotní lezeckou  technikou - odstranění suchých, kondominátních větví apod., s, ošetřením řezných ploch - plocha koruny do 150 m2</t>
  </si>
  <si>
    <t>184852238</t>
  </si>
  <si>
    <t>Řez stromů zdravotní lezeckou  technikou - odstranění suchých, kondominátních větví apod., s, ošetřením řezných ploch - plocha koruny do 180 m2</t>
  </si>
  <si>
    <t>184852241</t>
  </si>
  <si>
    <t>Řez stromů zdravotní lezeckou  technikou - odstranění suchých, kondominátních větví apod., s, ošetřením řezných ploch - plocha koruny do 240 m2</t>
  </si>
  <si>
    <t>181151321</t>
  </si>
  <si>
    <t>Plošná úprava terénu přes 500 m2 zemina skupiny 1 až 4 nerovnosti přes 100 do 150 mm v rovinně a, svahu do 1:5</t>
  </si>
  <si>
    <t>183403114</t>
  </si>
  <si>
    <t>obdělání půdy kultivátorováním</t>
  </si>
  <si>
    <t>183403153</t>
  </si>
  <si>
    <t>obdělání půdy hrabáním (2x opakováno)</t>
  </si>
  <si>
    <t>184813511</t>
  </si>
  <si>
    <t>Chemické odplevelení před založením kultury postřikem na široko v rovině a svahu do 1:5 ručně, (včetně postřiku)</t>
  </si>
  <si>
    <t>185802113</t>
  </si>
  <si>
    <t>hnojení uměl. hnojivem v rov. naširoko 20g/m2  (cena vč. mater.)</t>
  </si>
  <si>
    <t>916371211</t>
  </si>
  <si>
    <t>Osazení skrytého flexibilního zahradního obrubníku plastového jednostranným odkopáním zeminy =, vymezení pěstebních záhonů  - osazení "neviditelným obrubníkem" - plastový obrubník, + ztratné 10% -</t>
  </si>
  <si>
    <t>116,1 m x 1,1 = 128 m</t>
  </si>
  <si>
    <t>tzv. neviditelný obrubník - plastový obrubník 100, délka 1000mm, šířka 8mm, výška 100mm</t>
  </si>
  <si>
    <t>plastový / ocelový hřeb k neviditelnému obrubníku, průměr 16mm, 3ks/m</t>
  </si>
  <si>
    <t>plastové obrubníky</t>
  </si>
  <si>
    <t>hnojivo</t>
  </si>
  <si>
    <t>162351123</t>
  </si>
  <si>
    <t>vodorovné přemístění výkopku do 500 m</t>
  </si>
  <si>
    <t>183101221</t>
  </si>
  <si>
    <t>jamky pro výsadbu s výměnou 50 % půdy zeminy tř 1 až 4 do 1m3 v rovině</t>
  </si>
  <si>
    <t>184102127</t>
  </si>
  <si>
    <t>výsadba stromu s balem a zalitím (průměr do 1000 mm)</t>
  </si>
  <si>
    <t>184201112</t>
  </si>
  <si>
    <t>Výsadba stromu bez balu do jamky v kmene přes 1,8 do 2,5 m v rovině a svahu do 1:5</t>
  </si>
  <si>
    <t>184215132 + materiál</t>
  </si>
  <si>
    <t>ukotvení dřeviny třemi kůly (dodání vč. materiálu - kůlů a kotvících prvků), při délce kůlu do 2,5m</t>
  </si>
  <si>
    <t>184813161</t>
  </si>
  <si>
    <t>Zřízení ochranného nátěru kmene stromu do výšky 1 m obvodu do 180 mm</t>
  </si>
  <si>
    <t>184911421</t>
  </si>
  <si>
    <t>mulčování výsadbové mísy při tl.mulče 100 mm (drcená kůra)</t>
  </si>
  <si>
    <t>185804311</t>
  </si>
  <si>
    <t>zálivka rostlin 100 l/ks, opakováno 3x</t>
  </si>
  <si>
    <t>vylepšení půdním kondicionérem - cca 1,5 kg/m3 zeminy (cena práce vč. materiálu)</t>
  </si>
  <si>
    <t>10321100</t>
  </si>
  <si>
    <t>rostlinný substrát</t>
  </si>
  <si>
    <t>rostlinný materiál</t>
  </si>
  <si>
    <t>půdní kondicionér</t>
  </si>
  <si>
    <t>kůly frézované</t>
  </si>
  <si>
    <t>ochranný nátěr</t>
  </si>
  <si>
    <t>kompost na výměnu do jamek</t>
  </si>
  <si>
    <t>základový nátěr + ochranný nátěr kmene</t>
  </si>
  <si>
    <t>hnojení tablet. hnojivem (4*10g), jednotlivě k rostlinám (vč. materiálu)</t>
  </si>
  <si>
    <t>162351103</t>
  </si>
  <si>
    <t>vodorovné přemístění výkopku do 500 m (výkopek bude použit na dorovnání terénu v okolních záhonech a, trávnících)</t>
  </si>
  <si>
    <t>POL1_7</t>
  </si>
  <si>
    <t>Přesun hmot do 5km</t>
  </si>
  <si>
    <t>183101214</t>
  </si>
  <si>
    <t>Jamky pro výsadbu s výměnou 50 % půdy zeminy skupiny 1 až 4 obj přes 0,05 do 0,125 m3 v rovině a, svahu do 1:5 (keře)</t>
  </si>
  <si>
    <t>183111211</t>
  </si>
  <si>
    <t>hloubení jamek s výměnou půdy na 50% o objemu do 0,002 m3 (trvalky, trávy)</t>
  </si>
  <si>
    <t>183211312</t>
  </si>
  <si>
    <t>výsadba trvalek</t>
  </si>
  <si>
    <t>183211313</t>
  </si>
  <si>
    <t>Výsadba cibulí nebo hlíz</t>
  </si>
  <si>
    <t>184102112</t>
  </si>
  <si>
    <t>výsadba keře s balem, se zalitím, při průměru balu do 300mm</t>
  </si>
  <si>
    <t>185802114</t>
  </si>
  <si>
    <t>hnojení půdy s rozdělením k jednotlivým rostlinám, 100g/m2 (vč. materiálu)</t>
  </si>
  <si>
    <t>185804312</t>
  </si>
  <si>
    <t>zálivka rostlin 25 l/m2, opakováno 3x</t>
  </si>
  <si>
    <t>Mulčování rostlin kůrou tl. do 0,1 m v rovině a svahu do 1:5</t>
  </si>
  <si>
    <t>Aesculus hippocastanum (jírovec maďal), vel. 14-16 cm, bal</t>
  </si>
  <si>
    <t>Malus floribunda/sylvestris (okrasná jabloň), vel. 14-16 cm, bal</t>
  </si>
  <si>
    <t>Prunus avium ´Plena´ (třešeň - okrasná), vel. 14-16cm, bal</t>
  </si>
  <si>
    <t>Tilia cordata (lípa srdčitá), vel. 14-16cm, bal</t>
  </si>
  <si>
    <t>Jabloň - odrůda Panenské České, Malinové holovousé, Bernské růžové, Jadernička - bude upřesněno, výběrem investora dle možností zpracování a uskladnění</t>
  </si>
  <si>
    <t>Hrušeň - odrůda Clappova, Hardyho a Nagevicova - bude upřesněno výběrem investora dle možností, zpracování a uskladnění</t>
  </si>
  <si>
    <t>Švestka - odrůda Durancie, Wangenheimova - bude upřesněno výběrem investora dle možností zpracování, a uskladnění</t>
  </si>
  <si>
    <t>Forsythia x intermedia ´Goldrausch´ (zlatice), vel. 40-60</t>
  </si>
  <si>
    <t>Ilex crenata ´Convexa´/´Robustico´/´Stokes´ (cesmína), vel. 20-40</t>
  </si>
  <si>
    <t>Lonicera tatarica (zimolez), vel. 20-40</t>
  </si>
  <si>
    <t>Philadelphus x lemoinei (pustoryl), vel. 20-30</t>
  </si>
  <si>
    <t>Philadelphus virginalis ´Virginal´ (pustoryl), vel. 40-60</t>
  </si>
  <si>
    <t>Physocarpus opulifolius (tavola), vel. 60-80</t>
  </si>
  <si>
    <t>Prunus laurocerasus (bobkovišeň), vel. 40-60</t>
  </si>
  <si>
    <t>Prunus laurocerasus ´Novita´ (bobkovišeň), vel. 40-60</t>
  </si>
  <si>
    <t>Rosa centifolia (růže stolistá), vel. 20-30</t>
  </si>
  <si>
    <t>Rosa pnoucí (růže pnoucí), vel. 20-30</t>
  </si>
  <si>
    <t>Syringa vulgaris (šeřík), vel. 40-60</t>
  </si>
  <si>
    <t>Viburnum opulus (kalina), vel. 40-60</t>
  </si>
  <si>
    <t>Weigela florida (vajgélie), vel. 40-60</t>
  </si>
  <si>
    <t>Weigela x hybrida ´Bristol Ruby´ (vajgélie), vel. 40-60</t>
  </si>
  <si>
    <t>Weigela x hybrida ´Eva Rathke´ (vajgélie), vel. 60-80</t>
  </si>
  <si>
    <t>Anemone japonica 'Honorine Jober'</t>
  </si>
  <si>
    <t>Aquilegia vulgaris</t>
  </si>
  <si>
    <t>Aster divaricatus 'Tradescant'</t>
  </si>
  <si>
    <t>Astrantia major ´Primadonna´</t>
  </si>
  <si>
    <t>Bergenia ´Abendglut´</t>
  </si>
  <si>
    <t>Corydalis lutea</t>
  </si>
  <si>
    <t>Dryopteris filix-mas</t>
  </si>
  <si>
    <t>Duchesnea indica</t>
  </si>
  <si>
    <t>Epimedium × rubrum</t>
  </si>
  <si>
    <t>Geranium macrorrhizum</t>
  </si>
  <si>
    <t>Hosta plantaginea ´Aphrodite´</t>
  </si>
  <si>
    <t>Lamiastrum galeobdolon ´Florentinum´</t>
  </si>
  <si>
    <t>Lathyrus aureus</t>
  </si>
  <si>
    <t>Lithospermum purpurocaeruleum (Buglossoides purpureocaerulea)</t>
  </si>
  <si>
    <t>Luzula nivea</t>
  </si>
  <si>
    <t>Physalis alkekengi var. franchetii</t>
  </si>
  <si>
    <t>Primula veris ´Cabrillo Yellow´</t>
  </si>
  <si>
    <t>Sedum telephium 'Herbstfreude'</t>
  </si>
  <si>
    <t>Arum italicum ´Marmoratum´</t>
  </si>
  <si>
    <t>Cyclamen hederifolium</t>
  </si>
  <si>
    <t>Eranthis hyemalis</t>
  </si>
  <si>
    <t>Hyacinthoides hispanica ´Excelsior´</t>
  </si>
  <si>
    <t>Muscari armeniacum</t>
  </si>
  <si>
    <t>Anemone × hybrida 'Serenade'</t>
  </si>
  <si>
    <t>Aquilegia vulgaris kultivary</t>
  </si>
  <si>
    <t>Aster ageratoides 'Asran'/'Ashvi'</t>
  </si>
  <si>
    <t>Diervilla splendens</t>
  </si>
  <si>
    <t>Digitalis lutea</t>
  </si>
  <si>
    <t>Epimedium pubigerum 'Orangekönigin'</t>
  </si>
  <si>
    <t>Geranium nodosum</t>
  </si>
  <si>
    <t>Geranium 'Sirak'</t>
  </si>
  <si>
    <t>Geranium 'Tiny Monster'</t>
  </si>
  <si>
    <t>Helleborus orientalis</t>
  </si>
  <si>
    <t>Persicaria amplexicaule 'Speciosa'</t>
  </si>
  <si>
    <t>Phlomis russeliana</t>
  </si>
  <si>
    <t>Salvia glutinosa</t>
  </si>
  <si>
    <t>Viola odorata 'Königin Charlotte'</t>
  </si>
  <si>
    <t>Allium aflatunense</t>
  </si>
  <si>
    <t>Anemone blanda 'White Splendour'</t>
  </si>
  <si>
    <t>Chionodoxa luciliae</t>
  </si>
  <si>
    <t>Crocus tommasinianus</t>
  </si>
  <si>
    <t>Narcissus cyclamineus 'Jetfire'</t>
  </si>
  <si>
    <t>Puschkinia scilloides var. libanotica</t>
  </si>
  <si>
    <t>Aster x frikartii ´Mönch´</t>
  </si>
  <si>
    <t>Codonopsis clematidea</t>
  </si>
  <si>
    <t>Geranium gracile 'Sirak'</t>
  </si>
  <si>
    <t>Geranium x cantabrigiense ´Berggarten´</t>
  </si>
  <si>
    <t>Omphalodes verna</t>
  </si>
  <si>
    <t>Phuopsis stylosa</t>
  </si>
  <si>
    <t>Potentilla ´Warrenii´</t>
  </si>
  <si>
    <t>Salvia nemorosa ´Ostfriesland´</t>
  </si>
  <si>
    <t>Sesleria autumnalis</t>
  </si>
  <si>
    <t>Solidago nemoralis</t>
  </si>
  <si>
    <t>Viola sororia</t>
  </si>
  <si>
    <t>Crocus tommasinianus ´Ruby Giant´</t>
  </si>
  <si>
    <t>Scilla siberica</t>
  </si>
  <si>
    <t>Scilla siberica ´Alba´</t>
  </si>
  <si>
    <t>Tulipa orphanidea ´Whittalli´</t>
  </si>
  <si>
    <t>Achillea ´Moonshine´</t>
  </si>
  <si>
    <t>Artemisia ludoviciana 'Valerie Finnis'</t>
  </si>
  <si>
    <t>Aster dumosus ´Professor Kippenberg´</t>
  </si>
  <si>
    <t>Centranthus ruber</t>
  </si>
  <si>
    <t>Gaura lindheimeri 'White Dove'</t>
  </si>
  <si>
    <t>Hypericum perforatum</t>
  </si>
  <si>
    <t>Lychnis coronaria ´Alba´</t>
  </si>
  <si>
    <t>Malva maurituana</t>
  </si>
  <si>
    <t>Nepeta 'Walker´s Low'</t>
  </si>
  <si>
    <t>Paeonia lactiflora</t>
  </si>
  <si>
    <t>Salvia nemorosa/pratensis</t>
  </si>
  <si>
    <t>Sanguisorba officinalis, S.´Little Angel´</t>
  </si>
  <si>
    <t>Sedum hylotelephium</t>
  </si>
  <si>
    <t>Verbena bonariensis</t>
  </si>
  <si>
    <t>Calendula officinalis</t>
  </si>
  <si>
    <t>g</t>
  </si>
  <si>
    <t>Lilium candidum</t>
  </si>
  <si>
    <t>Allium sphaerocephalon</t>
  </si>
  <si>
    <t>Hyssopus officinalis (yzop)</t>
  </si>
  <si>
    <t>Lavandula angustifolia (levandule)</t>
  </si>
  <si>
    <t>Melissa oficinalis (meduňka)</t>
  </si>
  <si>
    <t>Mentha x piperita (máta) - různé odrůdy</t>
  </si>
  <si>
    <t>Origanum vulgare (dobromysl)</t>
  </si>
  <si>
    <t>Rosmarinus vulgaris (rozmarýn)</t>
  </si>
  <si>
    <t>Salvia officinalis (šalvěj)</t>
  </si>
  <si>
    <t>Thymus serphyllus (mateřídouška)</t>
  </si>
  <si>
    <t>Viola odorata (fialka)</t>
  </si>
  <si>
    <t>Ztratné - rostlinný materiál - 5%</t>
  </si>
  <si>
    <t>181411121</t>
  </si>
  <si>
    <t>založení trávníku lučního výsevem (bylinný tráník)</t>
  </si>
  <si>
    <t>181451131</t>
  </si>
  <si>
    <t>založení trávníku parkového výsevem</t>
  </si>
  <si>
    <t>185803211</t>
  </si>
  <si>
    <t>uválcování trávníku</t>
  </si>
  <si>
    <t>Univerzální rekreační travní směs (výsevek 25-30g/m2) - nový parkový / rekreační trávník</t>
  </si>
  <si>
    <t>Travní směs - květnatá luční směs / květnatá louka (výsevek 6 g/m2)</t>
  </si>
  <si>
    <t>Ztratné - travní osivo - 5%</t>
  </si>
  <si>
    <t>zalití (0,02 m/m2)</t>
  </si>
  <si>
    <t>upřesnit na místě po zaměření). Vhodný materiál akát, modřín nebo dub.</t>
  </si>
  <si>
    <t>Akumulační nádrž, vstupní konusy,poklopy,prostupy, doprava+ mtž (nádrž byla navržena: přítok dešťových vod do uklidňovací částí nádrže, čerpadlo umístěno v prohlubni pro max. využití akumulační části nádrže)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</si>
</sst>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3" borderId="6"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2" borderId="37" xfId="0" applyNumberFormat="1" applyFont="1" applyFill="1" applyBorder="1" applyAlignment="1">
      <alignment horizontal="center" vertical="center"/>
    </xf>
    <xf numFmtId="4" fontId="3" fillId="2"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4" fontId="16" fillId="0" borderId="0" xfId="0" applyNumberFormat="1" applyFont="1" applyAlignment="1">
      <alignment vertical="top" shrinkToFit="1"/>
    </xf>
    <xf numFmtId="4" fontId="16" fillId="0" borderId="0" xfId="0" applyNumberFormat="1" applyFont="1" applyAlignment="1">
      <alignment vertical="top" shrinkToFit="1"/>
    </xf>
    <xf numFmtId="4" fontId="16" fillId="3" borderId="0" xfId="0" applyNumberFormat="1" applyFont="1" applyFill="1" applyAlignment="1" applyProtection="1">
      <alignment vertical="top" shrinkToFit="1"/>
      <protection locked="0"/>
    </xf>
    <xf numFmtId="0" fontId="17" fillId="0" borderId="0" xfId="0" applyFont="1" applyAlignment="1">
      <alignment horizontal="center" vertical="top" shrinkToFit="1"/>
    </xf>
    <xf numFmtId="164" fontId="17" fillId="0" borderId="0" xfId="0" applyNumberFormat="1" applyFont="1" applyAlignment="1">
      <alignment vertical="top" shrinkToFit="1"/>
    </xf>
    <xf numFmtId="4" fontId="17" fillId="0" borderId="0" xfId="0" applyNumberFormat="1" applyFont="1" applyAlignment="1">
      <alignment vertical="top" shrinkToFit="1"/>
    </xf>
    <xf numFmtId="4" fontId="5" fillId="2" borderId="0" xfId="0" applyNumberFormat="1" applyFont="1" applyFill="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5" fillId="2" borderId="12" xfId="0" applyFont="1" applyFill="1" applyBorder="1" applyAlignment="1">
      <alignment horizontal="center" vertical="top" shrinkToFit="1"/>
    </xf>
    <xf numFmtId="164" fontId="5" fillId="2" borderId="12" xfId="0" applyNumberFormat="1" applyFont="1" applyFill="1" applyBorder="1" applyAlignment="1">
      <alignment vertical="top" shrinkToFit="1"/>
    </xf>
    <xf numFmtId="4" fontId="5" fillId="2" borderId="12" xfId="0" applyNumberFormat="1" applyFont="1" applyFill="1" applyBorder="1" applyAlignment="1">
      <alignment vertical="top" shrinkToFit="1"/>
    </xf>
    <xf numFmtId="4" fontId="5" fillId="2"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164" fontId="16" fillId="3" borderId="0" xfId="0" applyNumberFormat="1" applyFont="1" applyFill="1" applyAlignment="1" applyProtection="1">
      <alignment vertical="top" shrinkToFit="1"/>
      <protection locked="0"/>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7" fillId="0" borderId="0" xfId="0" applyNumberFormat="1" applyFont="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Alignment="1">
      <alignment horizontal="center" vertical="top" wrapText="1" shrinkToFit="1"/>
    </xf>
    <xf numFmtId="164" fontId="19" fillId="0" borderId="0" xfId="0" applyNumberFormat="1" applyFont="1" applyAlignment="1">
      <alignment vertical="top" wrapText="1" shrinkToFit="1"/>
    </xf>
    <xf numFmtId="164" fontId="19" fillId="0" borderId="0" xfId="0" quotePrefix="1" applyNumberFormat="1" applyFont="1" applyAlignment="1">
      <alignment horizontal="left" vertical="top" wrapText="1"/>
    </xf>
    <xf numFmtId="49" fontId="16" fillId="0" borderId="0" xfId="0" applyNumberFormat="1" applyFont="1" applyAlignment="1">
      <alignment horizontal="left" vertical="top" wrapText="1"/>
    </xf>
    <xf numFmtId="0" fontId="1" fillId="0" borderId="37" xfId="0" applyFont="1" applyBorder="1" applyAlignment="1">
      <alignment vertical="center"/>
    </xf>
    <xf numFmtId="0" fontId="1" fillId="2" borderId="37" xfId="0" applyFont="1" applyFill="1" applyBorder="1" applyAlignment="1">
      <alignment vertical="center"/>
    </xf>
    <xf numFmtId="0" fontId="0" fillId="4" borderId="37" xfId="0" applyFill="1" applyBorder="1"/>
    <xf numFmtId="0" fontId="5" fillId="2" borderId="34" xfId="0" applyFont="1" applyFill="1" applyBorder="1" applyAlignment="1">
      <alignment vertical="top"/>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3" borderId="0" xfId="0"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Font="1" applyAlignment="1">
      <alignment horizontal="left" vertical="top" wrapText="1"/>
    </xf>
    <xf numFmtId="0" fontId="17" fillId="0" borderId="0" xfId="0" applyFont="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xf numFmtId="49" fontId="16" fillId="3" borderId="0" xfId="0" applyNumberFormat="1" applyFont="1" applyFill="1" applyAlignment="1" applyProtection="1">
      <alignment horizontal="left" vertical="top" wrapText="1"/>
      <protection locked="0"/>
    </xf>
    <xf numFmtId="49" fontId="16" fillId="3" borderId="0" xfId="0" applyNumberFormat="1" applyFont="1" applyFill="1" applyAlignment="1" applyProtection="1">
      <alignment vertical="top"/>
      <protection locked="0"/>
    </xf>
    <xf numFmtId="49" fontId="16" fillId="3" borderId="18" xfId="0" applyNumberFormat="1" applyFont="1" applyFill="1" applyBorder="1" applyAlignment="1" applyProtection="1">
      <alignment horizontal="left" vertical="top" wrapText="1"/>
      <protection locked="0"/>
    </xf>
    <xf numFmtId="49" fontId="16" fillId="3" borderId="18" xfId="0" applyNumberFormat="1" applyFont="1" applyFill="1" applyBorder="1" applyAlignment="1" applyProtection="1">
      <alignment vertical="top"/>
      <protection locked="0"/>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97"/>
  <sheetViews>
    <sheetView showGridLines="0" tabSelected="1" topLeftCell="B26" zoomScaleNormal="100" zoomScaleSheetLayoutView="75" workbookViewId="0">
      <selection activeCell="I94" sqref="I9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8" t="s">
        <v>39</v>
      </c>
      <c r="C1" s="199"/>
      <c r="D1" s="199"/>
      <c r="E1" s="199"/>
      <c r="F1" s="199"/>
      <c r="G1" s="199"/>
      <c r="H1" s="199"/>
      <c r="I1" s="199"/>
      <c r="J1" s="200"/>
    </row>
    <row r="2" spans="1:15" ht="36" customHeight="1" x14ac:dyDescent="0.2">
      <c r="A2" s="2"/>
      <c r="B2" s="76" t="s">
        <v>22</v>
      </c>
      <c r="C2" s="77"/>
      <c r="D2" s="78" t="s">
        <v>41</v>
      </c>
      <c r="E2" s="207" t="s">
        <v>42</v>
      </c>
      <c r="F2" s="208"/>
      <c r="G2" s="208"/>
      <c r="H2" s="208"/>
      <c r="I2" s="208"/>
      <c r="J2" s="209"/>
      <c r="O2" s="1"/>
    </row>
    <row r="3" spans="1:15" ht="27" hidden="1" customHeight="1" x14ac:dyDescent="0.2">
      <c r="A3" s="2"/>
      <c r="B3" s="79"/>
      <c r="C3" s="77"/>
      <c r="D3" s="80"/>
      <c r="E3" s="210"/>
      <c r="F3" s="211"/>
      <c r="G3" s="211"/>
      <c r="H3" s="211"/>
      <c r="I3" s="211"/>
      <c r="J3" s="212"/>
    </row>
    <row r="4" spans="1:15" ht="23.25" customHeight="1" x14ac:dyDescent="0.2">
      <c r="A4" s="2"/>
      <c r="B4" s="81"/>
      <c r="C4" s="82"/>
      <c r="D4" s="83"/>
      <c r="E4" s="220"/>
      <c r="F4" s="220"/>
      <c r="G4" s="220"/>
      <c r="H4" s="220"/>
      <c r="I4" s="220"/>
      <c r="J4" s="221"/>
    </row>
    <row r="5" spans="1:15" ht="24" customHeight="1" x14ac:dyDescent="0.2">
      <c r="A5" s="2"/>
      <c r="B5" s="31" t="s">
        <v>40</v>
      </c>
      <c r="D5" s="224"/>
      <c r="E5" s="225"/>
      <c r="F5" s="225"/>
      <c r="G5" s="225"/>
      <c r="H5" s="18" t="s">
        <v>38</v>
      </c>
      <c r="I5" s="22"/>
      <c r="J5" s="8"/>
    </row>
    <row r="6" spans="1:15" ht="15.75" customHeight="1" x14ac:dyDescent="0.2">
      <c r="A6" s="2"/>
      <c r="B6" s="28"/>
      <c r="C6" s="55"/>
      <c r="D6" s="226"/>
      <c r="E6" s="227"/>
      <c r="F6" s="227"/>
      <c r="G6" s="227"/>
      <c r="H6" s="18" t="s">
        <v>34</v>
      </c>
      <c r="I6" s="22"/>
      <c r="J6" s="8"/>
    </row>
    <row r="7" spans="1:15" ht="15.75" customHeight="1" x14ac:dyDescent="0.2">
      <c r="A7" s="2"/>
      <c r="B7" s="29"/>
      <c r="C7" s="56"/>
      <c r="D7" s="53"/>
      <c r="E7" s="228"/>
      <c r="F7" s="229"/>
      <c r="G7" s="229"/>
      <c r="H7" s="24"/>
      <c r="I7" s="23"/>
      <c r="J7" s="34"/>
    </row>
    <row r="8" spans="1:15" ht="24" hidden="1" customHeight="1" x14ac:dyDescent="0.2">
      <c r="A8" s="2"/>
      <c r="B8" s="31" t="s">
        <v>20</v>
      </c>
      <c r="D8" s="51"/>
      <c r="H8" s="18" t="s">
        <v>38</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4"/>
      <c r="E11" s="214"/>
      <c r="F11" s="214"/>
      <c r="G11" s="214"/>
      <c r="H11" s="18" t="s">
        <v>38</v>
      </c>
      <c r="I11" s="85"/>
      <c r="J11" s="8"/>
    </row>
    <row r="12" spans="1:15" ht="15.75" customHeight="1" x14ac:dyDescent="0.2">
      <c r="A12" s="2"/>
      <c r="B12" s="28"/>
      <c r="C12" s="55"/>
      <c r="D12" s="219"/>
      <c r="E12" s="219"/>
      <c r="F12" s="219"/>
      <c r="G12" s="219"/>
      <c r="H12" s="18" t="s">
        <v>34</v>
      </c>
      <c r="I12" s="85"/>
      <c r="J12" s="8"/>
    </row>
    <row r="13" spans="1:15" ht="15.75" customHeight="1" x14ac:dyDescent="0.2">
      <c r="A13" s="2"/>
      <c r="B13" s="29"/>
      <c r="C13" s="56"/>
      <c r="D13" s="84"/>
      <c r="E13" s="222"/>
      <c r="F13" s="223"/>
      <c r="G13" s="223"/>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13"/>
      <c r="F15" s="213"/>
      <c r="G15" s="215"/>
      <c r="H15" s="215"/>
      <c r="I15" s="215" t="s">
        <v>29</v>
      </c>
      <c r="J15" s="216"/>
    </row>
    <row r="16" spans="1:15" ht="23.25" customHeight="1" x14ac:dyDescent="0.2">
      <c r="A16" s="138" t="s">
        <v>24</v>
      </c>
      <c r="B16" s="38" t="s">
        <v>24</v>
      </c>
      <c r="C16" s="62"/>
      <c r="D16" s="63"/>
      <c r="E16" s="204"/>
      <c r="F16" s="205"/>
      <c r="G16" s="204"/>
      <c r="H16" s="205"/>
      <c r="I16" s="204">
        <f>SUMIF(F65:F93,A16,I65:I93)+SUMIF(F65:F93,"PSU",I65:I93)</f>
        <v>0</v>
      </c>
      <c r="J16" s="206"/>
    </row>
    <row r="17" spans="1:10" ht="23.25" customHeight="1" x14ac:dyDescent="0.2">
      <c r="A17" s="138" t="s">
        <v>25</v>
      </c>
      <c r="B17" s="38" t="s">
        <v>25</v>
      </c>
      <c r="C17" s="62"/>
      <c r="D17" s="63"/>
      <c r="E17" s="204"/>
      <c r="F17" s="205"/>
      <c r="G17" s="204"/>
      <c r="H17" s="205"/>
      <c r="I17" s="204">
        <f>SUMIF(F65:F93,A17,I65:I93)</f>
        <v>0</v>
      </c>
      <c r="J17" s="206"/>
    </row>
    <row r="18" spans="1:10" ht="23.25" customHeight="1" x14ac:dyDescent="0.2">
      <c r="A18" s="138" t="s">
        <v>26</v>
      </c>
      <c r="B18" s="38" t="s">
        <v>26</v>
      </c>
      <c r="C18" s="62"/>
      <c r="D18" s="63"/>
      <c r="E18" s="204"/>
      <c r="F18" s="205"/>
      <c r="G18" s="204"/>
      <c r="H18" s="205"/>
      <c r="I18" s="204">
        <f>SUMIF(F65:F93,A18,I65:I93)</f>
        <v>0</v>
      </c>
      <c r="J18" s="206"/>
    </row>
    <row r="19" spans="1:10" ht="23.25" customHeight="1" x14ac:dyDescent="0.2">
      <c r="A19" s="138" t="s">
        <v>119</v>
      </c>
      <c r="B19" s="38" t="s">
        <v>27</v>
      </c>
      <c r="C19" s="62"/>
      <c r="D19" s="63"/>
      <c r="E19" s="204"/>
      <c r="F19" s="205"/>
      <c r="G19" s="204"/>
      <c r="H19" s="205"/>
      <c r="I19" s="204">
        <f>SUMIF(F65:F93,A19,I65:I93)</f>
        <v>0</v>
      </c>
      <c r="J19" s="206"/>
    </row>
    <row r="20" spans="1:10" ht="23.25" customHeight="1" x14ac:dyDescent="0.2">
      <c r="A20" s="138" t="s">
        <v>120</v>
      </c>
      <c r="B20" s="38" t="s">
        <v>28</v>
      </c>
      <c r="C20" s="62"/>
      <c r="D20" s="63"/>
      <c r="E20" s="204"/>
      <c r="F20" s="205"/>
      <c r="G20" s="204"/>
      <c r="H20" s="205"/>
      <c r="I20" s="204">
        <f>SUMIF(F65:F93,A20,I65:I93)</f>
        <v>0</v>
      </c>
      <c r="J20" s="206"/>
    </row>
    <row r="21" spans="1:10" ht="23.25" customHeight="1" x14ac:dyDescent="0.2">
      <c r="A21" s="2"/>
      <c r="B21" s="48" t="s">
        <v>29</v>
      </c>
      <c r="C21" s="64"/>
      <c r="D21" s="65"/>
      <c r="E21" s="217"/>
      <c r="F21" s="218"/>
      <c r="G21" s="217"/>
      <c r="H21" s="218"/>
      <c r="I21" s="217">
        <f>SUM(I16:J20)</f>
        <v>0</v>
      </c>
      <c r="J21" s="235"/>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33">
        <f>ZakladDPHSniVypocet</f>
        <v>0</v>
      </c>
      <c r="H23" s="234"/>
      <c r="I23" s="234"/>
      <c r="J23" s="40" t="str">
        <f t="shared" ref="J23:J28" si="0">Mena</f>
        <v>CZK</v>
      </c>
    </row>
    <row r="24" spans="1:10" ht="23.25" customHeight="1" x14ac:dyDescent="0.2">
      <c r="A24" s="2">
        <f>(A23-INT(A23))*100</f>
        <v>0</v>
      </c>
      <c r="B24" s="38" t="s">
        <v>13</v>
      </c>
      <c r="C24" s="62"/>
      <c r="D24" s="63"/>
      <c r="E24" s="67">
        <f>SazbaDPH1</f>
        <v>15</v>
      </c>
      <c r="F24" s="39" t="s">
        <v>0</v>
      </c>
      <c r="G24" s="231">
        <f>IF(A24&gt;50, ROUNDUP(A23, 0), ROUNDDOWN(A23, 0))</f>
        <v>0</v>
      </c>
      <c r="H24" s="232"/>
      <c r="I24" s="232"/>
      <c r="J24" s="40" t="str">
        <f t="shared" si="0"/>
        <v>CZK</v>
      </c>
    </row>
    <row r="25" spans="1:10" ht="23.25" customHeight="1" x14ac:dyDescent="0.2">
      <c r="A25" s="2">
        <f>ZakladDPHZakl*SazbaDPH2/100</f>
        <v>0</v>
      </c>
      <c r="B25" s="38" t="s">
        <v>14</v>
      </c>
      <c r="C25" s="62"/>
      <c r="D25" s="63"/>
      <c r="E25" s="67">
        <v>21</v>
      </c>
      <c r="F25" s="39" t="s">
        <v>0</v>
      </c>
      <c r="G25" s="233">
        <f>ZakladDPHZaklVypocet</f>
        <v>0</v>
      </c>
      <c r="H25" s="234"/>
      <c r="I25" s="234"/>
      <c r="J25" s="40" t="str">
        <f t="shared" si="0"/>
        <v>CZK</v>
      </c>
    </row>
    <row r="26" spans="1:10" ht="23.25" customHeight="1" x14ac:dyDescent="0.2">
      <c r="A26" s="2">
        <f>(A25-INT(A25))*100</f>
        <v>0</v>
      </c>
      <c r="B26" s="32" t="s">
        <v>15</v>
      </c>
      <c r="C26" s="68"/>
      <c r="D26" s="54"/>
      <c r="E26" s="69">
        <f>SazbaDPH2</f>
        <v>21</v>
      </c>
      <c r="F26" s="30" t="s">
        <v>0</v>
      </c>
      <c r="G26" s="201">
        <f>IF(A26&gt;50, ROUNDUP(A25, 0), ROUNDDOWN(A25, 0))</f>
        <v>0</v>
      </c>
      <c r="H26" s="202"/>
      <c r="I26" s="202"/>
      <c r="J26" s="37" t="str">
        <f t="shared" si="0"/>
        <v>CZK</v>
      </c>
    </row>
    <row r="27" spans="1:10" ht="23.25" customHeight="1" thickBot="1" x14ac:dyDescent="0.25">
      <c r="A27" s="2">
        <f>ZakladDPHSni+DPHSni+ZakladDPHZakl+DPHZakl</f>
        <v>0</v>
      </c>
      <c r="B27" s="31" t="s">
        <v>4</v>
      </c>
      <c r="C27" s="70"/>
      <c r="D27" s="71"/>
      <c r="E27" s="70"/>
      <c r="F27" s="16"/>
      <c r="G27" s="203">
        <f>CenaCelkem-(ZakladDPHSni+DPHSni+ZakladDPHZakl+DPHZakl)</f>
        <v>0</v>
      </c>
      <c r="H27" s="203"/>
      <c r="I27" s="203"/>
      <c r="J27" s="41" t="str">
        <f t="shared" si="0"/>
        <v>CZK</v>
      </c>
    </row>
    <row r="28" spans="1:10" ht="27.75" hidden="1" customHeight="1" thickBot="1" x14ac:dyDescent="0.25">
      <c r="A28" s="2"/>
      <c r="B28" s="112" t="s">
        <v>23</v>
      </c>
      <c r="C28" s="113"/>
      <c r="D28" s="113"/>
      <c r="E28" s="114"/>
      <c r="F28" s="115"/>
      <c r="G28" s="237">
        <f>ZakladDPHSniVypocet+ZakladDPHZaklVypocet</f>
        <v>0</v>
      </c>
      <c r="H28" s="237"/>
      <c r="I28" s="237"/>
      <c r="J28" s="116" t="str">
        <f t="shared" si="0"/>
        <v>CZK</v>
      </c>
    </row>
    <row r="29" spans="1:10" ht="27.75" customHeight="1" thickBot="1" x14ac:dyDescent="0.25">
      <c r="A29" s="2">
        <f>(A27-INT(A27))*100</f>
        <v>0</v>
      </c>
      <c r="B29" s="112" t="s">
        <v>35</v>
      </c>
      <c r="C29" s="117"/>
      <c r="D29" s="117"/>
      <c r="E29" s="117"/>
      <c r="F29" s="118"/>
      <c r="G29" s="236">
        <f>IF(A29&gt;50, ROUNDUP(A27, 0), ROUNDDOWN(A27, 0))</f>
        <v>0</v>
      </c>
      <c r="H29" s="236"/>
      <c r="I29" s="236"/>
      <c r="J29" s="119" t="s">
        <v>55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8"/>
      <c r="E34" s="239"/>
      <c r="G34" s="240"/>
      <c r="H34" s="241"/>
      <c r="I34" s="241"/>
      <c r="J34" s="25"/>
    </row>
    <row r="35" spans="1:10" ht="12.75" customHeight="1" x14ac:dyDescent="0.2">
      <c r="A35" s="2"/>
      <c r="B35" s="2"/>
      <c r="D35" s="230" t="s">
        <v>2</v>
      </c>
      <c r="E35" s="230"/>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43</v>
      </c>
      <c r="C39" s="242"/>
      <c r="D39" s="242"/>
      <c r="E39" s="242"/>
      <c r="F39" s="99">
        <f>'00. 00. Naklady'!AE62+'SO 01 SO 01 Pol'!AE546+'SO 02 SO 02 Pol'!AE182+'SO 03 SO 03 Pol'!AE441</f>
        <v>0</v>
      </c>
      <c r="G39" s="100">
        <f>'00. 00. Naklady'!AF62+'SO 01 SO 01 Pol'!AF546+'SO 02 SO 02 Pol'!AF182+'SO 03 SO 03 Pol'!AF441</f>
        <v>0</v>
      </c>
      <c r="H39" s="101">
        <f t="shared" ref="H39:H48" si="1">(F39*SazbaDPH1/100)+(G39*SazbaDPH2/100)</f>
        <v>0</v>
      </c>
      <c r="I39" s="101">
        <f>F39+G39+H39</f>
        <v>0</v>
      </c>
      <c r="J39" s="102" t="str">
        <f>IF(CenaCelkemVypocet=0,"",I39/CenaCelkemVypocet*100)</f>
        <v/>
      </c>
    </row>
    <row r="40" spans="1:10" ht="25.5" customHeight="1" x14ac:dyDescent="0.2">
      <c r="A40" s="88">
        <v>2</v>
      </c>
      <c r="B40" s="103"/>
      <c r="C40" s="243" t="s">
        <v>44</v>
      </c>
      <c r="D40" s="243"/>
      <c r="E40" s="243"/>
      <c r="F40" s="104">
        <f>'00. 00. Naklady'!AE62</f>
        <v>0</v>
      </c>
      <c r="G40" s="105">
        <f>'00. 00. Naklady'!AF62</f>
        <v>0</v>
      </c>
      <c r="H40" s="105">
        <f t="shared" si="1"/>
        <v>0</v>
      </c>
      <c r="I40" s="105">
        <f>F40+G40+H40</f>
        <v>0</v>
      </c>
      <c r="J40" s="106" t="str">
        <f>IF(CenaCelkemVypocet=0,"",I40/CenaCelkemVypocet*100)</f>
        <v/>
      </c>
    </row>
    <row r="41" spans="1:10" ht="25.5" customHeight="1" x14ac:dyDescent="0.2">
      <c r="A41" s="88">
        <v>3</v>
      </c>
      <c r="B41" s="107" t="s">
        <v>45</v>
      </c>
      <c r="C41" s="242" t="s">
        <v>46</v>
      </c>
      <c r="D41" s="242"/>
      <c r="E41" s="242"/>
      <c r="F41" s="108">
        <f>'00. 00. Naklady'!AE62</f>
        <v>0</v>
      </c>
      <c r="G41" s="101">
        <f>'00. 00. Naklady'!AF62</f>
        <v>0</v>
      </c>
      <c r="H41" s="101">
        <f t="shared" si="1"/>
        <v>0</v>
      </c>
      <c r="I41" s="101">
        <f>F41+G41+H41</f>
        <v>0</v>
      </c>
      <c r="J41" s="102" t="str">
        <f>IF(CenaCelkemVypocet=0,"",I41/CenaCelkemVypocet*100)</f>
        <v/>
      </c>
    </row>
    <row r="42" spans="1:10" ht="25.5" customHeight="1" x14ac:dyDescent="0.2">
      <c r="A42" s="88">
        <v>2</v>
      </c>
      <c r="B42" s="103"/>
      <c r="C42" s="243" t="s">
        <v>47</v>
      </c>
      <c r="D42" s="243"/>
      <c r="E42" s="243"/>
      <c r="F42" s="104"/>
      <c r="G42" s="105"/>
      <c r="H42" s="105">
        <f t="shared" si="1"/>
        <v>0</v>
      </c>
      <c r="I42" s="105"/>
      <c r="J42" s="106"/>
    </row>
    <row r="43" spans="1:10" ht="25.5" customHeight="1" x14ac:dyDescent="0.2">
      <c r="A43" s="88">
        <v>2</v>
      </c>
      <c r="B43" s="103" t="s">
        <v>48</v>
      </c>
      <c r="C43" s="243" t="s">
        <v>49</v>
      </c>
      <c r="D43" s="243"/>
      <c r="E43" s="243"/>
      <c r="F43" s="104">
        <f>'SO 01 SO 01 Pol'!AE546</f>
        <v>0</v>
      </c>
      <c r="G43" s="105">
        <f>'SO 01 SO 01 Pol'!AF546</f>
        <v>0</v>
      </c>
      <c r="H43" s="105">
        <f t="shared" si="1"/>
        <v>0</v>
      </c>
      <c r="I43" s="105">
        <f t="shared" ref="I43:I48" si="2">F43+G43+H43</f>
        <v>0</v>
      </c>
      <c r="J43" s="106" t="str">
        <f t="shared" ref="J43:J48" si="3">IF(CenaCelkemVypocet=0,"",I43/CenaCelkemVypocet*100)</f>
        <v/>
      </c>
    </row>
    <row r="44" spans="1:10" ht="25.5" customHeight="1" x14ac:dyDescent="0.2">
      <c r="A44" s="88">
        <v>3</v>
      </c>
      <c r="B44" s="107" t="s">
        <v>48</v>
      </c>
      <c r="C44" s="242" t="s">
        <v>49</v>
      </c>
      <c r="D44" s="242"/>
      <c r="E44" s="242"/>
      <c r="F44" s="108">
        <f>'SO 01 SO 01 Pol'!AE546</f>
        <v>0</v>
      </c>
      <c r="G44" s="101">
        <f>'SO 01 SO 01 Pol'!AF546</f>
        <v>0</v>
      </c>
      <c r="H44" s="101">
        <f t="shared" si="1"/>
        <v>0</v>
      </c>
      <c r="I44" s="101">
        <f t="shared" si="2"/>
        <v>0</v>
      </c>
      <c r="J44" s="102" t="str">
        <f t="shared" si="3"/>
        <v/>
      </c>
    </row>
    <row r="45" spans="1:10" ht="25.5" customHeight="1" x14ac:dyDescent="0.2">
      <c r="A45" s="88">
        <v>2</v>
      </c>
      <c r="B45" s="103" t="s">
        <v>50</v>
      </c>
      <c r="C45" s="243" t="s">
        <v>51</v>
      </c>
      <c r="D45" s="243"/>
      <c r="E45" s="243"/>
      <c r="F45" s="104">
        <f>'SO 02 SO 02 Pol'!AE182</f>
        <v>0</v>
      </c>
      <c r="G45" s="105">
        <f>'SO 02 SO 02 Pol'!AF182</f>
        <v>0</v>
      </c>
      <c r="H45" s="105">
        <f t="shared" si="1"/>
        <v>0</v>
      </c>
      <c r="I45" s="105">
        <f t="shared" si="2"/>
        <v>0</v>
      </c>
      <c r="J45" s="106" t="str">
        <f t="shared" si="3"/>
        <v/>
      </c>
    </row>
    <row r="46" spans="1:10" ht="25.5" customHeight="1" x14ac:dyDescent="0.2">
      <c r="A46" s="88">
        <v>3</v>
      </c>
      <c r="B46" s="107" t="s">
        <v>50</v>
      </c>
      <c r="C46" s="242" t="s">
        <v>51</v>
      </c>
      <c r="D46" s="242"/>
      <c r="E46" s="242"/>
      <c r="F46" s="108">
        <f>'SO 02 SO 02 Pol'!AE182</f>
        <v>0</v>
      </c>
      <c r="G46" s="101">
        <f>'SO 02 SO 02 Pol'!AF182</f>
        <v>0</v>
      </c>
      <c r="H46" s="101">
        <f t="shared" si="1"/>
        <v>0</v>
      </c>
      <c r="I46" s="101">
        <f t="shared" si="2"/>
        <v>0</v>
      </c>
      <c r="J46" s="102" t="str">
        <f t="shared" si="3"/>
        <v/>
      </c>
    </row>
    <row r="47" spans="1:10" ht="25.5" customHeight="1" x14ac:dyDescent="0.2">
      <c r="A47" s="88">
        <v>2</v>
      </c>
      <c r="B47" s="103" t="s">
        <v>52</v>
      </c>
      <c r="C47" s="243" t="s">
        <v>53</v>
      </c>
      <c r="D47" s="243"/>
      <c r="E47" s="243"/>
      <c r="F47" s="104">
        <f>'SO 03 SO 03 Pol'!AE441</f>
        <v>0</v>
      </c>
      <c r="G47" s="105">
        <f>'SO 03 SO 03 Pol'!AF441</f>
        <v>0</v>
      </c>
      <c r="H47" s="105">
        <f t="shared" si="1"/>
        <v>0</v>
      </c>
      <c r="I47" s="105">
        <f t="shared" si="2"/>
        <v>0</v>
      </c>
      <c r="J47" s="106" t="str">
        <f t="shared" si="3"/>
        <v/>
      </c>
    </row>
    <row r="48" spans="1:10" ht="25.5" customHeight="1" x14ac:dyDescent="0.2">
      <c r="A48" s="88">
        <v>3</v>
      </c>
      <c r="B48" s="107" t="s">
        <v>52</v>
      </c>
      <c r="C48" s="242" t="s">
        <v>53</v>
      </c>
      <c r="D48" s="242"/>
      <c r="E48" s="242"/>
      <c r="F48" s="108">
        <f>'SO 03 SO 03 Pol'!AE441</f>
        <v>0</v>
      </c>
      <c r="G48" s="101">
        <f>'SO 03 SO 03 Pol'!AF441</f>
        <v>0</v>
      </c>
      <c r="H48" s="101">
        <f t="shared" si="1"/>
        <v>0</v>
      </c>
      <c r="I48" s="101">
        <f t="shared" si="2"/>
        <v>0</v>
      </c>
      <c r="J48" s="102" t="str">
        <f t="shared" si="3"/>
        <v/>
      </c>
    </row>
    <row r="49" spans="1:10" ht="25.5" customHeight="1" x14ac:dyDescent="0.2">
      <c r="A49" s="88"/>
      <c r="B49" s="244" t="s">
        <v>54</v>
      </c>
      <c r="C49" s="245"/>
      <c r="D49" s="245"/>
      <c r="E49" s="246"/>
      <c r="F49" s="109">
        <f>SUMIF(A39:A48,"=1",F39:F48)</f>
        <v>0</v>
      </c>
      <c r="G49" s="110">
        <f>SUMIF(A39:A48,"=1",G39:G48)</f>
        <v>0</v>
      </c>
      <c r="H49" s="110">
        <f>SUMIF(A39:A48,"=1",H39:H48)</f>
        <v>0</v>
      </c>
      <c r="I49" s="110">
        <f>SUMIF(A39:A48,"=1",I39:I48)</f>
        <v>0</v>
      </c>
      <c r="J49" s="111">
        <f>SUMIF(A39:A48,"=1",J39:J48)</f>
        <v>0</v>
      </c>
    </row>
    <row r="51" spans="1:10" x14ac:dyDescent="0.2">
      <c r="A51" t="s">
        <v>56</v>
      </c>
      <c r="B51" t="s">
        <v>57</v>
      </c>
    </row>
    <row r="52" spans="1:10" x14ac:dyDescent="0.2">
      <c r="A52" t="s">
        <v>58</v>
      </c>
      <c r="B52" t="s">
        <v>59</v>
      </c>
    </row>
    <row r="53" spans="1:10" x14ac:dyDescent="0.2">
      <c r="A53" t="s">
        <v>60</v>
      </c>
      <c r="B53" t="s">
        <v>61</v>
      </c>
    </row>
    <row r="54" spans="1:10" x14ac:dyDescent="0.2">
      <c r="A54" t="s">
        <v>58</v>
      </c>
      <c r="B54" t="s">
        <v>62</v>
      </c>
    </row>
    <row r="55" spans="1:10" x14ac:dyDescent="0.2">
      <c r="A55" t="s">
        <v>60</v>
      </c>
      <c r="B55" t="s">
        <v>63</v>
      </c>
    </row>
    <row r="56" spans="1:10" x14ac:dyDescent="0.2">
      <c r="A56" t="s">
        <v>58</v>
      </c>
      <c r="B56" t="s">
        <v>64</v>
      </c>
    </row>
    <row r="57" spans="1:10" x14ac:dyDescent="0.2">
      <c r="A57" t="s">
        <v>60</v>
      </c>
      <c r="B57" t="s">
        <v>65</v>
      </c>
    </row>
    <row r="58" spans="1:10" x14ac:dyDescent="0.2">
      <c r="A58" t="s">
        <v>58</v>
      </c>
      <c r="B58" t="s">
        <v>66</v>
      </c>
    </row>
    <row r="59" spans="1:10" x14ac:dyDescent="0.2">
      <c r="A59" t="s">
        <v>60</v>
      </c>
      <c r="B59" t="s">
        <v>67</v>
      </c>
    </row>
    <row r="62" spans="1:10" ht="15.75" x14ac:dyDescent="0.25">
      <c r="B62" s="120" t="s">
        <v>68</v>
      </c>
    </row>
    <row r="64" spans="1:10" ht="25.5" customHeight="1" x14ac:dyDescent="0.2">
      <c r="A64" s="122"/>
      <c r="B64" s="125" t="s">
        <v>17</v>
      </c>
      <c r="C64" s="125" t="s">
        <v>5</v>
      </c>
      <c r="D64" s="126"/>
      <c r="E64" s="126"/>
      <c r="F64" s="127" t="s">
        <v>69</v>
      </c>
      <c r="G64" s="127"/>
      <c r="H64" s="127"/>
      <c r="I64" s="127" t="s">
        <v>29</v>
      </c>
      <c r="J64" s="127" t="s">
        <v>0</v>
      </c>
    </row>
    <row r="65" spans="1:10" ht="36.75" customHeight="1" x14ac:dyDescent="0.2">
      <c r="A65" s="123"/>
      <c r="B65" s="128" t="s">
        <v>70</v>
      </c>
      <c r="C65" s="247" t="s">
        <v>71</v>
      </c>
      <c r="D65" s="248"/>
      <c r="E65" s="248"/>
      <c r="F65" s="134" t="s">
        <v>24</v>
      </c>
      <c r="G65" s="135"/>
      <c r="H65" s="135"/>
      <c r="I65" s="135">
        <f>'SO 03 SO 03 Pol'!G8</f>
        <v>0</v>
      </c>
      <c r="J65" s="132" t="str">
        <f>IF(I94=0,"",I65/I94*100)</f>
        <v/>
      </c>
    </row>
    <row r="66" spans="1:10" ht="36.75" customHeight="1" x14ac:dyDescent="0.2">
      <c r="A66" s="123"/>
      <c r="B66" s="128" t="s">
        <v>70</v>
      </c>
      <c r="C66" s="247" t="s">
        <v>72</v>
      </c>
      <c r="D66" s="248"/>
      <c r="E66" s="248"/>
      <c r="F66" s="134" t="s">
        <v>24</v>
      </c>
      <c r="G66" s="135"/>
      <c r="H66" s="135"/>
      <c r="I66" s="135">
        <f>'SO 01 SO 01 Pol'!G8+'SO 02 SO 02 Pol'!G8</f>
        <v>0</v>
      </c>
      <c r="J66" s="132" t="str">
        <f>IF(I94=0,"",I66/I94*100)</f>
        <v/>
      </c>
    </row>
    <row r="67" spans="1:10" ht="36.75" customHeight="1" x14ac:dyDescent="0.2">
      <c r="A67" s="123"/>
      <c r="B67" s="128" t="s">
        <v>73</v>
      </c>
      <c r="C67" s="247" t="s">
        <v>74</v>
      </c>
      <c r="D67" s="248"/>
      <c r="E67" s="248"/>
      <c r="F67" s="134" t="s">
        <v>24</v>
      </c>
      <c r="G67" s="135"/>
      <c r="H67" s="135"/>
      <c r="I67" s="135">
        <f>'SO 03 SO 03 Pol'!G42</f>
        <v>0</v>
      </c>
      <c r="J67" s="132" t="str">
        <f>IF(I94=0,"",I67/I94*100)</f>
        <v/>
      </c>
    </row>
    <row r="68" spans="1:10" ht="36.75" customHeight="1" x14ac:dyDescent="0.2">
      <c r="A68" s="123"/>
      <c r="B68" s="128" t="s">
        <v>73</v>
      </c>
      <c r="C68" s="247" t="s">
        <v>75</v>
      </c>
      <c r="D68" s="248"/>
      <c r="E68" s="248"/>
      <c r="F68" s="134" t="s">
        <v>24</v>
      </c>
      <c r="G68" s="135"/>
      <c r="H68" s="135"/>
      <c r="I68" s="135">
        <f>'SO 01 SO 01 Pol'!G139</f>
        <v>0</v>
      </c>
      <c r="J68" s="132" t="str">
        <f>IF(I94=0,"",I68/I94*100)</f>
        <v/>
      </c>
    </row>
    <row r="69" spans="1:10" ht="36.75" customHeight="1" x14ac:dyDescent="0.2">
      <c r="A69" s="123"/>
      <c r="B69" s="128" t="s">
        <v>76</v>
      </c>
      <c r="C69" s="247" t="s">
        <v>77</v>
      </c>
      <c r="D69" s="248"/>
      <c r="E69" s="248"/>
      <c r="F69" s="134" t="s">
        <v>24</v>
      </c>
      <c r="G69" s="135"/>
      <c r="H69" s="135"/>
      <c r="I69" s="135">
        <f>'SO 03 SO 03 Pol'!G72</f>
        <v>0</v>
      </c>
      <c r="J69" s="132" t="str">
        <f>IF(I94=0,"",I69/I94*100)</f>
        <v/>
      </c>
    </row>
    <row r="70" spans="1:10" ht="36.75" customHeight="1" x14ac:dyDescent="0.2">
      <c r="A70" s="123"/>
      <c r="B70" s="128" t="s">
        <v>76</v>
      </c>
      <c r="C70" s="247" t="s">
        <v>78</v>
      </c>
      <c r="D70" s="248"/>
      <c r="E70" s="248"/>
      <c r="F70" s="134" t="s">
        <v>24</v>
      </c>
      <c r="G70" s="135"/>
      <c r="H70" s="135"/>
      <c r="I70" s="135">
        <f>'SO 01 SO 01 Pol'!G198</f>
        <v>0</v>
      </c>
      <c r="J70" s="132" t="str">
        <f>IF(I94=0,"",I70/I94*100)</f>
        <v/>
      </c>
    </row>
    <row r="71" spans="1:10" ht="36.75" customHeight="1" x14ac:dyDescent="0.2">
      <c r="A71" s="123"/>
      <c r="B71" s="128" t="s">
        <v>79</v>
      </c>
      <c r="C71" s="247" t="s">
        <v>80</v>
      </c>
      <c r="D71" s="248"/>
      <c r="E71" s="248"/>
      <c r="F71" s="134" t="s">
        <v>24</v>
      </c>
      <c r="G71" s="135"/>
      <c r="H71" s="135"/>
      <c r="I71" s="135">
        <f>'SO 03 SO 03 Pol'!G89</f>
        <v>0</v>
      </c>
      <c r="J71" s="132" t="str">
        <f>IF(I94=0,"",I71/I94*100)</f>
        <v/>
      </c>
    </row>
    <row r="72" spans="1:10" ht="36.75" customHeight="1" x14ac:dyDescent="0.2">
      <c r="A72" s="123"/>
      <c r="B72" s="128" t="s">
        <v>79</v>
      </c>
      <c r="C72" s="247" t="s">
        <v>81</v>
      </c>
      <c r="D72" s="248"/>
      <c r="E72" s="248"/>
      <c r="F72" s="134" t="s">
        <v>24</v>
      </c>
      <c r="G72" s="135"/>
      <c r="H72" s="135"/>
      <c r="I72" s="135">
        <f>'SO 02 SO 02 Pol'!G69</f>
        <v>0</v>
      </c>
      <c r="J72" s="132" t="str">
        <f>IF(I94=0,"",I72/I94*100)</f>
        <v/>
      </c>
    </row>
    <row r="73" spans="1:10" ht="36.75" customHeight="1" x14ac:dyDescent="0.2">
      <c r="A73" s="123"/>
      <c r="B73" s="128" t="s">
        <v>82</v>
      </c>
      <c r="C73" s="247" t="s">
        <v>83</v>
      </c>
      <c r="D73" s="248"/>
      <c r="E73" s="248"/>
      <c r="F73" s="134" t="s">
        <v>24</v>
      </c>
      <c r="G73" s="135"/>
      <c r="H73" s="135"/>
      <c r="I73" s="135">
        <f>'SO 01 SO 01 Pol'!G242</f>
        <v>0</v>
      </c>
      <c r="J73" s="132" t="str">
        <f>IF(I94=0,"",I73/I94*100)</f>
        <v/>
      </c>
    </row>
    <row r="74" spans="1:10" ht="36.75" customHeight="1" x14ac:dyDescent="0.2">
      <c r="A74" s="123"/>
      <c r="B74" s="128" t="s">
        <v>82</v>
      </c>
      <c r="C74" s="247" t="s">
        <v>84</v>
      </c>
      <c r="D74" s="248"/>
      <c r="E74" s="248"/>
      <c r="F74" s="134" t="s">
        <v>24</v>
      </c>
      <c r="G74" s="135"/>
      <c r="H74" s="135"/>
      <c r="I74" s="135">
        <f>'SO 03 SO 03 Pol'!G105</f>
        <v>0</v>
      </c>
      <c r="J74" s="132" t="str">
        <f>IF(I94=0,"",I74/I94*100)</f>
        <v/>
      </c>
    </row>
    <row r="75" spans="1:10" ht="36.75" customHeight="1" x14ac:dyDescent="0.2">
      <c r="A75" s="123"/>
      <c r="B75" s="128" t="s">
        <v>85</v>
      </c>
      <c r="C75" s="247" t="s">
        <v>86</v>
      </c>
      <c r="D75" s="248"/>
      <c r="E75" s="248"/>
      <c r="F75" s="134" t="s">
        <v>24</v>
      </c>
      <c r="G75" s="135"/>
      <c r="H75" s="135"/>
      <c r="I75" s="135">
        <f>'SO 01 SO 01 Pol'!G309</f>
        <v>0</v>
      </c>
      <c r="J75" s="132" t="str">
        <f>IF(I94=0,"",I75/I94*100)</f>
        <v/>
      </c>
    </row>
    <row r="76" spans="1:10" ht="36.75" customHeight="1" x14ac:dyDescent="0.2">
      <c r="A76" s="123"/>
      <c r="B76" s="128" t="s">
        <v>87</v>
      </c>
      <c r="C76" s="247" t="s">
        <v>88</v>
      </c>
      <c r="D76" s="248"/>
      <c r="E76" s="248"/>
      <c r="F76" s="134" t="s">
        <v>24</v>
      </c>
      <c r="G76" s="135"/>
      <c r="H76" s="135"/>
      <c r="I76" s="135">
        <f>'SO 03 SO 03 Pol'!G127</f>
        <v>0</v>
      </c>
      <c r="J76" s="132" t="str">
        <f>IF(I94=0,"",I76/I94*100)</f>
        <v/>
      </c>
    </row>
    <row r="77" spans="1:10" ht="36.75" customHeight="1" x14ac:dyDescent="0.2">
      <c r="A77" s="123"/>
      <c r="B77" s="128" t="s">
        <v>89</v>
      </c>
      <c r="C77" s="247" t="s">
        <v>90</v>
      </c>
      <c r="D77" s="248"/>
      <c r="E77" s="248"/>
      <c r="F77" s="134" t="s">
        <v>24</v>
      </c>
      <c r="G77" s="135"/>
      <c r="H77" s="135"/>
      <c r="I77" s="135">
        <f>'SO 01 SO 01 Pol'!G328</f>
        <v>0</v>
      </c>
      <c r="J77" s="132" t="str">
        <f>IF(I94=0,"",I77/I94*100)</f>
        <v/>
      </c>
    </row>
    <row r="78" spans="1:10" ht="36.75" customHeight="1" x14ac:dyDescent="0.2">
      <c r="A78" s="123"/>
      <c r="B78" s="128" t="s">
        <v>91</v>
      </c>
      <c r="C78" s="247" t="s">
        <v>92</v>
      </c>
      <c r="D78" s="248"/>
      <c r="E78" s="248"/>
      <c r="F78" s="134" t="s">
        <v>24</v>
      </c>
      <c r="G78" s="135"/>
      <c r="H78" s="135"/>
      <c r="I78" s="135">
        <f>'SO 03 SO 03 Pol'!G164</f>
        <v>0</v>
      </c>
      <c r="J78" s="132" t="str">
        <f>IF(I94=0,"",I78/I94*100)</f>
        <v/>
      </c>
    </row>
    <row r="79" spans="1:10" ht="36.75" customHeight="1" x14ac:dyDescent="0.2">
      <c r="A79" s="123"/>
      <c r="B79" s="128" t="s">
        <v>93</v>
      </c>
      <c r="C79" s="247" t="s">
        <v>94</v>
      </c>
      <c r="D79" s="248"/>
      <c r="E79" s="248"/>
      <c r="F79" s="134" t="s">
        <v>24</v>
      </c>
      <c r="G79" s="135"/>
      <c r="H79" s="135"/>
      <c r="I79" s="135">
        <f>'SO 03 SO 03 Pol'!G192</f>
        <v>0</v>
      </c>
      <c r="J79" s="132" t="str">
        <f>IF(I94=0,"",I79/I94*100)</f>
        <v/>
      </c>
    </row>
    <row r="80" spans="1:10" ht="36.75" customHeight="1" x14ac:dyDescent="0.2">
      <c r="A80" s="123"/>
      <c r="B80" s="128" t="s">
        <v>93</v>
      </c>
      <c r="C80" s="247" t="s">
        <v>95</v>
      </c>
      <c r="D80" s="248"/>
      <c r="E80" s="248"/>
      <c r="F80" s="134" t="s">
        <v>24</v>
      </c>
      <c r="G80" s="135"/>
      <c r="H80" s="135"/>
      <c r="I80" s="135">
        <f>'SO 02 SO 02 Pol'!G79</f>
        <v>0</v>
      </c>
      <c r="J80" s="132" t="str">
        <f>IF(I94=0,"",I80/I94*100)</f>
        <v/>
      </c>
    </row>
    <row r="81" spans="1:10" ht="36.75" customHeight="1" x14ac:dyDescent="0.2">
      <c r="A81" s="123"/>
      <c r="B81" s="128" t="s">
        <v>96</v>
      </c>
      <c r="C81" s="247" t="s">
        <v>97</v>
      </c>
      <c r="D81" s="248"/>
      <c r="E81" s="248"/>
      <c r="F81" s="134" t="s">
        <v>24</v>
      </c>
      <c r="G81" s="135"/>
      <c r="H81" s="135"/>
      <c r="I81" s="135">
        <f>'SO 03 SO 03 Pol'!G419</f>
        <v>0</v>
      </c>
      <c r="J81" s="132" t="str">
        <f>IF(I94=0,"",I81/I94*100)</f>
        <v/>
      </c>
    </row>
    <row r="82" spans="1:10" ht="36.75" customHeight="1" x14ac:dyDescent="0.2">
      <c r="A82" s="123"/>
      <c r="B82" s="128" t="s">
        <v>98</v>
      </c>
      <c r="C82" s="247" t="s">
        <v>99</v>
      </c>
      <c r="D82" s="248"/>
      <c r="E82" s="248"/>
      <c r="F82" s="134" t="s">
        <v>24</v>
      </c>
      <c r="G82" s="135"/>
      <c r="H82" s="135"/>
      <c r="I82" s="135">
        <f>'SO 01 SO 01 Pol'!G349</f>
        <v>0</v>
      </c>
      <c r="J82" s="132" t="str">
        <f>IF(I94=0,"",I82/I94*100)</f>
        <v/>
      </c>
    </row>
    <row r="83" spans="1:10" ht="36.75" customHeight="1" x14ac:dyDescent="0.2">
      <c r="A83" s="123"/>
      <c r="B83" s="128" t="s">
        <v>100</v>
      </c>
      <c r="C83" s="247" t="s">
        <v>101</v>
      </c>
      <c r="D83" s="248"/>
      <c r="E83" s="248"/>
      <c r="F83" s="134" t="s">
        <v>24</v>
      </c>
      <c r="G83" s="135"/>
      <c r="H83" s="135"/>
      <c r="I83" s="135">
        <f>'SO 01 SO 01 Pol'!G361</f>
        <v>0</v>
      </c>
      <c r="J83" s="132" t="str">
        <f>IF(I94=0,"",I83/I94*100)</f>
        <v/>
      </c>
    </row>
    <row r="84" spans="1:10" ht="36.75" customHeight="1" x14ac:dyDescent="0.2">
      <c r="A84" s="123"/>
      <c r="B84" s="128" t="s">
        <v>102</v>
      </c>
      <c r="C84" s="247" t="s">
        <v>103</v>
      </c>
      <c r="D84" s="248"/>
      <c r="E84" s="248"/>
      <c r="F84" s="134" t="s">
        <v>24</v>
      </c>
      <c r="G84" s="135"/>
      <c r="H84" s="135"/>
      <c r="I84" s="135">
        <f>'SO 01 SO 01 Pol'!G396+'SO 02 SO 02 Pol'!G174</f>
        <v>0</v>
      </c>
      <c r="J84" s="132" t="str">
        <f>IF(I94=0,"",I84/I94*100)</f>
        <v/>
      </c>
    </row>
    <row r="85" spans="1:10" ht="36.75" customHeight="1" x14ac:dyDescent="0.2">
      <c r="A85" s="123"/>
      <c r="B85" s="128" t="s">
        <v>104</v>
      </c>
      <c r="C85" s="247" t="s">
        <v>105</v>
      </c>
      <c r="D85" s="248"/>
      <c r="E85" s="248"/>
      <c r="F85" s="134" t="s">
        <v>25</v>
      </c>
      <c r="G85" s="135"/>
      <c r="H85" s="135"/>
      <c r="I85" s="135">
        <f>'SO 01 SO 01 Pol'!G403</f>
        <v>0</v>
      </c>
      <c r="J85" s="132" t="str">
        <f>IF(I94=0,"",I85/I94*100)</f>
        <v/>
      </c>
    </row>
    <row r="86" spans="1:10" ht="36.75" customHeight="1" x14ac:dyDescent="0.2">
      <c r="A86" s="123"/>
      <c r="B86" s="128" t="s">
        <v>106</v>
      </c>
      <c r="C86" s="247" t="s">
        <v>107</v>
      </c>
      <c r="D86" s="248"/>
      <c r="E86" s="248"/>
      <c r="F86" s="134" t="s">
        <v>25</v>
      </c>
      <c r="G86" s="135"/>
      <c r="H86" s="135"/>
      <c r="I86" s="135">
        <f>'SO 02 SO 02 Pol'!G178</f>
        <v>0</v>
      </c>
      <c r="J86" s="132" t="str">
        <f>IF(I94=0,"",I86/I94*100)</f>
        <v/>
      </c>
    </row>
    <row r="87" spans="1:10" ht="36.75" customHeight="1" x14ac:dyDescent="0.2">
      <c r="A87" s="123"/>
      <c r="B87" s="128" t="s">
        <v>108</v>
      </c>
      <c r="C87" s="247" t="s">
        <v>109</v>
      </c>
      <c r="D87" s="248"/>
      <c r="E87" s="248"/>
      <c r="F87" s="134" t="s">
        <v>25</v>
      </c>
      <c r="G87" s="135"/>
      <c r="H87" s="135"/>
      <c r="I87" s="135">
        <f>'SO 01 SO 01 Pol'!G419</f>
        <v>0</v>
      </c>
      <c r="J87" s="132" t="str">
        <f>IF(I94=0,"",I87/I94*100)</f>
        <v/>
      </c>
    </row>
    <row r="88" spans="1:10" ht="36.75" customHeight="1" x14ac:dyDescent="0.2">
      <c r="A88" s="123"/>
      <c r="B88" s="128" t="s">
        <v>110</v>
      </c>
      <c r="C88" s="247" t="s">
        <v>111</v>
      </c>
      <c r="D88" s="248"/>
      <c r="E88" s="248"/>
      <c r="F88" s="134" t="s">
        <v>26</v>
      </c>
      <c r="G88" s="135"/>
      <c r="H88" s="135"/>
      <c r="I88" s="135">
        <f>'SO 01 SO 01 Pol'!G443</f>
        <v>0</v>
      </c>
      <c r="J88" s="132" t="str">
        <f>IF(I94=0,"",I88/I94*100)</f>
        <v/>
      </c>
    </row>
    <row r="89" spans="1:10" ht="36.75" customHeight="1" x14ac:dyDescent="0.2">
      <c r="A89" s="123"/>
      <c r="B89" s="128" t="s">
        <v>112</v>
      </c>
      <c r="C89" s="247" t="s">
        <v>113</v>
      </c>
      <c r="D89" s="248"/>
      <c r="E89" s="248"/>
      <c r="F89" s="134" t="s">
        <v>26</v>
      </c>
      <c r="G89" s="135"/>
      <c r="H89" s="135"/>
      <c r="I89" s="135">
        <f>'SO 01 SO 01 Pol'!G450</f>
        <v>0</v>
      </c>
      <c r="J89" s="132" t="str">
        <f>IF(I94=0,"",I89/I94*100)</f>
        <v/>
      </c>
    </row>
    <row r="90" spans="1:10" ht="36.75" customHeight="1" x14ac:dyDescent="0.2">
      <c r="A90" s="123"/>
      <c r="B90" s="128" t="s">
        <v>114</v>
      </c>
      <c r="C90" s="247" t="s">
        <v>115</v>
      </c>
      <c r="D90" s="248"/>
      <c r="E90" s="248"/>
      <c r="F90" s="134" t="s">
        <v>26</v>
      </c>
      <c r="G90" s="135"/>
      <c r="H90" s="135"/>
      <c r="I90" s="135">
        <f>'SO 01 SO 01 Pol'!G495</f>
        <v>0</v>
      </c>
      <c r="J90" s="132" t="str">
        <f>IF(I94=0,"",I90/I94*100)</f>
        <v/>
      </c>
    </row>
    <row r="91" spans="1:10" ht="36.75" customHeight="1" x14ac:dyDescent="0.2">
      <c r="A91" s="123"/>
      <c r="B91" s="128" t="s">
        <v>116</v>
      </c>
      <c r="C91" s="247" t="s">
        <v>117</v>
      </c>
      <c r="D91" s="248"/>
      <c r="E91" s="248"/>
      <c r="F91" s="134" t="s">
        <v>118</v>
      </c>
      <c r="G91" s="135"/>
      <c r="H91" s="135"/>
      <c r="I91" s="135">
        <f>'SO 01 SO 01 Pol'!G512</f>
        <v>0</v>
      </c>
      <c r="J91" s="132" t="str">
        <f>IF(I94=0,"",I91/I94*100)</f>
        <v/>
      </c>
    </row>
    <row r="92" spans="1:10" ht="36.75" customHeight="1" x14ac:dyDescent="0.2">
      <c r="A92" s="123"/>
      <c r="B92" s="128" t="s">
        <v>119</v>
      </c>
      <c r="C92" s="247" t="s">
        <v>27</v>
      </c>
      <c r="D92" s="248"/>
      <c r="E92" s="248"/>
      <c r="F92" s="134" t="s">
        <v>119</v>
      </c>
      <c r="G92" s="135"/>
      <c r="H92" s="135"/>
      <c r="I92" s="135">
        <f>'00. 00. Naklady'!G8</f>
        <v>0</v>
      </c>
      <c r="J92" s="132" t="str">
        <f>IF(I94=0,"",I92/I94*100)</f>
        <v/>
      </c>
    </row>
    <row r="93" spans="1:10" ht="36.75" customHeight="1" x14ac:dyDescent="0.2">
      <c r="A93" s="123"/>
      <c r="B93" s="128" t="s">
        <v>120</v>
      </c>
      <c r="C93" s="247" t="s">
        <v>28</v>
      </c>
      <c r="D93" s="248"/>
      <c r="E93" s="248"/>
      <c r="F93" s="134" t="s">
        <v>120</v>
      </c>
      <c r="G93" s="135"/>
      <c r="H93" s="135"/>
      <c r="I93" s="135">
        <f>'00. 00. Naklady'!G32</f>
        <v>0</v>
      </c>
      <c r="J93" s="132" t="str">
        <f>IF(I94=0,"",I93/I94*100)</f>
        <v/>
      </c>
    </row>
    <row r="94" spans="1:10" ht="25.5" customHeight="1" x14ac:dyDescent="0.2">
      <c r="A94" s="124"/>
      <c r="B94" s="129" t="s">
        <v>1</v>
      </c>
      <c r="C94" s="130"/>
      <c r="D94" s="131"/>
      <c r="E94" s="131"/>
      <c r="F94" s="136"/>
      <c r="G94" s="137"/>
      <c r="H94" s="137"/>
      <c r="I94" s="137">
        <f>SUM(I65:I93)</f>
        <v>0</v>
      </c>
      <c r="J94" s="133">
        <f>SUM(J65:J93)</f>
        <v>0</v>
      </c>
    </row>
    <row r="95" spans="1:10" x14ac:dyDescent="0.2">
      <c r="F95" s="86"/>
      <c r="G95" s="86"/>
      <c r="H95" s="86"/>
      <c r="I95" s="86"/>
      <c r="J95" s="87"/>
    </row>
    <row r="96" spans="1:10" x14ac:dyDescent="0.2">
      <c r="F96" s="86"/>
      <c r="G96" s="86"/>
      <c r="H96" s="86"/>
      <c r="I96" s="86"/>
      <c r="J96" s="87"/>
    </row>
    <row r="97" spans="6:10" x14ac:dyDescent="0.2">
      <c r="F97" s="86"/>
      <c r="G97" s="86"/>
      <c r="H97" s="86"/>
      <c r="I97" s="86"/>
      <c r="J97" s="87"/>
    </row>
  </sheetData>
  <sheetProtection algorithmName="SHA-512" hashValue="5QMF7IqFwGBStkJnwhpItrail229JQ8jx+jc2TwrejjZQ0BApgMGtRgFbYd4H4MGBeCbaTlzBBc6Abgl6CyiVw==" saltValue="tkx2zurw1nFk2zLm27YdP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1">
    <mergeCell ref="C93:E93"/>
    <mergeCell ref="C88:E88"/>
    <mergeCell ref="C89:E89"/>
    <mergeCell ref="C90:E90"/>
    <mergeCell ref="C91:E91"/>
    <mergeCell ref="C92:E92"/>
    <mergeCell ref="C84:E84"/>
    <mergeCell ref="C85:E85"/>
    <mergeCell ref="C86:E86"/>
    <mergeCell ref="C87:E87"/>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9" t="s">
        <v>6</v>
      </c>
      <c r="B1" s="249"/>
      <c r="C1" s="250"/>
      <c r="D1" s="249"/>
      <c r="E1" s="249"/>
      <c r="F1" s="249"/>
      <c r="G1" s="249"/>
    </row>
    <row r="2" spans="1:7" ht="24.95" customHeight="1" x14ac:dyDescent="0.2">
      <c r="A2" s="50" t="s">
        <v>7</v>
      </c>
      <c r="B2" s="49"/>
      <c r="C2" s="251"/>
      <c r="D2" s="251"/>
      <c r="E2" s="251"/>
      <c r="F2" s="251"/>
      <c r="G2" s="252"/>
    </row>
    <row r="3" spans="1:7" ht="24.95" customHeight="1" x14ac:dyDescent="0.2">
      <c r="A3" s="50" t="s">
        <v>8</v>
      </c>
      <c r="B3" s="49"/>
      <c r="C3" s="251"/>
      <c r="D3" s="251"/>
      <c r="E3" s="251"/>
      <c r="F3" s="251"/>
      <c r="G3" s="252"/>
    </row>
    <row r="4" spans="1:7" ht="24.95" customHeight="1" x14ac:dyDescent="0.2">
      <c r="A4" s="50" t="s">
        <v>9</v>
      </c>
      <c r="B4" s="49"/>
      <c r="C4" s="251"/>
      <c r="D4" s="251"/>
      <c r="E4" s="251"/>
      <c r="F4" s="251"/>
      <c r="G4" s="252"/>
    </row>
    <row r="5" spans="1:7" x14ac:dyDescent="0.2">
      <c r="B5" s="4"/>
      <c r="C5" s="5"/>
      <c r="D5" s="6"/>
    </row>
  </sheetData>
  <sheetProtection password="DF8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121</v>
      </c>
      <c r="B1" s="255"/>
      <c r="C1" s="255"/>
      <c r="D1" s="255"/>
      <c r="E1" s="255"/>
      <c r="F1" s="255"/>
      <c r="G1" s="255"/>
      <c r="AG1" t="s">
        <v>122</v>
      </c>
    </row>
    <row r="2" spans="1:60" ht="24.95" customHeight="1" x14ac:dyDescent="0.2">
      <c r="A2" s="139" t="s">
        <v>7</v>
      </c>
      <c r="B2" s="49" t="s">
        <v>41</v>
      </c>
      <c r="C2" s="256" t="s">
        <v>42</v>
      </c>
      <c r="D2" s="257"/>
      <c r="E2" s="257"/>
      <c r="F2" s="257"/>
      <c r="G2" s="258"/>
      <c r="AG2" t="s">
        <v>123</v>
      </c>
    </row>
    <row r="3" spans="1:60" ht="24.95" customHeight="1" x14ac:dyDescent="0.2">
      <c r="A3" s="139" t="s">
        <v>8</v>
      </c>
      <c r="B3" s="49" t="s">
        <v>45</v>
      </c>
      <c r="C3" s="256" t="s">
        <v>46</v>
      </c>
      <c r="D3" s="257"/>
      <c r="E3" s="257"/>
      <c r="F3" s="257"/>
      <c r="G3" s="258"/>
      <c r="AC3" s="121" t="s">
        <v>124</v>
      </c>
      <c r="AG3" t="s">
        <v>125</v>
      </c>
    </row>
    <row r="4" spans="1:60" ht="24.95" customHeight="1" x14ac:dyDescent="0.2">
      <c r="A4" s="140" t="s">
        <v>9</v>
      </c>
      <c r="B4" s="141" t="s">
        <v>45</v>
      </c>
      <c r="C4" s="259" t="s">
        <v>46</v>
      </c>
      <c r="D4" s="260"/>
      <c r="E4" s="260"/>
      <c r="F4" s="260"/>
      <c r="G4" s="261"/>
      <c r="AG4" t="s">
        <v>126</v>
      </c>
    </row>
    <row r="5" spans="1:60" x14ac:dyDescent="0.2">
      <c r="D5" s="10"/>
    </row>
    <row r="6" spans="1:60" ht="38.25" x14ac:dyDescent="0.2">
      <c r="A6" s="143" t="s">
        <v>127</v>
      </c>
      <c r="B6" s="145" t="s">
        <v>128</v>
      </c>
      <c r="C6" s="145" t="s">
        <v>129</v>
      </c>
      <c r="D6" s="144" t="s">
        <v>130</v>
      </c>
      <c r="E6" s="143" t="s">
        <v>131</v>
      </c>
      <c r="F6" s="142" t="s">
        <v>132</v>
      </c>
      <c r="G6" s="143" t="s">
        <v>29</v>
      </c>
      <c r="H6" s="146" t="s">
        <v>30</v>
      </c>
      <c r="I6" s="146" t="s">
        <v>133</v>
      </c>
      <c r="J6" s="146" t="s">
        <v>31</v>
      </c>
      <c r="K6" s="146" t="s">
        <v>134</v>
      </c>
      <c r="L6" s="146" t="s">
        <v>135</v>
      </c>
      <c r="M6" s="146" t="s">
        <v>136</v>
      </c>
      <c r="N6" s="146" t="s">
        <v>137</v>
      </c>
      <c r="O6" s="146" t="s">
        <v>138</v>
      </c>
      <c r="P6" s="146" t="s">
        <v>139</v>
      </c>
      <c r="Q6" s="146" t="s">
        <v>140</v>
      </c>
      <c r="R6" s="146" t="s">
        <v>141</v>
      </c>
      <c r="S6" s="146" t="s">
        <v>142</v>
      </c>
      <c r="T6" s="146" t="s">
        <v>143</v>
      </c>
      <c r="U6" s="146" t="s">
        <v>144</v>
      </c>
      <c r="V6" s="146" t="s">
        <v>145</v>
      </c>
      <c r="W6" s="146" t="s">
        <v>146</v>
      </c>
      <c r="X6" s="146" t="s">
        <v>147</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4" t="s">
        <v>148</v>
      </c>
      <c r="B8" s="165" t="s">
        <v>119</v>
      </c>
      <c r="C8" s="184" t="s">
        <v>27</v>
      </c>
      <c r="D8" s="166"/>
      <c r="E8" s="167"/>
      <c r="F8" s="168"/>
      <c r="G8" s="168">
        <f>SUMIF(AG9:AG31,"&lt;&gt;NOR",G9:G31)</f>
        <v>0</v>
      </c>
      <c r="H8" s="168"/>
      <c r="I8" s="168">
        <f>SUM(I9:I31)</f>
        <v>0</v>
      </c>
      <c r="J8" s="168"/>
      <c r="K8" s="168">
        <f>SUM(K9:K31)</f>
        <v>0</v>
      </c>
      <c r="L8" s="168"/>
      <c r="M8" s="168">
        <f>SUM(M9:M31)</f>
        <v>0</v>
      </c>
      <c r="N8" s="167"/>
      <c r="O8" s="167">
        <f>SUM(O9:O31)</f>
        <v>0</v>
      </c>
      <c r="P8" s="167"/>
      <c r="Q8" s="167">
        <f>SUM(Q9:Q31)</f>
        <v>0</v>
      </c>
      <c r="R8" s="168"/>
      <c r="S8" s="168"/>
      <c r="T8" s="169"/>
      <c r="U8" s="163"/>
      <c r="V8" s="163">
        <f>SUM(V9:V31)</f>
        <v>0</v>
      </c>
      <c r="W8" s="163"/>
      <c r="X8" s="163"/>
      <c r="AG8" t="s">
        <v>149</v>
      </c>
    </row>
    <row r="9" spans="1:60" outlineLevel="1" x14ac:dyDescent="0.2">
      <c r="A9" s="174">
        <v>1</v>
      </c>
      <c r="B9" s="175" t="s">
        <v>150</v>
      </c>
      <c r="C9" s="185" t="s">
        <v>151</v>
      </c>
      <c r="D9" s="176" t="s">
        <v>152</v>
      </c>
      <c r="E9" s="177">
        <v>1</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153</v>
      </c>
      <c r="T9" s="180" t="s">
        <v>154</v>
      </c>
      <c r="U9" s="158">
        <v>0</v>
      </c>
      <c r="V9" s="158">
        <f>ROUND(E9*U9,2)</f>
        <v>0</v>
      </c>
      <c r="W9" s="158"/>
      <c r="X9" s="158" t="s">
        <v>155</v>
      </c>
      <c r="Y9" s="147"/>
      <c r="Z9" s="147"/>
      <c r="AA9" s="147"/>
      <c r="AB9" s="147"/>
      <c r="AC9" s="147"/>
      <c r="AD9" s="147"/>
      <c r="AE9" s="147"/>
      <c r="AF9" s="147"/>
      <c r="AG9" s="147" t="s">
        <v>156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2" t="s">
        <v>211</v>
      </c>
      <c r="D10" s="263"/>
      <c r="E10" s="263"/>
      <c r="F10" s="263"/>
      <c r="G10" s="26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157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54"/>
      <c r="B11" s="155"/>
      <c r="C11" s="253" t="s">
        <v>158</v>
      </c>
      <c r="D11" s="254"/>
      <c r="E11" s="254"/>
      <c r="F11" s="254"/>
      <c r="G11" s="254"/>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157</v>
      </c>
      <c r="AH11" s="147"/>
      <c r="AI11" s="147"/>
      <c r="AJ11" s="147"/>
      <c r="AK11" s="147"/>
      <c r="AL11" s="147"/>
      <c r="AM11" s="147"/>
      <c r="AN11" s="147"/>
      <c r="AO11" s="147"/>
      <c r="AP11" s="147"/>
      <c r="AQ11" s="147"/>
      <c r="AR11" s="147"/>
      <c r="AS11" s="147"/>
      <c r="AT11" s="147"/>
      <c r="AU11" s="147"/>
      <c r="AV11" s="147"/>
      <c r="AW11" s="147"/>
      <c r="AX11" s="147"/>
      <c r="AY11" s="147"/>
      <c r="AZ11" s="147"/>
      <c r="BA11" s="181" t="str">
        <f>C11</f>
        <v>Vyhotovení protokolu o vytyčení stavby se seznamem souřadnic vytyčených bodů a jejich polohopisnými (S-JTSK) a výškopisnými (Bpv) hodnotami.</v>
      </c>
      <c r="BB11" s="147"/>
      <c r="BC11" s="147"/>
      <c r="BD11" s="147"/>
      <c r="BE11" s="147"/>
      <c r="BF11" s="147"/>
      <c r="BG11" s="147"/>
      <c r="BH11" s="147"/>
    </row>
    <row r="12" spans="1:60" outlineLevel="1" x14ac:dyDescent="0.2">
      <c r="A12" s="154"/>
      <c r="B12" s="155"/>
      <c r="C12" s="264"/>
      <c r="D12" s="265"/>
      <c r="E12" s="265"/>
      <c r="F12" s="265"/>
      <c r="G12" s="265"/>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159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4">
        <v>2</v>
      </c>
      <c r="B13" s="175" t="s">
        <v>160</v>
      </c>
      <c r="C13" s="185" t="s">
        <v>161</v>
      </c>
      <c r="D13" s="176" t="s">
        <v>152</v>
      </c>
      <c r="E13" s="177">
        <v>1</v>
      </c>
      <c r="F13" s="178"/>
      <c r="G13" s="179">
        <f>ROUND(E13*F13,2)</f>
        <v>0</v>
      </c>
      <c r="H13" s="178"/>
      <c r="I13" s="179">
        <f>ROUND(E13*H13,2)</f>
        <v>0</v>
      </c>
      <c r="J13" s="178"/>
      <c r="K13" s="179">
        <f>ROUND(E13*J13,2)</f>
        <v>0</v>
      </c>
      <c r="L13" s="179">
        <v>21</v>
      </c>
      <c r="M13" s="179">
        <f>G13*(1+L13/100)</f>
        <v>0</v>
      </c>
      <c r="N13" s="177">
        <v>0</v>
      </c>
      <c r="O13" s="177">
        <f>ROUND(E13*N13,2)</f>
        <v>0</v>
      </c>
      <c r="P13" s="177">
        <v>0</v>
      </c>
      <c r="Q13" s="177">
        <f>ROUND(E13*P13,2)</f>
        <v>0</v>
      </c>
      <c r="R13" s="179"/>
      <c r="S13" s="179" t="s">
        <v>153</v>
      </c>
      <c r="T13" s="180" t="s">
        <v>154</v>
      </c>
      <c r="U13" s="158">
        <v>0</v>
      </c>
      <c r="V13" s="158">
        <f>ROUND(E13*U13,2)</f>
        <v>0</v>
      </c>
      <c r="W13" s="158"/>
      <c r="X13" s="158" t="s">
        <v>155</v>
      </c>
      <c r="Y13" s="147"/>
      <c r="Z13" s="147"/>
      <c r="AA13" s="147"/>
      <c r="AB13" s="147"/>
      <c r="AC13" s="147"/>
      <c r="AD13" s="147"/>
      <c r="AE13" s="147"/>
      <c r="AF13" s="147"/>
      <c r="AG13" s="147" t="s">
        <v>156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262" t="s">
        <v>162</v>
      </c>
      <c r="D14" s="263"/>
      <c r="E14" s="263"/>
      <c r="F14" s="263"/>
      <c r="G14" s="263"/>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157</v>
      </c>
      <c r="AH14" s="147"/>
      <c r="AI14" s="147"/>
      <c r="AJ14" s="147"/>
      <c r="AK14" s="147"/>
      <c r="AL14" s="147"/>
      <c r="AM14" s="147"/>
      <c r="AN14" s="147"/>
      <c r="AO14" s="147"/>
      <c r="AP14" s="147"/>
      <c r="AQ14" s="147"/>
      <c r="AR14" s="147"/>
      <c r="AS14" s="147"/>
      <c r="AT14" s="147"/>
      <c r="AU14" s="147"/>
      <c r="AV14" s="147"/>
      <c r="AW14" s="147"/>
      <c r="AX14" s="147"/>
      <c r="AY14" s="147"/>
      <c r="AZ14" s="147"/>
      <c r="BA14" s="181" t="str">
        <f>C14</f>
        <v>Zaměření a vytýčení stávajících inženýrských sítí v místě stavby z hlediska jejich ochrany při provádění stavby.</v>
      </c>
      <c r="BB14" s="147"/>
      <c r="BC14" s="147"/>
      <c r="BD14" s="147"/>
      <c r="BE14" s="147"/>
      <c r="BF14" s="147"/>
      <c r="BG14" s="147"/>
      <c r="BH14" s="147"/>
    </row>
    <row r="15" spans="1:60" outlineLevel="1" x14ac:dyDescent="0.2">
      <c r="A15" s="154"/>
      <c r="B15" s="155"/>
      <c r="C15" s="264"/>
      <c r="D15" s="265"/>
      <c r="E15" s="265"/>
      <c r="F15" s="265"/>
      <c r="G15" s="265"/>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159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4">
        <v>3</v>
      </c>
      <c r="B16" s="175" t="s">
        <v>163</v>
      </c>
      <c r="C16" s="185" t="s">
        <v>164</v>
      </c>
      <c r="D16" s="176" t="s">
        <v>165</v>
      </c>
      <c r="E16" s="177">
        <v>1</v>
      </c>
      <c r="F16" s="178"/>
      <c r="G16" s="179">
        <f>ROUND(E16*F16,2)</f>
        <v>0</v>
      </c>
      <c r="H16" s="178"/>
      <c r="I16" s="179">
        <f>ROUND(E16*H16,2)</f>
        <v>0</v>
      </c>
      <c r="J16" s="178"/>
      <c r="K16" s="179">
        <f>ROUND(E16*J16,2)</f>
        <v>0</v>
      </c>
      <c r="L16" s="179">
        <v>21</v>
      </c>
      <c r="M16" s="179">
        <f>G16*(1+L16/100)</f>
        <v>0</v>
      </c>
      <c r="N16" s="177">
        <v>0</v>
      </c>
      <c r="O16" s="177">
        <f>ROUND(E16*N16,2)</f>
        <v>0</v>
      </c>
      <c r="P16" s="177">
        <v>0</v>
      </c>
      <c r="Q16" s="177">
        <f>ROUND(E16*P16,2)</f>
        <v>0</v>
      </c>
      <c r="R16" s="179"/>
      <c r="S16" s="179" t="s">
        <v>153</v>
      </c>
      <c r="T16" s="180" t="s">
        <v>154</v>
      </c>
      <c r="U16" s="158">
        <v>0</v>
      </c>
      <c r="V16" s="158">
        <f>ROUND(E16*U16,2)</f>
        <v>0</v>
      </c>
      <c r="W16" s="158"/>
      <c r="X16" s="158" t="s">
        <v>155</v>
      </c>
      <c r="Y16" s="147"/>
      <c r="Z16" s="147"/>
      <c r="AA16" s="147"/>
      <c r="AB16" s="147"/>
      <c r="AC16" s="147"/>
      <c r="AD16" s="147"/>
      <c r="AE16" s="147"/>
      <c r="AF16" s="147"/>
      <c r="AG16" s="147" t="s">
        <v>156</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54"/>
      <c r="B17" s="155"/>
      <c r="C17" s="262" t="s">
        <v>166</v>
      </c>
      <c r="D17" s="263"/>
      <c r="E17" s="263"/>
      <c r="F17" s="263"/>
      <c r="G17" s="263"/>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157</v>
      </c>
      <c r="AH17" s="147"/>
      <c r="AI17" s="147"/>
      <c r="AJ17" s="147"/>
      <c r="AK17" s="147"/>
      <c r="AL17" s="147"/>
      <c r="AM17" s="147"/>
      <c r="AN17" s="147"/>
      <c r="AO17" s="147"/>
      <c r="AP17" s="147"/>
      <c r="AQ17" s="147"/>
      <c r="AR17" s="147"/>
      <c r="AS17" s="147"/>
      <c r="AT17" s="147"/>
      <c r="AU17" s="147"/>
      <c r="AV17" s="147"/>
      <c r="AW17" s="147"/>
      <c r="AX17" s="147"/>
      <c r="AY17" s="147"/>
      <c r="AZ17" s="147"/>
      <c r="BA17" s="181" t="str">
        <f>C17</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7" s="147"/>
      <c r="BC17" s="147"/>
      <c r="BD17" s="147"/>
      <c r="BE17" s="147"/>
      <c r="BF17" s="147"/>
      <c r="BG17" s="147"/>
      <c r="BH17" s="147"/>
    </row>
    <row r="18" spans="1:60" outlineLevel="1" x14ac:dyDescent="0.2">
      <c r="A18" s="154"/>
      <c r="B18" s="155"/>
      <c r="C18" s="264"/>
      <c r="D18" s="265"/>
      <c r="E18" s="265"/>
      <c r="F18" s="265"/>
      <c r="G18" s="265"/>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159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4">
        <v>4</v>
      </c>
      <c r="B19" s="175" t="s">
        <v>167</v>
      </c>
      <c r="C19" s="185" t="s">
        <v>168</v>
      </c>
      <c r="D19" s="176" t="s">
        <v>165</v>
      </c>
      <c r="E19" s="177">
        <v>1</v>
      </c>
      <c r="F19" s="178"/>
      <c r="G19" s="179">
        <f>ROUND(E19*F19,2)</f>
        <v>0</v>
      </c>
      <c r="H19" s="178"/>
      <c r="I19" s="179">
        <f>ROUND(E19*H19,2)</f>
        <v>0</v>
      </c>
      <c r="J19" s="178"/>
      <c r="K19" s="179">
        <f>ROUND(E19*J19,2)</f>
        <v>0</v>
      </c>
      <c r="L19" s="179">
        <v>21</v>
      </c>
      <c r="M19" s="179">
        <f>G19*(1+L19/100)</f>
        <v>0</v>
      </c>
      <c r="N19" s="177">
        <v>0</v>
      </c>
      <c r="O19" s="177">
        <f>ROUND(E19*N19,2)</f>
        <v>0</v>
      </c>
      <c r="P19" s="177">
        <v>0</v>
      </c>
      <c r="Q19" s="177">
        <f>ROUND(E19*P19,2)</f>
        <v>0</v>
      </c>
      <c r="R19" s="179"/>
      <c r="S19" s="179" t="s">
        <v>153</v>
      </c>
      <c r="T19" s="180" t="s">
        <v>154</v>
      </c>
      <c r="U19" s="158">
        <v>0</v>
      </c>
      <c r="V19" s="158">
        <f>ROUND(E19*U19,2)</f>
        <v>0</v>
      </c>
      <c r="W19" s="158"/>
      <c r="X19" s="158" t="s">
        <v>155</v>
      </c>
      <c r="Y19" s="147"/>
      <c r="Z19" s="147"/>
      <c r="AA19" s="147"/>
      <c r="AB19" s="147"/>
      <c r="AC19" s="147"/>
      <c r="AD19" s="147"/>
      <c r="AE19" s="147"/>
      <c r="AF19" s="147"/>
      <c r="AG19" s="147" t="s">
        <v>156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54"/>
      <c r="B20" s="155"/>
      <c r="C20" s="262" t="s">
        <v>169</v>
      </c>
      <c r="D20" s="263"/>
      <c r="E20" s="263"/>
      <c r="F20" s="263"/>
      <c r="G20" s="263"/>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157</v>
      </c>
      <c r="AH20" s="147"/>
      <c r="AI20" s="147"/>
      <c r="AJ20" s="147"/>
      <c r="AK20" s="147"/>
      <c r="AL20" s="147"/>
      <c r="AM20" s="147"/>
      <c r="AN20" s="147"/>
      <c r="AO20" s="147"/>
      <c r="AP20" s="147"/>
      <c r="AQ20" s="147"/>
      <c r="AR20" s="147"/>
      <c r="AS20" s="147"/>
      <c r="AT20" s="147"/>
      <c r="AU20" s="147"/>
      <c r="AV20" s="147"/>
      <c r="AW20" s="147"/>
      <c r="AX20" s="147"/>
      <c r="AY20" s="147"/>
      <c r="AZ20" s="147"/>
      <c r="BA20" s="181" t="str">
        <f>C20</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0" s="147"/>
      <c r="BC20" s="147"/>
      <c r="BD20" s="147"/>
      <c r="BE20" s="147"/>
      <c r="BF20" s="147"/>
      <c r="BG20" s="147"/>
      <c r="BH20" s="147"/>
    </row>
    <row r="21" spans="1:60" outlineLevel="1" x14ac:dyDescent="0.2">
      <c r="A21" s="154"/>
      <c r="B21" s="155"/>
      <c r="C21" s="264"/>
      <c r="D21" s="265"/>
      <c r="E21" s="265"/>
      <c r="F21" s="265"/>
      <c r="G21" s="265"/>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159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4">
        <v>5</v>
      </c>
      <c r="B22" s="175" t="s">
        <v>170</v>
      </c>
      <c r="C22" s="185" t="s">
        <v>171</v>
      </c>
      <c r="D22" s="176" t="s">
        <v>165</v>
      </c>
      <c r="E22" s="177">
        <v>1</v>
      </c>
      <c r="F22" s="178"/>
      <c r="G22" s="179">
        <f>ROUND(E22*F22,2)</f>
        <v>0</v>
      </c>
      <c r="H22" s="178"/>
      <c r="I22" s="179">
        <f>ROUND(E22*H22,2)</f>
        <v>0</v>
      </c>
      <c r="J22" s="178"/>
      <c r="K22" s="179">
        <f>ROUND(E22*J22,2)</f>
        <v>0</v>
      </c>
      <c r="L22" s="179">
        <v>21</v>
      </c>
      <c r="M22" s="179">
        <f>G22*(1+L22/100)</f>
        <v>0</v>
      </c>
      <c r="N22" s="177">
        <v>0</v>
      </c>
      <c r="O22" s="177">
        <f>ROUND(E22*N22,2)</f>
        <v>0</v>
      </c>
      <c r="P22" s="177">
        <v>0</v>
      </c>
      <c r="Q22" s="177">
        <f>ROUND(E22*P22,2)</f>
        <v>0</v>
      </c>
      <c r="R22" s="179"/>
      <c r="S22" s="179" t="s">
        <v>153</v>
      </c>
      <c r="T22" s="180" t="s">
        <v>154</v>
      </c>
      <c r="U22" s="158">
        <v>0</v>
      </c>
      <c r="V22" s="158">
        <f>ROUND(E22*U22,2)</f>
        <v>0</v>
      </c>
      <c r="W22" s="158"/>
      <c r="X22" s="158" t="s">
        <v>155</v>
      </c>
      <c r="Y22" s="147"/>
      <c r="Z22" s="147"/>
      <c r="AA22" s="147"/>
      <c r="AB22" s="147"/>
      <c r="AC22" s="147"/>
      <c r="AD22" s="147"/>
      <c r="AE22" s="147"/>
      <c r="AF22" s="147"/>
      <c r="AG22" s="147" t="s">
        <v>156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62" t="s">
        <v>172</v>
      </c>
      <c r="D23" s="263"/>
      <c r="E23" s="263"/>
      <c r="F23" s="263"/>
      <c r="G23" s="263"/>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157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1" x14ac:dyDescent="0.2">
      <c r="A24" s="154"/>
      <c r="B24" s="155"/>
      <c r="C24" s="253" t="s">
        <v>173</v>
      </c>
      <c r="D24" s="254"/>
      <c r="E24" s="254"/>
      <c r="F24" s="254"/>
      <c r="G24" s="254"/>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157</v>
      </c>
      <c r="AH24" s="147"/>
      <c r="AI24" s="147"/>
      <c r="AJ24" s="147"/>
      <c r="AK24" s="147"/>
      <c r="AL24" s="147"/>
      <c r="AM24" s="147"/>
      <c r="AN24" s="147"/>
      <c r="AO24" s="147"/>
      <c r="AP24" s="147"/>
      <c r="AQ24" s="147"/>
      <c r="AR24" s="147"/>
      <c r="AS24" s="147"/>
      <c r="AT24" s="147"/>
      <c r="AU24" s="147"/>
      <c r="AV24" s="147"/>
      <c r="AW24" s="147"/>
      <c r="AX24" s="147"/>
      <c r="AY24" s="147"/>
      <c r="AZ24" s="147"/>
      <c r="BA24" s="181" t="str">
        <f>C24</f>
        <v>ka zahrnuje i náklady na úpravu povrchů po odstranění zařízení staveniště a úklid ploch, na kterých bylo zařízení staveniště provozováno.</v>
      </c>
      <c r="BB24" s="147"/>
      <c r="BC24" s="147"/>
      <c r="BD24" s="147"/>
      <c r="BE24" s="147"/>
      <c r="BF24" s="147"/>
      <c r="BG24" s="147"/>
      <c r="BH24" s="147"/>
    </row>
    <row r="25" spans="1:60" outlineLevel="1" x14ac:dyDescent="0.2">
      <c r="A25" s="154"/>
      <c r="B25" s="155"/>
      <c r="C25" s="253" t="s">
        <v>174</v>
      </c>
      <c r="D25" s="254"/>
      <c r="E25" s="254"/>
      <c r="F25" s="254"/>
      <c r="G25" s="254"/>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157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53" t="s">
        <v>175</v>
      </c>
      <c r="D26" s="254"/>
      <c r="E26" s="254"/>
      <c r="F26" s="254"/>
      <c r="G26" s="254"/>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157</v>
      </c>
      <c r="AH26" s="147"/>
      <c r="AI26" s="147"/>
      <c r="AJ26" s="147"/>
      <c r="AK26" s="147"/>
      <c r="AL26" s="147"/>
      <c r="AM26" s="147"/>
      <c r="AN26" s="147"/>
      <c r="AO26" s="147"/>
      <c r="AP26" s="147"/>
      <c r="AQ26" s="147"/>
      <c r="AR26" s="147"/>
      <c r="AS26" s="147"/>
      <c r="AT26" s="147"/>
      <c r="AU26" s="147"/>
      <c r="AV26" s="147"/>
      <c r="AW26" s="147"/>
      <c r="AX26" s="147"/>
      <c r="AY26" s="147"/>
      <c r="AZ26" s="147"/>
      <c r="BA26" s="181" t="str">
        <f>C26</f>
        <v>Vyčištění území, vč. naložení,odvozu a uložení materiálu na skládku, uvedení prostoru zařízení,, staveniště do původního stavu, vyčištění</v>
      </c>
      <c r="BB26" s="147"/>
      <c r="BC26" s="147"/>
      <c r="BD26" s="147"/>
      <c r="BE26" s="147"/>
      <c r="BF26" s="147"/>
      <c r="BG26" s="147"/>
      <c r="BH26" s="147"/>
    </row>
    <row r="27" spans="1:60" outlineLevel="1" x14ac:dyDescent="0.2">
      <c r="A27" s="154"/>
      <c r="B27" s="155"/>
      <c r="C27" s="264"/>
      <c r="D27" s="265"/>
      <c r="E27" s="265"/>
      <c r="F27" s="265"/>
      <c r="G27" s="265"/>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159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4">
        <v>6</v>
      </c>
      <c r="B28" s="175" t="s">
        <v>176</v>
      </c>
      <c r="C28" s="185" t="s">
        <v>177</v>
      </c>
      <c r="D28" s="176" t="s">
        <v>152</v>
      </c>
      <c r="E28" s="177">
        <v>1</v>
      </c>
      <c r="F28" s="178"/>
      <c r="G28" s="179">
        <f>ROUND(E28*F28,2)</f>
        <v>0</v>
      </c>
      <c r="H28" s="178"/>
      <c r="I28" s="179">
        <f>ROUND(E28*H28,2)</f>
        <v>0</v>
      </c>
      <c r="J28" s="178"/>
      <c r="K28" s="179">
        <f>ROUND(E28*J28,2)</f>
        <v>0</v>
      </c>
      <c r="L28" s="179">
        <v>21</v>
      </c>
      <c r="M28" s="179">
        <f>G28*(1+L28/100)</f>
        <v>0</v>
      </c>
      <c r="N28" s="177">
        <v>0</v>
      </c>
      <c r="O28" s="177">
        <f>ROUND(E28*N28,2)</f>
        <v>0</v>
      </c>
      <c r="P28" s="177">
        <v>0</v>
      </c>
      <c r="Q28" s="177">
        <f>ROUND(E28*P28,2)</f>
        <v>0</v>
      </c>
      <c r="R28" s="179"/>
      <c r="S28" s="179" t="s">
        <v>153</v>
      </c>
      <c r="T28" s="180" t="s">
        <v>154</v>
      </c>
      <c r="U28" s="158">
        <v>0</v>
      </c>
      <c r="V28" s="158">
        <f>ROUND(E28*U28,2)</f>
        <v>0</v>
      </c>
      <c r="W28" s="158"/>
      <c r="X28" s="158" t="s">
        <v>155</v>
      </c>
      <c r="Y28" s="147"/>
      <c r="Z28" s="147"/>
      <c r="AA28" s="147"/>
      <c r="AB28" s="147"/>
      <c r="AC28" s="147"/>
      <c r="AD28" s="147"/>
      <c r="AE28" s="147"/>
      <c r="AF28" s="147"/>
      <c r="AG28" s="147" t="s">
        <v>156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86" t="s">
        <v>178</v>
      </c>
      <c r="D29" s="160"/>
      <c r="E29" s="161"/>
      <c r="F29" s="162"/>
      <c r="G29" s="162"/>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157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53" t="s">
        <v>179</v>
      </c>
      <c r="D30" s="254"/>
      <c r="E30" s="254"/>
      <c r="F30" s="254"/>
      <c r="G30" s="254"/>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157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64"/>
      <c r="D31" s="265"/>
      <c r="E31" s="265"/>
      <c r="F31" s="265"/>
      <c r="G31" s="265"/>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159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64" t="s">
        <v>148</v>
      </c>
      <c r="B32" s="165" t="s">
        <v>120</v>
      </c>
      <c r="C32" s="184" t="s">
        <v>28</v>
      </c>
      <c r="D32" s="166"/>
      <c r="E32" s="167"/>
      <c r="F32" s="168"/>
      <c r="G32" s="168">
        <f>SUMIF(AG33:AG60,"&lt;&gt;NOR",G33:G60)</f>
        <v>0</v>
      </c>
      <c r="H32" s="168"/>
      <c r="I32" s="168">
        <f>SUM(I33:I60)</f>
        <v>0</v>
      </c>
      <c r="J32" s="168"/>
      <c r="K32" s="168">
        <f>SUM(K33:K60)</f>
        <v>0</v>
      </c>
      <c r="L32" s="168"/>
      <c r="M32" s="168">
        <f>SUM(M33:M60)</f>
        <v>0</v>
      </c>
      <c r="N32" s="167"/>
      <c r="O32" s="167">
        <f>SUM(O33:O60)</f>
        <v>0</v>
      </c>
      <c r="P32" s="167"/>
      <c r="Q32" s="167">
        <f>SUM(Q33:Q60)</f>
        <v>0</v>
      </c>
      <c r="R32" s="168"/>
      <c r="S32" s="168"/>
      <c r="T32" s="169"/>
      <c r="U32" s="163"/>
      <c r="V32" s="163">
        <f>SUM(V33:V60)</f>
        <v>0</v>
      </c>
      <c r="W32" s="163"/>
      <c r="X32" s="163"/>
      <c r="AG32" t="s">
        <v>149</v>
      </c>
    </row>
    <row r="33" spans="1:60" outlineLevel="1" x14ac:dyDescent="0.2">
      <c r="A33" s="174">
        <v>7</v>
      </c>
      <c r="B33" s="175" t="s">
        <v>180</v>
      </c>
      <c r="C33" s="185" t="s">
        <v>181</v>
      </c>
      <c r="D33" s="176" t="s">
        <v>165</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153</v>
      </c>
      <c r="T33" s="180" t="s">
        <v>154</v>
      </c>
      <c r="U33" s="158">
        <v>0</v>
      </c>
      <c r="V33" s="158">
        <f>ROUND(E33*U33,2)</f>
        <v>0</v>
      </c>
      <c r="W33" s="158"/>
      <c r="X33" s="158" t="s">
        <v>155</v>
      </c>
      <c r="Y33" s="147"/>
      <c r="Z33" s="147"/>
      <c r="AA33" s="147"/>
      <c r="AB33" s="147"/>
      <c r="AC33" s="147"/>
      <c r="AD33" s="147"/>
      <c r="AE33" s="147"/>
      <c r="AF33" s="147"/>
      <c r="AG33" s="147" t="s">
        <v>156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54"/>
      <c r="B34" s="155"/>
      <c r="C34" s="262" t="s">
        <v>182</v>
      </c>
      <c r="D34" s="263"/>
      <c r="E34" s="263"/>
      <c r="F34" s="263"/>
      <c r="G34" s="26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157</v>
      </c>
      <c r="AH34" s="147"/>
      <c r="AI34" s="147"/>
      <c r="AJ34" s="147"/>
      <c r="AK34" s="147"/>
      <c r="AL34" s="147"/>
      <c r="AM34" s="147"/>
      <c r="AN34" s="147"/>
      <c r="AO34" s="147"/>
      <c r="AP34" s="147"/>
      <c r="AQ34" s="147"/>
      <c r="AR34" s="147"/>
      <c r="AS34" s="147"/>
      <c r="AT34" s="147"/>
      <c r="AU34" s="147"/>
      <c r="AV34" s="147"/>
      <c r="AW34" s="147"/>
      <c r="AX34" s="147"/>
      <c r="AY34" s="147"/>
      <c r="AZ34" s="147"/>
      <c r="BA34" s="181" t="str">
        <f>C34</f>
        <v>Zpracování PD pro udělení zvláštního užívání komunikce, její projednání s dotčenými orgány, podání žádosti, zaplacení poplatku, pronájem dopravního značení po dobu zvláštního užívání komunikace</v>
      </c>
      <c r="BB34" s="147"/>
      <c r="BC34" s="147"/>
      <c r="BD34" s="147"/>
      <c r="BE34" s="147"/>
      <c r="BF34" s="147"/>
      <c r="BG34" s="147"/>
      <c r="BH34" s="147"/>
    </row>
    <row r="35" spans="1:60" outlineLevel="1" x14ac:dyDescent="0.2">
      <c r="A35" s="154"/>
      <c r="B35" s="155"/>
      <c r="C35" s="264"/>
      <c r="D35" s="265"/>
      <c r="E35" s="265"/>
      <c r="F35" s="265"/>
      <c r="G35" s="265"/>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159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4">
        <v>8</v>
      </c>
      <c r="B36" s="175" t="s">
        <v>183</v>
      </c>
      <c r="C36" s="185" t="s">
        <v>184</v>
      </c>
      <c r="D36" s="176" t="s">
        <v>165</v>
      </c>
      <c r="E36" s="177">
        <v>1</v>
      </c>
      <c r="F36" s="178"/>
      <c r="G36" s="179">
        <f>ROUND(E36*F36,2)</f>
        <v>0</v>
      </c>
      <c r="H36" s="178"/>
      <c r="I36" s="179">
        <f>ROUND(E36*H36,2)</f>
        <v>0</v>
      </c>
      <c r="J36" s="178"/>
      <c r="K36" s="179">
        <f>ROUND(E36*J36,2)</f>
        <v>0</v>
      </c>
      <c r="L36" s="179">
        <v>21</v>
      </c>
      <c r="M36" s="179">
        <f>G36*(1+L36/100)</f>
        <v>0</v>
      </c>
      <c r="N36" s="177">
        <v>0</v>
      </c>
      <c r="O36" s="177">
        <f>ROUND(E36*N36,2)</f>
        <v>0</v>
      </c>
      <c r="P36" s="177">
        <v>0</v>
      </c>
      <c r="Q36" s="177">
        <f>ROUND(E36*P36,2)</f>
        <v>0</v>
      </c>
      <c r="R36" s="179"/>
      <c r="S36" s="179" t="s">
        <v>153</v>
      </c>
      <c r="T36" s="180" t="s">
        <v>154</v>
      </c>
      <c r="U36" s="158">
        <v>0</v>
      </c>
      <c r="V36" s="158">
        <f>ROUND(E36*U36,2)</f>
        <v>0</v>
      </c>
      <c r="W36" s="158"/>
      <c r="X36" s="158" t="s">
        <v>155</v>
      </c>
      <c r="Y36" s="147"/>
      <c r="Z36" s="147"/>
      <c r="AA36" s="147"/>
      <c r="AB36" s="147"/>
      <c r="AC36" s="147"/>
      <c r="AD36" s="147"/>
      <c r="AE36" s="147"/>
      <c r="AF36" s="147"/>
      <c r="AG36" s="147" t="s">
        <v>156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62" t="s">
        <v>185</v>
      </c>
      <c r="D37" s="263"/>
      <c r="E37" s="263"/>
      <c r="F37" s="263"/>
      <c r="G37" s="263"/>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157</v>
      </c>
      <c r="AH37" s="147"/>
      <c r="AI37" s="147"/>
      <c r="AJ37" s="147"/>
      <c r="AK37" s="147"/>
      <c r="AL37" s="147"/>
      <c r="AM37" s="147"/>
      <c r="AN37" s="147"/>
      <c r="AO37" s="147"/>
      <c r="AP37" s="147"/>
      <c r="AQ37" s="147"/>
      <c r="AR37" s="147"/>
      <c r="AS37" s="147"/>
      <c r="AT37" s="147"/>
      <c r="AU37" s="147"/>
      <c r="AV37" s="147"/>
      <c r="AW37" s="147"/>
      <c r="AX37" s="147"/>
      <c r="AY37" s="147"/>
      <c r="AZ37" s="147"/>
      <c r="BA37" s="181" t="str">
        <f>C37</f>
        <v>Vytýčení stavby geodetem vč. inž. sítí, nacházejících se na staveništi, vyhotovení vytyčovacího protokolu.</v>
      </c>
      <c r="BB37" s="147"/>
      <c r="BC37" s="147"/>
      <c r="BD37" s="147"/>
      <c r="BE37" s="147"/>
      <c r="BF37" s="147"/>
      <c r="BG37" s="147"/>
      <c r="BH37" s="147"/>
    </row>
    <row r="38" spans="1:60" outlineLevel="1" x14ac:dyDescent="0.2">
      <c r="A38" s="154"/>
      <c r="B38" s="155"/>
      <c r="C38" s="264"/>
      <c r="D38" s="265"/>
      <c r="E38" s="265"/>
      <c r="F38" s="265"/>
      <c r="G38" s="265"/>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159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4">
        <v>9</v>
      </c>
      <c r="B39" s="175" t="s">
        <v>186</v>
      </c>
      <c r="C39" s="185" t="s">
        <v>187</v>
      </c>
      <c r="D39" s="176" t="s">
        <v>188</v>
      </c>
      <c r="E39" s="177">
        <v>30</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153</v>
      </c>
      <c r="T39" s="180" t="s">
        <v>154</v>
      </c>
      <c r="U39" s="158">
        <v>0</v>
      </c>
      <c r="V39" s="158">
        <f>ROUND(E39*U39,2)</f>
        <v>0</v>
      </c>
      <c r="W39" s="158"/>
      <c r="X39" s="158" t="s">
        <v>155</v>
      </c>
      <c r="Y39" s="147"/>
      <c r="Z39" s="147"/>
      <c r="AA39" s="147"/>
      <c r="AB39" s="147"/>
      <c r="AC39" s="147"/>
      <c r="AD39" s="147"/>
      <c r="AE39" s="147"/>
      <c r="AF39" s="147"/>
      <c r="AG39" s="147" t="s">
        <v>156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62" t="s">
        <v>189</v>
      </c>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157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64"/>
      <c r="D41" s="265"/>
      <c r="E41" s="265"/>
      <c r="F41" s="265"/>
      <c r="G41" s="265"/>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159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4">
        <v>10</v>
      </c>
      <c r="B42" s="175" t="s">
        <v>190</v>
      </c>
      <c r="C42" s="185" t="s">
        <v>191</v>
      </c>
      <c r="D42" s="176" t="s">
        <v>165</v>
      </c>
      <c r="E42" s="177">
        <v>1</v>
      </c>
      <c r="F42" s="178"/>
      <c r="G42" s="179">
        <f>ROUND(E42*F42,2)</f>
        <v>0</v>
      </c>
      <c r="H42" s="178"/>
      <c r="I42" s="179">
        <f>ROUND(E42*H42,2)</f>
        <v>0</v>
      </c>
      <c r="J42" s="178"/>
      <c r="K42" s="179">
        <f>ROUND(E42*J42,2)</f>
        <v>0</v>
      </c>
      <c r="L42" s="179">
        <v>21</v>
      </c>
      <c r="M42" s="179">
        <f>G42*(1+L42/100)</f>
        <v>0</v>
      </c>
      <c r="N42" s="177">
        <v>0</v>
      </c>
      <c r="O42" s="177">
        <f>ROUND(E42*N42,2)</f>
        <v>0</v>
      </c>
      <c r="P42" s="177">
        <v>0</v>
      </c>
      <c r="Q42" s="177">
        <f>ROUND(E42*P42,2)</f>
        <v>0</v>
      </c>
      <c r="R42" s="179"/>
      <c r="S42" s="179" t="s">
        <v>153</v>
      </c>
      <c r="T42" s="180" t="s">
        <v>154</v>
      </c>
      <c r="U42" s="158">
        <v>0</v>
      </c>
      <c r="V42" s="158">
        <f>ROUND(E42*U42,2)</f>
        <v>0</v>
      </c>
      <c r="W42" s="158"/>
      <c r="X42" s="158" t="s">
        <v>155</v>
      </c>
      <c r="Y42" s="147"/>
      <c r="Z42" s="147"/>
      <c r="AA42" s="147"/>
      <c r="AB42" s="147"/>
      <c r="AC42" s="147"/>
      <c r="AD42" s="147"/>
      <c r="AE42" s="147"/>
      <c r="AF42" s="147"/>
      <c r="AG42" s="147" t="s">
        <v>156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54"/>
      <c r="B43" s="155"/>
      <c r="C43" s="262" t="s">
        <v>192</v>
      </c>
      <c r="D43" s="263"/>
      <c r="E43" s="263"/>
      <c r="F43" s="263"/>
      <c r="G43" s="263"/>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157</v>
      </c>
      <c r="AH43" s="147"/>
      <c r="AI43" s="147"/>
      <c r="AJ43" s="147"/>
      <c r="AK43" s="147"/>
      <c r="AL43" s="147"/>
      <c r="AM43" s="147"/>
      <c r="AN43" s="147"/>
      <c r="AO43" s="147"/>
      <c r="AP43" s="147"/>
      <c r="AQ43" s="147"/>
      <c r="AR43" s="147"/>
      <c r="AS43" s="147"/>
      <c r="AT43" s="147"/>
      <c r="AU43" s="147"/>
      <c r="AV43" s="147"/>
      <c r="AW43" s="147"/>
      <c r="AX43" s="147"/>
      <c r="AY43" s="147"/>
      <c r="AZ43" s="147"/>
      <c r="BA43" s="181" t="str">
        <f>C43</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43" s="147"/>
      <c r="BC43" s="147"/>
      <c r="BD43" s="147"/>
      <c r="BE43" s="147"/>
      <c r="BF43" s="147"/>
      <c r="BG43" s="147"/>
      <c r="BH43" s="147"/>
    </row>
    <row r="44" spans="1:60" outlineLevel="1" x14ac:dyDescent="0.2">
      <c r="A44" s="154"/>
      <c r="B44" s="155"/>
      <c r="C44" s="264"/>
      <c r="D44" s="265"/>
      <c r="E44" s="265"/>
      <c r="F44" s="265"/>
      <c r="G44" s="265"/>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159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4">
        <v>11</v>
      </c>
      <c r="B45" s="175" t="s">
        <v>193</v>
      </c>
      <c r="C45" s="185" t="s">
        <v>194</v>
      </c>
      <c r="D45" s="176" t="s">
        <v>165</v>
      </c>
      <c r="E45" s="177">
        <v>1</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153</v>
      </c>
      <c r="T45" s="180" t="s">
        <v>154</v>
      </c>
      <c r="U45" s="158">
        <v>0</v>
      </c>
      <c r="V45" s="158">
        <f>ROUND(E45*U45,2)</f>
        <v>0</v>
      </c>
      <c r="W45" s="158"/>
      <c r="X45" s="158" t="s">
        <v>155</v>
      </c>
      <c r="Y45" s="147"/>
      <c r="Z45" s="147"/>
      <c r="AA45" s="147"/>
      <c r="AB45" s="147"/>
      <c r="AC45" s="147"/>
      <c r="AD45" s="147"/>
      <c r="AE45" s="147"/>
      <c r="AF45" s="147"/>
      <c r="AG45" s="147" t="s">
        <v>156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33.75" outlineLevel="1" x14ac:dyDescent="0.2">
      <c r="A46" s="154"/>
      <c r="B46" s="155"/>
      <c r="C46" s="262" t="s">
        <v>195</v>
      </c>
      <c r="D46" s="263"/>
      <c r="E46" s="263"/>
      <c r="F46" s="263"/>
      <c r="G46" s="263"/>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157</v>
      </c>
      <c r="AH46" s="147"/>
      <c r="AI46" s="147"/>
      <c r="AJ46" s="147"/>
      <c r="AK46" s="147"/>
      <c r="AL46" s="147"/>
      <c r="AM46" s="147"/>
      <c r="AN46" s="147"/>
      <c r="AO46" s="147"/>
      <c r="AP46" s="147"/>
      <c r="AQ46" s="147"/>
      <c r="AR46" s="147"/>
      <c r="AS46" s="147"/>
      <c r="AT46" s="147"/>
      <c r="AU46" s="147"/>
      <c r="AV46" s="147"/>
      <c r="AW46" s="147"/>
      <c r="AX46" s="147"/>
      <c r="AY46" s="147"/>
      <c r="AZ46" s="147"/>
      <c r="BA46" s="181" t="str">
        <f>C46</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46" s="147"/>
      <c r="BC46" s="147"/>
      <c r="BD46" s="147"/>
      <c r="BE46" s="147"/>
      <c r="BF46" s="147"/>
      <c r="BG46" s="147"/>
      <c r="BH46" s="147"/>
    </row>
    <row r="47" spans="1:60" outlineLevel="1" x14ac:dyDescent="0.2">
      <c r="A47" s="154"/>
      <c r="B47" s="155"/>
      <c r="C47" s="253" t="s">
        <v>196</v>
      </c>
      <c r="D47" s="254"/>
      <c r="E47" s="254"/>
      <c r="F47" s="254"/>
      <c r="G47" s="254"/>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157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53" t="s">
        <v>197</v>
      </c>
      <c r="D48" s="254"/>
      <c r="E48" s="254"/>
      <c r="F48" s="254"/>
      <c r="G48" s="254"/>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157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53" t="s">
        <v>198</v>
      </c>
      <c r="D49" s="254"/>
      <c r="E49" s="254"/>
      <c r="F49" s="254"/>
      <c r="G49" s="254"/>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157</v>
      </c>
      <c r="AH49" s="147"/>
      <c r="AI49" s="147"/>
      <c r="AJ49" s="147"/>
      <c r="AK49" s="147"/>
      <c r="AL49" s="147"/>
      <c r="AM49" s="147"/>
      <c r="AN49" s="147"/>
      <c r="AO49" s="147"/>
      <c r="AP49" s="147"/>
      <c r="AQ49" s="147"/>
      <c r="AR49" s="147"/>
      <c r="AS49" s="147"/>
      <c r="AT49" s="147"/>
      <c r="AU49" s="147"/>
      <c r="AV49" s="147"/>
      <c r="AW49" s="147"/>
      <c r="AX49" s="147"/>
      <c r="AY49" s="147"/>
      <c r="AZ49" s="147"/>
      <c r="BA49" s="181" t="str">
        <f>C49</f>
        <v>Zajištění ostrahy majetku a osob v průběhu realizace stavby a až do předání stavby do užívání, např., , kamerový systém</v>
      </c>
      <c r="BB49" s="147"/>
      <c r="BC49" s="147"/>
      <c r="BD49" s="147"/>
      <c r="BE49" s="147"/>
      <c r="BF49" s="147"/>
      <c r="BG49" s="147"/>
      <c r="BH49" s="147"/>
    </row>
    <row r="50" spans="1:60" outlineLevel="1" x14ac:dyDescent="0.2">
      <c r="A50" s="154"/>
      <c r="B50" s="155"/>
      <c r="C50" s="253" t="s">
        <v>199</v>
      </c>
      <c r="D50" s="254"/>
      <c r="E50" s="254"/>
      <c r="F50" s="254"/>
      <c r="G50" s="254"/>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157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64"/>
      <c r="D51" s="265"/>
      <c r="E51" s="265"/>
      <c r="F51" s="265"/>
      <c r="G51" s="265"/>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159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4">
        <v>12</v>
      </c>
      <c r="B52" s="175" t="s">
        <v>200</v>
      </c>
      <c r="C52" s="185" t="s">
        <v>201</v>
      </c>
      <c r="D52" s="176" t="s">
        <v>165</v>
      </c>
      <c r="E52" s="177">
        <v>1</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c r="S52" s="179" t="s">
        <v>153</v>
      </c>
      <c r="T52" s="180" t="s">
        <v>154</v>
      </c>
      <c r="U52" s="158">
        <v>0</v>
      </c>
      <c r="V52" s="158">
        <f>ROUND(E52*U52,2)</f>
        <v>0</v>
      </c>
      <c r="W52" s="158"/>
      <c r="X52" s="158" t="s">
        <v>155</v>
      </c>
      <c r="Y52" s="147"/>
      <c r="Z52" s="147"/>
      <c r="AA52" s="147"/>
      <c r="AB52" s="147"/>
      <c r="AC52" s="147"/>
      <c r="AD52" s="147"/>
      <c r="AE52" s="147"/>
      <c r="AF52" s="147"/>
      <c r="AG52" s="147" t="s">
        <v>156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62" t="s">
        <v>202</v>
      </c>
      <c r="D53" s="263"/>
      <c r="E53" s="263"/>
      <c r="F53" s="263"/>
      <c r="G53" s="263"/>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157</v>
      </c>
      <c r="AH53" s="147"/>
      <c r="AI53" s="147"/>
      <c r="AJ53" s="147"/>
      <c r="AK53" s="147"/>
      <c r="AL53" s="147"/>
      <c r="AM53" s="147"/>
      <c r="AN53" s="147"/>
      <c r="AO53" s="147"/>
      <c r="AP53" s="147"/>
      <c r="AQ53" s="147"/>
      <c r="AR53" s="147"/>
      <c r="AS53" s="147"/>
      <c r="AT53" s="147"/>
      <c r="AU53" s="147"/>
      <c r="AV53" s="147"/>
      <c r="AW53" s="147"/>
      <c r="AX53" s="147"/>
      <c r="AY53" s="147"/>
      <c r="AZ53" s="147"/>
      <c r="BA53" s="181" t="str">
        <f>C53</f>
        <v>Náklady na provedení skutečného zaměření stavby v rozsahu nezbytném pro zápis změny do katastru nemovitostí.</v>
      </c>
      <c r="BB53" s="147"/>
      <c r="BC53" s="147"/>
      <c r="BD53" s="147"/>
      <c r="BE53" s="147"/>
      <c r="BF53" s="147"/>
      <c r="BG53" s="147"/>
      <c r="BH53" s="147"/>
    </row>
    <row r="54" spans="1:60" outlineLevel="1" x14ac:dyDescent="0.2">
      <c r="A54" s="154"/>
      <c r="B54" s="155"/>
      <c r="C54" s="264"/>
      <c r="D54" s="265"/>
      <c r="E54" s="265"/>
      <c r="F54" s="265"/>
      <c r="G54" s="265"/>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159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4">
        <v>13</v>
      </c>
      <c r="B55" s="175" t="s">
        <v>203</v>
      </c>
      <c r="C55" s="185" t="s">
        <v>204</v>
      </c>
      <c r="D55" s="176" t="s">
        <v>165</v>
      </c>
      <c r="E55" s="177">
        <v>1</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205</v>
      </c>
      <c r="T55" s="180" t="s">
        <v>154</v>
      </c>
      <c r="U55" s="158">
        <v>0</v>
      </c>
      <c r="V55" s="158">
        <f>ROUND(E55*U55,2)</f>
        <v>0</v>
      </c>
      <c r="W55" s="158"/>
      <c r="X55" s="158" t="s">
        <v>155</v>
      </c>
      <c r="Y55" s="147"/>
      <c r="Z55" s="147"/>
      <c r="AA55" s="147"/>
      <c r="AB55" s="147"/>
      <c r="AC55" s="147"/>
      <c r="AD55" s="147"/>
      <c r="AE55" s="147"/>
      <c r="AF55" s="147"/>
      <c r="AG55" s="147" t="s">
        <v>156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66"/>
      <c r="D56" s="267"/>
      <c r="E56" s="267"/>
      <c r="F56" s="267"/>
      <c r="G56" s="267"/>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159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4">
        <v>14</v>
      </c>
      <c r="B57" s="175" t="s">
        <v>206</v>
      </c>
      <c r="C57" s="185" t="s">
        <v>207</v>
      </c>
      <c r="D57" s="176" t="s">
        <v>165</v>
      </c>
      <c r="E57" s="177">
        <v>1</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205</v>
      </c>
      <c r="T57" s="180" t="s">
        <v>154</v>
      </c>
      <c r="U57" s="158">
        <v>0</v>
      </c>
      <c r="V57" s="158">
        <f>ROUND(E57*U57,2)</f>
        <v>0</v>
      </c>
      <c r="W57" s="158"/>
      <c r="X57" s="158" t="s">
        <v>155</v>
      </c>
      <c r="Y57" s="147"/>
      <c r="Z57" s="147"/>
      <c r="AA57" s="147"/>
      <c r="AB57" s="147"/>
      <c r="AC57" s="147"/>
      <c r="AD57" s="147"/>
      <c r="AE57" s="147"/>
      <c r="AF57" s="147"/>
      <c r="AG57" s="147" t="s">
        <v>156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66"/>
      <c r="D58" s="267"/>
      <c r="E58" s="267"/>
      <c r="F58" s="267"/>
      <c r="G58" s="267"/>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159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4">
        <v>15</v>
      </c>
      <c r="B59" s="175" t="s">
        <v>208</v>
      </c>
      <c r="C59" s="185" t="s">
        <v>209</v>
      </c>
      <c r="D59" s="176" t="s">
        <v>165</v>
      </c>
      <c r="E59" s="177">
        <v>1</v>
      </c>
      <c r="F59" s="178"/>
      <c r="G59" s="179">
        <f>ROUND(E59*F59,2)</f>
        <v>0</v>
      </c>
      <c r="H59" s="178"/>
      <c r="I59" s="179">
        <f>ROUND(E59*H59,2)</f>
        <v>0</v>
      </c>
      <c r="J59" s="178"/>
      <c r="K59" s="179">
        <f>ROUND(E59*J59,2)</f>
        <v>0</v>
      </c>
      <c r="L59" s="179">
        <v>21</v>
      </c>
      <c r="M59" s="179">
        <f>G59*(1+L59/100)</f>
        <v>0</v>
      </c>
      <c r="N59" s="177">
        <v>0</v>
      </c>
      <c r="O59" s="177">
        <f>ROUND(E59*N59,2)</f>
        <v>0</v>
      </c>
      <c r="P59" s="177">
        <v>0</v>
      </c>
      <c r="Q59" s="177">
        <f>ROUND(E59*P59,2)</f>
        <v>0</v>
      </c>
      <c r="R59" s="179"/>
      <c r="S59" s="179" t="s">
        <v>205</v>
      </c>
      <c r="T59" s="180" t="s">
        <v>154</v>
      </c>
      <c r="U59" s="158">
        <v>0</v>
      </c>
      <c r="V59" s="158">
        <f>ROUND(E59*U59,2)</f>
        <v>0</v>
      </c>
      <c r="W59" s="158"/>
      <c r="X59" s="158" t="s">
        <v>155</v>
      </c>
      <c r="Y59" s="147"/>
      <c r="Z59" s="147"/>
      <c r="AA59" s="147"/>
      <c r="AB59" s="147"/>
      <c r="AC59" s="147"/>
      <c r="AD59" s="147"/>
      <c r="AE59" s="147"/>
      <c r="AF59" s="147"/>
      <c r="AG59" s="147" t="s">
        <v>156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66"/>
      <c r="D60" s="267"/>
      <c r="E60" s="267"/>
      <c r="F60" s="267"/>
      <c r="G60" s="267"/>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159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x14ac:dyDescent="0.2">
      <c r="A61" s="3"/>
      <c r="B61" s="4"/>
      <c r="C61" s="187"/>
      <c r="D61" s="6"/>
      <c r="E61" s="3"/>
      <c r="F61" s="3"/>
      <c r="G61" s="3"/>
      <c r="H61" s="3"/>
      <c r="I61" s="3"/>
      <c r="J61" s="3"/>
      <c r="K61" s="3"/>
      <c r="L61" s="3"/>
      <c r="M61" s="3"/>
      <c r="N61" s="3"/>
      <c r="O61" s="3"/>
      <c r="P61" s="3"/>
      <c r="Q61" s="3"/>
      <c r="R61" s="3"/>
      <c r="S61" s="3"/>
      <c r="T61" s="3"/>
      <c r="U61" s="3"/>
      <c r="V61" s="3"/>
      <c r="W61" s="3"/>
      <c r="X61" s="3"/>
      <c r="AE61">
        <v>15</v>
      </c>
      <c r="AF61">
        <v>21</v>
      </c>
      <c r="AG61" t="s">
        <v>135</v>
      </c>
    </row>
    <row r="62" spans="1:60" x14ac:dyDescent="0.2">
      <c r="A62" s="150"/>
      <c r="B62" s="151" t="s">
        <v>29</v>
      </c>
      <c r="C62" s="188"/>
      <c r="D62" s="152"/>
      <c r="E62" s="153"/>
      <c r="F62" s="153"/>
      <c r="G62" s="183">
        <f>G8+G32</f>
        <v>0</v>
      </c>
      <c r="H62" s="3"/>
      <c r="I62" s="3"/>
      <c r="J62" s="3"/>
      <c r="K62" s="3"/>
      <c r="L62" s="3"/>
      <c r="M62" s="3"/>
      <c r="N62" s="3"/>
      <c r="O62" s="3"/>
      <c r="P62" s="3"/>
      <c r="Q62" s="3"/>
      <c r="R62" s="3"/>
      <c r="S62" s="3"/>
      <c r="T62" s="3"/>
      <c r="U62" s="3"/>
      <c r="V62" s="3"/>
      <c r="W62" s="3"/>
      <c r="X62" s="3"/>
      <c r="AE62">
        <f>SUMIF(L7:L60,AE61,G7:G60)</f>
        <v>0</v>
      </c>
      <c r="AF62">
        <f>SUMIF(L7:L60,AF61,G7:G60)</f>
        <v>0</v>
      </c>
      <c r="AG62" t="s">
        <v>210</v>
      </c>
    </row>
    <row r="63" spans="1:60" x14ac:dyDescent="0.2">
      <c r="C63" s="189"/>
      <c r="D63" s="10"/>
      <c r="AG63" t="s">
        <v>212</v>
      </c>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F8F" sheet="1"/>
  <mergeCells count="39">
    <mergeCell ref="C56:G56"/>
    <mergeCell ref="C58:G58"/>
    <mergeCell ref="C60:G60"/>
    <mergeCell ref="C48:G48"/>
    <mergeCell ref="C49:G49"/>
    <mergeCell ref="C50:G50"/>
    <mergeCell ref="C51:G51"/>
    <mergeCell ref="C53:G53"/>
    <mergeCell ref="C54:G54"/>
    <mergeCell ref="C47:G47"/>
    <mergeCell ref="C30:G30"/>
    <mergeCell ref="C31:G31"/>
    <mergeCell ref="C34:G34"/>
    <mergeCell ref="C35:G35"/>
    <mergeCell ref="C37:G37"/>
    <mergeCell ref="C38:G38"/>
    <mergeCell ref="C40:G40"/>
    <mergeCell ref="C41:G41"/>
    <mergeCell ref="C43:G43"/>
    <mergeCell ref="C44:G44"/>
    <mergeCell ref="C46:G46"/>
    <mergeCell ref="C27:G27"/>
    <mergeCell ref="C12:G12"/>
    <mergeCell ref="C14:G14"/>
    <mergeCell ref="C15:G15"/>
    <mergeCell ref="C17:G17"/>
    <mergeCell ref="C18:G18"/>
    <mergeCell ref="C20:G20"/>
    <mergeCell ref="C21:G21"/>
    <mergeCell ref="C23:G23"/>
    <mergeCell ref="C24:G24"/>
    <mergeCell ref="C25:G25"/>
    <mergeCell ref="C26:G2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213</v>
      </c>
      <c r="B1" s="255"/>
      <c r="C1" s="255"/>
      <c r="D1" s="255"/>
      <c r="E1" s="255"/>
      <c r="F1" s="255"/>
      <c r="G1" s="255"/>
      <c r="AG1" t="s">
        <v>122</v>
      </c>
    </row>
    <row r="2" spans="1:60" ht="24.95" customHeight="1" x14ac:dyDescent="0.2">
      <c r="A2" s="139" t="s">
        <v>7</v>
      </c>
      <c r="B2" s="49" t="s">
        <v>41</v>
      </c>
      <c r="C2" s="256" t="s">
        <v>42</v>
      </c>
      <c r="D2" s="257"/>
      <c r="E2" s="257"/>
      <c r="F2" s="257"/>
      <c r="G2" s="258"/>
      <c r="AG2" t="s">
        <v>123</v>
      </c>
    </row>
    <row r="3" spans="1:60" ht="24.95" customHeight="1" x14ac:dyDescent="0.2">
      <c r="A3" s="139" t="s">
        <v>8</v>
      </c>
      <c r="B3" s="49" t="s">
        <v>48</v>
      </c>
      <c r="C3" s="256" t="s">
        <v>49</v>
      </c>
      <c r="D3" s="257"/>
      <c r="E3" s="257"/>
      <c r="F3" s="257"/>
      <c r="G3" s="258"/>
      <c r="AC3" s="121" t="s">
        <v>123</v>
      </c>
      <c r="AG3" t="s">
        <v>125</v>
      </c>
    </row>
    <row r="4" spans="1:60" ht="24.95" customHeight="1" x14ac:dyDescent="0.2">
      <c r="A4" s="140" t="s">
        <v>9</v>
      </c>
      <c r="B4" s="141" t="s">
        <v>48</v>
      </c>
      <c r="C4" s="259" t="s">
        <v>49</v>
      </c>
      <c r="D4" s="260"/>
      <c r="E4" s="260"/>
      <c r="F4" s="260"/>
      <c r="G4" s="261"/>
      <c r="AG4" t="s">
        <v>126</v>
      </c>
    </row>
    <row r="5" spans="1:60" x14ac:dyDescent="0.2">
      <c r="D5" s="10"/>
    </row>
    <row r="6" spans="1:60" ht="38.25" x14ac:dyDescent="0.2">
      <c r="A6" s="143" t="s">
        <v>127</v>
      </c>
      <c r="B6" s="145" t="s">
        <v>128</v>
      </c>
      <c r="C6" s="145" t="s">
        <v>129</v>
      </c>
      <c r="D6" s="144" t="s">
        <v>130</v>
      </c>
      <c r="E6" s="143" t="s">
        <v>131</v>
      </c>
      <c r="F6" s="142" t="s">
        <v>132</v>
      </c>
      <c r="G6" s="143" t="s">
        <v>29</v>
      </c>
      <c r="H6" s="146" t="s">
        <v>30</v>
      </c>
      <c r="I6" s="146" t="s">
        <v>133</v>
      </c>
      <c r="J6" s="146" t="s">
        <v>31</v>
      </c>
      <c r="K6" s="146" t="s">
        <v>134</v>
      </c>
      <c r="L6" s="146" t="s">
        <v>135</v>
      </c>
      <c r="M6" s="146" t="s">
        <v>136</v>
      </c>
      <c r="N6" s="146" t="s">
        <v>137</v>
      </c>
      <c r="O6" s="146" t="s">
        <v>138</v>
      </c>
      <c r="P6" s="146" t="s">
        <v>139</v>
      </c>
      <c r="Q6" s="146" t="s">
        <v>140</v>
      </c>
      <c r="R6" s="146" t="s">
        <v>141</v>
      </c>
      <c r="S6" s="146" t="s">
        <v>142</v>
      </c>
      <c r="T6" s="146" t="s">
        <v>143</v>
      </c>
      <c r="U6" s="146" t="s">
        <v>144</v>
      </c>
      <c r="V6" s="146" t="s">
        <v>145</v>
      </c>
      <c r="W6" s="146" t="s">
        <v>146</v>
      </c>
      <c r="X6" s="146" t="s">
        <v>147</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4" t="s">
        <v>148</v>
      </c>
      <c r="B8" s="165" t="s">
        <v>70</v>
      </c>
      <c r="C8" s="184" t="s">
        <v>72</v>
      </c>
      <c r="D8" s="166"/>
      <c r="E8" s="167"/>
      <c r="F8" s="168"/>
      <c r="G8" s="168">
        <f>SUMIF(AG9:AG138,"&lt;&gt;NOR",G9:G138)</f>
        <v>0</v>
      </c>
      <c r="H8" s="168"/>
      <c r="I8" s="168">
        <f>SUM(I9:I138)</f>
        <v>0</v>
      </c>
      <c r="J8" s="168"/>
      <c r="K8" s="168">
        <f>SUM(K9:K138)</f>
        <v>0</v>
      </c>
      <c r="L8" s="168"/>
      <c r="M8" s="168">
        <f>SUM(M9:M138)</f>
        <v>0</v>
      </c>
      <c r="N8" s="167"/>
      <c r="O8" s="167">
        <f>SUM(O9:O138)</f>
        <v>0</v>
      </c>
      <c r="P8" s="167"/>
      <c r="Q8" s="167">
        <f>SUM(Q9:Q138)</f>
        <v>150.88999999999999</v>
      </c>
      <c r="R8" s="168"/>
      <c r="S8" s="168"/>
      <c r="T8" s="169"/>
      <c r="U8" s="163"/>
      <c r="V8" s="163">
        <f>SUM(V9:V138)</f>
        <v>422.01</v>
      </c>
      <c r="W8" s="163"/>
      <c r="X8" s="163"/>
      <c r="AG8" t="s">
        <v>149</v>
      </c>
    </row>
    <row r="9" spans="1:60" ht="33.75" outlineLevel="1" x14ac:dyDescent="0.2">
      <c r="A9" s="174">
        <v>1</v>
      </c>
      <c r="B9" s="175" t="s">
        <v>214</v>
      </c>
      <c r="C9" s="185" t="s">
        <v>215</v>
      </c>
      <c r="D9" s="176" t="s">
        <v>216</v>
      </c>
      <c r="E9" s="177">
        <v>3</v>
      </c>
      <c r="F9" s="178"/>
      <c r="G9" s="179">
        <f>ROUND(E9*F9,2)</f>
        <v>0</v>
      </c>
      <c r="H9" s="178"/>
      <c r="I9" s="179">
        <f>ROUND(E9*H9,2)</f>
        <v>0</v>
      </c>
      <c r="J9" s="178"/>
      <c r="K9" s="179">
        <f>ROUND(E9*J9,2)</f>
        <v>0</v>
      </c>
      <c r="L9" s="179">
        <v>21</v>
      </c>
      <c r="M9" s="179">
        <f>G9*(1+L9/100)</f>
        <v>0</v>
      </c>
      <c r="N9" s="177">
        <v>0</v>
      </c>
      <c r="O9" s="177">
        <f>ROUND(E9*N9,2)</f>
        <v>0</v>
      </c>
      <c r="P9" s="177">
        <v>0.2</v>
      </c>
      <c r="Q9" s="177">
        <f>ROUND(E9*P9,2)</f>
        <v>0.6</v>
      </c>
      <c r="R9" s="179" t="s">
        <v>217</v>
      </c>
      <c r="S9" s="179" t="s">
        <v>153</v>
      </c>
      <c r="T9" s="180" t="s">
        <v>153</v>
      </c>
      <c r="U9" s="158">
        <v>0.1</v>
      </c>
      <c r="V9" s="158">
        <f>ROUND(E9*U9,2)</f>
        <v>0.3</v>
      </c>
      <c r="W9" s="158"/>
      <c r="X9" s="158" t="s">
        <v>218</v>
      </c>
      <c r="Y9" s="147"/>
      <c r="Z9" s="147"/>
      <c r="AA9" s="147"/>
      <c r="AB9" s="147"/>
      <c r="AC9" s="147"/>
      <c r="AD9" s="147"/>
      <c r="AE9" s="147"/>
      <c r="AF9" s="147"/>
      <c r="AG9" s="147" t="s">
        <v>219</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8" t="s">
        <v>220</v>
      </c>
      <c r="D10" s="269"/>
      <c r="E10" s="269"/>
      <c r="F10" s="269"/>
      <c r="G10" s="269"/>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221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92" t="s">
        <v>222</v>
      </c>
      <c r="D11" s="190"/>
      <c r="E11" s="191"/>
      <c r="F11" s="158"/>
      <c r="G11" s="158"/>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223</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92" t="s">
        <v>224</v>
      </c>
      <c r="D12" s="190"/>
      <c r="E12" s="191">
        <v>3</v>
      </c>
      <c r="F12" s="158"/>
      <c r="G12" s="158"/>
      <c r="H12" s="158"/>
      <c r="I12" s="158"/>
      <c r="J12" s="158"/>
      <c r="K12" s="158"/>
      <c r="L12" s="158"/>
      <c r="M12" s="158"/>
      <c r="N12" s="157"/>
      <c r="O12" s="157"/>
      <c r="P12" s="157"/>
      <c r="Q12" s="157"/>
      <c r="R12" s="158"/>
      <c r="S12" s="158"/>
      <c r="T12" s="158"/>
      <c r="U12" s="158"/>
      <c r="V12" s="158"/>
      <c r="W12" s="158"/>
      <c r="X12" s="158"/>
      <c r="Y12" s="147"/>
      <c r="Z12" s="147"/>
      <c r="AA12" s="147"/>
      <c r="AB12" s="147"/>
      <c r="AC12" s="147"/>
      <c r="AD12" s="147"/>
      <c r="AE12" s="147"/>
      <c r="AF12" s="147"/>
      <c r="AG12" s="147" t="s">
        <v>223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64"/>
      <c r="D13" s="265"/>
      <c r="E13" s="265"/>
      <c r="F13" s="265"/>
      <c r="G13" s="265"/>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159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4">
        <v>2</v>
      </c>
      <c r="B14" s="175" t="s">
        <v>225</v>
      </c>
      <c r="C14" s="185" t="s">
        <v>226</v>
      </c>
      <c r="D14" s="176" t="s">
        <v>216</v>
      </c>
      <c r="E14" s="177">
        <v>3</v>
      </c>
      <c r="F14" s="178"/>
      <c r="G14" s="179">
        <f>ROUND(E14*F14,2)</f>
        <v>0</v>
      </c>
      <c r="H14" s="178"/>
      <c r="I14" s="179">
        <f>ROUND(E14*H14,2)</f>
        <v>0</v>
      </c>
      <c r="J14" s="178"/>
      <c r="K14" s="179">
        <f>ROUND(E14*J14,2)</f>
        <v>0</v>
      </c>
      <c r="L14" s="179">
        <v>21</v>
      </c>
      <c r="M14" s="179">
        <f>G14*(1+L14/100)</f>
        <v>0</v>
      </c>
      <c r="N14" s="177">
        <v>0</v>
      </c>
      <c r="O14" s="177">
        <f>ROUND(E14*N14,2)</f>
        <v>0</v>
      </c>
      <c r="P14" s="177">
        <v>0.33</v>
      </c>
      <c r="Q14" s="177">
        <f>ROUND(E14*P14,2)</f>
        <v>0.99</v>
      </c>
      <c r="R14" s="179" t="s">
        <v>217</v>
      </c>
      <c r="S14" s="179" t="s">
        <v>153</v>
      </c>
      <c r="T14" s="180" t="s">
        <v>153</v>
      </c>
      <c r="U14" s="158">
        <v>0.3135</v>
      </c>
      <c r="V14" s="158">
        <f>ROUND(E14*U14,2)</f>
        <v>0.94</v>
      </c>
      <c r="W14" s="158"/>
      <c r="X14" s="158" t="s">
        <v>218</v>
      </c>
      <c r="Y14" s="147"/>
      <c r="Z14" s="147"/>
      <c r="AA14" s="147"/>
      <c r="AB14" s="147"/>
      <c r="AC14" s="147"/>
      <c r="AD14" s="147"/>
      <c r="AE14" s="147"/>
      <c r="AF14" s="147"/>
      <c r="AG14" s="147" t="s">
        <v>219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92" t="s">
        <v>222</v>
      </c>
      <c r="D15" s="190"/>
      <c r="E15" s="191"/>
      <c r="F15" s="158"/>
      <c r="G15" s="158"/>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223</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92" t="s">
        <v>224</v>
      </c>
      <c r="D16" s="190"/>
      <c r="E16" s="191">
        <v>3</v>
      </c>
      <c r="F16" s="158"/>
      <c r="G16" s="158"/>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223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264"/>
      <c r="D17" s="265"/>
      <c r="E17" s="265"/>
      <c r="F17" s="265"/>
      <c r="G17" s="265"/>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159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74">
        <v>3</v>
      </c>
      <c r="B18" s="175" t="s">
        <v>227</v>
      </c>
      <c r="C18" s="185" t="s">
        <v>228</v>
      </c>
      <c r="D18" s="176" t="s">
        <v>216</v>
      </c>
      <c r="E18" s="177">
        <v>190.6</v>
      </c>
      <c r="F18" s="178"/>
      <c r="G18" s="179">
        <f>ROUND(E18*F18,2)</f>
        <v>0</v>
      </c>
      <c r="H18" s="178"/>
      <c r="I18" s="179">
        <f>ROUND(E18*H18,2)</f>
        <v>0</v>
      </c>
      <c r="J18" s="178"/>
      <c r="K18" s="179">
        <f>ROUND(E18*J18,2)</f>
        <v>0</v>
      </c>
      <c r="L18" s="179">
        <v>21</v>
      </c>
      <c r="M18" s="179">
        <f>G18*(1+L18/100)</f>
        <v>0</v>
      </c>
      <c r="N18" s="177">
        <v>0</v>
      </c>
      <c r="O18" s="177">
        <f>ROUND(E18*N18,2)</f>
        <v>0</v>
      </c>
      <c r="P18" s="177">
        <v>0.11</v>
      </c>
      <c r="Q18" s="177">
        <f>ROUND(E18*P18,2)</f>
        <v>20.97</v>
      </c>
      <c r="R18" s="179" t="s">
        <v>217</v>
      </c>
      <c r="S18" s="179" t="s">
        <v>153</v>
      </c>
      <c r="T18" s="180" t="s">
        <v>153</v>
      </c>
      <c r="U18" s="158">
        <v>1.7500000000000002E-2</v>
      </c>
      <c r="V18" s="158">
        <f>ROUND(E18*U18,2)</f>
        <v>3.34</v>
      </c>
      <c r="W18" s="158"/>
      <c r="X18" s="158" t="s">
        <v>218</v>
      </c>
      <c r="Y18" s="147"/>
      <c r="Z18" s="147"/>
      <c r="AA18" s="147"/>
      <c r="AB18" s="147"/>
      <c r="AC18" s="147"/>
      <c r="AD18" s="147"/>
      <c r="AE18" s="147"/>
      <c r="AF18" s="147"/>
      <c r="AG18" s="147" t="s">
        <v>219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92" t="s">
        <v>229</v>
      </c>
      <c r="D19" s="190"/>
      <c r="E19" s="191"/>
      <c r="F19" s="158"/>
      <c r="G19" s="158"/>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223</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92" t="s">
        <v>230</v>
      </c>
      <c r="D20" s="190"/>
      <c r="E20" s="191"/>
      <c r="F20" s="158"/>
      <c r="G20" s="158"/>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223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92" t="s">
        <v>231</v>
      </c>
      <c r="D21" s="190"/>
      <c r="E21" s="191">
        <v>190.6</v>
      </c>
      <c r="F21" s="158"/>
      <c r="G21" s="158"/>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223</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64"/>
      <c r="D22" s="265"/>
      <c r="E22" s="265"/>
      <c r="F22" s="265"/>
      <c r="G22" s="265"/>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159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4">
        <v>4</v>
      </c>
      <c r="B23" s="175" t="s">
        <v>232</v>
      </c>
      <c r="C23" s="185" t="s">
        <v>233</v>
      </c>
      <c r="D23" s="176" t="s">
        <v>234</v>
      </c>
      <c r="E23" s="177">
        <v>94.2</v>
      </c>
      <c r="F23" s="178"/>
      <c r="G23" s="179">
        <f>ROUND(E23*F23,2)</f>
        <v>0</v>
      </c>
      <c r="H23" s="178"/>
      <c r="I23" s="179">
        <f>ROUND(E23*H23,2)</f>
        <v>0</v>
      </c>
      <c r="J23" s="178"/>
      <c r="K23" s="179">
        <f>ROUND(E23*J23,2)</f>
        <v>0</v>
      </c>
      <c r="L23" s="179">
        <v>21</v>
      </c>
      <c r="M23" s="179">
        <f>G23*(1+L23/100)</f>
        <v>0</v>
      </c>
      <c r="N23" s="177">
        <v>0</v>
      </c>
      <c r="O23" s="177">
        <f>ROUND(E23*N23,2)</f>
        <v>0</v>
      </c>
      <c r="P23" s="177">
        <v>0.22</v>
      </c>
      <c r="Q23" s="177">
        <f>ROUND(E23*P23,2)</f>
        <v>20.72</v>
      </c>
      <c r="R23" s="179" t="s">
        <v>217</v>
      </c>
      <c r="S23" s="179" t="s">
        <v>153</v>
      </c>
      <c r="T23" s="180" t="s">
        <v>153</v>
      </c>
      <c r="U23" s="158">
        <v>0.14299999999999999</v>
      </c>
      <c r="V23" s="158">
        <f>ROUND(E23*U23,2)</f>
        <v>13.47</v>
      </c>
      <c r="W23" s="158"/>
      <c r="X23" s="158" t="s">
        <v>218</v>
      </c>
      <c r="Y23" s="147"/>
      <c r="Z23" s="147"/>
      <c r="AA23" s="147"/>
      <c r="AB23" s="147"/>
      <c r="AC23" s="147"/>
      <c r="AD23" s="147"/>
      <c r="AE23" s="147"/>
      <c r="AF23" s="147"/>
      <c r="AG23" s="147" t="s">
        <v>219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68" t="s">
        <v>235</v>
      </c>
      <c r="D24" s="269"/>
      <c r="E24" s="269"/>
      <c r="F24" s="269"/>
      <c r="G24" s="269"/>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221</v>
      </c>
      <c r="AH24" s="147"/>
      <c r="AI24" s="147"/>
      <c r="AJ24" s="147"/>
      <c r="AK24" s="147"/>
      <c r="AL24" s="147"/>
      <c r="AM24" s="147"/>
      <c r="AN24" s="147"/>
      <c r="AO24" s="147"/>
      <c r="AP24" s="147"/>
      <c r="AQ24" s="147"/>
      <c r="AR24" s="147"/>
      <c r="AS24" s="147"/>
      <c r="AT24" s="147"/>
      <c r="AU24" s="147"/>
      <c r="AV24" s="147"/>
      <c r="AW24" s="147"/>
      <c r="AX24" s="147"/>
      <c r="AY24" s="147"/>
      <c r="AZ24" s="147"/>
      <c r="BA24" s="181" t="str">
        <f>C24</f>
        <v>s vybouráním lože, s přemístěním hmot na skládku na vzdálenost do 3 m nebo naložením na dopravní prostředek</v>
      </c>
      <c r="BB24" s="147"/>
      <c r="BC24" s="147"/>
      <c r="BD24" s="147"/>
      <c r="BE24" s="147"/>
      <c r="BF24" s="147"/>
      <c r="BG24" s="147"/>
      <c r="BH24" s="147"/>
    </row>
    <row r="25" spans="1:60" outlineLevel="1" x14ac:dyDescent="0.2">
      <c r="A25" s="154"/>
      <c r="B25" s="155"/>
      <c r="C25" s="192" t="s">
        <v>222</v>
      </c>
      <c r="D25" s="190"/>
      <c r="E25" s="191"/>
      <c r="F25" s="158"/>
      <c r="G25" s="158"/>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223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92" t="s">
        <v>236</v>
      </c>
      <c r="D26" s="190"/>
      <c r="E26" s="191">
        <v>94.2</v>
      </c>
      <c r="F26" s="158"/>
      <c r="G26" s="158"/>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223</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264"/>
      <c r="D27" s="265"/>
      <c r="E27" s="265"/>
      <c r="F27" s="265"/>
      <c r="G27" s="265"/>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159</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4">
        <v>5</v>
      </c>
      <c r="B28" s="175" t="s">
        <v>237</v>
      </c>
      <c r="C28" s="185" t="s">
        <v>238</v>
      </c>
      <c r="D28" s="176" t="s">
        <v>234</v>
      </c>
      <c r="E28" s="177">
        <v>116</v>
      </c>
      <c r="F28" s="178"/>
      <c r="G28" s="179">
        <f>ROUND(E28*F28,2)</f>
        <v>0</v>
      </c>
      <c r="H28" s="178"/>
      <c r="I28" s="179">
        <f>ROUND(E28*H28,2)</f>
        <v>0</v>
      </c>
      <c r="J28" s="178"/>
      <c r="K28" s="179">
        <f>ROUND(E28*J28,2)</f>
        <v>0</v>
      </c>
      <c r="L28" s="179">
        <v>21</v>
      </c>
      <c r="M28" s="179">
        <f>G28*(1+L28/100)</f>
        <v>0</v>
      </c>
      <c r="N28" s="177">
        <v>0</v>
      </c>
      <c r="O28" s="177">
        <f>ROUND(E28*N28,2)</f>
        <v>0</v>
      </c>
      <c r="P28" s="177">
        <v>0.27</v>
      </c>
      <c r="Q28" s="177">
        <f>ROUND(E28*P28,2)</f>
        <v>31.32</v>
      </c>
      <c r="R28" s="179" t="s">
        <v>217</v>
      </c>
      <c r="S28" s="179" t="s">
        <v>153</v>
      </c>
      <c r="T28" s="180" t="s">
        <v>153</v>
      </c>
      <c r="U28" s="158">
        <v>0.123</v>
      </c>
      <c r="V28" s="158">
        <f>ROUND(E28*U28,2)</f>
        <v>14.27</v>
      </c>
      <c r="W28" s="158"/>
      <c r="X28" s="158" t="s">
        <v>218</v>
      </c>
      <c r="Y28" s="147"/>
      <c r="Z28" s="147"/>
      <c r="AA28" s="147"/>
      <c r="AB28" s="147"/>
      <c r="AC28" s="147"/>
      <c r="AD28" s="147"/>
      <c r="AE28" s="147"/>
      <c r="AF28" s="147"/>
      <c r="AG28" s="147" t="s">
        <v>219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268" t="s">
        <v>235</v>
      </c>
      <c r="D29" s="269"/>
      <c r="E29" s="269"/>
      <c r="F29" s="269"/>
      <c r="G29" s="269"/>
      <c r="H29" s="158"/>
      <c r="I29" s="158"/>
      <c r="J29" s="158"/>
      <c r="K29" s="158"/>
      <c r="L29" s="158"/>
      <c r="M29" s="158"/>
      <c r="N29" s="157"/>
      <c r="O29" s="157"/>
      <c r="P29" s="157"/>
      <c r="Q29" s="157"/>
      <c r="R29" s="158"/>
      <c r="S29" s="158"/>
      <c r="T29" s="158"/>
      <c r="U29" s="158"/>
      <c r="V29" s="158"/>
      <c r="W29" s="158"/>
      <c r="X29" s="158"/>
      <c r="Y29" s="147"/>
      <c r="Z29" s="147"/>
      <c r="AA29" s="147"/>
      <c r="AB29" s="147"/>
      <c r="AC29" s="147"/>
      <c r="AD29" s="147"/>
      <c r="AE29" s="147"/>
      <c r="AF29" s="147"/>
      <c r="AG29" s="147" t="s">
        <v>221</v>
      </c>
      <c r="AH29" s="147"/>
      <c r="AI29" s="147"/>
      <c r="AJ29" s="147"/>
      <c r="AK29" s="147"/>
      <c r="AL29" s="147"/>
      <c r="AM29" s="147"/>
      <c r="AN29" s="147"/>
      <c r="AO29" s="147"/>
      <c r="AP29" s="147"/>
      <c r="AQ29" s="147"/>
      <c r="AR29" s="147"/>
      <c r="AS29" s="147"/>
      <c r="AT29" s="147"/>
      <c r="AU29" s="147"/>
      <c r="AV29" s="147"/>
      <c r="AW29" s="147"/>
      <c r="AX29" s="147"/>
      <c r="AY29" s="147"/>
      <c r="AZ29" s="147"/>
      <c r="BA29" s="181" t="str">
        <f>C29</f>
        <v>s vybouráním lože, s přemístěním hmot na skládku na vzdálenost do 3 m nebo naložením na dopravní prostředek</v>
      </c>
      <c r="BB29" s="147"/>
      <c r="BC29" s="147"/>
      <c r="BD29" s="147"/>
      <c r="BE29" s="147"/>
      <c r="BF29" s="147"/>
      <c r="BG29" s="147"/>
      <c r="BH29" s="147"/>
    </row>
    <row r="30" spans="1:60" outlineLevel="1" x14ac:dyDescent="0.2">
      <c r="A30" s="154"/>
      <c r="B30" s="155"/>
      <c r="C30" s="192" t="s">
        <v>222</v>
      </c>
      <c r="D30" s="190"/>
      <c r="E30" s="191"/>
      <c r="F30" s="158"/>
      <c r="G30" s="158"/>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223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92" t="s">
        <v>239</v>
      </c>
      <c r="D31" s="190"/>
      <c r="E31" s="191">
        <v>116</v>
      </c>
      <c r="F31" s="158"/>
      <c r="G31" s="158"/>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223</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64"/>
      <c r="D32" s="265"/>
      <c r="E32" s="265"/>
      <c r="F32" s="265"/>
      <c r="G32" s="265"/>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159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4">
        <v>6</v>
      </c>
      <c r="B33" s="175" t="s">
        <v>240</v>
      </c>
      <c r="C33" s="185" t="s">
        <v>241</v>
      </c>
      <c r="D33" s="176" t="s">
        <v>242</v>
      </c>
      <c r="E33" s="177">
        <v>178</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t="s">
        <v>243</v>
      </c>
      <c r="S33" s="179" t="s">
        <v>153</v>
      </c>
      <c r="T33" s="180" t="s">
        <v>153</v>
      </c>
      <c r="U33" s="158">
        <v>0.36799999999999999</v>
      </c>
      <c r="V33" s="158">
        <f>ROUND(E33*U33,2)</f>
        <v>65.5</v>
      </c>
      <c r="W33" s="158"/>
      <c r="X33" s="158" t="s">
        <v>218</v>
      </c>
      <c r="Y33" s="147"/>
      <c r="Z33" s="147"/>
      <c r="AA33" s="147"/>
      <c r="AB33" s="147"/>
      <c r="AC33" s="147"/>
      <c r="AD33" s="147"/>
      <c r="AE33" s="147"/>
      <c r="AF33" s="147"/>
      <c r="AG33" s="147" t="s">
        <v>219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68" t="s">
        <v>244</v>
      </c>
      <c r="D34" s="269"/>
      <c r="E34" s="269"/>
      <c r="F34" s="269"/>
      <c r="G34" s="269"/>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221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92" t="s">
        <v>222</v>
      </c>
      <c r="D35" s="190"/>
      <c r="E35" s="191"/>
      <c r="F35" s="158"/>
      <c r="G35" s="158"/>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223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92" t="s">
        <v>245</v>
      </c>
      <c r="D36" s="190"/>
      <c r="E36" s="191"/>
      <c r="F36" s="158"/>
      <c r="G36" s="158"/>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223</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92" t="s">
        <v>246</v>
      </c>
      <c r="D37" s="190"/>
      <c r="E37" s="191"/>
      <c r="F37" s="158"/>
      <c r="G37" s="158"/>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223</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92" t="s">
        <v>247</v>
      </c>
      <c r="D38" s="190"/>
      <c r="E38" s="191">
        <v>99</v>
      </c>
      <c r="F38" s="158"/>
      <c r="G38" s="158"/>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223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92" t="s">
        <v>248</v>
      </c>
      <c r="D39" s="190"/>
      <c r="E39" s="191"/>
      <c r="F39" s="158"/>
      <c r="G39" s="158"/>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223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92" t="s">
        <v>249</v>
      </c>
      <c r="D40" s="190"/>
      <c r="E40" s="191">
        <v>79</v>
      </c>
      <c r="F40" s="158"/>
      <c r="G40" s="158"/>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223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64"/>
      <c r="D41" s="265"/>
      <c r="E41" s="265"/>
      <c r="F41" s="265"/>
      <c r="G41" s="265"/>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159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4">
        <v>7</v>
      </c>
      <c r="B42" s="175" t="s">
        <v>250</v>
      </c>
      <c r="C42" s="185" t="s">
        <v>251</v>
      </c>
      <c r="D42" s="176" t="s">
        <v>242</v>
      </c>
      <c r="E42" s="177">
        <v>40</v>
      </c>
      <c r="F42" s="178"/>
      <c r="G42" s="179">
        <f>ROUND(E42*F42,2)</f>
        <v>0</v>
      </c>
      <c r="H42" s="178"/>
      <c r="I42" s="179">
        <f>ROUND(E42*H42,2)</f>
        <v>0</v>
      </c>
      <c r="J42" s="178"/>
      <c r="K42" s="179">
        <f>ROUND(E42*J42,2)</f>
        <v>0</v>
      </c>
      <c r="L42" s="179">
        <v>21</v>
      </c>
      <c r="M42" s="179">
        <f>G42*(1+L42/100)</f>
        <v>0</v>
      </c>
      <c r="N42" s="177">
        <v>0</v>
      </c>
      <c r="O42" s="177">
        <f>ROUND(E42*N42,2)</f>
        <v>0</v>
      </c>
      <c r="P42" s="177">
        <v>1.8</v>
      </c>
      <c r="Q42" s="177">
        <f>ROUND(E42*P42,2)</f>
        <v>72</v>
      </c>
      <c r="R42" s="179" t="s">
        <v>243</v>
      </c>
      <c r="S42" s="179" t="s">
        <v>153</v>
      </c>
      <c r="T42" s="180" t="s">
        <v>153</v>
      </c>
      <c r="U42" s="158">
        <v>0.63</v>
      </c>
      <c r="V42" s="158">
        <f>ROUND(E42*U42,2)</f>
        <v>25.2</v>
      </c>
      <c r="W42" s="158"/>
      <c r="X42" s="158" t="s">
        <v>218</v>
      </c>
      <c r="Y42" s="147"/>
      <c r="Z42" s="147"/>
      <c r="AA42" s="147"/>
      <c r="AB42" s="147"/>
      <c r="AC42" s="147"/>
      <c r="AD42" s="147"/>
      <c r="AE42" s="147"/>
      <c r="AF42" s="147"/>
      <c r="AG42" s="147" t="s">
        <v>219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68" t="s">
        <v>244</v>
      </c>
      <c r="D43" s="269"/>
      <c r="E43" s="269"/>
      <c r="F43" s="269"/>
      <c r="G43" s="269"/>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221</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92" t="s">
        <v>222</v>
      </c>
      <c r="D44" s="190"/>
      <c r="E44" s="191"/>
      <c r="F44" s="158"/>
      <c r="G44" s="158"/>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223</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92" t="s">
        <v>252</v>
      </c>
      <c r="D45" s="190"/>
      <c r="E45" s="191"/>
      <c r="F45" s="158"/>
      <c r="G45" s="158"/>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223</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92" t="s">
        <v>253</v>
      </c>
      <c r="D46" s="190"/>
      <c r="E46" s="191">
        <v>40</v>
      </c>
      <c r="F46" s="158"/>
      <c r="G46" s="158"/>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223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64"/>
      <c r="D47" s="265"/>
      <c r="E47" s="265"/>
      <c r="F47" s="265"/>
      <c r="G47" s="265"/>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159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4">
        <v>8</v>
      </c>
      <c r="B48" s="175" t="s">
        <v>254</v>
      </c>
      <c r="C48" s="185" t="s">
        <v>255</v>
      </c>
      <c r="D48" s="176" t="s">
        <v>242</v>
      </c>
      <c r="E48" s="177">
        <v>159.5</v>
      </c>
      <c r="F48" s="178"/>
      <c r="G48" s="179">
        <f>ROUND(E48*F48,2)</f>
        <v>0</v>
      </c>
      <c r="H48" s="178"/>
      <c r="I48" s="179">
        <f>ROUND(E48*H48,2)</f>
        <v>0</v>
      </c>
      <c r="J48" s="178"/>
      <c r="K48" s="179">
        <f>ROUND(E48*J48,2)</f>
        <v>0</v>
      </c>
      <c r="L48" s="179">
        <v>21</v>
      </c>
      <c r="M48" s="179">
        <f>G48*(1+L48/100)</f>
        <v>0</v>
      </c>
      <c r="N48" s="177">
        <v>0</v>
      </c>
      <c r="O48" s="177">
        <f>ROUND(E48*N48,2)</f>
        <v>0</v>
      </c>
      <c r="P48" s="177">
        <v>0</v>
      </c>
      <c r="Q48" s="177">
        <f>ROUND(E48*P48,2)</f>
        <v>0</v>
      </c>
      <c r="R48" s="179" t="s">
        <v>243</v>
      </c>
      <c r="S48" s="179" t="s">
        <v>153</v>
      </c>
      <c r="T48" s="180" t="s">
        <v>153</v>
      </c>
      <c r="U48" s="158">
        <v>7.3999999999999996E-2</v>
      </c>
      <c r="V48" s="158">
        <f>ROUND(E48*U48,2)</f>
        <v>11.8</v>
      </c>
      <c r="W48" s="158"/>
      <c r="X48" s="158" t="s">
        <v>218</v>
      </c>
      <c r="Y48" s="147"/>
      <c r="Z48" s="147"/>
      <c r="AA48" s="147"/>
      <c r="AB48" s="147"/>
      <c r="AC48" s="147"/>
      <c r="AD48" s="147"/>
      <c r="AE48" s="147"/>
      <c r="AF48" s="147"/>
      <c r="AG48" s="147" t="s">
        <v>219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268" t="s">
        <v>256</v>
      </c>
      <c r="D49" s="269"/>
      <c r="E49" s="269"/>
      <c r="F49" s="269"/>
      <c r="G49" s="269"/>
      <c r="H49" s="158"/>
      <c r="I49" s="158"/>
      <c r="J49" s="158"/>
      <c r="K49" s="158"/>
      <c r="L49" s="158"/>
      <c r="M49" s="158"/>
      <c r="N49" s="157"/>
      <c r="O49" s="157"/>
      <c r="P49" s="157"/>
      <c r="Q49" s="157"/>
      <c r="R49" s="158"/>
      <c r="S49" s="158"/>
      <c r="T49" s="158"/>
      <c r="U49" s="158"/>
      <c r="V49" s="158"/>
      <c r="W49" s="158"/>
      <c r="X49" s="158"/>
      <c r="Y49" s="147"/>
      <c r="Z49" s="147"/>
      <c r="AA49" s="147"/>
      <c r="AB49" s="147"/>
      <c r="AC49" s="147"/>
      <c r="AD49" s="147"/>
      <c r="AE49" s="147"/>
      <c r="AF49" s="147"/>
      <c r="AG49" s="147" t="s">
        <v>221</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92" t="s">
        <v>257</v>
      </c>
      <c r="D50" s="190"/>
      <c r="E50" s="191"/>
      <c r="F50" s="158"/>
      <c r="G50" s="158"/>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223</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92" t="s">
        <v>258</v>
      </c>
      <c r="D51" s="190"/>
      <c r="E51" s="191"/>
      <c r="F51" s="158"/>
      <c r="G51" s="158"/>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223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92" t="s">
        <v>259</v>
      </c>
      <c r="D52" s="190"/>
      <c r="E52" s="191">
        <v>159.5</v>
      </c>
      <c r="F52" s="158"/>
      <c r="G52" s="158"/>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223</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64"/>
      <c r="D53" s="265"/>
      <c r="E53" s="265"/>
      <c r="F53" s="265"/>
      <c r="G53" s="265"/>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159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4">
        <v>9</v>
      </c>
      <c r="B54" s="175" t="s">
        <v>260</v>
      </c>
      <c r="C54" s="185" t="s">
        <v>261</v>
      </c>
      <c r="D54" s="176" t="s">
        <v>242</v>
      </c>
      <c r="E54" s="177">
        <v>18.5</v>
      </c>
      <c r="F54" s="178"/>
      <c r="G54" s="179">
        <f>ROUND(E54*F54,2)</f>
        <v>0</v>
      </c>
      <c r="H54" s="178"/>
      <c r="I54" s="179">
        <f>ROUND(E54*H54,2)</f>
        <v>0</v>
      </c>
      <c r="J54" s="178"/>
      <c r="K54" s="179">
        <f>ROUND(E54*J54,2)</f>
        <v>0</v>
      </c>
      <c r="L54" s="179">
        <v>21</v>
      </c>
      <c r="M54" s="179">
        <f>G54*(1+L54/100)</f>
        <v>0</v>
      </c>
      <c r="N54" s="177">
        <v>0</v>
      </c>
      <c r="O54" s="177">
        <f>ROUND(E54*N54,2)</f>
        <v>0</v>
      </c>
      <c r="P54" s="177">
        <v>0</v>
      </c>
      <c r="Q54" s="177">
        <f>ROUND(E54*P54,2)</f>
        <v>0</v>
      </c>
      <c r="R54" s="179" t="s">
        <v>243</v>
      </c>
      <c r="S54" s="179" t="s">
        <v>153</v>
      </c>
      <c r="T54" s="180" t="s">
        <v>153</v>
      </c>
      <c r="U54" s="158">
        <v>0.01</v>
      </c>
      <c r="V54" s="158">
        <f>ROUND(E54*U54,2)</f>
        <v>0.19</v>
      </c>
      <c r="W54" s="158"/>
      <c r="X54" s="158" t="s">
        <v>218</v>
      </c>
      <c r="Y54" s="147"/>
      <c r="Z54" s="147"/>
      <c r="AA54" s="147"/>
      <c r="AB54" s="147"/>
      <c r="AC54" s="147"/>
      <c r="AD54" s="147"/>
      <c r="AE54" s="147"/>
      <c r="AF54" s="147"/>
      <c r="AG54" s="147" t="s">
        <v>219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268" t="s">
        <v>256</v>
      </c>
      <c r="D55" s="269"/>
      <c r="E55" s="269"/>
      <c r="F55" s="269"/>
      <c r="G55" s="269"/>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221</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92" t="s">
        <v>222</v>
      </c>
      <c r="D56" s="190"/>
      <c r="E56" s="191"/>
      <c r="F56" s="158"/>
      <c r="G56" s="158"/>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223</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92" t="s">
        <v>245</v>
      </c>
      <c r="D57" s="190"/>
      <c r="E57" s="191"/>
      <c r="F57" s="158"/>
      <c r="G57" s="158"/>
      <c r="H57" s="158"/>
      <c r="I57" s="158"/>
      <c r="J57" s="158"/>
      <c r="K57" s="158"/>
      <c r="L57" s="158"/>
      <c r="M57" s="158"/>
      <c r="N57" s="157"/>
      <c r="O57" s="157"/>
      <c r="P57" s="157"/>
      <c r="Q57" s="157"/>
      <c r="R57" s="158"/>
      <c r="S57" s="158"/>
      <c r="T57" s="158"/>
      <c r="U57" s="158"/>
      <c r="V57" s="158"/>
      <c r="W57" s="158"/>
      <c r="X57" s="158"/>
      <c r="Y57" s="147"/>
      <c r="Z57" s="147"/>
      <c r="AA57" s="147"/>
      <c r="AB57" s="147"/>
      <c r="AC57" s="147"/>
      <c r="AD57" s="147"/>
      <c r="AE57" s="147"/>
      <c r="AF57" s="147"/>
      <c r="AG57" s="147" t="s">
        <v>223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92" t="s">
        <v>246</v>
      </c>
      <c r="D58" s="190"/>
      <c r="E58" s="191"/>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223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92" t="s">
        <v>247</v>
      </c>
      <c r="D59" s="190"/>
      <c r="E59" s="191">
        <v>99</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223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92" t="s">
        <v>248</v>
      </c>
      <c r="D60" s="190"/>
      <c r="E60" s="191"/>
      <c r="F60" s="158"/>
      <c r="G60" s="158"/>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223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92" t="s">
        <v>249</v>
      </c>
      <c r="D61" s="190"/>
      <c r="E61" s="191">
        <v>79</v>
      </c>
      <c r="F61" s="158"/>
      <c r="G61" s="158"/>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223</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92" t="s">
        <v>257</v>
      </c>
      <c r="D62" s="190"/>
      <c r="E62" s="191"/>
      <c r="F62" s="158"/>
      <c r="G62" s="158"/>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223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92" t="s">
        <v>258</v>
      </c>
      <c r="D63" s="190"/>
      <c r="E63" s="191"/>
      <c r="F63" s="158"/>
      <c r="G63" s="158"/>
      <c r="H63" s="158"/>
      <c r="I63" s="158"/>
      <c r="J63" s="158"/>
      <c r="K63" s="158"/>
      <c r="L63" s="158"/>
      <c r="M63" s="158"/>
      <c r="N63" s="157"/>
      <c r="O63" s="157"/>
      <c r="P63" s="157"/>
      <c r="Q63" s="157"/>
      <c r="R63" s="158"/>
      <c r="S63" s="158"/>
      <c r="T63" s="158"/>
      <c r="U63" s="158"/>
      <c r="V63" s="158"/>
      <c r="W63" s="158"/>
      <c r="X63" s="158"/>
      <c r="Y63" s="147"/>
      <c r="Z63" s="147"/>
      <c r="AA63" s="147"/>
      <c r="AB63" s="147"/>
      <c r="AC63" s="147"/>
      <c r="AD63" s="147"/>
      <c r="AE63" s="147"/>
      <c r="AF63" s="147"/>
      <c r="AG63" s="147" t="s">
        <v>223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92" t="s">
        <v>262</v>
      </c>
      <c r="D64" s="190"/>
      <c r="E64" s="191">
        <v>-159.5</v>
      </c>
      <c r="F64" s="158"/>
      <c r="G64" s="158"/>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223</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264"/>
      <c r="D65" s="265"/>
      <c r="E65" s="265"/>
      <c r="F65" s="265"/>
      <c r="G65" s="265"/>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159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74">
        <v>10</v>
      </c>
      <c r="B66" s="175" t="s">
        <v>263</v>
      </c>
      <c r="C66" s="185" t="s">
        <v>264</v>
      </c>
      <c r="D66" s="176" t="s">
        <v>242</v>
      </c>
      <c r="E66" s="177">
        <v>185</v>
      </c>
      <c r="F66" s="178"/>
      <c r="G66" s="179">
        <f>ROUND(E66*F66,2)</f>
        <v>0</v>
      </c>
      <c r="H66" s="178"/>
      <c r="I66" s="179">
        <f>ROUND(E66*H66,2)</f>
        <v>0</v>
      </c>
      <c r="J66" s="178"/>
      <c r="K66" s="179">
        <f>ROUND(E66*J66,2)</f>
        <v>0</v>
      </c>
      <c r="L66" s="179">
        <v>21</v>
      </c>
      <c r="M66" s="179">
        <f>G66*(1+L66/100)</f>
        <v>0</v>
      </c>
      <c r="N66" s="177">
        <v>0</v>
      </c>
      <c r="O66" s="177">
        <f>ROUND(E66*N66,2)</f>
        <v>0</v>
      </c>
      <c r="P66" s="177">
        <v>0</v>
      </c>
      <c r="Q66" s="177">
        <f>ROUND(E66*P66,2)</f>
        <v>0</v>
      </c>
      <c r="R66" s="179" t="s">
        <v>243</v>
      </c>
      <c r="S66" s="179" t="s">
        <v>153</v>
      </c>
      <c r="T66" s="180" t="s">
        <v>153</v>
      </c>
      <c r="U66" s="158">
        <v>0</v>
      </c>
      <c r="V66" s="158">
        <f>ROUND(E66*U66,2)</f>
        <v>0</v>
      </c>
      <c r="W66" s="158"/>
      <c r="X66" s="158" t="s">
        <v>218</v>
      </c>
      <c r="Y66" s="147"/>
      <c r="Z66" s="147"/>
      <c r="AA66" s="147"/>
      <c r="AB66" s="147"/>
      <c r="AC66" s="147"/>
      <c r="AD66" s="147"/>
      <c r="AE66" s="147"/>
      <c r="AF66" s="147"/>
      <c r="AG66" s="147" t="s">
        <v>219</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68" t="s">
        <v>256</v>
      </c>
      <c r="D67" s="269"/>
      <c r="E67" s="269"/>
      <c r="F67" s="269"/>
      <c r="G67" s="269"/>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221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92" t="s">
        <v>222</v>
      </c>
      <c r="D68" s="190"/>
      <c r="E68" s="191"/>
      <c r="F68" s="158"/>
      <c r="G68" s="158"/>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223</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92" t="s">
        <v>245</v>
      </c>
      <c r="D69" s="190"/>
      <c r="E69" s="191"/>
      <c r="F69" s="158"/>
      <c r="G69" s="158"/>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223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92" t="s">
        <v>246</v>
      </c>
      <c r="D70" s="190"/>
      <c r="E70" s="191"/>
      <c r="F70" s="158"/>
      <c r="G70" s="158"/>
      <c r="H70" s="158"/>
      <c r="I70" s="158"/>
      <c r="J70" s="158"/>
      <c r="K70" s="158"/>
      <c r="L70" s="158"/>
      <c r="M70" s="158"/>
      <c r="N70" s="157"/>
      <c r="O70" s="157"/>
      <c r="P70" s="157"/>
      <c r="Q70" s="157"/>
      <c r="R70" s="158"/>
      <c r="S70" s="158"/>
      <c r="T70" s="158"/>
      <c r="U70" s="158"/>
      <c r="V70" s="158"/>
      <c r="W70" s="158"/>
      <c r="X70" s="158"/>
      <c r="Y70" s="147"/>
      <c r="Z70" s="147"/>
      <c r="AA70" s="147"/>
      <c r="AB70" s="147"/>
      <c r="AC70" s="147"/>
      <c r="AD70" s="147"/>
      <c r="AE70" s="147"/>
      <c r="AF70" s="147"/>
      <c r="AG70" s="147" t="s">
        <v>223</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92" t="s">
        <v>265</v>
      </c>
      <c r="D71" s="190"/>
      <c r="E71" s="191">
        <v>990</v>
      </c>
      <c r="F71" s="158"/>
      <c r="G71" s="158"/>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223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92" t="s">
        <v>248</v>
      </c>
      <c r="D72" s="190"/>
      <c r="E72" s="191"/>
      <c r="F72" s="158"/>
      <c r="G72" s="158"/>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223</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92" t="s">
        <v>266</v>
      </c>
      <c r="D73" s="190"/>
      <c r="E73" s="191">
        <v>790</v>
      </c>
      <c r="F73" s="158"/>
      <c r="G73" s="158"/>
      <c r="H73" s="158"/>
      <c r="I73" s="158"/>
      <c r="J73" s="158"/>
      <c r="K73" s="158"/>
      <c r="L73" s="158"/>
      <c r="M73" s="158"/>
      <c r="N73" s="157"/>
      <c r="O73" s="157"/>
      <c r="P73" s="157"/>
      <c r="Q73" s="157"/>
      <c r="R73" s="158"/>
      <c r="S73" s="158"/>
      <c r="T73" s="158"/>
      <c r="U73" s="158"/>
      <c r="V73" s="158"/>
      <c r="W73" s="158"/>
      <c r="X73" s="158"/>
      <c r="Y73" s="147"/>
      <c r="Z73" s="147"/>
      <c r="AA73" s="147"/>
      <c r="AB73" s="147"/>
      <c r="AC73" s="147"/>
      <c r="AD73" s="147"/>
      <c r="AE73" s="147"/>
      <c r="AF73" s="147"/>
      <c r="AG73" s="147" t="s">
        <v>223</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92" t="s">
        <v>257</v>
      </c>
      <c r="D74" s="190"/>
      <c r="E74" s="191"/>
      <c r="F74" s="158"/>
      <c r="G74" s="158"/>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223</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92" t="s">
        <v>258</v>
      </c>
      <c r="D75" s="190"/>
      <c r="E75" s="191"/>
      <c r="F75" s="158"/>
      <c r="G75" s="158"/>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223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92" t="s">
        <v>267</v>
      </c>
      <c r="D76" s="190"/>
      <c r="E76" s="191">
        <v>-1595</v>
      </c>
      <c r="F76" s="158"/>
      <c r="G76" s="158"/>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223</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64"/>
      <c r="D77" s="265"/>
      <c r="E77" s="265"/>
      <c r="F77" s="265"/>
      <c r="G77" s="265"/>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159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4">
        <v>11</v>
      </c>
      <c r="B78" s="175" t="s">
        <v>268</v>
      </c>
      <c r="C78" s="185" t="s">
        <v>269</v>
      </c>
      <c r="D78" s="176" t="s">
        <v>242</v>
      </c>
      <c r="E78" s="177">
        <v>159.5</v>
      </c>
      <c r="F78" s="178"/>
      <c r="G78" s="179">
        <f>ROUND(E78*F78,2)</f>
        <v>0</v>
      </c>
      <c r="H78" s="178"/>
      <c r="I78" s="179">
        <f>ROUND(E78*H78,2)</f>
        <v>0</v>
      </c>
      <c r="J78" s="178"/>
      <c r="K78" s="179">
        <f>ROUND(E78*J78,2)</f>
        <v>0</v>
      </c>
      <c r="L78" s="179">
        <v>21</v>
      </c>
      <c r="M78" s="179">
        <f>G78*(1+L78/100)</f>
        <v>0</v>
      </c>
      <c r="N78" s="177">
        <v>0</v>
      </c>
      <c r="O78" s="177">
        <f>ROUND(E78*N78,2)</f>
        <v>0</v>
      </c>
      <c r="P78" s="177">
        <v>0</v>
      </c>
      <c r="Q78" s="177">
        <f>ROUND(E78*P78,2)</f>
        <v>0</v>
      </c>
      <c r="R78" s="179" t="s">
        <v>243</v>
      </c>
      <c r="S78" s="179" t="s">
        <v>153</v>
      </c>
      <c r="T78" s="180" t="s">
        <v>153</v>
      </c>
      <c r="U78" s="158">
        <v>0.65200000000000002</v>
      </c>
      <c r="V78" s="158">
        <f>ROUND(E78*U78,2)</f>
        <v>103.99</v>
      </c>
      <c r="W78" s="158"/>
      <c r="X78" s="158" t="s">
        <v>218</v>
      </c>
      <c r="Y78" s="147"/>
      <c r="Z78" s="147"/>
      <c r="AA78" s="147"/>
      <c r="AB78" s="147"/>
      <c r="AC78" s="147"/>
      <c r="AD78" s="147"/>
      <c r="AE78" s="147"/>
      <c r="AF78" s="147"/>
      <c r="AG78" s="147" t="s">
        <v>219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92" t="s">
        <v>257</v>
      </c>
      <c r="D79" s="190"/>
      <c r="E79" s="191"/>
      <c r="F79" s="158"/>
      <c r="G79" s="158"/>
      <c r="H79" s="158"/>
      <c r="I79" s="158"/>
      <c r="J79" s="158"/>
      <c r="K79" s="158"/>
      <c r="L79" s="158"/>
      <c r="M79" s="158"/>
      <c r="N79" s="157"/>
      <c r="O79" s="157"/>
      <c r="P79" s="157"/>
      <c r="Q79" s="157"/>
      <c r="R79" s="158"/>
      <c r="S79" s="158"/>
      <c r="T79" s="158"/>
      <c r="U79" s="158"/>
      <c r="V79" s="158"/>
      <c r="W79" s="158"/>
      <c r="X79" s="158"/>
      <c r="Y79" s="147"/>
      <c r="Z79" s="147"/>
      <c r="AA79" s="147"/>
      <c r="AB79" s="147"/>
      <c r="AC79" s="147"/>
      <c r="AD79" s="147"/>
      <c r="AE79" s="147"/>
      <c r="AF79" s="147"/>
      <c r="AG79" s="147" t="s">
        <v>223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92" t="s">
        <v>258</v>
      </c>
      <c r="D80" s="190"/>
      <c r="E80" s="191"/>
      <c r="F80" s="158"/>
      <c r="G80" s="158"/>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223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92" t="s">
        <v>259</v>
      </c>
      <c r="D81" s="190"/>
      <c r="E81" s="191">
        <v>159.5</v>
      </c>
      <c r="F81" s="158"/>
      <c r="G81" s="158"/>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223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64"/>
      <c r="D82" s="265"/>
      <c r="E82" s="265"/>
      <c r="F82" s="265"/>
      <c r="G82" s="265"/>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159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4">
        <v>12</v>
      </c>
      <c r="B83" s="175" t="s">
        <v>270</v>
      </c>
      <c r="C83" s="185" t="s">
        <v>271</v>
      </c>
      <c r="D83" s="176" t="s">
        <v>242</v>
      </c>
      <c r="E83" s="177">
        <v>159.5</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t="s">
        <v>243</v>
      </c>
      <c r="S83" s="179" t="s">
        <v>153</v>
      </c>
      <c r="T83" s="180" t="s">
        <v>153</v>
      </c>
      <c r="U83" s="158">
        <v>0.2</v>
      </c>
      <c r="V83" s="158">
        <f>ROUND(E83*U83,2)</f>
        <v>31.9</v>
      </c>
      <c r="W83" s="158"/>
      <c r="X83" s="158" t="s">
        <v>218</v>
      </c>
      <c r="Y83" s="147"/>
      <c r="Z83" s="147"/>
      <c r="AA83" s="147"/>
      <c r="AB83" s="147"/>
      <c r="AC83" s="147"/>
      <c r="AD83" s="147"/>
      <c r="AE83" s="147"/>
      <c r="AF83" s="147"/>
      <c r="AG83" s="147" t="s">
        <v>219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68" t="s">
        <v>272</v>
      </c>
      <c r="D84" s="269"/>
      <c r="E84" s="269"/>
      <c r="F84" s="269"/>
      <c r="G84" s="269"/>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221</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53" t="s">
        <v>273</v>
      </c>
      <c r="D85" s="254"/>
      <c r="E85" s="254"/>
      <c r="F85" s="254"/>
      <c r="G85" s="254"/>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157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92" t="s">
        <v>222</v>
      </c>
      <c r="D86" s="190"/>
      <c r="E86" s="191"/>
      <c r="F86" s="158"/>
      <c r="G86" s="158"/>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223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92" t="s">
        <v>245</v>
      </c>
      <c r="D87" s="190"/>
      <c r="E87" s="191"/>
      <c r="F87" s="158"/>
      <c r="G87" s="158"/>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223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92" t="s">
        <v>274</v>
      </c>
      <c r="D88" s="190"/>
      <c r="E88" s="191"/>
      <c r="F88" s="158"/>
      <c r="G88" s="158"/>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223</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92" t="s">
        <v>253</v>
      </c>
      <c r="D89" s="190"/>
      <c r="E89" s="191">
        <v>40</v>
      </c>
      <c r="F89" s="158"/>
      <c r="G89" s="158"/>
      <c r="H89" s="158"/>
      <c r="I89" s="158"/>
      <c r="J89" s="158"/>
      <c r="K89" s="158"/>
      <c r="L89" s="158"/>
      <c r="M89" s="158"/>
      <c r="N89" s="157"/>
      <c r="O89" s="157"/>
      <c r="P89" s="157"/>
      <c r="Q89" s="157"/>
      <c r="R89" s="158"/>
      <c r="S89" s="158"/>
      <c r="T89" s="158"/>
      <c r="U89" s="158"/>
      <c r="V89" s="158"/>
      <c r="W89" s="158"/>
      <c r="X89" s="158"/>
      <c r="Y89" s="147"/>
      <c r="Z89" s="147"/>
      <c r="AA89" s="147"/>
      <c r="AB89" s="147"/>
      <c r="AC89" s="147"/>
      <c r="AD89" s="147"/>
      <c r="AE89" s="147"/>
      <c r="AF89" s="147"/>
      <c r="AG89" s="147" t="s">
        <v>223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92" t="s">
        <v>248</v>
      </c>
      <c r="D90" s="190"/>
      <c r="E90" s="191"/>
      <c r="F90" s="158"/>
      <c r="G90" s="158"/>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223</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92" t="s">
        <v>275</v>
      </c>
      <c r="D91" s="190"/>
      <c r="E91" s="191">
        <v>39</v>
      </c>
      <c r="F91" s="158"/>
      <c r="G91" s="158"/>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223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92" t="s">
        <v>276</v>
      </c>
      <c r="D92" s="190"/>
      <c r="E92" s="191"/>
      <c r="F92" s="158"/>
      <c r="G92" s="158"/>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223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92" t="s">
        <v>277</v>
      </c>
      <c r="D93" s="190"/>
      <c r="E93" s="191">
        <v>80.5</v>
      </c>
      <c r="F93" s="158"/>
      <c r="G93" s="158"/>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223</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64"/>
      <c r="D94" s="265"/>
      <c r="E94" s="265"/>
      <c r="F94" s="265"/>
      <c r="G94" s="265"/>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159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74">
        <v>13</v>
      </c>
      <c r="B95" s="175" t="s">
        <v>278</v>
      </c>
      <c r="C95" s="185" t="s">
        <v>279</v>
      </c>
      <c r="D95" s="176" t="s">
        <v>216</v>
      </c>
      <c r="E95" s="177">
        <v>402.4</v>
      </c>
      <c r="F95" s="178"/>
      <c r="G95" s="179">
        <f>ROUND(E95*F95,2)</f>
        <v>0</v>
      </c>
      <c r="H95" s="178"/>
      <c r="I95" s="179">
        <f>ROUND(E95*H95,2)</f>
        <v>0</v>
      </c>
      <c r="J95" s="178"/>
      <c r="K95" s="179">
        <f>ROUND(E95*J95,2)</f>
        <v>0</v>
      </c>
      <c r="L95" s="179">
        <v>21</v>
      </c>
      <c r="M95" s="179">
        <f>G95*(1+L95/100)</f>
        <v>0</v>
      </c>
      <c r="N95" s="177">
        <v>0</v>
      </c>
      <c r="O95" s="177">
        <f>ROUND(E95*N95,2)</f>
        <v>0</v>
      </c>
      <c r="P95" s="177">
        <v>0</v>
      </c>
      <c r="Q95" s="177">
        <f>ROUND(E95*P95,2)</f>
        <v>0</v>
      </c>
      <c r="R95" s="179" t="s">
        <v>280</v>
      </c>
      <c r="S95" s="179" t="s">
        <v>153</v>
      </c>
      <c r="T95" s="180" t="s">
        <v>153</v>
      </c>
      <c r="U95" s="158">
        <v>8.0000000000000002E-3</v>
      </c>
      <c r="V95" s="158">
        <f>ROUND(E95*U95,2)</f>
        <v>3.22</v>
      </c>
      <c r="W95" s="158"/>
      <c r="X95" s="158" t="s">
        <v>218</v>
      </c>
      <c r="Y95" s="147"/>
      <c r="Z95" s="147"/>
      <c r="AA95" s="147"/>
      <c r="AB95" s="147"/>
      <c r="AC95" s="147"/>
      <c r="AD95" s="147"/>
      <c r="AE95" s="147"/>
      <c r="AF95" s="147"/>
      <c r="AG95" s="147" t="s">
        <v>219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68" t="s">
        <v>281</v>
      </c>
      <c r="D96" s="269"/>
      <c r="E96" s="269"/>
      <c r="F96" s="269"/>
      <c r="G96" s="269"/>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221</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92" t="s">
        <v>222</v>
      </c>
      <c r="D97" s="190"/>
      <c r="E97" s="191"/>
      <c r="F97" s="158"/>
      <c r="G97" s="158"/>
      <c r="H97" s="158"/>
      <c r="I97" s="158"/>
      <c r="J97" s="158"/>
      <c r="K97" s="158"/>
      <c r="L97" s="158"/>
      <c r="M97" s="158"/>
      <c r="N97" s="157"/>
      <c r="O97" s="157"/>
      <c r="P97" s="157"/>
      <c r="Q97" s="157"/>
      <c r="R97" s="158"/>
      <c r="S97" s="158"/>
      <c r="T97" s="158"/>
      <c r="U97" s="158"/>
      <c r="V97" s="158"/>
      <c r="W97" s="158"/>
      <c r="X97" s="158"/>
      <c r="Y97" s="147"/>
      <c r="Z97" s="147"/>
      <c r="AA97" s="147"/>
      <c r="AB97" s="147"/>
      <c r="AC97" s="147"/>
      <c r="AD97" s="147"/>
      <c r="AE97" s="147"/>
      <c r="AF97" s="147"/>
      <c r="AG97" s="147" t="s">
        <v>223</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92" t="s">
        <v>245</v>
      </c>
      <c r="D98" s="190"/>
      <c r="E98" s="191"/>
      <c r="F98" s="158"/>
      <c r="G98" s="158"/>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223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92" t="s">
        <v>282</v>
      </c>
      <c r="D99" s="190"/>
      <c r="E99" s="191">
        <v>402.4</v>
      </c>
      <c r="F99" s="158"/>
      <c r="G99" s="158"/>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223</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264"/>
      <c r="D100" s="265"/>
      <c r="E100" s="265"/>
      <c r="F100" s="265"/>
      <c r="G100" s="265"/>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159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74">
        <v>14</v>
      </c>
      <c r="B101" s="175" t="s">
        <v>283</v>
      </c>
      <c r="C101" s="185" t="s">
        <v>284</v>
      </c>
      <c r="D101" s="176" t="s">
        <v>216</v>
      </c>
      <c r="E101" s="177">
        <v>542.22500000000002</v>
      </c>
      <c r="F101" s="178"/>
      <c r="G101" s="179">
        <f>ROUND(E101*F101,2)</f>
        <v>0</v>
      </c>
      <c r="H101" s="178"/>
      <c r="I101" s="179">
        <f>ROUND(E101*H101,2)</f>
        <v>0</v>
      </c>
      <c r="J101" s="178"/>
      <c r="K101" s="179">
        <f>ROUND(E101*J101,2)</f>
        <v>0</v>
      </c>
      <c r="L101" s="179">
        <v>21</v>
      </c>
      <c r="M101" s="179">
        <f>G101*(1+L101/100)</f>
        <v>0</v>
      </c>
      <c r="N101" s="177">
        <v>0</v>
      </c>
      <c r="O101" s="177">
        <f>ROUND(E101*N101,2)</f>
        <v>0</v>
      </c>
      <c r="P101" s="177">
        <v>0</v>
      </c>
      <c r="Q101" s="177">
        <f>ROUND(E101*P101,2)</f>
        <v>0</v>
      </c>
      <c r="R101" s="179" t="s">
        <v>243</v>
      </c>
      <c r="S101" s="179" t="s">
        <v>153</v>
      </c>
      <c r="T101" s="180" t="s">
        <v>153</v>
      </c>
      <c r="U101" s="158">
        <v>0.02</v>
      </c>
      <c r="V101" s="158">
        <f>ROUND(E101*U101,2)</f>
        <v>10.84</v>
      </c>
      <c r="W101" s="158"/>
      <c r="X101" s="158" t="s">
        <v>218</v>
      </c>
      <c r="Y101" s="147"/>
      <c r="Z101" s="147"/>
      <c r="AA101" s="147"/>
      <c r="AB101" s="147"/>
      <c r="AC101" s="147"/>
      <c r="AD101" s="147"/>
      <c r="AE101" s="147"/>
      <c r="AF101" s="147"/>
      <c r="AG101" s="147" t="s">
        <v>219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268" t="s">
        <v>285</v>
      </c>
      <c r="D102" s="269"/>
      <c r="E102" s="269"/>
      <c r="F102" s="269"/>
      <c r="G102" s="269"/>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221</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92" t="s">
        <v>286</v>
      </c>
      <c r="D103" s="190"/>
      <c r="E103" s="191"/>
      <c r="F103" s="158"/>
      <c r="G103" s="158"/>
      <c r="H103" s="158"/>
      <c r="I103" s="158"/>
      <c r="J103" s="158"/>
      <c r="K103" s="158"/>
      <c r="L103" s="158"/>
      <c r="M103" s="158"/>
      <c r="N103" s="157"/>
      <c r="O103" s="157"/>
      <c r="P103" s="157"/>
      <c r="Q103" s="157"/>
      <c r="R103" s="158"/>
      <c r="S103" s="158"/>
      <c r="T103" s="158"/>
      <c r="U103" s="158"/>
      <c r="V103" s="158"/>
      <c r="W103" s="158"/>
      <c r="X103" s="158"/>
      <c r="Y103" s="147"/>
      <c r="Z103" s="147"/>
      <c r="AA103" s="147"/>
      <c r="AB103" s="147"/>
      <c r="AC103" s="147"/>
      <c r="AD103" s="147"/>
      <c r="AE103" s="147"/>
      <c r="AF103" s="147"/>
      <c r="AG103" s="147" t="s">
        <v>223</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92" t="s">
        <v>287</v>
      </c>
      <c r="D104" s="190"/>
      <c r="E104" s="191"/>
      <c r="F104" s="158"/>
      <c r="G104" s="158"/>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223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92" t="s">
        <v>288</v>
      </c>
      <c r="D105" s="190"/>
      <c r="E105" s="191">
        <v>539.12</v>
      </c>
      <c r="F105" s="158"/>
      <c r="G105" s="158"/>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223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92" t="s">
        <v>289</v>
      </c>
      <c r="D106" s="190"/>
      <c r="E106" s="191"/>
      <c r="F106" s="158"/>
      <c r="G106" s="158"/>
      <c r="H106" s="158"/>
      <c r="I106" s="158"/>
      <c r="J106" s="158"/>
      <c r="K106" s="158"/>
      <c r="L106" s="158"/>
      <c r="M106" s="158"/>
      <c r="N106" s="157"/>
      <c r="O106" s="157"/>
      <c r="P106" s="157"/>
      <c r="Q106" s="157"/>
      <c r="R106" s="158"/>
      <c r="S106" s="158"/>
      <c r="T106" s="158"/>
      <c r="U106" s="158"/>
      <c r="V106" s="158"/>
      <c r="W106" s="158"/>
      <c r="X106" s="158"/>
      <c r="Y106" s="147"/>
      <c r="Z106" s="147"/>
      <c r="AA106" s="147"/>
      <c r="AB106" s="147"/>
      <c r="AC106" s="147"/>
      <c r="AD106" s="147"/>
      <c r="AE106" s="147"/>
      <c r="AF106" s="147"/>
      <c r="AG106" s="147" t="s">
        <v>223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92" t="s">
        <v>290</v>
      </c>
      <c r="D107" s="190"/>
      <c r="E107" s="191">
        <v>3.105</v>
      </c>
      <c r="F107" s="158"/>
      <c r="G107" s="158"/>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223</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64"/>
      <c r="D108" s="265"/>
      <c r="E108" s="265"/>
      <c r="F108" s="265"/>
      <c r="G108" s="265"/>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159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74">
        <v>15</v>
      </c>
      <c r="B109" s="175" t="s">
        <v>291</v>
      </c>
      <c r="C109" s="185" t="s">
        <v>292</v>
      </c>
      <c r="D109" s="176" t="s">
        <v>216</v>
      </c>
      <c r="E109" s="177">
        <v>542.22500000000002</v>
      </c>
      <c r="F109" s="178"/>
      <c r="G109" s="179">
        <f>ROUND(E109*F109,2)</f>
        <v>0</v>
      </c>
      <c r="H109" s="178"/>
      <c r="I109" s="179">
        <f>ROUND(E109*H109,2)</f>
        <v>0</v>
      </c>
      <c r="J109" s="178"/>
      <c r="K109" s="179">
        <f>ROUND(E109*J109,2)</f>
        <v>0</v>
      </c>
      <c r="L109" s="179">
        <v>21</v>
      </c>
      <c r="M109" s="179">
        <f>G109*(1+L109/100)</f>
        <v>0</v>
      </c>
      <c r="N109" s="177">
        <v>0</v>
      </c>
      <c r="O109" s="177">
        <f>ROUND(E109*N109,2)</f>
        <v>0</v>
      </c>
      <c r="P109" s="177">
        <v>0</v>
      </c>
      <c r="Q109" s="177">
        <f>ROUND(E109*P109,2)</f>
        <v>0</v>
      </c>
      <c r="R109" s="179" t="s">
        <v>293</v>
      </c>
      <c r="S109" s="179" t="s">
        <v>153</v>
      </c>
      <c r="T109" s="180" t="s">
        <v>153</v>
      </c>
      <c r="U109" s="158">
        <v>0.09</v>
      </c>
      <c r="V109" s="158">
        <f>ROUND(E109*U109,2)</f>
        <v>48.8</v>
      </c>
      <c r="W109" s="158"/>
      <c r="X109" s="158" t="s">
        <v>218</v>
      </c>
      <c r="Y109" s="147"/>
      <c r="Z109" s="147"/>
      <c r="AA109" s="147"/>
      <c r="AB109" s="147"/>
      <c r="AC109" s="147"/>
      <c r="AD109" s="147"/>
      <c r="AE109" s="147"/>
      <c r="AF109" s="147"/>
      <c r="AG109" s="147" t="s">
        <v>219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68" t="s">
        <v>294</v>
      </c>
      <c r="D110" s="269"/>
      <c r="E110" s="269"/>
      <c r="F110" s="269"/>
      <c r="G110" s="269"/>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221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92" t="s">
        <v>286</v>
      </c>
      <c r="D111" s="190"/>
      <c r="E111" s="191"/>
      <c r="F111" s="158"/>
      <c r="G111" s="158"/>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223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92" t="s">
        <v>287</v>
      </c>
      <c r="D112" s="190"/>
      <c r="E112" s="191"/>
      <c r="F112" s="158"/>
      <c r="G112" s="158"/>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223</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92" t="s">
        <v>288</v>
      </c>
      <c r="D113" s="190"/>
      <c r="E113" s="191">
        <v>539.12</v>
      </c>
      <c r="F113" s="158"/>
      <c r="G113" s="158"/>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223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92" t="s">
        <v>289</v>
      </c>
      <c r="D114" s="190"/>
      <c r="E114" s="191"/>
      <c r="F114" s="158"/>
      <c r="G114" s="158"/>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223</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92" t="s">
        <v>290</v>
      </c>
      <c r="D115" s="190"/>
      <c r="E115" s="191">
        <v>3.105</v>
      </c>
      <c r="F115" s="158"/>
      <c r="G115" s="158"/>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223</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264"/>
      <c r="D116" s="265"/>
      <c r="E116" s="265"/>
      <c r="F116" s="265"/>
      <c r="G116" s="265"/>
      <c r="H116" s="158"/>
      <c r="I116" s="158"/>
      <c r="J116" s="158"/>
      <c r="K116" s="158"/>
      <c r="L116" s="158"/>
      <c r="M116" s="158"/>
      <c r="N116" s="157"/>
      <c r="O116" s="157"/>
      <c r="P116" s="157"/>
      <c r="Q116" s="157"/>
      <c r="R116" s="158"/>
      <c r="S116" s="158"/>
      <c r="T116" s="158"/>
      <c r="U116" s="158"/>
      <c r="V116" s="158"/>
      <c r="W116" s="158"/>
      <c r="X116" s="158"/>
      <c r="Y116" s="147"/>
      <c r="Z116" s="147"/>
      <c r="AA116" s="147"/>
      <c r="AB116" s="147"/>
      <c r="AC116" s="147"/>
      <c r="AD116" s="147"/>
      <c r="AE116" s="147"/>
      <c r="AF116" s="147"/>
      <c r="AG116" s="147" t="s">
        <v>159</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74">
        <v>16</v>
      </c>
      <c r="B117" s="175" t="s">
        <v>295</v>
      </c>
      <c r="C117" s="185" t="s">
        <v>296</v>
      </c>
      <c r="D117" s="176" t="s">
        <v>216</v>
      </c>
      <c r="E117" s="177">
        <v>402.4</v>
      </c>
      <c r="F117" s="178"/>
      <c r="G117" s="179">
        <f>ROUND(E117*F117,2)</f>
        <v>0</v>
      </c>
      <c r="H117" s="178"/>
      <c r="I117" s="179">
        <f>ROUND(E117*H117,2)</f>
        <v>0</v>
      </c>
      <c r="J117" s="178"/>
      <c r="K117" s="179">
        <f>ROUND(E117*J117,2)</f>
        <v>0</v>
      </c>
      <c r="L117" s="179">
        <v>21</v>
      </c>
      <c r="M117" s="179">
        <f>G117*(1+L117/100)</f>
        <v>0</v>
      </c>
      <c r="N117" s="177">
        <v>0</v>
      </c>
      <c r="O117" s="177">
        <f>ROUND(E117*N117,2)</f>
        <v>0</v>
      </c>
      <c r="P117" s="177">
        <v>0</v>
      </c>
      <c r="Q117" s="177">
        <f>ROUND(E117*P117,2)</f>
        <v>0</v>
      </c>
      <c r="R117" s="179" t="s">
        <v>293</v>
      </c>
      <c r="S117" s="179" t="s">
        <v>153</v>
      </c>
      <c r="T117" s="180" t="s">
        <v>153</v>
      </c>
      <c r="U117" s="158">
        <v>0.153</v>
      </c>
      <c r="V117" s="158">
        <f>ROUND(E117*U117,2)</f>
        <v>61.57</v>
      </c>
      <c r="W117" s="158"/>
      <c r="X117" s="158" t="s">
        <v>218</v>
      </c>
      <c r="Y117" s="147"/>
      <c r="Z117" s="147"/>
      <c r="AA117" s="147"/>
      <c r="AB117" s="147"/>
      <c r="AC117" s="147"/>
      <c r="AD117" s="147"/>
      <c r="AE117" s="147"/>
      <c r="AF117" s="147"/>
      <c r="AG117" s="147" t="s">
        <v>219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268" t="s">
        <v>294</v>
      </c>
      <c r="D118" s="269"/>
      <c r="E118" s="269"/>
      <c r="F118" s="269"/>
      <c r="G118" s="269"/>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221</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92" t="s">
        <v>222</v>
      </c>
      <c r="D119" s="190"/>
      <c r="E119" s="191"/>
      <c r="F119" s="158"/>
      <c r="G119" s="158"/>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223</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92" t="s">
        <v>245</v>
      </c>
      <c r="D120" s="190"/>
      <c r="E120" s="191"/>
      <c r="F120" s="158"/>
      <c r="G120" s="158"/>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223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92" t="s">
        <v>282</v>
      </c>
      <c r="D121" s="190"/>
      <c r="E121" s="191">
        <v>402.4</v>
      </c>
      <c r="F121" s="158"/>
      <c r="G121" s="158"/>
      <c r="H121" s="158"/>
      <c r="I121" s="158"/>
      <c r="J121" s="158"/>
      <c r="K121" s="158"/>
      <c r="L121" s="158"/>
      <c r="M121" s="158"/>
      <c r="N121" s="157"/>
      <c r="O121" s="157"/>
      <c r="P121" s="157"/>
      <c r="Q121" s="157"/>
      <c r="R121" s="158"/>
      <c r="S121" s="158"/>
      <c r="T121" s="158"/>
      <c r="U121" s="158"/>
      <c r="V121" s="158"/>
      <c r="W121" s="158"/>
      <c r="X121" s="158"/>
      <c r="Y121" s="147"/>
      <c r="Z121" s="147"/>
      <c r="AA121" s="147"/>
      <c r="AB121" s="147"/>
      <c r="AC121" s="147"/>
      <c r="AD121" s="147"/>
      <c r="AE121" s="147"/>
      <c r="AF121" s="147"/>
      <c r="AG121" s="147" t="s">
        <v>223</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264"/>
      <c r="D122" s="265"/>
      <c r="E122" s="265"/>
      <c r="F122" s="265"/>
      <c r="G122" s="265"/>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159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4">
        <v>17</v>
      </c>
      <c r="B123" s="175" t="s">
        <v>297</v>
      </c>
      <c r="C123" s="185" t="s">
        <v>298</v>
      </c>
      <c r="D123" s="176" t="s">
        <v>242</v>
      </c>
      <c r="E123" s="177">
        <v>18.5</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t="s">
        <v>243</v>
      </c>
      <c r="S123" s="179" t="s">
        <v>153</v>
      </c>
      <c r="T123" s="180" t="s">
        <v>153</v>
      </c>
      <c r="U123" s="158">
        <v>0</v>
      </c>
      <c r="V123" s="158">
        <f>ROUND(E123*U123,2)</f>
        <v>0</v>
      </c>
      <c r="W123" s="158"/>
      <c r="X123" s="158" t="s">
        <v>218</v>
      </c>
      <c r="Y123" s="147"/>
      <c r="Z123" s="147"/>
      <c r="AA123" s="147"/>
      <c r="AB123" s="147"/>
      <c r="AC123" s="147"/>
      <c r="AD123" s="147"/>
      <c r="AE123" s="147"/>
      <c r="AF123" s="147"/>
      <c r="AG123" s="147" t="s">
        <v>219</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92" t="s">
        <v>222</v>
      </c>
      <c r="D124" s="190"/>
      <c r="E124" s="191"/>
      <c r="F124" s="158"/>
      <c r="G124" s="158"/>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223</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92" t="s">
        <v>245</v>
      </c>
      <c r="D125" s="190"/>
      <c r="E125" s="191"/>
      <c r="F125" s="158"/>
      <c r="G125" s="158"/>
      <c r="H125" s="158"/>
      <c r="I125" s="158"/>
      <c r="J125" s="158"/>
      <c r="K125" s="158"/>
      <c r="L125" s="158"/>
      <c r="M125" s="158"/>
      <c r="N125" s="157"/>
      <c r="O125" s="157"/>
      <c r="P125" s="157"/>
      <c r="Q125" s="157"/>
      <c r="R125" s="158"/>
      <c r="S125" s="158"/>
      <c r="T125" s="158"/>
      <c r="U125" s="158"/>
      <c r="V125" s="158"/>
      <c r="W125" s="158"/>
      <c r="X125" s="158"/>
      <c r="Y125" s="147"/>
      <c r="Z125" s="147"/>
      <c r="AA125" s="147"/>
      <c r="AB125" s="147"/>
      <c r="AC125" s="147"/>
      <c r="AD125" s="147"/>
      <c r="AE125" s="147"/>
      <c r="AF125" s="147"/>
      <c r="AG125" s="147" t="s">
        <v>223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92" t="s">
        <v>246</v>
      </c>
      <c r="D126" s="190"/>
      <c r="E126" s="191"/>
      <c r="F126" s="158"/>
      <c r="G126" s="158"/>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223</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92" t="s">
        <v>247</v>
      </c>
      <c r="D127" s="190"/>
      <c r="E127" s="191">
        <v>99</v>
      </c>
      <c r="F127" s="158"/>
      <c r="G127" s="158"/>
      <c r="H127" s="158"/>
      <c r="I127" s="158"/>
      <c r="J127" s="158"/>
      <c r="K127" s="158"/>
      <c r="L127" s="158"/>
      <c r="M127" s="158"/>
      <c r="N127" s="157"/>
      <c r="O127" s="157"/>
      <c r="P127" s="157"/>
      <c r="Q127" s="157"/>
      <c r="R127" s="158"/>
      <c r="S127" s="158"/>
      <c r="T127" s="158"/>
      <c r="U127" s="158"/>
      <c r="V127" s="158"/>
      <c r="W127" s="158"/>
      <c r="X127" s="158"/>
      <c r="Y127" s="147"/>
      <c r="Z127" s="147"/>
      <c r="AA127" s="147"/>
      <c r="AB127" s="147"/>
      <c r="AC127" s="147"/>
      <c r="AD127" s="147"/>
      <c r="AE127" s="147"/>
      <c r="AF127" s="147"/>
      <c r="AG127" s="147" t="s">
        <v>223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92" t="s">
        <v>248</v>
      </c>
      <c r="D128" s="190"/>
      <c r="E128" s="191"/>
      <c r="F128" s="158"/>
      <c r="G128" s="158"/>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223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92" t="s">
        <v>249</v>
      </c>
      <c r="D129" s="190"/>
      <c r="E129" s="191">
        <v>79</v>
      </c>
      <c r="F129" s="158"/>
      <c r="G129" s="158"/>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223</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92" t="s">
        <v>257</v>
      </c>
      <c r="D130" s="190"/>
      <c r="E130" s="191"/>
      <c r="F130" s="158"/>
      <c r="G130" s="158"/>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223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92" t="s">
        <v>258</v>
      </c>
      <c r="D131" s="190"/>
      <c r="E131" s="191"/>
      <c r="F131" s="158"/>
      <c r="G131" s="158"/>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223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92" t="s">
        <v>262</v>
      </c>
      <c r="D132" s="190"/>
      <c r="E132" s="191">
        <v>-159.5</v>
      </c>
      <c r="F132" s="158"/>
      <c r="G132" s="158"/>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223</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64"/>
      <c r="D133" s="265"/>
      <c r="E133" s="265"/>
      <c r="F133" s="265"/>
      <c r="G133" s="265"/>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159</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4">
        <v>18</v>
      </c>
      <c r="B134" s="175" t="s">
        <v>299</v>
      </c>
      <c r="C134" s="185" t="s">
        <v>300</v>
      </c>
      <c r="D134" s="176" t="s">
        <v>216</v>
      </c>
      <c r="E134" s="177">
        <v>190.6</v>
      </c>
      <c r="F134" s="178"/>
      <c r="G134" s="179">
        <f>ROUND(E134*F134,2)</f>
        <v>0</v>
      </c>
      <c r="H134" s="178"/>
      <c r="I134" s="179">
        <f>ROUND(E134*H134,2)</f>
        <v>0</v>
      </c>
      <c r="J134" s="178"/>
      <c r="K134" s="179">
        <f>ROUND(E134*J134,2)</f>
        <v>0</v>
      </c>
      <c r="L134" s="179">
        <v>21</v>
      </c>
      <c r="M134" s="179">
        <f>G134*(1+L134/100)</f>
        <v>0</v>
      </c>
      <c r="N134" s="177">
        <v>0</v>
      </c>
      <c r="O134" s="177">
        <f>ROUND(E134*N134,2)</f>
        <v>0</v>
      </c>
      <c r="P134" s="177">
        <v>2.2499999999999999E-2</v>
      </c>
      <c r="Q134" s="177">
        <f>ROUND(E134*P134,2)</f>
        <v>4.29</v>
      </c>
      <c r="R134" s="179"/>
      <c r="S134" s="179" t="s">
        <v>205</v>
      </c>
      <c r="T134" s="180" t="s">
        <v>154</v>
      </c>
      <c r="U134" s="158">
        <v>0.14000000000000001</v>
      </c>
      <c r="V134" s="158">
        <f>ROUND(E134*U134,2)</f>
        <v>26.68</v>
      </c>
      <c r="W134" s="158"/>
      <c r="X134" s="158" t="s">
        <v>218</v>
      </c>
      <c r="Y134" s="147"/>
      <c r="Z134" s="147"/>
      <c r="AA134" s="147"/>
      <c r="AB134" s="147"/>
      <c r="AC134" s="147"/>
      <c r="AD134" s="147"/>
      <c r="AE134" s="147"/>
      <c r="AF134" s="147"/>
      <c r="AG134" s="147" t="s">
        <v>219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92" t="s">
        <v>229</v>
      </c>
      <c r="D135" s="190"/>
      <c r="E135" s="191"/>
      <c r="F135" s="158"/>
      <c r="G135" s="158"/>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223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92" t="s">
        <v>230</v>
      </c>
      <c r="D136" s="190"/>
      <c r="E136" s="191"/>
      <c r="F136" s="158"/>
      <c r="G136" s="158"/>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223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92" t="s">
        <v>231</v>
      </c>
      <c r="D137" s="190"/>
      <c r="E137" s="191">
        <v>190.6</v>
      </c>
      <c r="F137" s="158"/>
      <c r="G137" s="158"/>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223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264"/>
      <c r="D138" s="265"/>
      <c r="E138" s="265"/>
      <c r="F138" s="265"/>
      <c r="G138" s="265"/>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159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64" t="s">
        <v>148</v>
      </c>
      <c r="B139" s="165" t="s">
        <v>73</v>
      </c>
      <c r="C139" s="184" t="s">
        <v>75</v>
      </c>
      <c r="D139" s="166"/>
      <c r="E139" s="167"/>
      <c r="F139" s="168"/>
      <c r="G139" s="168">
        <f>SUMIF(AG140:AG197,"&lt;&gt;NOR",G140:G197)</f>
        <v>0</v>
      </c>
      <c r="H139" s="168"/>
      <c r="I139" s="168">
        <f>SUM(I140:I197)</f>
        <v>0</v>
      </c>
      <c r="J139" s="168"/>
      <c r="K139" s="168">
        <f>SUM(K140:K197)</f>
        <v>0</v>
      </c>
      <c r="L139" s="168"/>
      <c r="M139" s="168">
        <f>SUM(M140:M197)</f>
        <v>0</v>
      </c>
      <c r="N139" s="167"/>
      <c r="O139" s="167">
        <f>SUM(O140:O197)</f>
        <v>184.95</v>
      </c>
      <c r="P139" s="167"/>
      <c r="Q139" s="167">
        <f>SUM(Q140:Q197)</f>
        <v>0</v>
      </c>
      <c r="R139" s="168"/>
      <c r="S139" s="168"/>
      <c r="T139" s="169"/>
      <c r="U139" s="163"/>
      <c r="V139" s="163">
        <f>SUM(V140:V197)</f>
        <v>399.67</v>
      </c>
      <c r="W139" s="163"/>
      <c r="X139" s="163"/>
      <c r="AG139" t="s">
        <v>149</v>
      </c>
    </row>
    <row r="140" spans="1:60" outlineLevel="1" x14ac:dyDescent="0.2">
      <c r="A140" s="174">
        <v>19</v>
      </c>
      <c r="B140" s="175" t="s">
        <v>301</v>
      </c>
      <c r="C140" s="185" t="s">
        <v>302</v>
      </c>
      <c r="D140" s="176" t="s">
        <v>242</v>
      </c>
      <c r="E140" s="177">
        <v>69.096459999999993</v>
      </c>
      <c r="F140" s="178"/>
      <c r="G140" s="179">
        <f>ROUND(E140*F140,2)</f>
        <v>0</v>
      </c>
      <c r="H140" s="178"/>
      <c r="I140" s="179">
        <f>ROUND(E140*H140,2)</f>
        <v>0</v>
      </c>
      <c r="J140" s="178"/>
      <c r="K140" s="179">
        <f>ROUND(E140*J140,2)</f>
        <v>0</v>
      </c>
      <c r="L140" s="179">
        <v>21</v>
      </c>
      <c r="M140" s="179">
        <f>G140*(1+L140/100)</f>
        <v>0</v>
      </c>
      <c r="N140" s="177">
        <v>2.5249999999999999</v>
      </c>
      <c r="O140" s="177">
        <f>ROUND(E140*N140,2)</f>
        <v>174.47</v>
      </c>
      <c r="P140" s="177">
        <v>0</v>
      </c>
      <c r="Q140" s="177">
        <f>ROUND(E140*P140,2)</f>
        <v>0</v>
      </c>
      <c r="R140" s="179" t="s">
        <v>303</v>
      </c>
      <c r="S140" s="179" t="s">
        <v>153</v>
      </c>
      <c r="T140" s="180" t="s">
        <v>153</v>
      </c>
      <c r="U140" s="158">
        <v>0.48</v>
      </c>
      <c r="V140" s="158">
        <f>ROUND(E140*U140,2)</f>
        <v>33.17</v>
      </c>
      <c r="W140" s="158"/>
      <c r="X140" s="158" t="s">
        <v>218</v>
      </c>
      <c r="Y140" s="147"/>
      <c r="Z140" s="147"/>
      <c r="AA140" s="147"/>
      <c r="AB140" s="147"/>
      <c r="AC140" s="147"/>
      <c r="AD140" s="147"/>
      <c r="AE140" s="147"/>
      <c r="AF140" s="147"/>
      <c r="AG140" s="147" t="s">
        <v>219</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62" t="s">
        <v>304</v>
      </c>
      <c r="D141" s="263"/>
      <c r="E141" s="263"/>
      <c r="F141" s="263"/>
      <c r="G141" s="263"/>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157</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92" t="s">
        <v>286</v>
      </c>
      <c r="D142" s="190"/>
      <c r="E142" s="191"/>
      <c r="F142" s="158"/>
      <c r="G142" s="158"/>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223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92" t="s">
        <v>305</v>
      </c>
      <c r="D143" s="190"/>
      <c r="E143" s="191"/>
      <c r="F143" s="158"/>
      <c r="G143" s="158"/>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223</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92" t="s">
        <v>306</v>
      </c>
      <c r="D144" s="190"/>
      <c r="E144" s="191">
        <v>56.091500000000003</v>
      </c>
      <c r="F144" s="158"/>
      <c r="G144" s="158"/>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223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92" t="s">
        <v>307</v>
      </c>
      <c r="D145" s="190"/>
      <c r="E145" s="191"/>
      <c r="F145" s="158"/>
      <c r="G145" s="158"/>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223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92" t="s">
        <v>308</v>
      </c>
      <c r="D146" s="190"/>
      <c r="E146" s="191">
        <v>0.624</v>
      </c>
      <c r="F146" s="158"/>
      <c r="G146" s="158"/>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223</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92" t="s">
        <v>309</v>
      </c>
      <c r="D147" s="190"/>
      <c r="E147" s="191"/>
      <c r="F147" s="158"/>
      <c r="G147" s="158"/>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223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92" t="s">
        <v>310</v>
      </c>
      <c r="D148" s="190"/>
      <c r="E148" s="191">
        <v>0.24492</v>
      </c>
      <c r="F148" s="158"/>
      <c r="G148" s="158"/>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223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92" t="s">
        <v>311</v>
      </c>
      <c r="D149" s="190"/>
      <c r="E149" s="191"/>
      <c r="F149" s="158"/>
      <c r="G149" s="158"/>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223</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92" t="s">
        <v>312</v>
      </c>
      <c r="D150" s="190"/>
      <c r="E150" s="191"/>
      <c r="F150" s="158"/>
      <c r="G150" s="158"/>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223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92" t="s">
        <v>313</v>
      </c>
      <c r="D151" s="190"/>
      <c r="E151" s="191">
        <v>1.2826</v>
      </c>
      <c r="F151" s="158"/>
      <c r="G151" s="158"/>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223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92" t="s">
        <v>314</v>
      </c>
      <c r="D152" s="190"/>
      <c r="E152" s="191"/>
      <c r="F152" s="158"/>
      <c r="G152" s="158"/>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223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92" t="s">
        <v>315</v>
      </c>
      <c r="D153" s="190"/>
      <c r="E153" s="191">
        <v>1.2974399999999999</v>
      </c>
      <c r="F153" s="158"/>
      <c r="G153" s="158"/>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223</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92" t="s">
        <v>316</v>
      </c>
      <c r="D154" s="190"/>
      <c r="E154" s="191"/>
      <c r="F154" s="158"/>
      <c r="G154" s="158"/>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223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92" t="s">
        <v>317</v>
      </c>
      <c r="D155" s="190"/>
      <c r="E155" s="191">
        <v>5.4359999999999999</v>
      </c>
      <c r="F155" s="158"/>
      <c r="G155" s="158"/>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223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92" t="s">
        <v>318</v>
      </c>
      <c r="D156" s="190"/>
      <c r="E156" s="191"/>
      <c r="F156" s="158"/>
      <c r="G156" s="158"/>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223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92" t="s">
        <v>319</v>
      </c>
      <c r="D157" s="190"/>
      <c r="E157" s="191">
        <v>4.12</v>
      </c>
      <c r="F157" s="158"/>
      <c r="G157" s="158"/>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223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264"/>
      <c r="D158" s="265"/>
      <c r="E158" s="265"/>
      <c r="F158" s="265"/>
      <c r="G158" s="265"/>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159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74">
        <v>20</v>
      </c>
      <c r="B159" s="175" t="s">
        <v>320</v>
      </c>
      <c r="C159" s="185" t="s">
        <v>321</v>
      </c>
      <c r="D159" s="176" t="s">
        <v>216</v>
      </c>
      <c r="E159" s="177">
        <v>267.51871999999997</v>
      </c>
      <c r="F159" s="178"/>
      <c r="G159" s="179">
        <f>ROUND(E159*F159,2)</f>
        <v>0</v>
      </c>
      <c r="H159" s="178"/>
      <c r="I159" s="179">
        <f>ROUND(E159*H159,2)</f>
        <v>0</v>
      </c>
      <c r="J159" s="178"/>
      <c r="K159" s="179">
        <f>ROUND(E159*J159,2)</f>
        <v>0</v>
      </c>
      <c r="L159" s="179">
        <v>21</v>
      </c>
      <c r="M159" s="179">
        <f>G159*(1+L159/100)</f>
        <v>0</v>
      </c>
      <c r="N159" s="177">
        <v>3.916E-2</v>
      </c>
      <c r="O159" s="177">
        <f>ROUND(E159*N159,2)</f>
        <v>10.48</v>
      </c>
      <c r="P159" s="177">
        <v>0</v>
      </c>
      <c r="Q159" s="177">
        <f>ROUND(E159*P159,2)</f>
        <v>0</v>
      </c>
      <c r="R159" s="179" t="s">
        <v>303</v>
      </c>
      <c r="S159" s="179" t="s">
        <v>153</v>
      </c>
      <c r="T159" s="180" t="s">
        <v>153</v>
      </c>
      <c r="U159" s="158">
        <v>1.05</v>
      </c>
      <c r="V159" s="158">
        <f>ROUND(E159*U159,2)</f>
        <v>280.89</v>
      </c>
      <c r="W159" s="158"/>
      <c r="X159" s="158" t="s">
        <v>218</v>
      </c>
      <c r="Y159" s="147"/>
      <c r="Z159" s="147"/>
      <c r="AA159" s="147"/>
      <c r="AB159" s="147"/>
      <c r="AC159" s="147"/>
      <c r="AD159" s="147"/>
      <c r="AE159" s="147"/>
      <c r="AF159" s="147"/>
      <c r="AG159" s="147" t="s">
        <v>219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ht="22.5" outlineLevel="1" x14ac:dyDescent="0.2">
      <c r="A160" s="154"/>
      <c r="B160" s="155"/>
      <c r="C160" s="268" t="s">
        <v>322</v>
      </c>
      <c r="D160" s="269"/>
      <c r="E160" s="269"/>
      <c r="F160" s="269"/>
      <c r="G160" s="269"/>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221</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81" t="str">
        <f>C160</f>
        <v>svislé nebo šikmé (odkloněné), půdorysně přímé nebo zalomené, stěn základových pasů ve volných nebo zapažených jámách, rýhách, šachtách, včetně případných vzpěr,</v>
      </c>
      <c r="BB160" s="147"/>
      <c r="BC160" s="147"/>
      <c r="BD160" s="147"/>
      <c r="BE160" s="147"/>
      <c r="BF160" s="147"/>
      <c r="BG160" s="147"/>
      <c r="BH160" s="147"/>
    </row>
    <row r="161" spans="1:60" outlineLevel="1" x14ac:dyDescent="0.2">
      <c r="A161" s="154"/>
      <c r="B161" s="155"/>
      <c r="C161" s="192" t="s">
        <v>286</v>
      </c>
      <c r="D161" s="190"/>
      <c r="E161" s="191"/>
      <c r="F161" s="158"/>
      <c r="G161" s="158"/>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223</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92" t="s">
        <v>305</v>
      </c>
      <c r="D162" s="190"/>
      <c r="E162" s="191"/>
      <c r="F162" s="158"/>
      <c r="G162" s="158"/>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223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92" t="s">
        <v>323</v>
      </c>
      <c r="D163" s="190"/>
      <c r="E163" s="191">
        <v>204.56899999999999</v>
      </c>
      <c r="F163" s="158"/>
      <c r="G163" s="158"/>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223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92" t="s">
        <v>307</v>
      </c>
      <c r="D164" s="190"/>
      <c r="E164" s="191"/>
      <c r="F164" s="158"/>
      <c r="G164" s="158"/>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223</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92" t="s">
        <v>324</v>
      </c>
      <c r="D165" s="190"/>
      <c r="E165" s="191">
        <v>0.78</v>
      </c>
      <c r="F165" s="158"/>
      <c r="G165" s="158"/>
      <c r="H165" s="158"/>
      <c r="I165" s="158"/>
      <c r="J165" s="158"/>
      <c r="K165" s="158"/>
      <c r="L165" s="158"/>
      <c r="M165" s="158"/>
      <c r="N165" s="157"/>
      <c r="O165" s="157"/>
      <c r="P165" s="157"/>
      <c r="Q165" s="157"/>
      <c r="R165" s="158"/>
      <c r="S165" s="158"/>
      <c r="T165" s="158"/>
      <c r="U165" s="158"/>
      <c r="V165" s="158"/>
      <c r="W165" s="158"/>
      <c r="X165" s="158"/>
      <c r="Y165" s="147"/>
      <c r="Z165" s="147"/>
      <c r="AA165" s="147"/>
      <c r="AB165" s="147"/>
      <c r="AC165" s="147"/>
      <c r="AD165" s="147"/>
      <c r="AE165" s="147"/>
      <c r="AF165" s="147"/>
      <c r="AG165" s="147" t="s">
        <v>223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92" t="s">
        <v>309</v>
      </c>
      <c r="D166" s="190"/>
      <c r="E166" s="191"/>
      <c r="F166" s="158"/>
      <c r="G166" s="158"/>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223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92" t="s">
        <v>325</v>
      </c>
      <c r="D167" s="190"/>
      <c r="E167" s="191">
        <v>1.8777200000000001</v>
      </c>
      <c r="F167" s="158"/>
      <c r="G167" s="158"/>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223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92" t="s">
        <v>311</v>
      </c>
      <c r="D168" s="190"/>
      <c r="E168" s="191"/>
      <c r="F168" s="158"/>
      <c r="G168" s="158"/>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223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92" t="s">
        <v>312</v>
      </c>
      <c r="D169" s="190"/>
      <c r="E169" s="191"/>
      <c r="F169" s="158"/>
      <c r="G169" s="158"/>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223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92" t="s">
        <v>326</v>
      </c>
      <c r="D170" s="190"/>
      <c r="E170" s="191">
        <v>5.984</v>
      </c>
      <c r="F170" s="158"/>
      <c r="G170" s="158"/>
      <c r="H170" s="158"/>
      <c r="I170" s="158"/>
      <c r="J170" s="158"/>
      <c r="K170" s="158"/>
      <c r="L170" s="158"/>
      <c r="M170" s="158"/>
      <c r="N170" s="157"/>
      <c r="O170" s="157"/>
      <c r="P170" s="157"/>
      <c r="Q170" s="157"/>
      <c r="R170" s="158"/>
      <c r="S170" s="158"/>
      <c r="T170" s="158"/>
      <c r="U170" s="158"/>
      <c r="V170" s="158"/>
      <c r="W170" s="158"/>
      <c r="X170" s="158"/>
      <c r="Y170" s="147"/>
      <c r="Z170" s="147"/>
      <c r="AA170" s="147"/>
      <c r="AB170" s="147"/>
      <c r="AC170" s="147"/>
      <c r="AD170" s="147"/>
      <c r="AE170" s="147"/>
      <c r="AF170" s="147"/>
      <c r="AG170" s="147" t="s">
        <v>223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92" t="s">
        <v>314</v>
      </c>
      <c r="D171" s="190"/>
      <c r="E171" s="191"/>
      <c r="F171" s="158"/>
      <c r="G171" s="158"/>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223</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92" t="s">
        <v>327</v>
      </c>
      <c r="D172" s="190"/>
      <c r="E172" s="191">
        <v>6.5279999999999996</v>
      </c>
      <c r="F172" s="158"/>
      <c r="G172" s="158"/>
      <c r="H172" s="158"/>
      <c r="I172" s="158"/>
      <c r="J172" s="158"/>
      <c r="K172" s="158"/>
      <c r="L172" s="158"/>
      <c r="M172" s="158"/>
      <c r="N172" s="157"/>
      <c r="O172" s="157"/>
      <c r="P172" s="157"/>
      <c r="Q172" s="157"/>
      <c r="R172" s="158"/>
      <c r="S172" s="158"/>
      <c r="T172" s="158"/>
      <c r="U172" s="158"/>
      <c r="V172" s="158"/>
      <c r="W172" s="158"/>
      <c r="X172" s="158"/>
      <c r="Y172" s="147"/>
      <c r="Z172" s="147"/>
      <c r="AA172" s="147"/>
      <c r="AB172" s="147"/>
      <c r="AC172" s="147"/>
      <c r="AD172" s="147"/>
      <c r="AE172" s="147"/>
      <c r="AF172" s="147"/>
      <c r="AG172" s="147" t="s">
        <v>223</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92" t="s">
        <v>316</v>
      </c>
      <c r="D173" s="190"/>
      <c r="E173" s="191"/>
      <c r="F173" s="158"/>
      <c r="G173" s="158"/>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223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92" t="s">
        <v>328</v>
      </c>
      <c r="D174" s="190"/>
      <c r="E174" s="191">
        <v>27.18</v>
      </c>
      <c r="F174" s="158"/>
      <c r="G174" s="158"/>
      <c r="H174" s="158"/>
      <c r="I174" s="158"/>
      <c r="J174" s="158"/>
      <c r="K174" s="158"/>
      <c r="L174" s="158"/>
      <c r="M174" s="158"/>
      <c r="N174" s="157"/>
      <c r="O174" s="157"/>
      <c r="P174" s="157"/>
      <c r="Q174" s="157"/>
      <c r="R174" s="158"/>
      <c r="S174" s="158"/>
      <c r="T174" s="158"/>
      <c r="U174" s="158"/>
      <c r="V174" s="158"/>
      <c r="W174" s="158"/>
      <c r="X174" s="158"/>
      <c r="Y174" s="147"/>
      <c r="Z174" s="147"/>
      <c r="AA174" s="147"/>
      <c r="AB174" s="147"/>
      <c r="AC174" s="147"/>
      <c r="AD174" s="147"/>
      <c r="AE174" s="147"/>
      <c r="AF174" s="147"/>
      <c r="AG174" s="147" t="s">
        <v>223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92" t="s">
        <v>318</v>
      </c>
      <c r="D175" s="190"/>
      <c r="E175" s="191"/>
      <c r="F175" s="158"/>
      <c r="G175" s="158"/>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223</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92" t="s">
        <v>329</v>
      </c>
      <c r="D176" s="190"/>
      <c r="E176" s="191">
        <v>20.6</v>
      </c>
      <c r="F176" s="158"/>
      <c r="G176" s="158"/>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223</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64"/>
      <c r="D177" s="265"/>
      <c r="E177" s="265"/>
      <c r="F177" s="265"/>
      <c r="G177" s="265"/>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159</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4">
        <v>21</v>
      </c>
      <c r="B178" s="175" t="s">
        <v>330</v>
      </c>
      <c r="C178" s="185" t="s">
        <v>331</v>
      </c>
      <c r="D178" s="176" t="s">
        <v>216</v>
      </c>
      <c r="E178" s="177">
        <v>267.51871999999997</v>
      </c>
      <c r="F178" s="178"/>
      <c r="G178" s="179">
        <f>ROUND(E178*F178,2)</f>
        <v>0</v>
      </c>
      <c r="H178" s="178"/>
      <c r="I178" s="179">
        <f>ROUND(E178*H178,2)</f>
        <v>0</v>
      </c>
      <c r="J178" s="178"/>
      <c r="K178" s="179">
        <f>ROUND(E178*J178,2)</f>
        <v>0</v>
      </c>
      <c r="L178" s="179">
        <v>21</v>
      </c>
      <c r="M178" s="179">
        <f>G178*(1+L178/100)</f>
        <v>0</v>
      </c>
      <c r="N178" s="177">
        <v>0</v>
      </c>
      <c r="O178" s="177">
        <f>ROUND(E178*N178,2)</f>
        <v>0</v>
      </c>
      <c r="P178" s="177">
        <v>0</v>
      </c>
      <c r="Q178" s="177">
        <f>ROUND(E178*P178,2)</f>
        <v>0</v>
      </c>
      <c r="R178" s="179" t="s">
        <v>303</v>
      </c>
      <c r="S178" s="179" t="s">
        <v>153</v>
      </c>
      <c r="T178" s="180" t="s">
        <v>153</v>
      </c>
      <c r="U178" s="158">
        <v>0.32</v>
      </c>
      <c r="V178" s="158">
        <f>ROUND(E178*U178,2)</f>
        <v>85.61</v>
      </c>
      <c r="W178" s="158"/>
      <c r="X178" s="158" t="s">
        <v>218</v>
      </c>
      <c r="Y178" s="147"/>
      <c r="Z178" s="147"/>
      <c r="AA178" s="147"/>
      <c r="AB178" s="147"/>
      <c r="AC178" s="147"/>
      <c r="AD178" s="147"/>
      <c r="AE178" s="147"/>
      <c r="AF178" s="147"/>
      <c r="AG178" s="147" t="s">
        <v>219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54"/>
      <c r="B179" s="155"/>
      <c r="C179" s="268" t="s">
        <v>322</v>
      </c>
      <c r="D179" s="269"/>
      <c r="E179" s="269"/>
      <c r="F179" s="269"/>
      <c r="G179" s="269"/>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221</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81" t="str">
        <f>C179</f>
        <v>svislé nebo šikmé (odkloněné), půdorysně přímé nebo zalomené, stěn základových pasů ve volných nebo zapažených jámách, rýhách, šachtách, včetně případných vzpěr,</v>
      </c>
      <c r="BB179" s="147"/>
      <c r="BC179" s="147"/>
      <c r="BD179" s="147"/>
      <c r="BE179" s="147"/>
      <c r="BF179" s="147"/>
      <c r="BG179" s="147"/>
      <c r="BH179" s="147"/>
    </row>
    <row r="180" spans="1:60" outlineLevel="1" x14ac:dyDescent="0.2">
      <c r="A180" s="154"/>
      <c r="B180" s="155"/>
      <c r="C180" s="253" t="s">
        <v>332</v>
      </c>
      <c r="D180" s="254"/>
      <c r="E180" s="254"/>
      <c r="F180" s="254"/>
      <c r="G180" s="254"/>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157</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92" t="s">
        <v>286</v>
      </c>
      <c r="D181" s="190"/>
      <c r="E181" s="191"/>
      <c r="F181" s="158"/>
      <c r="G181" s="158"/>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223</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92" t="s">
        <v>305</v>
      </c>
      <c r="D182" s="190"/>
      <c r="E182" s="191"/>
      <c r="F182" s="158"/>
      <c r="G182" s="158"/>
      <c r="H182" s="158"/>
      <c r="I182" s="158"/>
      <c r="J182" s="158"/>
      <c r="K182" s="158"/>
      <c r="L182" s="158"/>
      <c r="M182" s="158"/>
      <c r="N182" s="157"/>
      <c r="O182" s="157"/>
      <c r="P182" s="157"/>
      <c r="Q182" s="157"/>
      <c r="R182" s="158"/>
      <c r="S182" s="158"/>
      <c r="T182" s="158"/>
      <c r="U182" s="158"/>
      <c r="V182" s="158"/>
      <c r="W182" s="158"/>
      <c r="X182" s="158"/>
      <c r="Y182" s="147"/>
      <c r="Z182" s="147"/>
      <c r="AA182" s="147"/>
      <c r="AB182" s="147"/>
      <c r="AC182" s="147"/>
      <c r="AD182" s="147"/>
      <c r="AE182" s="147"/>
      <c r="AF182" s="147"/>
      <c r="AG182" s="147" t="s">
        <v>223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92" t="s">
        <v>323</v>
      </c>
      <c r="D183" s="190"/>
      <c r="E183" s="191">
        <v>204.56899999999999</v>
      </c>
      <c r="F183" s="158"/>
      <c r="G183" s="158"/>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223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92" t="s">
        <v>307</v>
      </c>
      <c r="D184" s="190"/>
      <c r="E184" s="191"/>
      <c r="F184" s="158"/>
      <c r="G184" s="158"/>
      <c r="H184" s="158"/>
      <c r="I184" s="158"/>
      <c r="J184" s="158"/>
      <c r="K184" s="158"/>
      <c r="L184" s="158"/>
      <c r="M184" s="158"/>
      <c r="N184" s="157"/>
      <c r="O184" s="157"/>
      <c r="P184" s="157"/>
      <c r="Q184" s="157"/>
      <c r="R184" s="158"/>
      <c r="S184" s="158"/>
      <c r="T184" s="158"/>
      <c r="U184" s="158"/>
      <c r="V184" s="158"/>
      <c r="W184" s="158"/>
      <c r="X184" s="158"/>
      <c r="Y184" s="147"/>
      <c r="Z184" s="147"/>
      <c r="AA184" s="147"/>
      <c r="AB184" s="147"/>
      <c r="AC184" s="147"/>
      <c r="AD184" s="147"/>
      <c r="AE184" s="147"/>
      <c r="AF184" s="147"/>
      <c r="AG184" s="147" t="s">
        <v>223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92" t="s">
        <v>324</v>
      </c>
      <c r="D185" s="190"/>
      <c r="E185" s="191">
        <v>0.78</v>
      </c>
      <c r="F185" s="158"/>
      <c r="G185" s="158"/>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223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92" t="s">
        <v>309</v>
      </c>
      <c r="D186" s="190"/>
      <c r="E186" s="191"/>
      <c r="F186" s="158"/>
      <c r="G186" s="158"/>
      <c r="H186" s="158"/>
      <c r="I186" s="158"/>
      <c r="J186" s="158"/>
      <c r="K186" s="158"/>
      <c r="L186" s="158"/>
      <c r="M186" s="158"/>
      <c r="N186" s="157"/>
      <c r="O186" s="157"/>
      <c r="P186" s="157"/>
      <c r="Q186" s="157"/>
      <c r="R186" s="158"/>
      <c r="S186" s="158"/>
      <c r="T186" s="158"/>
      <c r="U186" s="158"/>
      <c r="V186" s="158"/>
      <c r="W186" s="158"/>
      <c r="X186" s="158"/>
      <c r="Y186" s="147"/>
      <c r="Z186" s="147"/>
      <c r="AA186" s="147"/>
      <c r="AB186" s="147"/>
      <c r="AC186" s="147"/>
      <c r="AD186" s="147"/>
      <c r="AE186" s="147"/>
      <c r="AF186" s="147"/>
      <c r="AG186" s="147" t="s">
        <v>223</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92" t="s">
        <v>325</v>
      </c>
      <c r="D187" s="190"/>
      <c r="E187" s="191">
        <v>1.8777200000000001</v>
      </c>
      <c r="F187" s="158"/>
      <c r="G187" s="158"/>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223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92" t="s">
        <v>311</v>
      </c>
      <c r="D188" s="190"/>
      <c r="E188" s="191"/>
      <c r="F188" s="158"/>
      <c r="G188" s="158"/>
      <c r="H188" s="158"/>
      <c r="I188" s="158"/>
      <c r="J188" s="158"/>
      <c r="K188" s="158"/>
      <c r="L188" s="158"/>
      <c r="M188" s="158"/>
      <c r="N188" s="157"/>
      <c r="O188" s="157"/>
      <c r="P188" s="157"/>
      <c r="Q188" s="157"/>
      <c r="R188" s="158"/>
      <c r="S188" s="158"/>
      <c r="T188" s="158"/>
      <c r="U188" s="158"/>
      <c r="V188" s="158"/>
      <c r="W188" s="158"/>
      <c r="X188" s="158"/>
      <c r="Y188" s="147"/>
      <c r="Z188" s="147"/>
      <c r="AA188" s="147"/>
      <c r="AB188" s="147"/>
      <c r="AC188" s="147"/>
      <c r="AD188" s="147"/>
      <c r="AE188" s="147"/>
      <c r="AF188" s="147"/>
      <c r="AG188" s="147" t="s">
        <v>223</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92" t="s">
        <v>312</v>
      </c>
      <c r="D189" s="190"/>
      <c r="E189" s="191"/>
      <c r="F189" s="158"/>
      <c r="G189" s="158"/>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223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92" t="s">
        <v>326</v>
      </c>
      <c r="D190" s="190"/>
      <c r="E190" s="191">
        <v>5.984</v>
      </c>
      <c r="F190" s="158"/>
      <c r="G190" s="158"/>
      <c r="H190" s="158"/>
      <c r="I190" s="158"/>
      <c r="J190" s="158"/>
      <c r="K190" s="158"/>
      <c r="L190" s="158"/>
      <c r="M190" s="158"/>
      <c r="N190" s="157"/>
      <c r="O190" s="157"/>
      <c r="P190" s="157"/>
      <c r="Q190" s="157"/>
      <c r="R190" s="158"/>
      <c r="S190" s="158"/>
      <c r="T190" s="158"/>
      <c r="U190" s="158"/>
      <c r="V190" s="158"/>
      <c r="W190" s="158"/>
      <c r="X190" s="158"/>
      <c r="Y190" s="147"/>
      <c r="Z190" s="147"/>
      <c r="AA190" s="147"/>
      <c r="AB190" s="147"/>
      <c r="AC190" s="147"/>
      <c r="AD190" s="147"/>
      <c r="AE190" s="147"/>
      <c r="AF190" s="147"/>
      <c r="AG190" s="147" t="s">
        <v>223</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92" t="s">
        <v>314</v>
      </c>
      <c r="D191" s="190"/>
      <c r="E191" s="191"/>
      <c r="F191" s="158"/>
      <c r="G191" s="158"/>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223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92" t="s">
        <v>327</v>
      </c>
      <c r="D192" s="190"/>
      <c r="E192" s="191">
        <v>6.5279999999999996</v>
      </c>
      <c r="F192" s="158"/>
      <c r="G192" s="158"/>
      <c r="H192" s="158"/>
      <c r="I192" s="158"/>
      <c r="J192" s="158"/>
      <c r="K192" s="158"/>
      <c r="L192" s="158"/>
      <c r="M192" s="158"/>
      <c r="N192" s="157"/>
      <c r="O192" s="157"/>
      <c r="P192" s="157"/>
      <c r="Q192" s="157"/>
      <c r="R192" s="158"/>
      <c r="S192" s="158"/>
      <c r="T192" s="158"/>
      <c r="U192" s="158"/>
      <c r="V192" s="158"/>
      <c r="W192" s="158"/>
      <c r="X192" s="158"/>
      <c r="Y192" s="147"/>
      <c r="Z192" s="147"/>
      <c r="AA192" s="147"/>
      <c r="AB192" s="147"/>
      <c r="AC192" s="147"/>
      <c r="AD192" s="147"/>
      <c r="AE192" s="147"/>
      <c r="AF192" s="147"/>
      <c r="AG192" s="147" t="s">
        <v>223</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92" t="s">
        <v>316</v>
      </c>
      <c r="D193" s="190"/>
      <c r="E193" s="191"/>
      <c r="F193" s="158"/>
      <c r="G193" s="158"/>
      <c r="H193" s="158"/>
      <c r="I193" s="158"/>
      <c r="J193" s="158"/>
      <c r="K193" s="158"/>
      <c r="L193" s="158"/>
      <c r="M193" s="158"/>
      <c r="N193" s="157"/>
      <c r="O193" s="157"/>
      <c r="P193" s="157"/>
      <c r="Q193" s="157"/>
      <c r="R193" s="158"/>
      <c r="S193" s="158"/>
      <c r="T193" s="158"/>
      <c r="U193" s="158"/>
      <c r="V193" s="158"/>
      <c r="W193" s="158"/>
      <c r="X193" s="158"/>
      <c r="Y193" s="147"/>
      <c r="Z193" s="147"/>
      <c r="AA193" s="147"/>
      <c r="AB193" s="147"/>
      <c r="AC193" s="147"/>
      <c r="AD193" s="147"/>
      <c r="AE193" s="147"/>
      <c r="AF193" s="147"/>
      <c r="AG193" s="147" t="s">
        <v>223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92" t="s">
        <v>328</v>
      </c>
      <c r="D194" s="190"/>
      <c r="E194" s="191">
        <v>27.18</v>
      </c>
      <c r="F194" s="158"/>
      <c r="G194" s="158"/>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223</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92" t="s">
        <v>318</v>
      </c>
      <c r="D195" s="190"/>
      <c r="E195" s="191"/>
      <c r="F195" s="158"/>
      <c r="G195" s="158"/>
      <c r="H195" s="158"/>
      <c r="I195" s="158"/>
      <c r="J195" s="158"/>
      <c r="K195" s="158"/>
      <c r="L195" s="158"/>
      <c r="M195" s="158"/>
      <c r="N195" s="157"/>
      <c r="O195" s="157"/>
      <c r="P195" s="157"/>
      <c r="Q195" s="157"/>
      <c r="R195" s="158"/>
      <c r="S195" s="158"/>
      <c r="T195" s="158"/>
      <c r="U195" s="158"/>
      <c r="V195" s="158"/>
      <c r="W195" s="158"/>
      <c r="X195" s="158"/>
      <c r="Y195" s="147"/>
      <c r="Z195" s="147"/>
      <c r="AA195" s="147"/>
      <c r="AB195" s="147"/>
      <c r="AC195" s="147"/>
      <c r="AD195" s="147"/>
      <c r="AE195" s="147"/>
      <c r="AF195" s="147"/>
      <c r="AG195" s="147" t="s">
        <v>223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92" t="s">
        <v>329</v>
      </c>
      <c r="D196" s="190"/>
      <c r="E196" s="191">
        <v>20.6</v>
      </c>
      <c r="F196" s="158"/>
      <c r="G196" s="158"/>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223</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264"/>
      <c r="D197" s="265"/>
      <c r="E197" s="265"/>
      <c r="F197" s="265"/>
      <c r="G197" s="265"/>
      <c r="H197" s="158"/>
      <c r="I197" s="158"/>
      <c r="J197" s="158"/>
      <c r="K197" s="158"/>
      <c r="L197" s="158"/>
      <c r="M197" s="158"/>
      <c r="N197" s="157"/>
      <c r="O197" s="157"/>
      <c r="P197" s="157"/>
      <c r="Q197" s="157"/>
      <c r="R197" s="158"/>
      <c r="S197" s="158"/>
      <c r="T197" s="158"/>
      <c r="U197" s="158"/>
      <c r="V197" s="158"/>
      <c r="W197" s="158"/>
      <c r="X197" s="158"/>
      <c r="Y197" s="147"/>
      <c r="Z197" s="147"/>
      <c r="AA197" s="147"/>
      <c r="AB197" s="147"/>
      <c r="AC197" s="147"/>
      <c r="AD197" s="147"/>
      <c r="AE197" s="147"/>
      <c r="AF197" s="147"/>
      <c r="AG197" s="147" t="s">
        <v>159</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x14ac:dyDescent="0.2">
      <c r="A198" s="164" t="s">
        <v>148</v>
      </c>
      <c r="B198" s="165" t="s">
        <v>76</v>
      </c>
      <c r="C198" s="184" t="s">
        <v>78</v>
      </c>
      <c r="D198" s="166"/>
      <c r="E198" s="167"/>
      <c r="F198" s="168"/>
      <c r="G198" s="168">
        <f>SUMIF(AG199:AG241,"&lt;&gt;NOR",G199:G241)</f>
        <v>0</v>
      </c>
      <c r="H198" s="168"/>
      <c r="I198" s="168">
        <f>SUM(I199:I241)</f>
        <v>0</v>
      </c>
      <c r="J198" s="168"/>
      <c r="K198" s="168">
        <f>SUM(K199:K241)</f>
        <v>0</v>
      </c>
      <c r="L198" s="168"/>
      <c r="M198" s="168">
        <f>SUM(M199:M241)</f>
        <v>0</v>
      </c>
      <c r="N198" s="167"/>
      <c r="O198" s="167">
        <f>SUM(O199:O241)</f>
        <v>73.510000000000005</v>
      </c>
      <c r="P198" s="167"/>
      <c r="Q198" s="167">
        <f>SUM(Q199:Q241)</f>
        <v>0</v>
      </c>
      <c r="R198" s="168"/>
      <c r="S198" s="168"/>
      <c r="T198" s="169"/>
      <c r="U198" s="163"/>
      <c r="V198" s="163">
        <f>SUM(V199:V241)</f>
        <v>156.51999999999998</v>
      </c>
      <c r="W198" s="163"/>
      <c r="X198" s="163"/>
      <c r="AG198" t="s">
        <v>149</v>
      </c>
    </row>
    <row r="199" spans="1:60" outlineLevel="1" x14ac:dyDescent="0.2">
      <c r="A199" s="174">
        <v>22</v>
      </c>
      <c r="B199" s="175" t="s">
        <v>333</v>
      </c>
      <c r="C199" s="185" t="s">
        <v>334</v>
      </c>
      <c r="D199" s="176" t="s">
        <v>242</v>
      </c>
      <c r="E199" s="177">
        <v>13.592879999999999</v>
      </c>
      <c r="F199" s="178"/>
      <c r="G199" s="179">
        <f>ROUND(E199*F199,2)</f>
        <v>0</v>
      </c>
      <c r="H199" s="178"/>
      <c r="I199" s="179">
        <f>ROUND(E199*H199,2)</f>
        <v>0</v>
      </c>
      <c r="J199" s="178"/>
      <c r="K199" s="179">
        <f>ROUND(E199*J199,2)</f>
        <v>0</v>
      </c>
      <c r="L199" s="179">
        <v>21</v>
      </c>
      <c r="M199" s="179">
        <f>G199*(1+L199/100)</f>
        <v>0</v>
      </c>
      <c r="N199" s="177">
        <v>1.8207100000000001</v>
      </c>
      <c r="O199" s="177">
        <f>ROUND(E199*N199,2)</f>
        <v>24.75</v>
      </c>
      <c r="P199" s="177">
        <v>0</v>
      </c>
      <c r="Q199" s="177">
        <f>ROUND(E199*P199,2)</f>
        <v>0</v>
      </c>
      <c r="R199" s="179"/>
      <c r="S199" s="179" t="s">
        <v>205</v>
      </c>
      <c r="T199" s="180" t="s">
        <v>154</v>
      </c>
      <c r="U199" s="158">
        <v>3.83</v>
      </c>
      <c r="V199" s="158">
        <f>ROUND(E199*U199,2)</f>
        <v>52.06</v>
      </c>
      <c r="W199" s="158"/>
      <c r="X199" s="158" t="s">
        <v>218</v>
      </c>
      <c r="Y199" s="147"/>
      <c r="Z199" s="147"/>
      <c r="AA199" s="147"/>
      <c r="AB199" s="147"/>
      <c r="AC199" s="147"/>
      <c r="AD199" s="147"/>
      <c r="AE199" s="147"/>
      <c r="AF199" s="147"/>
      <c r="AG199" s="147" t="s">
        <v>219</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92" t="s">
        <v>311</v>
      </c>
      <c r="D200" s="190"/>
      <c r="E200" s="191"/>
      <c r="F200" s="158"/>
      <c r="G200" s="158"/>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223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92" t="s">
        <v>312</v>
      </c>
      <c r="D201" s="190"/>
      <c r="E201" s="191"/>
      <c r="F201" s="158"/>
      <c r="G201" s="158"/>
      <c r="H201" s="158"/>
      <c r="I201" s="158"/>
      <c r="J201" s="158"/>
      <c r="K201" s="158"/>
      <c r="L201" s="158"/>
      <c r="M201" s="158"/>
      <c r="N201" s="157"/>
      <c r="O201" s="157"/>
      <c r="P201" s="157"/>
      <c r="Q201" s="157"/>
      <c r="R201" s="158"/>
      <c r="S201" s="158"/>
      <c r="T201" s="158"/>
      <c r="U201" s="158"/>
      <c r="V201" s="158"/>
      <c r="W201" s="158"/>
      <c r="X201" s="158"/>
      <c r="Y201" s="147"/>
      <c r="Z201" s="147"/>
      <c r="AA201" s="147"/>
      <c r="AB201" s="147"/>
      <c r="AC201" s="147"/>
      <c r="AD201" s="147"/>
      <c r="AE201" s="147"/>
      <c r="AF201" s="147"/>
      <c r="AG201" s="147" t="s">
        <v>223</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92" t="s">
        <v>335</v>
      </c>
      <c r="D202" s="190"/>
      <c r="E202" s="191">
        <v>1.0671900000000001</v>
      </c>
      <c r="F202" s="158"/>
      <c r="G202" s="158"/>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223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92" t="s">
        <v>314</v>
      </c>
      <c r="D203" s="190"/>
      <c r="E203" s="191"/>
      <c r="F203" s="158"/>
      <c r="G203" s="158"/>
      <c r="H203" s="158"/>
      <c r="I203" s="158"/>
      <c r="J203" s="158"/>
      <c r="K203" s="158"/>
      <c r="L203" s="158"/>
      <c r="M203" s="158"/>
      <c r="N203" s="157"/>
      <c r="O203" s="157"/>
      <c r="P203" s="157"/>
      <c r="Q203" s="157"/>
      <c r="R203" s="158"/>
      <c r="S203" s="158"/>
      <c r="T203" s="158"/>
      <c r="U203" s="158"/>
      <c r="V203" s="158"/>
      <c r="W203" s="158"/>
      <c r="X203" s="158"/>
      <c r="Y203" s="147"/>
      <c r="Z203" s="147"/>
      <c r="AA203" s="147"/>
      <c r="AB203" s="147"/>
      <c r="AC203" s="147"/>
      <c r="AD203" s="147"/>
      <c r="AE203" s="147"/>
      <c r="AF203" s="147"/>
      <c r="AG203" s="147" t="s">
        <v>223</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92" t="s">
        <v>336</v>
      </c>
      <c r="D204" s="190"/>
      <c r="E204" s="191">
        <v>1.16421</v>
      </c>
      <c r="F204" s="158"/>
      <c r="G204" s="158"/>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223</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92" t="s">
        <v>316</v>
      </c>
      <c r="D205" s="190"/>
      <c r="E205" s="191"/>
      <c r="F205" s="158"/>
      <c r="G205" s="158"/>
      <c r="H205" s="158"/>
      <c r="I205" s="158"/>
      <c r="J205" s="158"/>
      <c r="K205" s="158"/>
      <c r="L205" s="158"/>
      <c r="M205" s="158"/>
      <c r="N205" s="157"/>
      <c r="O205" s="157"/>
      <c r="P205" s="157"/>
      <c r="Q205" s="157"/>
      <c r="R205" s="158"/>
      <c r="S205" s="158"/>
      <c r="T205" s="158"/>
      <c r="U205" s="158"/>
      <c r="V205" s="158"/>
      <c r="W205" s="158"/>
      <c r="X205" s="158"/>
      <c r="Y205" s="147"/>
      <c r="Z205" s="147"/>
      <c r="AA205" s="147"/>
      <c r="AB205" s="147"/>
      <c r="AC205" s="147"/>
      <c r="AD205" s="147"/>
      <c r="AE205" s="147"/>
      <c r="AF205" s="147"/>
      <c r="AG205" s="147" t="s">
        <v>223</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92" t="s">
        <v>337</v>
      </c>
      <c r="D206" s="190"/>
      <c r="E206" s="191">
        <v>6.4630599999999996</v>
      </c>
      <c r="F206" s="158"/>
      <c r="G206" s="158"/>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223</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92" t="s">
        <v>318</v>
      </c>
      <c r="D207" s="190"/>
      <c r="E207" s="191"/>
      <c r="F207" s="158"/>
      <c r="G207" s="158"/>
      <c r="H207" s="158"/>
      <c r="I207" s="158"/>
      <c r="J207" s="158"/>
      <c r="K207" s="158"/>
      <c r="L207" s="158"/>
      <c r="M207" s="158"/>
      <c r="N207" s="157"/>
      <c r="O207" s="157"/>
      <c r="P207" s="157"/>
      <c r="Q207" s="157"/>
      <c r="R207" s="158"/>
      <c r="S207" s="158"/>
      <c r="T207" s="158"/>
      <c r="U207" s="158"/>
      <c r="V207" s="158"/>
      <c r="W207" s="158"/>
      <c r="X207" s="158"/>
      <c r="Y207" s="147"/>
      <c r="Z207" s="147"/>
      <c r="AA207" s="147"/>
      <c r="AB207" s="147"/>
      <c r="AC207" s="147"/>
      <c r="AD207" s="147"/>
      <c r="AE207" s="147"/>
      <c r="AF207" s="147"/>
      <c r="AG207" s="147" t="s">
        <v>223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92" t="s">
        <v>338</v>
      </c>
      <c r="D208" s="190"/>
      <c r="E208" s="191">
        <v>4.8984199999999998</v>
      </c>
      <c r="F208" s="158"/>
      <c r="G208" s="158"/>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223</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264"/>
      <c r="D209" s="265"/>
      <c r="E209" s="265"/>
      <c r="F209" s="265"/>
      <c r="G209" s="265"/>
      <c r="H209" s="158"/>
      <c r="I209" s="158"/>
      <c r="J209" s="158"/>
      <c r="K209" s="158"/>
      <c r="L209" s="158"/>
      <c r="M209" s="158"/>
      <c r="N209" s="157"/>
      <c r="O209" s="157"/>
      <c r="P209" s="157"/>
      <c r="Q209" s="157"/>
      <c r="R209" s="158"/>
      <c r="S209" s="158"/>
      <c r="T209" s="158"/>
      <c r="U209" s="158"/>
      <c r="V209" s="158"/>
      <c r="W209" s="158"/>
      <c r="X209" s="158"/>
      <c r="Y209" s="147"/>
      <c r="Z209" s="147"/>
      <c r="AA209" s="147"/>
      <c r="AB209" s="147"/>
      <c r="AC209" s="147"/>
      <c r="AD209" s="147"/>
      <c r="AE209" s="147"/>
      <c r="AF209" s="147"/>
      <c r="AG209" s="147" t="s">
        <v>159</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74">
        <v>23</v>
      </c>
      <c r="B210" s="175" t="s">
        <v>339</v>
      </c>
      <c r="C210" s="185" t="s">
        <v>340</v>
      </c>
      <c r="D210" s="176" t="s">
        <v>242</v>
      </c>
      <c r="E210" s="177">
        <v>24.380099999999999</v>
      </c>
      <c r="F210" s="178"/>
      <c r="G210" s="179">
        <f>ROUND(E210*F210,2)</f>
        <v>0</v>
      </c>
      <c r="H210" s="178"/>
      <c r="I210" s="179">
        <f>ROUND(E210*H210,2)</f>
        <v>0</v>
      </c>
      <c r="J210" s="178"/>
      <c r="K210" s="179">
        <f>ROUND(E210*J210,2)</f>
        <v>0</v>
      </c>
      <c r="L210" s="179">
        <v>21</v>
      </c>
      <c r="M210" s="179">
        <f>G210*(1+L210/100)</f>
        <v>0</v>
      </c>
      <c r="N210" s="177">
        <v>1.8207100000000001</v>
      </c>
      <c r="O210" s="177">
        <f>ROUND(E210*N210,2)</f>
        <v>44.39</v>
      </c>
      <c r="P210" s="177">
        <v>0</v>
      </c>
      <c r="Q210" s="177">
        <f>ROUND(E210*P210,2)</f>
        <v>0</v>
      </c>
      <c r="R210" s="179"/>
      <c r="S210" s="179" t="s">
        <v>205</v>
      </c>
      <c r="T210" s="180" t="s">
        <v>341</v>
      </c>
      <c r="U210" s="158">
        <v>3.8319999999999999</v>
      </c>
      <c r="V210" s="158">
        <f>ROUND(E210*U210,2)</f>
        <v>93.42</v>
      </c>
      <c r="W210" s="158"/>
      <c r="X210" s="158" t="s">
        <v>218</v>
      </c>
      <c r="Y210" s="147"/>
      <c r="Z210" s="147"/>
      <c r="AA210" s="147"/>
      <c r="AB210" s="147"/>
      <c r="AC210" s="147"/>
      <c r="AD210" s="147"/>
      <c r="AE210" s="147"/>
      <c r="AF210" s="147"/>
      <c r="AG210" s="147" t="s">
        <v>219</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92" t="s">
        <v>311</v>
      </c>
      <c r="D211" s="190"/>
      <c r="E211" s="191"/>
      <c r="F211" s="158"/>
      <c r="G211" s="158"/>
      <c r="H211" s="158"/>
      <c r="I211" s="158"/>
      <c r="J211" s="158"/>
      <c r="K211" s="158"/>
      <c r="L211" s="158"/>
      <c r="M211" s="158"/>
      <c r="N211" s="157"/>
      <c r="O211" s="157"/>
      <c r="P211" s="157"/>
      <c r="Q211" s="157"/>
      <c r="R211" s="158"/>
      <c r="S211" s="158"/>
      <c r="T211" s="158"/>
      <c r="U211" s="158"/>
      <c r="V211" s="158"/>
      <c r="W211" s="158"/>
      <c r="X211" s="158"/>
      <c r="Y211" s="147"/>
      <c r="Z211" s="147"/>
      <c r="AA211" s="147"/>
      <c r="AB211" s="147"/>
      <c r="AC211" s="147"/>
      <c r="AD211" s="147"/>
      <c r="AE211" s="147"/>
      <c r="AF211" s="147"/>
      <c r="AG211" s="147" t="s">
        <v>223</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92" t="s">
        <v>312</v>
      </c>
      <c r="D212" s="190"/>
      <c r="E212" s="191"/>
      <c r="F212" s="158"/>
      <c r="G212" s="158"/>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223</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92" t="s">
        <v>342</v>
      </c>
      <c r="D213" s="190"/>
      <c r="E213" s="191">
        <v>4.2890100000000002</v>
      </c>
      <c r="F213" s="158"/>
      <c r="G213" s="158"/>
      <c r="H213" s="158"/>
      <c r="I213" s="158"/>
      <c r="J213" s="158"/>
      <c r="K213" s="158"/>
      <c r="L213" s="158"/>
      <c r="M213" s="158"/>
      <c r="N213" s="157"/>
      <c r="O213" s="157"/>
      <c r="P213" s="157"/>
      <c r="Q213" s="157"/>
      <c r="R213" s="158"/>
      <c r="S213" s="158"/>
      <c r="T213" s="158"/>
      <c r="U213" s="158"/>
      <c r="V213" s="158"/>
      <c r="W213" s="158"/>
      <c r="X213" s="158"/>
      <c r="Y213" s="147"/>
      <c r="Z213" s="147"/>
      <c r="AA213" s="147"/>
      <c r="AB213" s="147"/>
      <c r="AC213" s="147"/>
      <c r="AD213" s="147"/>
      <c r="AE213" s="147"/>
      <c r="AF213" s="147"/>
      <c r="AG213" s="147" t="s">
        <v>223</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92" t="s">
        <v>314</v>
      </c>
      <c r="D214" s="190"/>
      <c r="E214" s="191"/>
      <c r="F214" s="158"/>
      <c r="G214" s="158"/>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223</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92" t="s">
        <v>343</v>
      </c>
      <c r="D215" s="190"/>
      <c r="E215" s="191">
        <v>1.1012</v>
      </c>
      <c r="F215" s="158"/>
      <c r="G215" s="158"/>
      <c r="H215" s="158"/>
      <c r="I215" s="158"/>
      <c r="J215" s="158"/>
      <c r="K215" s="158"/>
      <c r="L215" s="158"/>
      <c r="M215" s="158"/>
      <c r="N215" s="157"/>
      <c r="O215" s="157"/>
      <c r="P215" s="157"/>
      <c r="Q215" s="157"/>
      <c r="R215" s="158"/>
      <c r="S215" s="158"/>
      <c r="T215" s="158"/>
      <c r="U215" s="158"/>
      <c r="V215" s="158"/>
      <c r="W215" s="158"/>
      <c r="X215" s="158"/>
      <c r="Y215" s="147"/>
      <c r="Z215" s="147"/>
      <c r="AA215" s="147"/>
      <c r="AB215" s="147"/>
      <c r="AC215" s="147"/>
      <c r="AD215" s="147"/>
      <c r="AE215" s="147"/>
      <c r="AF215" s="147"/>
      <c r="AG215" s="147" t="s">
        <v>223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92" t="s">
        <v>316</v>
      </c>
      <c r="D216" s="190"/>
      <c r="E216" s="191"/>
      <c r="F216" s="158"/>
      <c r="G216" s="158"/>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223</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92" t="s">
        <v>344</v>
      </c>
      <c r="D217" s="190"/>
      <c r="E217" s="191">
        <v>16.54956</v>
      </c>
      <c r="F217" s="158"/>
      <c r="G217" s="158"/>
      <c r="H217" s="158"/>
      <c r="I217" s="158"/>
      <c r="J217" s="158"/>
      <c r="K217" s="158"/>
      <c r="L217" s="158"/>
      <c r="M217" s="158"/>
      <c r="N217" s="157"/>
      <c r="O217" s="157"/>
      <c r="P217" s="157"/>
      <c r="Q217" s="157"/>
      <c r="R217" s="158"/>
      <c r="S217" s="158"/>
      <c r="T217" s="158"/>
      <c r="U217" s="158"/>
      <c r="V217" s="158"/>
      <c r="W217" s="158"/>
      <c r="X217" s="158"/>
      <c r="Y217" s="147"/>
      <c r="Z217" s="147"/>
      <c r="AA217" s="147"/>
      <c r="AB217" s="147"/>
      <c r="AC217" s="147"/>
      <c r="AD217" s="147"/>
      <c r="AE217" s="147"/>
      <c r="AF217" s="147"/>
      <c r="AG217" s="147" t="s">
        <v>223</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92" t="s">
        <v>318</v>
      </c>
      <c r="D218" s="190"/>
      <c r="E218" s="191"/>
      <c r="F218" s="158"/>
      <c r="G218" s="158"/>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223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92" t="s">
        <v>345</v>
      </c>
      <c r="D219" s="190"/>
      <c r="E219" s="191">
        <v>2.4403299999999999</v>
      </c>
      <c r="F219" s="158"/>
      <c r="G219" s="158"/>
      <c r="H219" s="158"/>
      <c r="I219" s="158"/>
      <c r="J219" s="158"/>
      <c r="K219" s="158"/>
      <c r="L219" s="158"/>
      <c r="M219" s="158"/>
      <c r="N219" s="157"/>
      <c r="O219" s="157"/>
      <c r="P219" s="157"/>
      <c r="Q219" s="157"/>
      <c r="R219" s="158"/>
      <c r="S219" s="158"/>
      <c r="T219" s="158"/>
      <c r="U219" s="158"/>
      <c r="V219" s="158"/>
      <c r="W219" s="158"/>
      <c r="X219" s="158"/>
      <c r="Y219" s="147"/>
      <c r="Z219" s="147"/>
      <c r="AA219" s="147"/>
      <c r="AB219" s="147"/>
      <c r="AC219" s="147"/>
      <c r="AD219" s="147"/>
      <c r="AE219" s="147"/>
      <c r="AF219" s="147"/>
      <c r="AG219" s="147" t="s">
        <v>223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264"/>
      <c r="D220" s="265"/>
      <c r="E220" s="265"/>
      <c r="F220" s="265"/>
      <c r="G220" s="265"/>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159</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74">
        <v>24</v>
      </c>
      <c r="B221" s="175" t="s">
        <v>346</v>
      </c>
      <c r="C221" s="185" t="s">
        <v>347</v>
      </c>
      <c r="D221" s="176" t="s">
        <v>242</v>
      </c>
      <c r="E221" s="177">
        <v>0.81947000000000003</v>
      </c>
      <c r="F221" s="178"/>
      <c r="G221" s="179">
        <f>ROUND(E221*F221,2)</f>
        <v>0</v>
      </c>
      <c r="H221" s="178"/>
      <c r="I221" s="179">
        <f>ROUND(E221*H221,2)</f>
        <v>0</v>
      </c>
      <c r="J221" s="178"/>
      <c r="K221" s="179">
        <f>ROUND(E221*J221,2)</f>
        <v>0</v>
      </c>
      <c r="L221" s="179">
        <v>21</v>
      </c>
      <c r="M221" s="179">
        <f>G221*(1+L221/100)</f>
        <v>0</v>
      </c>
      <c r="N221" s="177">
        <v>1.8050999999999999</v>
      </c>
      <c r="O221" s="177">
        <f>ROUND(E221*N221,2)</f>
        <v>1.48</v>
      </c>
      <c r="P221" s="177">
        <v>0</v>
      </c>
      <c r="Q221" s="177">
        <f>ROUND(E221*P221,2)</f>
        <v>0</v>
      </c>
      <c r="R221" s="179"/>
      <c r="S221" s="179" t="s">
        <v>205</v>
      </c>
      <c r="T221" s="180" t="s">
        <v>341</v>
      </c>
      <c r="U221" s="158">
        <v>2.68</v>
      </c>
      <c r="V221" s="158">
        <f>ROUND(E221*U221,2)</f>
        <v>2.2000000000000002</v>
      </c>
      <c r="W221" s="158"/>
      <c r="X221" s="158" t="s">
        <v>218</v>
      </c>
      <c r="Y221" s="147"/>
      <c r="Z221" s="147"/>
      <c r="AA221" s="147"/>
      <c r="AB221" s="147"/>
      <c r="AC221" s="147"/>
      <c r="AD221" s="147"/>
      <c r="AE221" s="147"/>
      <c r="AF221" s="147"/>
      <c r="AG221" s="147" t="s">
        <v>219</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92" t="s">
        <v>311</v>
      </c>
      <c r="D222" s="190"/>
      <c r="E222" s="191"/>
      <c r="F222" s="158"/>
      <c r="G222" s="158"/>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223</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92" t="s">
        <v>312</v>
      </c>
      <c r="D223" s="190"/>
      <c r="E223" s="191"/>
      <c r="F223" s="158"/>
      <c r="G223" s="158"/>
      <c r="H223" s="158"/>
      <c r="I223" s="158"/>
      <c r="J223" s="158"/>
      <c r="K223" s="158"/>
      <c r="L223" s="158"/>
      <c r="M223" s="158"/>
      <c r="N223" s="157"/>
      <c r="O223" s="157"/>
      <c r="P223" s="157"/>
      <c r="Q223" s="157"/>
      <c r="R223" s="158"/>
      <c r="S223" s="158"/>
      <c r="T223" s="158"/>
      <c r="U223" s="158"/>
      <c r="V223" s="158"/>
      <c r="W223" s="158"/>
      <c r="X223" s="158"/>
      <c r="Y223" s="147"/>
      <c r="Z223" s="147"/>
      <c r="AA223" s="147"/>
      <c r="AB223" s="147"/>
      <c r="AC223" s="147"/>
      <c r="AD223" s="147"/>
      <c r="AE223" s="147"/>
      <c r="AF223" s="147"/>
      <c r="AG223" s="147" t="s">
        <v>223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92" t="s">
        <v>348</v>
      </c>
      <c r="D224" s="190"/>
      <c r="E224" s="191">
        <v>0.59077999999999997</v>
      </c>
      <c r="F224" s="158"/>
      <c r="G224" s="158"/>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223</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92" t="s">
        <v>314</v>
      </c>
      <c r="D225" s="190"/>
      <c r="E225" s="191"/>
      <c r="F225" s="158"/>
      <c r="G225" s="158"/>
      <c r="H225" s="158"/>
      <c r="I225" s="158"/>
      <c r="J225" s="158"/>
      <c r="K225" s="158"/>
      <c r="L225" s="158"/>
      <c r="M225" s="158"/>
      <c r="N225" s="157"/>
      <c r="O225" s="157"/>
      <c r="P225" s="157"/>
      <c r="Q225" s="157"/>
      <c r="R225" s="158"/>
      <c r="S225" s="158"/>
      <c r="T225" s="158"/>
      <c r="U225" s="158"/>
      <c r="V225" s="158"/>
      <c r="W225" s="158"/>
      <c r="X225" s="158"/>
      <c r="Y225" s="147"/>
      <c r="Z225" s="147"/>
      <c r="AA225" s="147"/>
      <c r="AB225" s="147"/>
      <c r="AC225" s="147"/>
      <c r="AD225" s="147"/>
      <c r="AE225" s="147"/>
      <c r="AF225" s="147"/>
      <c r="AG225" s="147" t="s">
        <v>223</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92" t="s">
        <v>349</v>
      </c>
      <c r="D226" s="190"/>
      <c r="E226" s="191">
        <v>0.22869</v>
      </c>
      <c r="F226" s="158"/>
      <c r="G226" s="158"/>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223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264"/>
      <c r="D227" s="265"/>
      <c r="E227" s="265"/>
      <c r="F227" s="265"/>
      <c r="G227" s="265"/>
      <c r="H227" s="158"/>
      <c r="I227" s="158"/>
      <c r="J227" s="158"/>
      <c r="K227" s="158"/>
      <c r="L227" s="158"/>
      <c r="M227" s="158"/>
      <c r="N227" s="157"/>
      <c r="O227" s="157"/>
      <c r="P227" s="157"/>
      <c r="Q227" s="157"/>
      <c r="R227" s="158"/>
      <c r="S227" s="158"/>
      <c r="T227" s="158"/>
      <c r="U227" s="158"/>
      <c r="V227" s="158"/>
      <c r="W227" s="158"/>
      <c r="X227" s="158"/>
      <c r="Y227" s="147"/>
      <c r="Z227" s="147"/>
      <c r="AA227" s="147"/>
      <c r="AB227" s="147"/>
      <c r="AC227" s="147"/>
      <c r="AD227" s="147"/>
      <c r="AE227" s="147"/>
      <c r="AF227" s="147"/>
      <c r="AG227" s="147" t="s">
        <v>159</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74">
        <v>25</v>
      </c>
      <c r="B228" s="175" t="s">
        <v>350</v>
      </c>
      <c r="C228" s="185" t="s">
        <v>351</v>
      </c>
      <c r="D228" s="176" t="s">
        <v>352</v>
      </c>
      <c r="E228" s="177">
        <v>23</v>
      </c>
      <c r="F228" s="178"/>
      <c r="G228" s="179">
        <f>ROUND(E228*F228,2)</f>
        <v>0</v>
      </c>
      <c r="H228" s="178"/>
      <c r="I228" s="179">
        <f>ROUND(E228*H228,2)</f>
        <v>0</v>
      </c>
      <c r="J228" s="178"/>
      <c r="K228" s="179">
        <f>ROUND(E228*J228,2)</f>
        <v>0</v>
      </c>
      <c r="L228" s="179">
        <v>21</v>
      </c>
      <c r="M228" s="179">
        <f>G228*(1+L228/100)</f>
        <v>0</v>
      </c>
      <c r="N228" s="177">
        <v>3.2390000000000002E-2</v>
      </c>
      <c r="O228" s="177">
        <f>ROUND(E228*N228,2)</f>
        <v>0.74</v>
      </c>
      <c r="P228" s="177">
        <v>0</v>
      </c>
      <c r="Q228" s="177">
        <f>ROUND(E228*P228,2)</f>
        <v>0</v>
      </c>
      <c r="R228" s="179"/>
      <c r="S228" s="179" t="s">
        <v>205</v>
      </c>
      <c r="T228" s="180" t="s">
        <v>154</v>
      </c>
      <c r="U228" s="158">
        <v>9.5600000000000004E-2</v>
      </c>
      <c r="V228" s="158">
        <f>ROUND(E228*U228,2)</f>
        <v>2.2000000000000002</v>
      </c>
      <c r="W228" s="158"/>
      <c r="X228" s="158" t="s">
        <v>218</v>
      </c>
      <c r="Y228" s="147"/>
      <c r="Z228" s="147"/>
      <c r="AA228" s="147"/>
      <c r="AB228" s="147"/>
      <c r="AC228" s="147"/>
      <c r="AD228" s="147"/>
      <c r="AE228" s="147"/>
      <c r="AF228" s="147"/>
      <c r="AG228" s="147" t="s">
        <v>219</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92" t="s">
        <v>311</v>
      </c>
      <c r="D229" s="190"/>
      <c r="E229" s="191"/>
      <c r="F229" s="158"/>
      <c r="G229" s="158"/>
      <c r="H229" s="158"/>
      <c r="I229" s="158"/>
      <c r="J229" s="158"/>
      <c r="K229" s="158"/>
      <c r="L229" s="158"/>
      <c r="M229" s="158"/>
      <c r="N229" s="157"/>
      <c r="O229" s="157"/>
      <c r="P229" s="157"/>
      <c r="Q229" s="157"/>
      <c r="R229" s="158"/>
      <c r="S229" s="158"/>
      <c r="T229" s="158"/>
      <c r="U229" s="158"/>
      <c r="V229" s="158"/>
      <c r="W229" s="158"/>
      <c r="X229" s="158"/>
      <c r="Y229" s="147"/>
      <c r="Z229" s="147"/>
      <c r="AA229" s="147"/>
      <c r="AB229" s="147"/>
      <c r="AC229" s="147"/>
      <c r="AD229" s="147"/>
      <c r="AE229" s="147"/>
      <c r="AF229" s="147"/>
      <c r="AG229" s="147" t="s">
        <v>223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92" t="s">
        <v>312</v>
      </c>
      <c r="D230" s="190"/>
      <c r="E230" s="191"/>
      <c r="F230" s="158"/>
      <c r="G230" s="158"/>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223</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92" t="s">
        <v>353</v>
      </c>
      <c r="D231" s="190"/>
      <c r="E231" s="191">
        <v>11</v>
      </c>
      <c r="F231" s="158"/>
      <c r="G231" s="158"/>
      <c r="H231" s="158"/>
      <c r="I231" s="158"/>
      <c r="J231" s="158"/>
      <c r="K231" s="158"/>
      <c r="L231" s="158"/>
      <c r="M231" s="158"/>
      <c r="N231" s="157"/>
      <c r="O231" s="157"/>
      <c r="P231" s="157"/>
      <c r="Q231" s="157"/>
      <c r="R231" s="158"/>
      <c r="S231" s="158"/>
      <c r="T231" s="158"/>
      <c r="U231" s="158"/>
      <c r="V231" s="158"/>
      <c r="W231" s="158"/>
      <c r="X231" s="158"/>
      <c r="Y231" s="147"/>
      <c r="Z231" s="147"/>
      <c r="AA231" s="147"/>
      <c r="AB231" s="147"/>
      <c r="AC231" s="147"/>
      <c r="AD231" s="147"/>
      <c r="AE231" s="147"/>
      <c r="AF231" s="147"/>
      <c r="AG231" s="147" t="s">
        <v>223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92" t="s">
        <v>314</v>
      </c>
      <c r="D232" s="190"/>
      <c r="E232" s="191"/>
      <c r="F232" s="158"/>
      <c r="G232" s="158"/>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223</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92" t="s">
        <v>354</v>
      </c>
      <c r="D233" s="190"/>
      <c r="E233" s="191">
        <v>12</v>
      </c>
      <c r="F233" s="158"/>
      <c r="G233" s="158"/>
      <c r="H233" s="158"/>
      <c r="I233" s="158"/>
      <c r="J233" s="158"/>
      <c r="K233" s="158"/>
      <c r="L233" s="158"/>
      <c r="M233" s="158"/>
      <c r="N233" s="157"/>
      <c r="O233" s="157"/>
      <c r="P233" s="157"/>
      <c r="Q233" s="157"/>
      <c r="R233" s="158"/>
      <c r="S233" s="158"/>
      <c r="T233" s="158"/>
      <c r="U233" s="158"/>
      <c r="V233" s="158"/>
      <c r="W233" s="158"/>
      <c r="X233" s="158"/>
      <c r="Y233" s="147"/>
      <c r="Z233" s="147"/>
      <c r="AA233" s="147"/>
      <c r="AB233" s="147"/>
      <c r="AC233" s="147"/>
      <c r="AD233" s="147"/>
      <c r="AE233" s="147"/>
      <c r="AF233" s="147"/>
      <c r="AG233" s="147" t="s">
        <v>223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264"/>
      <c r="D234" s="265"/>
      <c r="E234" s="265"/>
      <c r="F234" s="265"/>
      <c r="G234" s="265"/>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159</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74">
        <v>26</v>
      </c>
      <c r="B235" s="175" t="s">
        <v>355</v>
      </c>
      <c r="C235" s="185" t="s">
        <v>356</v>
      </c>
      <c r="D235" s="176" t="s">
        <v>352</v>
      </c>
      <c r="E235" s="177">
        <v>66.361109999999996</v>
      </c>
      <c r="F235" s="178"/>
      <c r="G235" s="179">
        <f>ROUND(E235*F235,2)</f>
        <v>0</v>
      </c>
      <c r="H235" s="178"/>
      <c r="I235" s="179">
        <f>ROUND(E235*H235,2)</f>
        <v>0</v>
      </c>
      <c r="J235" s="178"/>
      <c r="K235" s="179">
        <f>ROUND(E235*J235,2)</f>
        <v>0</v>
      </c>
      <c r="L235" s="179">
        <v>21</v>
      </c>
      <c r="M235" s="179">
        <f>G235*(1+L235/100)</f>
        <v>0</v>
      </c>
      <c r="N235" s="177">
        <v>3.2390000000000002E-2</v>
      </c>
      <c r="O235" s="177">
        <f>ROUND(E235*N235,2)</f>
        <v>2.15</v>
      </c>
      <c r="P235" s="177">
        <v>0</v>
      </c>
      <c r="Q235" s="177">
        <f>ROUND(E235*P235,2)</f>
        <v>0</v>
      </c>
      <c r="R235" s="179"/>
      <c r="S235" s="179" t="s">
        <v>205</v>
      </c>
      <c r="T235" s="180" t="s">
        <v>154</v>
      </c>
      <c r="U235" s="158">
        <v>0.1</v>
      </c>
      <c r="V235" s="158">
        <f>ROUND(E235*U235,2)</f>
        <v>6.64</v>
      </c>
      <c r="W235" s="158"/>
      <c r="X235" s="158" t="s">
        <v>218</v>
      </c>
      <c r="Y235" s="147"/>
      <c r="Z235" s="147"/>
      <c r="AA235" s="147"/>
      <c r="AB235" s="147"/>
      <c r="AC235" s="147"/>
      <c r="AD235" s="147"/>
      <c r="AE235" s="147"/>
      <c r="AF235" s="147"/>
      <c r="AG235" s="147" t="s">
        <v>219</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92" t="s">
        <v>311</v>
      </c>
      <c r="D236" s="190"/>
      <c r="E236" s="191"/>
      <c r="F236" s="158"/>
      <c r="G236" s="158"/>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223</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92" t="s">
        <v>316</v>
      </c>
      <c r="D237" s="190"/>
      <c r="E237" s="191"/>
      <c r="F237" s="158"/>
      <c r="G237" s="158"/>
      <c r="H237" s="158"/>
      <c r="I237" s="158"/>
      <c r="J237" s="158"/>
      <c r="K237" s="158"/>
      <c r="L237" s="158"/>
      <c r="M237" s="158"/>
      <c r="N237" s="157"/>
      <c r="O237" s="157"/>
      <c r="P237" s="157"/>
      <c r="Q237" s="157"/>
      <c r="R237" s="158"/>
      <c r="S237" s="158"/>
      <c r="T237" s="158"/>
      <c r="U237" s="158"/>
      <c r="V237" s="158"/>
      <c r="W237" s="158"/>
      <c r="X237" s="158"/>
      <c r="Y237" s="147"/>
      <c r="Z237" s="147"/>
      <c r="AA237" s="147"/>
      <c r="AB237" s="147"/>
      <c r="AC237" s="147"/>
      <c r="AD237" s="147"/>
      <c r="AE237" s="147"/>
      <c r="AF237" s="147"/>
      <c r="AG237" s="147" t="s">
        <v>223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92" t="s">
        <v>357</v>
      </c>
      <c r="D238" s="190"/>
      <c r="E238" s="191">
        <v>37.75</v>
      </c>
      <c r="F238" s="158"/>
      <c r="G238" s="158"/>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223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92" t="s">
        <v>318</v>
      </c>
      <c r="D239" s="190"/>
      <c r="E239" s="191"/>
      <c r="F239" s="158"/>
      <c r="G239" s="158"/>
      <c r="H239" s="158"/>
      <c r="I239" s="158"/>
      <c r="J239" s="158"/>
      <c r="K239" s="158"/>
      <c r="L239" s="158"/>
      <c r="M239" s="158"/>
      <c r="N239" s="157"/>
      <c r="O239" s="157"/>
      <c r="P239" s="157"/>
      <c r="Q239" s="157"/>
      <c r="R239" s="158"/>
      <c r="S239" s="158"/>
      <c r="T239" s="158"/>
      <c r="U239" s="158"/>
      <c r="V239" s="158"/>
      <c r="W239" s="158"/>
      <c r="X239" s="158"/>
      <c r="Y239" s="147"/>
      <c r="Z239" s="147"/>
      <c r="AA239" s="147"/>
      <c r="AB239" s="147"/>
      <c r="AC239" s="147"/>
      <c r="AD239" s="147"/>
      <c r="AE239" s="147"/>
      <c r="AF239" s="147"/>
      <c r="AG239" s="147" t="s">
        <v>223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92" t="s">
        <v>358</v>
      </c>
      <c r="D240" s="190"/>
      <c r="E240" s="191">
        <v>28.61111</v>
      </c>
      <c r="F240" s="158"/>
      <c r="G240" s="158"/>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223</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264"/>
      <c r="D241" s="265"/>
      <c r="E241" s="265"/>
      <c r="F241" s="265"/>
      <c r="G241" s="265"/>
      <c r="H241" s="158"/>
      <c r="I241" s="158"/>
      <c r="J241" s="158"/>
      <c r="K241" s="158"/>
      <c r="L241" s="158"/>
      <c r="M241" s="158"/>
      <c r="N241" s="157"/>
      <c r="O241" s="157"/>
      <c r="P241" s="157"/>
      <c r="Q241" s="157"/>
      <c r="R241" s="158"/>
      <c r="S241" s="158"/>
      <c r="T241" s="158"/>
      <c r="U241" s="158"/>
      <c r="V241" s="158"/>
      <c r="W241" s="158"/>
      <c r="X241" s="158"/>
      <c r="Y241" s="147"/>
      <c r="Z241" s="147"/>
      <c r="AA241" s="147"/>
      <c r="AB241" s="147"/>
      <c r="AC241" s="147"/>
      <c r="AD241" s="147"/>
      <c r="AE241" s="147"/>
      <c r="AF241" s="147"/>
      <c r="AG241" s="147" t="s">
        <v>159</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x14ac:dyDescent="0.2">
      <c r="A242" s="164" t="s">
        <v>148</v>
      </c>
      <c r="B242" s="165" t="s">
        <v>82</v>
      </c>
      <c r="C242" s="184" t="s">
        <v>83</v>
      </c>
      <c r="D242" s="166"/>
      <c r="E242" s="167"/>
      <c r="F242" s="168"/>
      <c r="G242" s="168">
        <f>SUMIF(AG243:AG308,"&lt;&gt;NOR",G243:G308)</f>
        <v>0</v>
      </c>
      <c r="H242" s="168"/>
      <c r="I242" s="168">
        <f>SUM(I243:I308)</f>
        <v>0</v>
      </c>
      <c r="J242" s="168"/>
      <c r="K242" s="168">
        <f>SUM(K243:K308)</f>
        <v>0</v>
      </c>
      <c r="L242" s="168"/>
      <c r="M242" s="168">
        <f>SUM(M243:M308)</f>
        <v>0</v>
      </c>
      <c r="N242" s="167"/>
      <c r="O242" s="167">
        <f>SUM(O243:O308)</f>
        <v>66.739999999999995</v>
      </c>
      <c r="P242" s="167"/>
      <c r="Q242" s="167">
        <f>SUM(Q243:Q308)</f>
        <v>0</v>
      </c>
      <c r="R242" s="168"/>
      <c r="S242" s="168"/>
      <c r="T242" s="169"/>
      <c r="U242" s="163"/>
      <c r="V242" s="163">
        <f>SUM(V243:V308)</f>
        <v>247.31</v>
      </c>
      <c r="W242" s="163"/>
      <c r="X242" s="163"/>
      <c r="AG242" t="s">
        <v>149</v>
      </c>
    </row>
    <row r="243" spans="1:60" outlineLevel="1" x14ac:dyDescent="0.2">
      <c r="A243" s="174">
        <v>27</v>
      </c>
      <c r="B243" s="175" t="s">
        <v>359</v>
      </c>
      <c r="C243" s="185" t="s">
        <v>360</v>
      </c>
      <c r="D243" s="176" t="s">
        <v>216</v>
      </c>
      <c r="E243" s="177">
        <v>1.1304000000000001</v>
      </c>
      <c r="F243" s="178"/>
      <c r="G243" s="179">
        <f>ROUND(E243*F243,2)</f>
        <v>0</v>
      </c>
      <c r="H243" s="178"/>
      <c r="I243" s="179">
        <f>ROUND(E243*H243,2)</f>
        <v>0</v>
      </c>
      <c r="J243" s="178"/>
      <c r="K243" s="179">
        <f>ROUND(E243*J243,2)</f>
        <v>0</v>
      </c>
      <c r="L243" s="179">
        <v>21</v>
      </c>
      <c r="M243" s="179">
        <f>G243*(1+L243/100)</f>
        <v>0</v>
      </c>
      <c r="N243" s="177">
        <v>0.37874999999999998</v>
      </c>
      <c r="O243" s="177">
        <f>ROUND(E243*N243,2)</f>
        <v>0.43</v>
      </c>
      <c r="P243" s="177">
        <v>0</v>
      </c>
      <c r="Q243" s="177">
        <f>ROUND(E243*P243,2)</f>
        <v>0</v>
      </c>
      <c r="R243" s="179"/>
      <c r="S243" s="179" t="s">
        <v>153</v>
      </c>
      <c r="T243" s="180" t="s">
        <v>153</v>
      </c>
      <c r="U243" s="158">
        <v>0.33600000000000002</v>
      </c>
      <c r="V243" s="158">
        <f>ROUND(E243*U243,2)</f>
        <v>0.38</v>
      </c>
      <c r="W243" s="158"/>
      <c r="X243" s="158" t="s">
        <v>218</v>
      </c>
      <c r="Y243" s="147"/>
      <c r="Z243" s="147"/>
      <c r="AA243" s="147"/>
      <c r="AB243" s="147"/>
      <c r="AC243" s="147"/>
      <c r="AD243" s="147"/>
      <c r="AE243" s="147"/>
      <c r="AF243" s="147"/>
      <c r="AG243" s="147" t="s">
        <v>219</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92" t="s">
        <v>286</v>
      </c>
      <c r="D244" s="190"/>
      <c r="E244" s="191"/>
      <c r="F244" s="158"/>
      <c r="G244" s="158"/>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223</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92" t="s">
        <v>361</v>
      </c>
      <c r="D245" s="190"/>
      <c r="E245" s="191"/>
      <c r="F245" s="158"/>
      <c r="G245" s="158"/>
      <c r="H245" s="158"/>
      <c r="I245" s="158"/>
      <c r="J245" s="158"/>
      <c r="K245" s="158"/>
      <c r="L245" s="158"/>
      <c r="M245" s="158"/>
      <c r="N245" s="157"/>
      <c r="O245" s="157"/>
      <c r="P245" s="157"/>
      <c r="Q245" s="157"/>
      <c r="R245" s="158"/>
      <c r="S245" s="158"/>
      <c r="T245" s="158"/>
      <c r="U245" s="158"/>
      <c r="V245" s="158"/>
      <c r="W245" s="158"/>
      <c r="X245" s="158"/>
      <c r="Y245" s="147"/>
      <c r="Z245" s="147"/>
      <c r="AA245" s="147"/>
      <c r="AB245" s="147"/>
      <c r="AC245" s="147"/>
      <c r="AD245" s="147"/>
      <c r="AE245" s="147"/>
      <c r="AF245" s="147"/>
      <c r="AG245" s="147" t="s">
        <v>223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92" t="s">
        <v>362</v>
      </c>
      <c r="D246" s="190"/>
      <c r="E246" s="191">
        <v>1.1304000000000001</v>
      </c>
      <c r="F246" s="158"/>
      <c r="G246" s="158"/>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223</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264"/>
      <c r="D247" s="265"/>
      <c r="E247" s="265"/>
      <c r="F247" s="265"/>
      <c r="G247" s="265"/>
      <c r="H247" s="158"/>
      <c r="I247" s="158"/>
      <c r="J247" s="158"/>
      <c r="K247" s="158"/>
      <c r="L247" s="158"/>
      <c r="M247" s="158"/>
      <c r="N247" s="157"/>
      <c r="O247" s="157"/>
      <c r="P247" s="157"/>
      <c r="Q247" s="157"/>
      <c r="R247" s="158"/>
      <c r="S247" s="158"/>
      <c r="T247" s="158"/>
      <c r="U247" s="158"/>
      <c r="V247" s="158"/>
      <c r="W247" s="158"/>
      <c r="X247" s="158"/>
      <c r="Y247" s="147"/>
      <c r="Z247" s="147"/>
      <c r="AA247" s="147"/>
      <c r="AB247" s="147"/>
      <c r="AC247" s="147"/>
      <c r="AD247" s="147"/>
      <c r="AE247" s="147"/>
      <c r="AF247" s="147"/>
      <c r="AG247" s="147" t="s">
        <v>159</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74">
        <v>28</v>
      </c>
      <c r="B248" s="175" t="s">
        <v>363</v>
      </c>
      <c r="C248" s="185" t="s">
        <v>364</v>
      </c>
      <c r="D248" s="176" t="s">
        <v>216</v>
      </c>
      <c r="E248" s="177">
        <v>2.3304</v>
      </c>
      <c r="F248" s="178"/>
      <c r="G248" s="179">
        <f>ROUND(E248*F248,2)</f>
        <v>0</v>
      </c>
      <c r="H248" s="178"/>
      <c r="I248" s="179">
        <f>ROUND(E248*H248,2)</f>
        <v>0</v>
      </c>
      <c r="J248" s="178"/>
      <c r="K248" s="179">
        <f>ROUND(E248*J248,2)</f>
        <v>0</v>
      </c>
      <c r="L248" s="179">
        <v>21</v>
      </c>
      <c r="M248" s="179">
        <f>G248*(1+L248/100)</f>
        <v>0</v>
      </c>
      <c r="N248" s="177">
        <v>0.34499999999999997</v>
      </c>
      <c r="O248" s="177">
        <f>ROUND(E248*N248,2)</f>
        <v>0.8</v>
      </c>
      <c r="P248" s="177">
        <v>0</v>
      </c>
      <c r="Q248" s="177">
        <f>ROUND(E248*P248,2)</f>
        <v>0</v>
      </c>
      <c r="R248" s="179" t="s">
        <v>217</v>
      </c>
      <c r="S248" s="179" t="s">
        <v>153</v>
      </c>
      <c r="T248" s="180" t="s">
        <v>153</v>
      </c>
      <c r="U248" s="158">
        <v>2.5999999999999999E-2</v>
      </c>
      <c r="V248" s="158">
        <f>ROUND(E248*U248,2)</f>
        <v>0.06</v>
      </c>
      <c r="W248" s="158"/>
      <c r="X248" s="158" t="s">
        <v>218</v>
      </c>
      <c r="Y248" s="147"/>
      <c r="Z248" s="147"/>
      <c r="AA248" s="147"/>
      <c r="AB248" s="147"/>
      <c r="AC248" s="147"/>
      <c r="AD248" s="147"/>
      <c r="AE248" s="147"/>
      <c r="AF248" s="147"/>
      <c r="AG248" s="147" t="s">
        <v>219</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92" t="s">
        <v>286</v>
      </c>
      <c r="D249" s="190"/>
      <c r="E249" s="191"/>
      <c r="F249" s="158"/>
      <c r="G249" s="158"/>
      <c r="H249" s="158"/>
      <c r="I249" s="158"/>
      <c r="J249" s="158"/>
      <c r="K249" s="158"/>
      <c r="L249" s="158"/>
      <c r="M249" s="158"/>
      <c r="N249" s="157"/>
      <c r="O249" s="157"/>
      <c r="P249" s="157"/>
      <c r="Q249" s="157"/>
      <c r="R249" s="158"/>
      <c r="S249" s="158"/>
      <c r="T249" s="158"/>
      <c r="U249" s="158"/>
      <c r="V249" s="158"/>
      <c r="W249" s="158"/>
      <c r="X249" s="158"/>
      <c r="Y249" s="147"/>
      <c r="Z249" s="147"/>
      <c r="AA249" s="147"/>
      <c r="AB249" s="147"/>
      <c r="AC249" s="147"/>
      <c r="AD249" s="147"/>
      <c r="AE249" s="147"/>
      <c r="AF249" s="147"/>
      <c r="AG249" s="147" t="s">
        <v>223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92" t="s">
        <v>365</v>
      </c>
      <c r="D250" s="190"/>
      <c r="E250" s="191"/>
      <c r="F250" s="158"/>
      <c r="G250" s="158"/>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223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92" t="s">
        <v>366</v>
      </c>
      <c r="D251" s="190"/>
      <c r="E251" s="191">
        <v>1.2</v>
      </c>
      <c r="F251" s="158"/>
      <c r="G251" s="158"/>
      <c r="H251" s="158"/>
      <c r="I251" s="158"/>
      <c r="J251" s="158"/>
      <c r="K251" s="158"/>
      <c r="L251" s="158"/>
      <c r="M251" s="158"/>
      <c r="N251" s="157"/>
      <c r="O251" s="157"/>
      <c r="P251" s="157"/>
      <c r="Q251" s="157"/>
      <c r="R251" s="158"/>
      <c r="S251" s="158"/>
      <c r="T251" s="158"/>
      <c r="U251" s="158"/>
      <c r="V251" s="158"/>
      <c r="W251" s="158"/>
      <c r="X251" s="158"/>
      <c r="Y251" s="147"/>
      <c r="Z251" s="147"/>
      <c r="AA251" s="147"/>
      <c r="AB251" s="147"/>
      <c r="AC251" s="147"/>
      <c r="AD251" s="147"/>
      <c r="AE251" s="147"/>
      <c r="AF251" s="147"/>
      <c r="AG251" s="147" t="s">
        <v>223</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92" t="s">
        <v>286</v>
      </c>
      <c r="D252" s="190"/>
      <c r="E252" s="191"/>
      <c r="F252" s="158"/>
      <c r="G252" s="158"/>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223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92" t="s">
        <v>361</v>
      </c>
      <c r="D253" s="190"/>
      <c r="E253" s="191"/>
      <c r="F253" s="158"/>
      <c r="G253" s="158"/>
      <c r="H253" s="158"/>
      <c r="I253" s="158"/>
      <c r="J253" s="158"/>
      <c r="K253" s="158"/>
      <c r="L253" s="158"/>
      <c r="M253" s="158"/>
      <c r="N253" s="157"/>
      <c r="O253" s="157"/>
      <c r="P253" s="157"/>
      <c r="Q253" s="157"/>
      <c r="R253" s="158"/>
      <c r="S253" s="158"/>
      <c r="T253" s="158"/>
      <c r="U253" s="158"/>
      <c r="V253" s="158"/>
      <c r="W253" s="158"/>
      <c r="X253" s="158"/>
      <c r="Y253" s="147"/>
      <c r="Z253" s="147"/>
      <c r="AA253" s="147"/>
      <c r="AB253" s="147"/>
      <c r="AC253" s="147"/>
      <c r="AD253" s="147"/>
      <c r="AE253" s="147"/>
      <c r="AF253" s="147"/>
      <c r="AG253" s="147" t="s">
        <v>223</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92" t="s">
        <v>362</v>
      </c>
      <c r="D254" s="190"/>
      <c r="E254" s="191">
        <v>1.1304000000000001</v>
      </c>
      <c r="F254" s="158"/>
      <c r="G254" s="158"/>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223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264"/>
      <c r="D255" s="265"/>
      <c r="E255" s="265"/>
      <c r="F255" s="265"/>
      <c r="G255" s="265"/>
      <c r="H255" s="158"/>
      <c r="I255" s="158"/>
      <c r="J255" s="158"/>
      <c r="K255" s="158"/>
      <c r="L255" s="158"/>
      <c r="M255" s="158"/>
      <c r="N255" s="157"/>
      <c r="O255" s="157"/>
      <c r="P255" s="157"/>
      <c r="Q255" s="157"/>
      <c r="R255" s="158"/>
      <c r="S255" s="158"/>
      <c r="T255" s="158"/>
      <c r="U255" s="158"/>
      <c r="V255" s="158"/>
      <c r="W255" s="158"/>
      <c r="X255" s="158"/>
      <c r="Y255" s="147"/>
      <c r="Z255" s="147"/>
      <c r="AA255" s="147"/>
      <c r="AB255" s="147"/>
      <c r="AC255" s="147"/>
      <c r="AD255" s="147"/>
      <c r="AE255" s="147"/>
      <c r="AF255" s="147"/>
      <c r="AG255" s="147" t="s">
        <v>159</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22.5" outlineLevel="1" x14ac:dyDescent="0.2">
      <c r="A256" s="174">
        <v>29</v>
      </c>
      <c r="B256" s="175" t="s">
        <v>367</v>
      </c>
      <c r="C256" s="185" t="s">
        <v>368</v>
      </c>
      <c r="D256" s="176" t="s">
        <v>216</v>
      </c>
      <c r="E256" s="177">
        <v>134.4468</v>
      </c>
      <c r="F256" s="178"/>
      <c r="G256" s="179">
        <f>ROUND(E256*F256,2)</f>
        <v>0</v>
      </c>
      <c r="H256" s="178"/>
      <c r="I256" s="179">
        <f>ROUND(E256*H256,2)</f>
        <v>0</v>
      </c>
      <c r="J256" s="178"/>
      <c r="K256" s="179">
        <f>ROUND(E256*J256,2)</f>
        <v>0</v>
      </c>
      <c r="L256" s="179">
        <v>21</v>
      </c>
      <c r="M256" s="179">
        <f>G256*(1+L256/100)</f>
        <v>0</v>
      </c>
      <c r="N256" s="177">
        <v>1.004E-2</v>
      </c>
      <c r="O256" s="177">
        <f>ROUND(E256*N256,2)</f>
        <v>1.35</v>
      </c>
      <c r="P256" s="177">
        <v>0</v>
      </c>
      <c r="Q256" s="177">
        <f>ROUND(E256*P256,2)</f>
        <v>0</v>
      </c>
      <c r="R256" s="179" t="s">
        <v>303</v>
      </c>
      <c r="S256" s="179" t="s">
        <v>153</v>
      </c>
      <c r="T256" s="180" t="s">
        <v>153</v>
      </c>
      <c r="U256" s="158">
        <v>0.35</v>
      </c>
      <c r="V256" s="158">
        <f>ROUND(E256*U256,2)</f>
        <v>47.06</v>
      </c>
      <c r="W256" s="158"/>
      <c r="X256" s="158" t="s">
        <v>218</v>
      </c>
      <c r="Y256" s="147"/>
      <c r="Z256" s="147"/>
      <c r="AA256" s="147"/>
      <c r="AB256" s="147"/>
      <c r="AC256" s="147"/>
      <c r="AD256" s="147"/>
      <c r="AE256" s="147"/>
      <c r="AF256" s="147"/>
      <c r="AG256" s="147" t="s">
        <v>219</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92" t="s">
        <v>286</v>
      </c>
      <c r="D257" s="190"/>
      <c r="E257" s="191"/>
      <c r="F257" s="158"/>
      <c r="G257" s="158"/>
      <c r="H257" s="158"/>
      <c r="I257" s="158"/>
      <c r="J257" s="158"/>
      <c r="K257" s="158"/>
      <c r="L257" s="158"/>
      <c r="M257" s="158"/>
      <c r="N257" s="157"/>
      <c r="O257" s="157"/>
      <c r="P257" s="157"/>
      <c r="Q257" s="157"/>
      <c r="R257" s="158"/>
      <c r="S257" s="158"/>
      <c r="T257" s="158"/>
      <c r="U257" s="158"/>
      <c r="V257" s="158"/>
      <c r="W257" s="158"/>
      <c r="X257" s="158"/>
      <c r="Y257" s="147"/>
      <c r="Z257" s="147"/>
      <c r="AA257" s="147"/>
      <c r="AB257" s="147"/>
      <c r="AC257" s="147"/>
      <c r="AD257" s="147"/>
      <c r="AE257" s="147"/>
      <c r="AF257" s="147"/>
      <c r="AG257" s="147" t="s">
        <v>223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92" t="s">
        <v>361</v>
      </c>
      <c r="D258" s="190"/>
      <c r="E258" s="191"/>
      <c r="F258" s="158"/>
      <c r="G258" s="158"/>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223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92" t="s">
        <v>362</v>
      </c>
      <c r="D259" s="190"/>
      <c r="E259" s="191">
        <v>1.1304000000000001</v>
      </c>
      <c r="F259" s="158"/>
      <c r="G259" s="158"/>
      <c r="H259" s="158"/>
      <c r="I259" s="158"/>
      <c r="J259" s="158"/>
      <c r="K259" s="158"/>
      <c r="L259" s="158"/>
      <c r="M259" s="158"/>
      <c r="N259" s="157"/>
      <c r="O259" s="157"/>
      <c r="P259" s="157"/>
      <c r="Q259" s="157"/>
      <c r="R259" s="158"/>
      <c r="S259" s="158"/>
      <c r="T259" s="158"/>
      <c r="U259" s="158"/>
      <c r="V259" s="158"/>
      <c r="W259" s="158"/>
      <c r="X259" s="158"/>
      <c r="Y259" s="147"/>
      <c r="Z259" s="147"/>
      <c r="AA259" s="147"/>
      <c r="AB259" s="147"/>
      <c r="AC259" s="147"/>
      <c r="AD259" s="147"/>
      <c r="AE259" s="147"/>
      <c r="AF259" s="147"/>
      <c r="AG259" s="147" t="s">
        <v>223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92" t="s">
        <v>309</v>
      </c>
      <c r="D260" s="190"/>
      <c r="E260" s="191"/>
      <c r="F260" s="158"/>
      <c r="G260" s="158"/>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223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92" t="s">
        <v>369</v>
      </c>
      <c r="D261" s="190"/>
      <c r="E261" s="191">
        <v>0.81640000000000001</v>
      </c>
      <c r="F261" s="158"/>
      <c r="G261" s="158"/>
      <c r="H261" s="158"/>
      <c r="I261" s="158"/>
      <c r="J261" s="158"/>
      <c r="K261" s="158"/>
      <c r="L261" s="158"/>
      <c r="M261" s="158"/>
      <c r="N261" s="157"/>
      <c r="O261" s="157"/>
      <c r="P261" s="157"/>
      <c r="Q261" s="157"/>
      <c r="R261" s="158"/>
      <c r="S261" s="158"/>
      <c r="T261" s="158"/>
      <c r="U261" s="158"/>
      <c r="V261" s="158"/>
      <c r="W261" s="158"/>
      <c r="X261" s="158"/>
      <c r="Y261" s="147"/>
      <c r="Z261" s="147"/>
      <c r="AA261" s="147"/>
      <c r="AB261" s="147"/>
      <c r="AC261" s="147"/>
      <c r="AD261" s="147"/>
      <c r="AE261" s="147"/>
      <c r="AF261" s="147"/>
      <c r="AG261" s="147" t="s">
        <v>223</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92" t="s">
        <v>305</v>
      </c>
      <c r="D262" s="190"/>
      <c r="E262" s="191"/>
      <c r="F262" s="158"/>
      <c r="G262" s="158"/>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223</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92" t="s">
        <v>370</v>
      </c>
      <c r="D263" s="190"/>
      <c r="E263" s="191">
        <v>131.97999999999999</v>
      </c>
      <c r="F263" s="158"/>
      <c r="G263" s="158"/>
      <c r="H263" s="158"/>
      <c r="I263" s="158"/>
      <c r="J263" s="158"/>
      <c r="K263" s="158"/>
      <c r="L263" s="158"/>
      <c r="M263" s="158"/>
      <c r="N263" s="157"/>
      <c r="O263" s="157"/>
      <c r="P263" s="157"/>
      <c r="Q263" s="157"/>
      <c r="R263" s="158"/>
      <c r="S263" s="158"/>
      <c r="T263" s="158"/>
      <c r="U263" s="158"/>
      <c r="V263" s="158"/>
      <c r="W263" s="158"/>
      <c r="X263" s="158"/>
      <c r="Y263" s="147"/>
      <c r="Z263" s="147"/>
      <c r="AA263" s="147"/>
      <c r="AB263" s="147"/>
      <c r="AC263" s="147"/>
      <c r="AD263" s="147"/>
      <c r="AE263" s="147"/>
      <c r="AF263" s="147"/>
      <c r="AG263" s="147" t="s">
        <v>223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92" t="s">
        <v>307</v>
      </c>
      <c r="D264" s="190"/>
      <c r="E264" s="191"/>
      <c r="F264" s="158"/>
      <c r="G264" s="158"/>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223</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92" t="s">
        <v>371</v>
      </c>
      <c r="D265" s="190"/>
      <c r="E265" s="191">
        <v>0.52</v>
      </c>
      <c r="F265" s="158"/>
      <c r="G265" s="158"/>
      <c r="H265" s="158"/>
      <c r="I265" s="158"/>
      <c r="J265" s="158"/>
      <c r="K265" s="158"/>
      <c r="L265" s="158"/>
      <c r="M265" s="158"/>
      <c r="N265" s="157"/>
      <c r="O265" s="157"/>
      <c r="P265" s="157"/>
      <c r="Q265" s="157"/>
      <c r="R265" s="158"/>
      <c r="S265" s="158"/>
      <c r="T265" s="158"/>
      <c r="U265" s="158"/>
      <c r="V265" s="158"/>
      <c r="W265" s="158"/>
      <c r="X265" s="158"/>
      <c r="Y265" s="147"/>
      <c r="Z265" s="147"/>
      <c r="AA265" s="147"/>
      <c r="AB265" s="147"/>
      <c r="AC265" s="147"/>
      <c r="AD265" s="147"/>
      <c r="AE265" s="147"/>
      <c r="AF265" s="147"/>
      <c r="AG265" s="147" t="s">
        <v>223</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264"/>
      <c r="D266" s="265"/>
      <c r="E266" s="265"/>
      <c r="F266" s="265"/>
      <c r="G266" s="265"/>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159</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22.5" outlineLevel="1" x14ac:dyDescent="0.2">
      <c r="A267" s="174">
        <v>30</v>
      </c>
      <c r="B267" s="175" t="s">
        <v>372</v>
      </c>
      <c r="C267" s="185" t="s">
        <v>373</v>
      </c>
      <c r="D267" s="176" t="s">
        <v>216</v>
      </c>
      <c r="E267" s="177">
        <v>134.4468</v>
      </c>
      <c r="F267" s="178"/>
      <c r="G267" s="179">
        <f>ROUND(E267*F267,2)</f>
        <v>0</v>
      </c>
      <c r="H267" s="178"/>
      <c r="I267" s="179">
        <f>ROUND(E267*H267,2)</f>
        <v>0</v>
      </c>
      <c r="J267" s="178"/>
      <c r="K267" s="179">
        <f>ROUND(E267*J267,2)</f>
        <v>0</v>
      </c>
      <c r="L267" s="179">
        <v>21</v>
      </c>
      <c r="M267" s="179">
        <f>G267*(1+L267/100)</f>
        <v>0</v>
      </c>
      <c r="N267" s="177">
        <v>7.7100000000000002E-2</v>
      </c>
      <c r="O267" s="177">
        <f>ROUND(E267*N267,2)</f>
        <v>10.37</v>
      </c>
      <c r="P267" s="177">
        <v>0</v>
      </c>
      <c r="Q267" s="177">
        <f>ROUND(E267*P267,2)</f>
        <v>0</v>
      </c>
      <c r="R267" s="179" t="s">
        <v>303</v>
      </c>
      <c r="S267" s="179" t="s">
        <v>153</v>
      </c>
      <c r="T267" s="180" t="s">
        <v>153</v>
      </c>
      <c r="U267" s="158">
        <v>0.67</v>
      </c>
      <c r="V267" s="158">
        <f>ROUND(E267*U267,2)</f>
        <v>90.08</v>
      </c>
      <c r="W267" s="158"/>
      <c r="X267" s="158" t="s">
        <v>218</v>
      </c>
      <c r="Y267" s="147"/>
      <c r="Z267" s="147"/>
      <c r="AA267" s="147"/>
      <c r="AB267" s="147"/>
      <c r="AC267" s="147"/>
      <c r="AD267" s="147"/>
      <c r="AE267" s="147"/>
      <c r="AF267" s="147"/>
      <c r="AG267" s="147" t="s">
        <v>219</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268" t="s">
        <v>374</v>
      </c>
      <c r="D268" s="269"/>
      <c r="E268" s="269"/>
      <c r="F268" s="269"/>
      <c r="G268" s="269"/>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221</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92" t="s">
        <v>286</v>
      </c>
      <c r="D269" s="190"/>
      <c r="E269" s="191"/>
      <c r="F269" s="158"/>
      <c r="G269" s="158"/>
      <c r="H269" s="158"/>
      <c r="I269" s="158"/>
      <c r="J269" s="158"/>
      <c r="K269" s="158"/>
      <c r="L269" s="158"/>
      <c r="M269" s="158"/>
      <c r="N269" s="157"/>
      <c r="O269" s="157"/>
      <c r="P269" s="157"/>
      <c r="Q269" s="157"/>
      <c r="R269" s="158"/>
      <c r="S269" s="158"/>
      <c r="T269" s="158"/>
      <c r="U269" s="158"/>
      <c r="V269" s="158"/>
      <c r="W269" s="158"/>
      <c r="X269" s="158"/>
      <c r="Y269" s="147"/>
      <c r="Z269" s="147"/>
      <c r="AA269" s="147"/>
      <c r="AB269" s="147"/>
      <c r="AC269" s="147"/>
      <c r="AD269" s="147"/>
      <c r="AE269" s="147"/>
      <c r="AF269" s="147"/>
      <c r="AG269" s="147" t="s">
        <v>223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92" t="s">
        <v>361</v>
      </c>
      <c r="D270" s="190"/>
      <c r="E270" s="191"/>
      <c r="F270" s="158"/>
      <c r="G270" s="158"/>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223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92" t="s">
        <v>362</v>
      </c>
      <c r="D271" s="190"/>
      <c r="E271" s="191">
        <v>1.1304000000000001</v>
      </c>
      <c r="F271" s="158"/>
      <c r="G271" s="158"/>
      <c r="H271" s="158"/>
      <c r="I271" s="158"/>
      <c r="J271" s="158"/>
      <c r="K271" s="158"/>
      <c r="L271" s="158"/>
      <c r="M271" s="158"/>
      <c r="N271" s="157"/>
      <c r="O271" s="157"/>
      <c r="P271" s="157"/>
      <c r="Q271" s="157"/>
      <c r="R271" s="158"/>
      <c r="S271" s="158"/>
      <c r="T271" s="158"/>
      <c r="U271" s="158"/>
      <c r="V271" s="158"/>
      <c r="W271" s="158"/>
      <c r="X271" s="158"/>
      <c r="Y271" s="147"/>
      <c r="Z271" s="147"/>
      <c r="AA271" s="147"/>
      <c r="AB271" s="147"/>
      <c r="AC271" s="147"/>
      <c r="AD271" s="147"/>
      <c r="AE271" s="147"/>
      <c r="AF271" s="147"/>
      <c r="AG271" s="147" t="s">
        <v>223</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92" t="s">
        <v>309</v>
      </c>
      <c r="D272" s="190"/>
      <c r="E272" s="191"/>
      <c r="F272" s="158"/>
      <c r="G272" s="158"/>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223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92" t="s">
        <v>369</v>
      </c>
      <c r="D273" s="190"/>
      <c r="E273" s="191">
        <v>0.81640000000000001</v>
      </c>
      <c r="F273" s="158"/>
      <c r="G273" s="158"/>
      <c r="H273" s="158"/>
      <c r="I273" s="158"/>
      <c r="J273" s="158"/>
      <c r="K273" s="158"/>
      <c r="L273" s="158"/>
      <c r="M273" s="158"/>
      <c r="N273" s="157"/>
      <c r="O273" s="157"/>
      <c r="P273" s="157"/>
      <c r="Q273" s="157"/>
      <c r="R273" s="158"/>
      <c r="S273" s="158"/>
      <c r="T273" s="158"/>
      <c r="U273" s="158"/>
      <c r="V273" s="158"/>
      <c r="W273" s="158"/>
      <c r="X273" s="158"/>
      <c r="Y273" s="147"/>
      <c r="Z273" s="147"/>
      <c r="AA273" s="147"/>
      <c r="AB273" s="147"/>
      <c r="AC273" s="147"/>
      <c r="AD273" s="147"/>
      <c r="AE273" s="147"/>
      <c r="AF273" s="147"/>
      <c r="AG273" s="147" t="s">
        <v>223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92" t="s">
        <v>305</v>
      </c>
      <c r="D274" s="190"/>
      <c r="E274" s="191"/>
      <c r="F274" s="158"/>
      <c r="G274" s="158"/>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223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92" t="s">
        <v>370</v>
      </c>
      <c r="D275" s="190"/>
      <c r="E275" s="191">
        <v>131.97999999999999</v>
      </c>
      <c r="F275" s="158"/>
      <c r="G275" s="158"/>
      <c r="H275" s="158"/>
      <c r="I275" s="158"/>
      <c r="J275" s="158"/>
      <c r="K275" s="158"/>
      <c r="L275" s="158"/>
      <c r="M275" s="158"/>
      <c r="N275" s="157"/>
      <c r="O275" s="157"/>
      <c r="P275" s="157"/>
      <c r="Q275" s="157"/>
      <c r="R275" s="158"/>
      <c r="S275" s="158"/>
      <c r="T275" s="158"/>
      <c r="U275" s="158"/>
      <c r="V275" s="158"/>
      <c r="W275" s="158"/>
      <c r="X275" s="158"/>
      <c r="Y275" s="147"/>
      <c r="Z275" s="147"/>
      <c r="AA275" s="147"/>
      <c r="AB275" s="147"/>
      <c r="AC275" s="147"/>
      <c r="AD275" s="147"/>
      <c r="AE275" s="147"/>
      <c r="AF275" s="147"/>
      <c r="AG275" s="147" t="s">
        <v>223</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92" t="s">
        <v>307</v>
      </c>
      <c r="D276" s="190"/>
      <c r="E276" s="191"/>
      <c r="F276" s="158"/>
      <c r="G276" s="158"/>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223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92" t="s">
        <v>371</v>
      </c>
      <c r="D277" s="190"/>
      <c r="E277" s="191">
        <v>0.52</v>
      </c>
      <c r="F277" s="158"/>
      <c r="G277" s="158"/>
      <c r="H277" s="158"/>
      <c r="I277" s="158"/>
      <c r="J277" s="158"/>
      <c r="K277" s="158"/>
      <c r="L277" s="158"/>
      <c r="M277" s="158"/>
      <c r="N277" s="157"/>
      <c r="O277" s="157"/>
      <c r="P277" s="157"/>
      <c r="Q277" s="157"/>
      <c r="R277" s="158"/>
      <c r="S277" s="158"/>
      <c r="T277" s="158"/>
      <c r="U277" s="158"/>
      <c r="V277" s="158"/>
      <c r="W277" s="158"/>
      <c r="X277" s="158"/>
      <c r="Y277" s="147"/>
      <c r="Z277" s="147"/>
      <c r="AA277" s="147"/>
      <c r="AB277" s="147"/>
      <c r="AC277" s="147"/>
      <c r="AD277" s="147"/>
      <c r="AE277" s="147"/>
      <c r="AF277" s="147"/>
      <c r="AG277" s="147" t="s">
        <v>223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264"/>
      <c r="D278" s="265"/>
      <c r="E278" s="265"/>
      <c r="F278" s="265"/>
      <c r="G278" s="265"/>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159</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4">
        <v>31</v>
      </c>
      <c r="B279" s="175" t="s">
        <v>375</v>
      </c>
      <c r="C279" s="185" t="s">
        <v>376</v>
      </c>
      <c r="D279" s="176" t="s">
        <v>234</v>
      </c>
      <c r="E279" s="177">
        <v>10.35</v>
      </c>
      <c r="F279" s="178"/>
      <c r="G279" s="179">
        <f>ROUND(E279*F279,2)</f>
        <v>0</v>
      </c>
      <c r="H279" s="178"/>
      <c r="I279" s="179">
        <f>ROUND(E279*H279,2)</f>
        <v>0</v>
      </c>
      <c r="J279" s="178"/>
      <c r="K279" s="179">
        <f>ROUND(E279*J279,2)</f>
        <v>0</v>
      </c>
      <c r="L279" s="179">
        <v>21</v>
      </c>
      <c r="M279" s="179">
        <f>G279*(1+L279/100)</f>
        <v>0</v>
      </c>
      <c r="N279" s="177">
        <v>3.3E-4</v>
      </c>
      <c r="O279" s="177">
        <f>ROUND(E279*N279,2)</f>
        <v>0</v>
      </c>
      <c r="P279" s="177">
        <v>0</v>
      </c>
      <c r="Q279" s="177">
        <f>ROUND(E279*P279,2)</f>
        <v>0</v>
      </c>
      <c r="R279" s="179"/>
      <c r="S279" s="179" t="s">
        <v>205</v>
      </c>
      <c r="T279" s="180" t="s">
        <v>341</v>
      </c>
      <c r="U279" s="158">
        <v>0.41</v>
      </c>
      <c r="V279" s="158">
        <f>ROUND(E279*U279,2)</f>
        <v>4.24</v>
      </c>
      <c r="W279" s="158"/>
      <c r="X279" s="158" t="s">
        <v>218</v>
      </c>
      <c r="Y279" s="147"/>
      <c r="Z279" s="147"/>
      <c r="AA279" s="147"/>
      <c r="AB279" s="147"/>
      <c r="AC279" s="147"/>
      <c r="AD279" s="147"/>
      <c r="AE279" s="147"/>
      <c r="AF279" s="147"/>
      <c r="AG279" s="147" t="s">
        <v>219</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92" t="s">
        <v>286</v>
      </c>
      <c r="D280" s="190"/>
      <c r="E280" s="191"/>
      <c r="F280" s="158"/>
      <c r="G280" s="158"/>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223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92" t="s">
        <v>361</v>
      </c>
      <c r="D281" s="190"/>
      <c r="E281" s="191"/>
      <c r="F281" s="158"/>
      <c r="G281" s="158"/>
      <c r="H281" s="158"/>
      <c r="I281" s="158"/>
      <c r="J281" s="158"/>
      <c r="K281" s="158"/>
      <c r="L281" s="158"/>
      <c r="M281" s="158"/>
      <c r="N281" s="157"/>
      <c r="O281" s="157"/>
      <c r="P281" s="157"/>
      <c r="Q281" s="157"/>
      <c r="R281" s="158"/>
      <c r="S281" s="158"/>
      <c r="T281" s="158"/>
      <c r="U281" s="158"/>
      <c r="V281" s="158"/>
      <c r="W281" s="158"/>
      <c r="X281" s="158"/>
      <c r="Y281" s="147"/>
      <c r="Z281" s="147"/>
      <c r="AA281" s="147"/>
      <c r="AB281" s="147"/>
      <c r="AC281" s="147"/>
      <c r="AD281" s="147"/>
      <c r="AE281" s="147"/>
      <c r="AF281" s="147"/>
      <c r="AG281" s="147" t="s">
        <v>223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92" t="s">
        <v>377</v>
      </c>
      <c r="D282" s="190"/>
      <c r="E282" s="191">
        <v>10.35</v>
      </c>
      <c r="F282" s="158"/>
      <c r="G282" s="158"/>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223</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264"/>
      <c r="D283" s="265"/>
      <c r="E283" s="265"/>
      <c r="F283" s="265"/>
      <c r="G283" s="265"/>
      <c r="H283" s="158"/>
      <c r="I283" s="158"/>
      <c r="J283" s="158"/>
      <c r="K283" s="158"/>
      <c r="L283" s="158"/>
      <c r="M283" s="158"/>
      <c r="N283" s="157"/>
      <c r="O283" s="157"/>
      <c r="P283" s="157"/>
      <c r="Q283" s="157"/>
      <c r="R283" s="158"/>
      <c r="S283" s="158"/>
      <c r="T283" s="158"/>
      <c r="U283" s="158"/>
      <c r="V283" s="158"/>
      <c r="W283" s="158"/>
      <c r="X283" s="158"/>
      <c r="Y283" s="147"/>
      <c r="Z283" s="147"/>
      <c r="AA283" s="147"/>
      <c r="AB283" s="147"/>
      <c r="AC283" s="147"/>
      <c r="AD283" s="147"/>
      <c r="AE283" s="147"/>
      <c r="AF283" s="147"/>
      <c r="AG283" s="147" t="s">
        <v>159</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74">
        <v>32</v>
      </c>
      <c r="B284" s="175" t="s">
        <v>378</v>
      </c>
      <c r="C284" s="185" t="s">
        <v>379</v>
      </c>
      <c r="D284" s="176" t="s">
        <v>216</v>
      </c>
      <c r="E284" s="177">
        <v>191.8</v>
      </c>
      <c r="F284" s="178"/>
      <c r="G284" s="179">
        <f>ROUND(E284*F284,2)</f>
        <v>0</v>
      </c>
      <c r="H284" s="178"/>
      <c r="I284" s="179">
        <f>ROUND(E284*H284,2)</f>
        <v>0</v>
      </c>
      <c r="J284" s="178"/>
      <c r="K284" s="179">
        <f>ROUND(E284*J284,2)</f>
        <v>0</v>
      </c>
      <c r="L284" s="179">
        <v>21</v>
      </c>
      <c r="M284" s="179">
        <f>G284*(1+L284/100)</f>
        <v>0</v>
      </c>
      <c r="N284" s="177">
        <v>5.5449999999999999E-2</v>
      </c>
      <c r="O284" s="177">
        <f>ROUND(E284*N284,2)</f>
        <v>10.64</v>
      </c>
      <c r="P284" s="177">
        <v>0</v>
      </c>
      <c r="Q284" s="177">
        <f>ROUND(E284*P284,2)</f>
        <v>0</v>
      </c>
      <c r="R284" s="179"/>
      <c r="S284" s="179" t="s">
        <v>205</v>
      </c>
      <c r="T284" s="180" t="s">
        <v>341</v>
      </c>
      <c r="U284" s="158">
        <v>0.55000000000000004</v>
      </c>
      <c r="V284" s="158">
        <f>ROUND(E284*U284,2)</f>
        <v>105.49</v>
      </c>
      <c r="W284" s="158"/>
      <c r="X284" s="158" t="s">
        <v>218</v>
      </c>
      <c r="Y284" s="147"/>
      <c r="Z284" s="147"/>
      <c r="AA284" s="147"/>
      <c r="AB284" s="147"/>
      <c r="AC284" s="147"/>
      <c r="AD284" s="147"/>
      <c r="AE284" s="147"/>
      <c r="AF284" s="147"/>
      <c r="AG284" s="147" t="s">
        <v>219</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262" t="s">
        <v>380</v>
      </c>
      <c r="D285" s="263"/>
      <c r="E285" s="263"/>
      <c r="F285" s="263"/>
      <c r="G285" s="263"/>
      <c r="H285" s="158"/>
      <c r="I285" s="158"/>
      <c r="J285" s="158"/>
      <c r="K285" s="158"/>
      <c r="L285" s="158"/>
      <c r="M285" s="158"/>
      <c r="N285" s="157"/>
      <c r="O285" s="157"/>
      <c r="P285" s="157"/>
      <c r="Q285" s="157"/>
      <c r="R285" s="158"/>
      <c r="S285" s="158"/>
      <c r="T285" s="158"/>
      <c r="U285" s="158"/>
      <c r="V285" s="158"/>
      <c r="W285" s="158"/>
      <c r="X285" s="158"/>
      <c r="Y285" s="147"/>
      <c r="Z285" s="147"/>
      <c r="AA285" s="147"/>
      <c r="AB285" s="147"/>
      <c r="AC285" s="147"/>
      <c r="AD285" s="147"/>
      <c r="AE285" s="147"/>
      <c r="AF285" s="147"/>
      <c r="AG285" s="147" t="s">
        <v>157</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92" t="s">
        <v>286</v>
      </c>
      <c r="D286" s="190"/>
      <c r="E286" s="191"/>
      <c r="F286" s="158"/>
      <c r="G286" s="158"/>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223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92" t="s">
        <v>365</v>
      </c>
      <c r="D287" s="190"/>
      <c r="E287" s="191"/>
      <c r="F287" s="158"/>
      <c r="G287" s="158"/>
      <c r="H287" s="158"/>
      <c r="I287" s="158"/>
      <c r="J287" s="158"/>
      <c r="K287" s="158"/>
      <c r="L287" s="158"/>
      <c r="M287" s="158"/>
      <c r="N287" s="157"/>
      <c r="O287" s="157"/>
      <c r="P287" s="157"/>
      <c r="Q287" s="157"/>
      <c r="R287" s="158"/>
      <c r="S287" s="158"/>
      <c r="T287" s="158"/>
      <c r="U287" s="158"/>
      <c r="V287" s="158"/>
      <c r="W287" s="158"/>
      <c r="X287" s="158"/>
      <c r="Y287" s="147"/>
      <c r="Z287" s="147"/>
      <c r="AA287" s="147"/>
      <c r="AB287" s="147"/>
      <c r="AC287" s="147"/>
      <c r="AD287" s="147"/>
      <c r="AE287" s="147"/>
      <c r="AF287" s="147"/>
      <c r="AG287" s="147" t="s">
        <v>223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92" t="s">
        <v>366</v>
      </c>
      <c r="D288" s="190"/>
      <c r="E288" s="191">
        <v>1.2</v>
      </c>
      <c r="F288" s="158"/>
      <c r="G288" s="158"/>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223</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92" t="s">
        <v>229</v>
      </c>
      <c r="D289" s="190"/>
      <c r="E289" s="191"/>
      <c r="F289" s="158"/>
      <c r="G289" s="158"/>
      <c r="H289" s="158"/>
      <c r="I289" s="158"/>
      <c r="J289" s="158"/>
      <c r="K289" s="158"/>
      <c r="L289" s="158"/>
      <c r="M289" s="158"/>
      <c r="N289" s="157"/>
      <c r="O289" s="157"/>
      <c r="P289" s="157"/>
      <c r="Q289" s="157"/>
      <c r="R289" s="158"/>
      <c r="S289" s="158"/>
      <c r="T289" s="158"/>
      <c r="U289" s="158"/>
      <c r="V289" s="158"/>
      <c r="W289" s="158"/>
      <c r="X289" s="158"/>
      <c r="Y289" s="147"/>
      <c r="Z289" s="147"/>
      <c r="AA289" s="147"/>
      <c r="AB289" s="147"/>
      <c r="AC289" s="147"/>
      <c r="AD289" s="147"/>
      <c r="AE289" s="147"/>
      <c r="AF289" s="147"/>
      <c r="AG289" s="147" t="s">
        <v>223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92" t="s">
        <v>230</v>
      </c>
      <c r="D290" s="190"/>
      <c r="E290" s="191"/>
      <c r="F290" s="158"/>
      <c r="G290" s="158"/>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223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92" t="s">
        <v>231</v>
      </c>
      <c r="D291" s="190"/>
      <c r="E291" s="191">
        <v>190.6</v>
      </c>
      <c r="F291" s="158"/>
      <c r="G291" s="158"/>
      <c r="H291" s="158"/>
      <c r="I291" s="158"/>
      <c r="J291" s="158"/>
      <c r="K291" s="158"/>
      <c r="L291" s="158"/>
      <c r="M291" s="158"/>
      <c r="N291" s="157"/>
      <c r="O291" s="157"/>
      <c r="P291" s="157"/>
      <c r="Q291" s="157"/>
      <c r="R291" s="158"/>
      <c r="S291" s="158"/>
      <c r="T291" s="158"/>
      <c r="U291" s="158"/>
      <c r="V291" s="158"/>
      <c r="W291" s="158"/>
      <c r="X291" s="158"/>
      <c r="Y291" s="147"/>
      <c r="Z291" s="147"/>
      <c r="AA291" s="147"/>
      <c r="AB291" s="147"/>
      <c r="AC291" s="147"/>
      <c r="AD291" s="147"/>
      <c r="AE291" s="147"/>
      <c r="AF291" s="147"/>
      <c r="AG291" s="147" t="s">
        <v>223</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264"/>
      <c r="D292" s="265"/>
      <c r="E292" s="265"/>
      <c r="F292" s="265"/>
      <c r="G292" s="265"/>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159</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ht="22.5" outlineLevel="1" x14ac:dyDescent="0.2">
      <c r="A293" s="174">
        <v>33</v>
      </c>
      <c r="B293" s="175" t="s">
        <v>381</v>
      </c>
      <c r="C293" s="185" t="s">
        <v>382</v>
      </c>
      <c r="D293" s="176" t="s">
        <v>352</v>
      </c>
      <c r="E293" s="177">
        <v>18759.190999999999</v>
      </c>
      <c r="F293" s="178"/>
      <c r="G293" s="179">
        <f>ROUND(E293*F293,2)</f>
        <v>0</v>
      </c>
      <c r="H293" s="178"/>
      <c r="I293" s="179">
        <f>ROUND(E293*H293,2)</f>
        <v>0</v>
      </c>
      <c r="J293" s="178"/>
      <c r="K293" s="179">
        <f>ROUND(E293*J293,2)</f>
        <v>0</v>
      </c>
      <c r="L293" s="179">
        <v>21</v>
      </c>
      <c r="M293" s="179">
        <f>G293*(1+L293/100)</f>
        <v>0</v>
      </c>
      <c r="N293" s="177">
        <v>2.3E-3</v>
      </c>
      <c r="O293" s="177">
        <f>ROUND(E293*N293,2)</f>
        <v>43.15</v>
      </c>
      <c r="P293" s="177">
        <v>0</v>
      </c>
      <c r="Q293" s="177">
        <f>ROUND(E293*P293,2)</f>
        <v>0</v>
      </c>
      <c r="R293" s="179" t="s">
        <v>383</v>
      </c>
      <c r="S293" s="179" t="s">
        <v>153</v>
      </c>
      <c r="T293" s="180" t="s">
        <v>153</v>
      </c>
      <c r="U293" s="158">
        <v>0</v>
      </c>
      <c r="V293" s="158">
        <f>ROUND(E293*U293,2)</f>
        <v>0</v>
      </c>
      <c r="W293" s="158"/>
      <c r="X293" s="158" t="s">
        <v>384</v>
      </c>
      <c r="Y293" s="147"/>
      <c r="Z293" s="147"/>
      <c r="AA293" s="147"/>
      <c r="AB293" s="147"/>
      <c r="AC293" s="147"/>
      <c r="AD293" s="147"/>
      <c r="AE293" s="147"/>
      <c r="AF293" s="147"/>
      <c r="AG293" s="147" t="s">
        <v>385</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92" t="s">
        <v>286</v>
      </c>
      <c r="D294" s="190"/>
      <c r="E294" s="191"/>
      <c r="F294" s="158"/>
      <c r="G294" s="158"/>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223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92" t="s">
        <v>361</v>
      </c>
      <c r="D295" s="190"/>
      <c r="E295" s="191"/>
      <c r="F295" s="158"/>
      <c r="G295" s="158"/>
      <c r="H295" s="158"/>
      <c r="I295" s="158"/>
      <c r="J295" s="158"/>
      <c r="K295" s="158"/>
      <c r="L295" s="158"/>
      <c r="M295" s="158"/>
      <c r="N295" s="157"/>
      <c r="O295" s="157"/>
      <c r="P295" s="157"/>
      <c r="Q295" s="157"/>
      <c r="R295" s="158"/>
      <c r="S295" s="158"/>
      <c r="T295" s="158"/>
      <c r="U295" s="158"/>
      <c r="V295" s="158"/>
      <c r="W295" s="158"/>
      <c r="X295" s="158"/>
      <c r="Y295" s="147"/>
      <c r="Z295" s="147"/>
      <c r="AA295" s="147"/>
      <c r="AB295" s="147"/>
      <c r="AC295" s="147"/>
      <c r="AD295" s="147"/>
      <c r="AE295" s="147"/>
      <c r="AF295" s="147"/>
      <c r="AG295" s="147" t="s">
        <v>223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92" t="s">
        <v>386</v>
      </c>
      <c r="D296" s="190"/>
      <c r="E296" s="191">
        <v>64.998000000000005</v>
      </c>
      <c r="F296" s="158"/>
      <c r="G296" s="158"/>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223</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92" t="s">
        <v>309</v>
      </c>
      <c r="D297" s="190"/>
      <c r="E297" s="191"/>
      <c r="F297" s="158"/>
      <c r="G297" s="158"/>
      <c r="H297" s="158"/>
      <c r="I297" s="158"/>
      <c r="J297" s="158"/>
      <c r="K297" s="158"/>
      <c r="L297" s="158"/>
      <c r="M297" s="158"/>
      <c r="N297" s="157"/>
      <c r="O297" s="157"/>
      <c r="P297" s="157"/>
      <c r="Q297" s="157"/>
      <c r="R297" s="158"/>
      <c r="S297" s="158"/>
      <c r="T297" s="158"/>
      <c r="U297" s="158"/>
      <c r="V297" s="158"/>
      <c r="W297" s="158"/>
      <c r="X297" s="158"/>
      <c r="Y297" s="147"/>
      <c r="Z297" s="147"/>
      <c r="AA297" s="147"/>
      <c r="AB297" s="147"/>
      <c r="AC297" s="147"/>
      <c r="AD297" s="147"/>
      <c r="AE297" s="147"/>
      <c r="AF297" s="147"/>
      <c r="AG297" s="147" t="s">
        <v>223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92" t="s">
        <v>387</v>
      </c>
      <c r="D298" s="190"/>
      <c r="E298" s="191">
        <v>46.942999999999998</v>
      </c>
      <c r="F298" s="158"/>
      <c r="G298" s="158"/>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223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92" t="s">
        <v>305</v>
      </c>
      <c r="D299" s="190"/>
      <c r="E299" s="191"/>
      <c r="F299" s="158"/>
      <c r="G299" s="158"/>
      <c r="H299" s="158"/>
      <c r="I299" s="158"/>
      <c r="J299" s="158"/>
      <c r="K299" s="158"/>
      <c r="L299" s="158"/>
      <c r="M299" s="158"/>
      <c r="N299" s="157"/>
      <c r="O299" s="157"/>
      <c r="P299" s="157"/>
      <c r="Q299" s="157"/>
      <c r="R299" s="158"/>
      <c r="S299" s="158"/>
      <c r="T299" s="158"/>
      <c r="U299" s="158"/>
      <c r="V299" s="158"/>
      <c r="W299" s="158"/>
      <c r="X299" s="158"/>
      <c r="Y299" s="147"/>
      <c r="Z299" s="147"/>
      <c r="AA299" s="147"/>
      <c r="AB299" s="147"/>
      <c r="AC299" s="147"/>
      <c r="AD299" s="147"/>
      <c r="AE299" s="147"/>
      <c r="AF299" s="147"/>
      <c r="AG299" s="147" t="s">
        <v>223</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92" t="s">
        <v>388</v>
      </c>
      <c r="D300" s="190"/>
      <c r="E300" s="191">
        <v>7588.85</v>
      </c>
      <c r="F300" s="158"/>
      <c r="G300" s="158"/>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223</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92" t="s">
        <v>307</v>
      </c>
      <c r="D301" s="190"/>
      <c r="E301" s="191"/>
      <c r="F301" s="158"/>
      <c r="G301" s="158"/>
      <c r="H301" s="158"/>
      <c r="I301" s="158"/>
      <c r="J301" s="158"/>
      <c r="K301" s="158"/>
      <c r="L301" s="158"/>
      <c r="M301" s="158"/>
      <c r="N301" s="157"/>
      <c r="O301" s="157"/>
      <c r="P301" s="157"/>
      <c r="Q301" s="157"/>
      <c r="R301" s="158"/>
      <c r="S301" s="158"/>
      <c r="T301" s="158"/>
      <c r="U301" s="158"/>
      <c r="V301" s="158"/>
      <c r="W301" s="158"/>
      <c r="X301" s="158"/>
      <c r="Y301" s="147"/>
      <c r="Z301" s="147"/>
      <c r="AA301" s="147"/>
      <c r="AB301" s="147"/>
      <c r="AC301" s="147"/>
      <c r="AD301" s="147"/>
      <c r="AE301" s="147"/>
      <c r="AF301" s="147"/>
      <c r="AG301" s="147" t="s">
        <v>223</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92" t="s">
        <v>389</v>
      </c>
      <c r="D302" s="190"/>
      <c r="E302" s="191">
        <v>29.9</v>
      </c>
      <c r="F302" s="158"/>
      <c r="G302" s="158"/>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223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92" t="s">
        <v>365</v>
      </c>
      <c r="D303" s="190"/>
      <c r="E303" s="191"/>
      <c r="F303" s="158"/>
      <c r="G303" s="158"/>
      <c r="H303" s="158"/>
      <c r="I303" s="158"/>
      <c r="J303" s="158"/>
      <c r="K303" s="158"/>
      <c r="L303" s="158"/>
      <c r="M303" s="158"/>
      <c r="N303" s="157"/>
      <c r="O303" s="157"/>
      <c r="P303" s="157"/>
      <c r="Q303" s="157"/>
      <c r="R303" s="158"/>
      <c r="S303" s="158"/>
      <c r="T303" s="158"/>
      <c r="U303" s="158"/>
      <c r="V303" s="158"/>
      <c r="W303" s="158"/>
      <c r="X303" s="158"/>
      <c r="Y303" s="147"/>
      <c r="Z303" s="147"/>
      <c r="AA303" s="147"/>
      <c r="AB303" s="147"/>
      <c r="AC303" s="147"/>
      <c r="AD303" s="147"/>
      <c r="AE303" s="147"/>
      <c r="AF303" s="147"/>
      <c r="AG303" s="147" t="s">
        <v>223</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92" t="s">
        <v>390</v>
      </c>
      <c r="D304" s="190"/>
      <c r="E304" s="191">
        <v>69</v>
      </c>
      <c r="F304" s="158"/>
      <c r="G304" s="158"/>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223</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92" t="s">
        <v>229</v>
      </c>
      <c r="D305" s="190"/>
      <c r="E305" s="191"/>
      <c r="F305" s="158"/>
      <c r="G305" s="158"/>
      <c r="H305" s="158"/>
      <c r="I305" s="158"/>
      <c r="J305" s="158"/>
      <c r="K305" s="158"/>
      <c r="L305" s="158"/>
      <c r="M305" s="158"/>
      <c r="N305" s="157"/>
      <c r="O305" s="157"/>
      <c r="P305" s="157"/>
      <c r="Q305" s="157"/>
      <c r="R305" s="158"/>
      <c r="S305" s="158"/>
      <c r="T305" s="158"/>
      <c r="U305" s="158"/>
      <c r="V305" s="158"/>
      <c r="W305" s="158"/>
      <c r="X305" s="158"/>
      <c r="Y305" s="147"/>
      <c r="Z305" s="147"/>
      <c r="AA305" s="147"/>
      <c r="AB305" s="147"/>
      <c r="AC305" s="147"/>
      <c r="AD305" s="147"/>
      <c r="AE305" s="147"/>
      <c r="AF305" s="147"/>
      <c r="AG305" s="147" t="s">
        <v>223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92" t="s">
        <v>230</v>
      </c>
      <c r="D306" s="190"/>
      <c r="E306" s="191"/>
      <c r="F306" s="158"/>
      <c r="G306" s="158"/>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223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92" t="s">
        <v>391</v>
      </c>
      <c r="D307" s="190"/>
      <c r="E307" s="191">
        <v>10959.5</v>
      </c>
      <c r="F307" s="158"/>
      <c r="G307" s="158"/>
      <c r="H307" s="158"/>
      <c r="I307" s="158"/>
      <c r="J307" s="158"/>
      <c r="K307" s="158"/>
      <c r="L307" s="158"/>
      <c r="M307" s="158"/>
      <c r="N307" s="157"/>
      <c r="O307" s="157"/>
      <c r="P307" s="157"/>
      <c r="Q307" s="157"/>
      <c r="R307" s="158"/>
      <c r="S307" s="158"/>
      <c r="T307" s="158"/>
      <c r="U307" s="158"/>
      <c r="V307" s="158"/>
      <c r="W307" s="158"/>
      <c r="X307" s="158"/>
      <c r="Y307" s="147"/>
      <c r="Z307" s="147"/>
      <c r="AA307" s="147"/>
      <c r="AB307" s="147"/>
      <c r="AC307" s="147"/>
      <c r="AD307" s="147"/>
      <c r="AE307" s="147"/>
      <c r="AF307" s="147"/>
      <c r="AG307" s="147" t="s">
        <v>223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264"/>
      <c r="D308" s="265"/>
      <c r="E308" s="265"/>
      <c r="F308" s="265"/>
      <c r="G308" s="265"/>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159</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x14ac:dyDescent="0.2">
      <c r="A309" s="164" t="s">
        <v>148</v>
      </c>
      <c r="B309" s="165" t="s">
        <v>85</v>
      </c>
      <c r="C309" s="184" t="s">
        <v>86</v>
      </c>
      <c r="D309" s="166"/>
      <c r="E309" s="167"/>
      <c r="F309" s="168"/>
      <c r="G309" s="168">
        <f>SUMIF(AG310:AG327,"&lt;&gt;NOR",G310:G327)</f>
        <v>0</v>
      </c>
      <c r="H309" s="168"/>
      <c r="I309" s="168">
        <f>SUM(I310:I327)</f>
        <v>0</v>
      </c>
      <c r="J309" s="168"/>
      <c r="K309" s="168">
        <f>SUM(K310:K327)</f>
        <v>0</v>
      </c>
      <c r="L309" s="168"/>
      <c r="M309" s="168">
        <f>SUM(M310:M327)</f>
        <v>0</v>
      </c>
      <c r="N309" s="167"/>
      <c r="O309" s="167">
        <f>SUM(O310:O327)</f>
        <v>256.62</v>
      </c>
      <c r="P309" s="167"/>
      <c r="Q309" s="167">
        <f>SUM(Q310:Q327)</f>
        <v>0</v>
      </c>
      <c r="R309" s="168"/>
      <c r="S309" s="168"/>
      <c r="T309" s="169"/>
      <c r="U309" s="163"/>
      <c r="V309" s="163">
        <f>SUM(V310:V327)</f>
        <v>34.22</v>
      </c>
      <c r="W309" s="163"/>
      <c r="X309" s="163"/>
      <c r="AG309" t="s">
        <v>149</v>
      </c>
    </row>
    <row r="310" spans="1:60" outlineLevel="1" x14ac:dyDescent="0.2">
      <c r="A310" s="174">
        <v>34</v>
      </c>
      <c r="B310" s="175" t="s">
        <v>392</v>
      </c>
      <c r="C310" s="185" t="s">
        <v>393</v>
      </c>
      <c r="D310" s="176" t="s">
        <v>216</v>
      </c>
      <c r="E310" s="177">
        <v>468.8</v>
      </c>
      <c r="F310" s="178"/>
      <c r="G310" s="179">
        <f>ROUND(E310*F310,2)</f>
        <v>0</v>
      </c>
      <c r="H310" s="178"/>
      <c r="I310" s="179">
        <f>ROUND(E310*H310,2)</f>
        <v>0</v>
      </c>
      <c r="J310" s="178"/>
      <c r="K310" s="179">
        <f>ROUND(E310*J310,2)</f>
        <v>0</v>
      </c>
      <c r="L310" s="179">
        <v>21</v>
      </c>
      <c r="M310" s="179">
        <f>G310*(1+L310/100)</f>
        <v>0</v>
      </c>
      <c r="N310" s="177">
        <v>0.12144000000000001</v>
      </c>
      <c r="O310" s="177">
        <f>ROUND(E310*N310,2)</f>
        <v>56.93</v>
      </c>
      <c r="P310" s="177">
        <v>0</v>
      </c>
      <c r="Q310" s="177">
        <f>ROUND(E310*P310,2)</f>
        <v>0</v>
      </c>
      <c r="R310" s="179" t="s">
        <v>217</v>
      </c>
      <c r="S310" s="179" t="s">
        <v>153</v>
      </c>
      <c r="T310" s="180" t="s">
        <v>153</v>
      </c>
      <c r="U310" s="158">
        <v>2.4E-2</v>
      </c>
      <c r="V310" s="158">
        <f>ROUND(E310*U310,2)</f>
        <v>11.25</v>
      </c>
      <c r="W310" s="158"/>
      <c r="X310" s="158" t="s">
        <v>218</v>
      </c>
      <c r="Y310" s="147"/>
      <c r="Z310" s="147"/>
      <c r="AA310" s="147"/>
      <c r="AB310" s="147"/>
      <c r="AC310" s="147"/>
      <c r="AD310" s="147"/>
      <c r="AE310" s="147"/>
      <c r="AF310" s="147"/>
      <c r="AG310" s="147" t="s">
        <v>219</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268" t="s">
        <v>394</v>
      </c>
      <c r="D311" s="269"/>
      <c r="E311" s="269"/>
      <c r="F311" s="269"/>
      <c r="G311" s="269"/>
      <c r="H311" s="158"/>
      <c r="I311" s="158"/>
      <c r="J311" s="158"/>
      <c r="K311" s="158"/>
      <c r="L311" s="158"/>
      <c r="M311" s="158"/>
      <c r="N311" s="157"/>
      <c r="O311" s="157"/>
      <c r="P311" s="157"/>
      <c r="Q311" s="157"/>
      <c r="R311" s="158"/>
      <c r="S311" s="158"/>
      <c r="T311" s="158"/>
      <c r="U311" s="158"/>
      <c r="V311" s="158"/>
      <c r="W311" s="158"/>
      <c r="X311" s="158"/>
      <c r="Y311" s="147"/>
      <c r="Z311" s="147"/>
      <c r="AA311" s="147"/>
      <c r="AB311" s="147"/>
      <c r="AC311" s="147"/>
      <c r="AD311" s="147"/>
      <c r="AE311" s="147"/>
      <c r="AF311" s="147"/>
      <c r="AG311" s="147" t="s">
        <v>221</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92" t="s">
        <v>286</v>
      </c>
      <c r="D312" s="190"/>
      <c r="E312" s="191"/>
      <c r="F312" s="158"/>
      <c r="G312" s="158"/>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223</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92" t="s">
        <v>287</v>
      </c>
      <c r="D313" s="190"/>
      <c r="E313" s="191"/>
      <c r="F313" s="158"/>
      <c r="G313" s="158"/>
      <c r="H313" s="158"/>
      <c r="I313" s="158"/>
      <c r="J313" s="158"/>
      <c r="K313" s="158"/>
      <c r="L313" s="158"/>
      <c r="M313" s="158"/>
      <c r="N313" s="157"/>
      <c r="O313" s="157"/>
      <c r="P313" s="157"/>
      <c r="Q313" s="157"/>
      <c r="R313" s="158"/>
      <c r="S313" s="158"/>
      <c r="T313" s="158"/>
      <c r="U313" s="158"/>
      <c r="V313" s="158"/>
      <c r="W313" s="158"/>
      <c r="X313" s="158"/>
      <c r="Y313" s="147"/>
      <c r="Z313" s="147"/>
      <c r="AA313" s="147"/>
      <c r="AB313" s="147"/>
      <c r="AC313" s="147"/>
      <c r="AD313" s="147"/>
      <c r="AE313" s="147"/>
      <c r="AF313" s="147"/>
      <c r="AG313" s="147" t="s">
        <v>223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92" t="s">
        <v>395</v>
      </c>
      <c r="D314" s="190"/>
      <c r="E314" s="191"/>
      <c r="F314" s="158"/>
      <c r="G314" s="158"/>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223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92" t="s">
        <v>396</v>
      </c>
      <c r="D315" s="190"/>
      <c r="E315" s="191">
        <v>468.8</v>
      </c>
      <c r="F315" s="158"/>
      <c r="G315" s="158"/>
      <c r="H315" s="158"/>
      <c r="I315" s="158"/>
      <c r="J315" s="158"/>
      <c r="K315" s="158"/>
      <c r="L315" s="158"/>
      <c r="M315" s="158"/>
      <c r="N315" s="157"/>
      <c r="O315" s="157"/>
      <c r="P315" s="157"/>
      <c r="Q315" s="157"/>
      <c r="R315" s="158"/>
      <c r="S315" s="158"/>
      <c r="T315" s="158"/>
      <c r="U315" s="158"/>
      <c r="V315" s="158"/>
      <c r="W315" s="158"/>
      <c r="X315" s="158"/>
      <c r="Y315" s="147"/>
      <c r="Z315" s="147"/>
      <c r="AA315" s="147"/>
      <c r="AB315" s="147"/>
      <c r="AC315" s="147"/>
      <c r="AD315" s="147"/>
      <c r="AE315" s="147"/>
      <c r="AF315" s="147"/>
      <c r="AG315" s="147" t="s">
        <v>223</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264"/>
      <c r="D316" s="265"/>
      <c r="E316" s="265"/>
      <c r="F316" s="265"/>
      <c r="G316" s="265"/>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159</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1" x14ac:dyDescent="0.2">
      <c r="A317" s="174">
        <v>35</v>
      </c>
      <c r="B317" s="175" t="s">
        <v>397</v>
      </c>
      <c r="C317" s="185" t="s">
        <v>398</v>
      </c>
      <c r="D317" s="176" t="s">
        <v>216</v>
      </c>
      <c r="E317" s="177">
        <v>468.8</v>
      </c>
      <c r="F317" s="178"/>
      <c r="G317" s="179">
        <f>ROUND(E317*F317,2)</f>
        <v>0</v>
      </c>
      <c r="H317" s="178"/>
      <c r="I317" s="179">
        <f>ROUND(E317*H317,2)</f>
        <v>0</v>
      </c>
      <c r="J317" s="178"/>
      <c r="K317" s="179">
        <f>ROUND(E317*J317,2)</f>
        <v>0</v>
      </c>
      <c r="L317" s="179">
        <v>21</v>
      </c>
      <c r="M317" s="179">
        <f>G317*(1+L317/100)</f>
        <v>0</v>
      </c>
      <c r="N317" s="177">
        <v>0.34499999999999997</v>
      </c>
      <c r="O317" s="177">
        <f>ROUND(E317*N317,2)</f>
        <v>161.74</v>
      </c>
      <c r="P317" s="177">
        <v>0</v>
      </c>
      <c r="Q317" s="177">
        <f>ROUND(E317*P317,2)</f>
        <v>0</v>
      </c>
      <c r="R317" s="179" t="s">
        <v>217</v>
      </c>
      <c r="S317" s="179" t="s">
        <v>153</v>
      </c>
      <c r="T317" s="180" t="s">
        <v>153</v>
      </c>
      <c r="U317" s="158">
        <v>2.5999999999999999E-2</v>
      </c>
      <c r="V317" s="158">
        <f>ROUND(E317*U317,2)</f>
        <v>12.19</v>
      </c>
      <c r="W317" s="158"/>
      <c r="X317" s="158" t="s">
        <v>218</v>
      </c>
      <c r="Y317" s="147"/>
      <c r="Z317" s="147"/>
      <c r="AA317" s="147"/>
      <c r="AB317" s="147"/>
      <c r="AC317" s="147"/>
      <c r="AD317" s="147"/>
      <c r="AE317" s="147"/>
      <c r="AF317" s="147"/>
      <c r="AG317" s="147" t="s">
        <v>219</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92" t="s">
        <v>286</v>
      </c>
      <c r="D318" s="190"/>
      <c r="E318" s="191"/>
      <c r="F318" s="158"/>
      <c r="G318" s="158"/>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223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92" t="s">
        <v>287</v>
      </c>
      <c r="D319" s="190"/>
      <c r="E319" s="191"/>
      <c r="F319" s="158"/>
      <c r="G319" s="158"/>
      <c r="H319" s="158"/>
      <c r="I319" s="158"/>
      <c r="J319" s="158"/>
      <c r="K319" s="158"/>
      <c r="L319" s="158"/>
      <c r="M319" s="158"/>
      <c r="N319" s="157"/>
      <c r="O319" s="157"/>
      <c r="P319" s="157"/>
      <c r="Q319" s="157"/>
      <c r="R319" s="158"/>
      <c r="S319" s="158"/>
      <c r="T319" s="158"/>
      <c r="U319" s="158"/>
      <c r="V319" s="158"/>
      <c r="W319" s="158"/>
      <c r="X319" s="158"/>
      <c r="Y319" s="147"/>
      <c r="Z319" s="147"/>
      <c r="AA319" s="147"/>
      <c r="AB319" s="147"/>
      <c r="AC319" s="147"/>
      <c r="AD319" s="147"/>
      <c r="AE319" s="147"/>
      <c r="AF319" s="147"/>
      <c r="AG319" s="147" t="s">
        <v>223</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92" t="s">
        <v>396</v>
      </c>
      <c r="D320" s="190"/>
      <c r="E320" s="191">
        <v>468.8</v>
      </c>
      <c r="F320" s="158"/>
      <c r="G320" s="158"/>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223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264"/>
      <c r="D321" s="265"/>
      <c r="E321" s="265"/>
      <c r="F321" s="265"/>
      <c r="G321" s="265"/>
      <c r="H321" s="158"/>
      <c r="I321" s="158"/>
      <c r="J321" s="158"/>
      <c r="K321" s="158"/>
      <c r="L321" s="158"/>
      <c r="M321" s="158"/>
      <c r="N321" s="157"/>
      <c r="O321" s="157"/>
      <c r="P321" s="157"/>
      <c r="Q321" s="157"/>
      <c r="R321" s="158"/>
      <c r="S321" s="158"/>
      <c r="T321" s="158"/>
      <c r="U321" s="158"/>
      <c r="V321" s="158"/>
      <c r="W321" s="158"/>
      <c r="X321" s="158"/>
      <c r="Y321" s="147"/>
      <c r="Z321" s="147"/>
      <c r="AA321" s="147"/>
      <c r="AB321" s="147"/>
      <c r="AC321" s="147"/>
      <c r="AD321" s="147"/>
      <c r="AE321" s="147"/>
      <c r="AF321" s="147"/>
      <c r="AG321" s="147" t="s">
        <v>159</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ht="22.5" outlineLevel="1" x14ac:dyDescent="0.2">
      <c r="A322" s="174">
        <v>36</v>
      </c>
      <c r="B322" s="175" t="s">
        <v>399</v>
      </c>
      <c r="C322" s="185" t="s">
        <v>400</v>
      </c>
      <c r="D322" s="176" t="s">
        <v>216</v>
      </c>
      <c r="E322" s="177">
        <v>468.8</v>
      </c>
      <c r="F322" s="178"/>
      <c r="G322" s="179">
        <f>ROUND(E322*F322,2)</f>
        <v>0</v>
      </c>
      <c r="H322" s="178"/>
      <c r="I322" s="179">
        <f>ROUND(E322*H322,2)</f>
        <v>0</v>
      </c>
      <c r="J322" s="178"/>
      <c r="K322" s="179">
        <f>ROUND(E322*J322,2)</f>
        <v>0</v>
      </c>
      <c r="L322" s="179">
        <v>21</v>
      </c>
      <c r="M322" s="179">
        <f>G322*(1+L322/100)</f>
        <v>0</v>
      </c>
      <c r="N322" s="177">
        <v>8.0960000000000004E-2</v>
      </c>
      <c r="O322" s="177">
        <f>ROUND(E322*N322,2)</f>
        <v>37.950000000000003</v>
      </c>
      <c r="P322" s="177">
        <v>0</v>
      </c>
      <c r="Q322" s="177">
        <f>ROUND(E322*P322,2)</f>
        <v>0</v>
      </c>
      <c r="R322" s="179" t="s">
        <v>217</v>
      </c>
      <c r="S322" s="179" t="s">
        <v>153</v>
      </c>
      <c r="T322" s="180" t="s">
        <v>153</v>
      </c>
      <c r="U322" s="158">
        <v>2.3E-2</v>
      </c>
      <c r="V322" s="158">
        <f>ROUND(E322*U322,2)</f>
        <v>10.78</v>
      </c>
      <c r="W322" s="158"/>
      <c r="X322" s="158" t="s">
        <v>218</v>
      </c>
      <c r="Y322" s="147"/>
      <c r="Z322" s="147"/>
      <c r="AA322" s="147"/>
      <c r="AB322" s="147"/>
      <c r="AC322" s="147"/>
      <c r="AD322" s="147"/>
      <c r="AE322" s="147"/>
      <c r="AF322" s="147"/>
      <c r="AG322" s="147" t="s">
        <v>219</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268" t="s">
        <v>401</v>
      </c>
      <c r="D323" s="269"/>
      <c r="E323" s="269"/>
      <c r="F323" s="269"/>
      <c r="G323" s="269"/>
      <c r="H323" s="158"/>
      <c r="I323" s="158"/>
      <c r="J323" s="158"/>
      <c r="K323" s="158"/>
      <c r="L323" s="158"/>
      <c r="M323" s="158"/>
      <c r="N323" s="157"/>
      <c r="O323" s="157"/>
      <c r="P323" s="157"/>
      <c r="Q323" s="157"/>
      <c r="R323" s="158"/>
      <c r="S323" s="158"/>
      <c r="T323" s="158"/>
      <c r="U323" s="158"/>
      <c r="V323" s="158"/>
      <c r="W323" s="158"/>
      <c r="X323" s="158"/>
      <c r="Y323" s="147"/>
      <c r="Z323" s="147"/>
      <c r="AA323" s="147"/>
      <c r="AB323" s="147"/>
      <c r="AC323" s="147"/>
      <c r="AD323" s="147"/>
      <c r="AE323" s="147"/>
      <c r="AF323" s="147"/>
      <c r="AG323" s="147" t="s">
        <v>221</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92" t="s">
        <v>286</v>
      </c>
      <c r="D324" s="190"/>
      <c r="E324" s="191"/>
      <c r="F324" s="158"/>
      <c r="G324" s="158"/>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223</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92" t="s">
        <v>287</v>
      </c>
      <c r="D325" s="190"/>
      <c r="E325" s="191"/>
      <c r="F325" s="158"/>
      <c r="G325" s="158"/>
      <c r="H325" s="158"/>
      <c r="I325" s="158"/>
      <c r="J325" s="158"/>
      <c r="K325" s="158"/>
      <c r="L325" s="158"/>
      <c r="M325" s="158"/>
      <c r="N325" s="157"/>
      <c r="O325" s="157"/>
      <c r="P325" s="157"/>
      <c r="Q325" s="157"/>
      <c r="R325" s="158"/>
      <c r="S325" s="158"/>
      <c r="T325" s="158"/>
      <c r="U325" s="158"/>
      <c r="V325" s="158"/>
      <c r="W325" s="158"/>
      <c r="X325" s="158"/>
      <c r="Y325" s="147"/>
      <c r="Z325" s="147"/>
      <c r="AA325" s="147"/>
      <c r="AB325" s="147"/>
      <c r="AC325" s="147"/>
      <c r="AD325" s="147"/>
      <c r="AE325" s="147"/>
      <c r="AF325" s="147"/>
      <c r="AG325" s="147" t="s">
        <v>223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92" t="s">
        <v>396</v>
      </c>
      <c r="D326" s="190"/>
      <c r="E326" s="191">
        <v>468.8</v>
      </c>
      <c r="F326" s="158"/>
      <c r="G326" s="158"/>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223</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264"/>
      <c r="D327" s="265"/>
      <c r="E327" s="265"/>
      <c r="F327" s="265"/>
      <c r="G327" s="265"/>
      <c r="H327" s="158"/>
      <c r="I327" s="158"/>
      <c r="J327" s="158"/>
      <c r="K327" s="158"/>
      <c r="L327" s="158"/>
      <c r="M327" s="158"/>
      <c r="N327" s="157"/>
      <c r="O327" s="157"/>
      <c r="P327" s="157"/>
      <c r="Q327" s="157"/>
      <c r="R327" s="158"/>
      <c r="S327" s="158"/>
      <c r="T327" s="158"/>
      <c r="U327" s="158"/>
      <c r="V327" s="158"/>
      <c r="W327" s="158"/>
      <c r="X327" s="158"/>
      <c r="Y327" s="147"/>
      <c r="Z327" s="147"/>
      <c r="AA327" s="147"/>
      <c r="AB327" s="147"/>
      <c r="AC327" s="147"/>
      <c r="AD327" s="147"/>
      <c r="AE327" s="147"/>
      <c r="AF327" s="147"/>
      <c r="AG327" s="147" t="s">
        <v>159</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x14ac:dyDescent="0.2">
      <c r="A328" s="164" t="s">
        <v>148</v>
      </c>
      <c r="B328" s="165" t="s">
        <v>89</v>
      </c>
      <c r="C328" s="184" t="s">
        <v>90</v>
      </c>
      <c r="D328" s="166"/>
      <c r="E328" s="167"/>
      <c r="F328" s="168"/>
      <c r="G328" s="168">
        <f>SUMIF(AG329:AG348,"&lt;&gt;NOR",G329:G348)</f>
        <v>0</v>
      </c>
      <c r="H328" s="168"/>
      <c r="I328" s="168">
        <f>SUM(I329:I348)</f>
        <v>0</v>
      </c>
      <c r="J328" s="168"/>
      <c r="K328" s="168">
        <f>SUM(K329:K348)</f>
        <v>0</v>
      </c>
      <c r="L328" s="168"/>
      <c r="M328" s="168">
        <f>SUM(M329:M348)</f>
        <v>0</v>
      </c>
      <c r="N328" s="167"/>
      <c r="O328" s="167">
        <f>SUM(O329:O348)</f>
        <v>3.02</v>
      </c>
      <c r="P328" s="167"/>
      <c r="Q328" s="167">
        <f>SUM(Q329:Q348)</f>
        <v>0</v>
      </c>
      <c r="R328" s="168"/>
      <c r="S328" s="168"/>
      <c r="T328" s="169"/>
      <c r="U328" s="163"/>
      <c r="V328" s="163">
        <f>SUM(V329:V348)</f>
        <v>110.02</v>
      </c>
      <c r="W328" s="163"/>
      <c r="X328" s="163"/>
      <c r="AG328" t="s">
        <v>149</v>
      </c>
    </row>
    <row r="329" spans="1:60" outlineLevel="1" x14ac:dyDescent="0.2">
      <c r="A329" s="174">
        <v>37</v>
      </c>
      <c r="B329" s="175" t="s">
        <v>402</v>
      </c>
      <c r="C329" s="185" t="s">
        <v>403</v>
      </c>
      <c r="D329" s="176" t="s">
        <v>216</v>
      </c>
      <c r="E329" s="177">
        <v>175.19044</v>
      </c>
      <c r="F329" s="178"/>
      <c r="G329" s="179">
        <f>ROUND(E329*F329,2)</f>
        <v>0</v>
      </c>
      <c r="H329" s="178"/>
      <c r="I329" s="179">
        <f>ROUND(E329*H329,2)</f>
        <v>0</v>
      </c>
      <c r="J329" s="178"/>
      <c r="K329" s="179">
        <f>ROUND(E329*J329,2)</f>
        <v>0</v>
      </c>
      <c r="L329" s="179">
        <v>21</v>
      </c>
      <c r="M329" s="179">
        <f>G329*(1+L329/100)</f>
        <v>0</v>
      </c>
      <c r="N329" s="177">
        <v>1.7219999999999999E-2</v>
      </c>
      <c r="O329" s="177">
        <f>ROUND(E329*N329,2)</f>
        <v>3.02</v>
      </c>
      <c r="P329" s="177">
        <v>0</v>
      </c>
      <c r="Q329" s="177">
        <f>ROUND(E329*P329,2)</f>
        <v>0</v>
      </c>
      <c r="R329" s="179" t="s">
        <v>303</v>
      </c>
      <c r="S329" s="179" t="s">
        <v>153</v>
      </c>
      <c r="T329" s="180" t="s">
        <v>153</v>
      </c>
      <c r="U329" s="158">
        <v>0.628</v>
      </c>
      <c r="V329" s="158">
        <f>ROUND(E329*U329,2)</f>
        <v>110.02</v>
      </c>
      <c r="W329" s="158"/>
      <c r="X329" s="158" t="s">
        <v>218</v>
      </c>
      <c r="Y329" s="147"/>
      <c r="Z329" s="147"/>
      <c r="AA329" s="147"/>
      <c r="AB329" s="147"/>
      <c r="AC329" s="147"/>
      <c r="AD329" s="147"/>
      <c r="AE329" s="147"/>
      <c r="AF329" s="147"/>
      <c r="AG329" s="147" t="s">
        <v>219</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92" t="s">
        <v>311</v>
      </c>
      <c r="D330" s="190"/>
      <c r="E330" s="191"/>
      <c r="F330" s="158"/>
      <c r="G330" s="158"/>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223</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92" t="s">
        <v>312</v>
      </c>
      <c r="D331" s="190"/>
      <c r="E331" s="191"/>
      <c r="F331" s="158"/>
      <c r="G331" s="158"/>
      <c r="H331" s="158"/>
      <c r="I331" s="158"/>
      <c r="J331" s="158"/>
      <c r="K331" s="158"/>
      <c r="L331" s="158"/>
      <c r="M331" s="158"/>
      <c r="N331" s="157"/>
      <c r="O331" s="157"/>
      <c r="P331" s="157"/>
      <c r="Q331" s="157"/>
      <c r="R331" s="158"/>
      <c r="S331" s="158"/>
      <c r="T331" s="158"/>
      <c r="U331" s="158"/>
      <c r="V331" s="158"/>
      <c r="W331" s="158"/>
      <c r="X331" s="158"/>
      <c r="Y331" s="147"/>
      <c r="Z331" s="147"/>
      <c r="AA331" s="147"/>
      <c r="AB331" s="147"/>
      <c r="AC331" s="147"/>
      <c r="AD331" s="147"/>
      <c r="AE331" s="147"/>
      <c r="AF331" s="147"/>
      <c r="AG331" s="147" t="s">
        <v>223</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92" t="s">
        <v>404</v>
      </c>
      <c r="D332" s="190"/>
      <c r="E332" s="191">
        <v>4.18506</v>
      </c>
      <c r="F332" s="158"/>
      <c r="G332" s="158"/>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223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92" t="s">
        <v>314</v>
      </c>
      <c r="D333" s="190"/>
      <c r="E333" s="191"/>
      <c r="F333" s="158"/>
      <c r="G333" s="158"/>
      <c r="H333" s="158"/>
      <c r="I333" s="158"/>
      <c r="J333" s="158"/>
      <c r="K333" s="158"/>
      <c r="L333" s="158"/>
      <c r="M333" s="158"/>
      <c r="N333" s="157"/>
      <c r="O333" s="157"/>
      <c r="P333" s="157"/>
      <c r="Q333" s="157"/>
      <c r="R333" s="158"/>
      <c r="S333" s="158"/>
      <c r="T333" s="158"/>
      <c r="U333" s="158"/>
      <c r="V333" s="158"/>
      <c r="W333" s="158"/>
      <c r="X333" s="158"/>
      <c r="Y333" s="147"/>
      <c r="Z333" s="147"/>
      <c r="AA333" s="147"/>
      <c r="AB333" s="147"/>
      <c r="AC333" s="147"/>
      <c r="AD333" s="147"/>
      <c r="AE333" s="147"/>
      <c r="AF333" s="147"/>
      <c r="AG333" s="147" t="s">
        <v>223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92" t="s">
        <v>405</v>
      </c>
      <c r="D334" s="190"/>
      <c r="E334" s="191">
        <v>4.5655200000000002</v>
      </c>
      <c r="F334" s="158"/>
      <c r="G334" s="158"/>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223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92" t="s">
        <v>316</v>
      </c>
      <c r="D335" s="190"/>
      <c r="E335" s="191"/>
      <c r="F335" s="158"/>
      <c r="G335" s="158"/>
      <c r="H335" s="158"/>
      <c r="I335" s="158"/>
      <c r="J335" s="158"/>
      <c r="K335" s="158"/>
      <c r="L335" s="158"/>
      <c r="M335" s="158"/>
      <c r="N335" s="157"/>
      <c r="O335" s="157"/>
      <c r="P335" s="157"/>
      <c r="Q335" s="157"/>
      <c r="R335" s="158"/>
      <c r="S335" s="158"/>
      <c r="T335" s="158"/>
      <c r="U335" s="158"/>
      <c r="V335" s="158"/>
      <c r="W335" s="158"/>
      <c r="X335" s="158"/>
      <c r="Y335" s="147"/>
      <c r="Z335" s="147"/>
      <c r="AA335" s="147"/>
      <c r="AB335" s="147"/>
      <c r="AC335" s="147"/>
      <c r="AD335" s="147"/>
      <c r="AE335" s="147"/>
      <c r="AF335" s="147"/>
      <c r="AG335" s="147" t="s">
        <v>223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92" t="s">
        <v>406</v>
      </c>
      <c r="D336" s="190"/>
      <c r="E336" s="191">
        <v>25.34535</v>
      </c>
      <c r="F336" s="158"/>
      <c r="G336" s="158"/>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223</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92" t="s">
        <v>318</v>
      </c>
      <c r="D337" s="190"/>
      <c r="E337" s="191"/>
      <c r="F337" s="158"/>
      <c r="G337" s="158"/>
      <c r="H337" s="158"/>
      <c r="I337" s="158"/>
      <c r="J337" s="158"/>
      <c r="K337" s="158"/>
      <c r="L337" s="158"/>
      <c r="M337" s="158"/>
      <c r="N337" s="157"/>
      <c r="O337" s="157"/>
      <c r="P337" s="157"/>
      <c r="Q337" s="157"/>
      <c r="R337" s="158"/>
      <c r="S337" s="158"/>
      <c r="T337" s="158"/>
      <c r="U337" s="158"/>
      <c r="V337" s="158"/>
      <c r="W337" s="158"/>
      <c r="X337" s="158"/>
      <c r="Y337" s="147"/>
      <c r="Z337" s="147"/>
      <c r="AA337" s="147"/>
      <c r="AB337" s="147"/>
      <c r="AC337" s="147"/>
      <c r="AD337" s="147"/>
      <c r="AE337" s="147"/>
      <c r="AF337" s="147"/>
      <c r="AG337" s="147" t="s">
        <v>223</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92" t="s">
        <v>407</v>
      </c>
      <c r="D338" s="190"/>
      <c r="E338" s="191">
        <v>19.209499999999998</v>
      </c>
      <c r="F338" s="158"/>
      <c r="G338" s="158"/>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223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92" t="s">
        <v>311</v>
      </c>
      <c r="D339" s="190"/>
      <c r="E339" s="191"/>
      <c r="F339" s="158"/>
      <c r="G339" s="158"/>
      <c r="H339" s="158"/>
      <c r="I339" s="158"/>
      <c r="J339" s="158"/>
      <c r="K339" s="158"/>
      <c r="L339" s="158"/>
      <c r="M339" s="158"/>
      <c r="N339" s="157"/>
      <c r="O339" s="157"/>
      <c r="P339" s="157"/>
      <c r="Q339" s="157"/>
      <c r="R339" s="158"/>
      <c r="S339" s="158"/>
      <c r="T339" s="158"/>
      <c r="U339" s="158"/>
      <c r="V339" s="158"/>
      <c r="W339" s="158"/>
      <c r="X339" s="158"/>
      <c r="Y339" s="147"/>
      <c r="Z339" s="147"/>
      <c r="AA339" s="147"/>
      <c r="AB339" s="147"/>
      <c r="AC339" s="147"/>
      <c r="AD339" s="147"/>
      <c r="AE339" s="147"/>
      <c r="AF339" s="147"/>
      <c r="AG339" s="147" t="s">
        <v>223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92" t="s">
        <v>312</v>
      </c>
      <c r="D340" s="190"/>
      <c r="E340" s="191"/>
      <c r="F340" s="158"/>
      <c r="G340" s="158"/>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223</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92" t="s">
        <v>408</v>
      </c>
      <c r="D341" s="190"/>
      <c r="E341" s="191">
        <v>19.495519999999999</v>
      </c>
      <c r="F341" s="158"/>
      <c r="G341" s="158"/>
      <c r="H341" s="158"/>
      <c r="I341" s="158"/>
      <c r="J341" s="158"/>
      <c r="K341" s="158"/>
      <c r="L341" s="158"/>
      <c r="M341" s="158"/>
      <c r="N341" s="157"/>
      <c r="O341" s="157"/>
      <c r="P341" s="157"/>
      <c r="Q341" s="157"/>
      <c r="R341" s="158"/>
      <c r="S341" s="158"/>
      <c r="T341" s="158"/>
      <c r="U341" s="158"/>
      <c r="V341" s="158"/>
      <c r="W341" s="158"/>
      <c r="X341" s="158"/>
      <c r="Y341" s="147"/>
      <c r="Z341" s="147"/>
      <c r="AA341" s="147"/>
      <c r="AB341" s="147"/>
      <c r="AC341" s="147"/>
      <c r="AD341" s="147"/>
      <c r="AE341" s="147"/>
      <c r="AF341" s="147"/>
      <c r="AG341" s="147" t="s">
        <v>223</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92" t="s">
        <v>314</v>
      </c>
      <c r="D342" s="190"/>
      <c r="E342" s="191"/>
      <c r="F342" s="158"/>
      <c r="G342" s="158"/>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223</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92" t="s">
        <v>409</v>
      </c>
      <c r="D343" s="190"/>
      <c r="E343" s="191">
        <v>5.0054400000000001</v>
      </c>
      <c r="F343" s="158"/>
      <c r="G343" s="158"/>
      <c r="H343" s="158"/>
      <c r="I343" s="158"/>
      <c r="J343" s="158"/>
      <c r="K343" s="158"/>
      <c r="L343" s="158"/>
      <c r="M343" s="158"/>
      <c r="N343" s="157"/>
      <c r="O343" s="157"/>
      <c r="P343" s="157"/>
      <c r="Q343" s="157"/>
      <c r="R343" s="158"/>
      <c r="S343" s="158"/>
      <c r="T343" s="158"/>
      <c r="U343" s="158"/>
      <c r="V343" s="158"/>
      <c r="W343" s="158"/>
      <c r="X343" s="158"/>
      <c r="Y343" s="147"/>
      <c r="Z343" s="147"/>
      <c r="AA343" s="147"/>
      <c r="AB343" s="147"/>
      <c r="AC343" s="147"/>
      <c r="AD343" s="147"/>
      <c r="AE343" s="147"/>
      <c r="AF343" s="147"/>
      <c r="AG343" s="147" t="s">
        <v>223</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92" t="s">
        <v>316</v>
      </c>
      <c r="D344" s="190"/>
      <c r="E344" s="191"/>
      <c r="F344" s="158"/>
      <c r="G344" s="158"/>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223</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92" t="s">
        <v>410</v>
      </c>
      <c r="D345" s="190"/>
      <c r="E345" s="191">
        <v>84.869550000000004</v>
      </c>
      <c r="F345" s="158"/>
      <c r="G345" s="158"/>
      <c r="H345" s="158"/>
      <c r="I345" s="158"/>
      <c r="J345" s="158"/>
      <c r="K345" s="158"/>
      <c r="L345" s="158"/>
      <c r="M345" s="158"/>
      <c r="N345" s="157"/>
      <c r="O345" s="157"/>
      <c r="P345" s="157"/>
      <c r="Q345" s="157"/>
      <c r="R345" s="158"/>
      <c r="S345" s="158"/>
      <c r="T345" s="158"/>
      <c r="U345" s="158"/>
      <c r="V345" s="158"/>
      <c r="W345" s="158"/>
      <c r="X345" s="158"/>
      <c r="Y345" s="147"/>
      <c r="Z345" s="147"/>
      <c r="AA345" s="147"/>
      <c r="AB345" s="147"/>
      <c r="AC345" s="147"/>
      <c r="AD345" s="147"/>
      <c r="AE345" s="147"/>
      <c r="AF345" s="147"/>
      <c r="AG345" s="147" t="s">
        <v>223</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92" t="s">
        <v>318</v>
      </c>
      <c r="D346" s="190"/>
      <c r="E346" s="191"/>
      <c r="F346" s="158"/>
      <c r="G346" s="158"/>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223</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92" t="s">
        <v>411</v>
      </c>
      <c r="D347" s="190"/>
      <c r="E347" s="191">
        <v>12.5145</v>
      </c>
      <c r="F347" s="158"/>
      <c r="G347" s="158"/>
      <c r="H347" s="158"/>
      <c r="I347" s="158"/>
      <c r="J347" s="158"/>
      <c r="K347" s="158"/>
      <c r="L347" s="158"/>
      <c r="M347" s="158"/>
      <c r="N347" s="157"/>
      <c r="O347" s="157"/>
      <c r="P347" s="157"/>
      <c r="Q347" s="157"/>
      <c r="R347" s="158"/>
      <c r="S347" s="158"/>
      <c r="T347" s="158"/>
      <c r="U347" s="158"/>
      <c r="V347" s="158"/>
      <c r="W347" s="158"/>
      <c r="X347" s="158"/>
      <c r="Y347" s="147"/>
      <c r="Z347" s="147"/>
      <c r="AA347" s="147"/>
      <c r="AB347" s="147"/>
      <c r="AC347" s="147"/>
      <c r="AD347" s="147"/>
      <c r="AE347" s="147"/>
      <c r="AF347" s="147"/>
      <c r="AG347" s="147" t="s">
        <v>223</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264"/>
      <c r="D348" s="265"/>
      <c r="E348" s="265"/>
      <c r="F348" s="265"/>
      <c r="G348" s="265"/>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159</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
      <c r="A349" s="164" t="s">
        <v>148</v>
      </c>
      <c r="B349" s="165" t="s">
        <v>98</v>
      </c>
      <c r="C349" s="184" t="s">
        <v>99</v>
      </c>
      <c r="D349" s="166"/>
      <c r="E349" s="167"/>
      <c r="F349" s="168"/>
      <c r="G349" s="168">
        <f>SUMIF(AG350:AG360,"&lt;&gt;NOR",G350:G360)</f>
        <v>0</v>
      </c>
      <c r="H349" s="168"/>
      <c r="I349" s="168">
        <f>SUM(I350:I360)</f>
        <v>0</v>
      </c>
      <c r="J349" s="168"/>
      <c r="K349" s="168">
        <f>SUM(K350:K360)</f>
        <v>0</v>
      </c>
      <c r="L349" s="168"/>
      <c r="M349" s="168">
        <f>SUM(M350:M360)</f>
        <v>0</v>
      </c>
      <c r="N349" s="167"/>
      <c r="O349" s="167">
        <f>SUM(O350:O360)</f>
        <v>0</v>
      </c>
      <c r="P349" s="167"/>
      <c r="Q349" s="167">
        <f>SUM(Q350:Q360)</f>
        <v>0</v>
      </c>
      <c r="R349" s="168"/>
      <c r="S349" s="168"/>
      <c r="T349" s="169"/>
      <c r="U349" s="163"/>
      <c r="V349" s="163">
        <f>SUM(V350:V360)</f>
        <v>0</v>
      </c>
      <c r="W349" s="163"/>
      <c r="X349" s="163"/>
      <c r="AG349" t="s">
        <v>149</v>
      </c>
    </row>
    <row r="350" spans="1:60" outlineLevel="1" x14ac:dyDescent="0.2">
      <c r="A350" s="174">
        <v>38</v>
      </c>
      <c r="B350" s="175" t="s">
        <v>412</v>
      </c>
      <c r="C350" s="185" t="s">
        <v>413</v>
      </c>
      <c r="D350" s="176" t="s">
        <v>414</v>
      </c>
      <c r="E350" s="177">
        <v>1</v>
      </c>
      <c r="F350" s="178"/>
      <c r="G350" s="179">
        <f>ROUND(E350*F350,2)</f>
        <v>0</v>
      </c>
      <c r="H350" s="178"/>
      <c r="I350" s="179">
        <f>ROUND(E350*H350,2)</f>
        <v>0</v>
      </c>
      <c r="J350" s="178"/>
      <c r="K350" s="179">
        <f>ROUND(E350*J350,2)</f>
        <v>0</v>
      </c>
      <c r="L350" s="179">
        <v>21</v>
      </c>
      <c r="M350" s="179">
        <f>G350*(1+L350/100)</f>
        <v>0</v>
      </c>
      <c r="N350" s="177">
        <v>0</v>
      </c>
      <c r="O350" s="177">
        <f>ROUND(E350*N350,2)</f>
        <v>0</v>
      </c>
      <c r="P350" s="177">
        <v>0</v>
      </c>
      <c r="Q350" s="177">
        <f>ROUND(E350*P350,2)</f>
        <v>0</v>
      </c>
      <c r="R350" s="179"/>
      <c r="S350" s="179" t="s">
        <v>205</v>
      </c>
      <c r="T350" s="180" t="s">
        <v>154</v>
      </c>
      <c r="U350" s="158">
        <v>0</v>
      </c>
      <c r="V350" s="158">
        <f>ROUND(E350*U350,2)</f>
        <v>0</v>
      </c>
      <c r="W350" s="158"/>
      <c r="X350" s="158" t="s">
        <v>218</v>
      </c>
      <c r="Y350" s="147"/>
      <c r="Z350" s="147"/>
      <c r="AA350" s="147"/>
      <c r="AB350" s="147"/>
      <c r="AC350" s="147"/>
      <c r="AD350" s="147"/>
      <c r="AE350" s="147"/>
      <c r="AF350" s="147"/>
      <c r="AG350" s="147" t="s">
        <v>219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262" t="s">
        <v>413</v>
      </c>
      <c r="D351" s="263"/>
      <c r="E351" s="263"/>
      <c r="F351" s="263"/>
      <c r="G351" s="263"/>
      <c r="H351" s="158"/>
      <c r="I351" s="158"/>
      <c r="J351" s="158"/>
      <c r="K351" s="158"/>
      <c r="L351" s="158"/>
      <c r="M351" s="158"/>
      <c r="N351" s="157"/>
      <c r="O351" s="157"/>
      <c r="P351" s="157"/>
      <c r="Q351" s="157"/>
      <c r="R351" s="158"/>
      <c r="S351" s="158"/>
      <c r="T351" s="158"/>
      <c r="U351" s="158"/>
      <c r="V351" s="158"/>
      <c r="W351" s="158"/>
      <c r="X351" s="158"/>
      <c r="Y351" s="147"/>
      <c r="Z351" s="147"/>
      <c r="AA351" s="147"/>
      <c r="AB351" s="147"/>
      <c r="AC351" s="147"/>
      <c r="AD351" s="147"/>
      <c r="AE351" s="147"/>
      <c r="AF351" s="147"/>
      <c r="AG351" s="147" t="s">
        <v>157</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ht="56.25" outlineLevel="1" x14ac:dyDescent="0.2">
      <c r="A352" s="154"/>
      <c r="B352" s="155"/>
      <c r="C352" s="253" t="s">
        <v>415</v>
      </c>
      <c r="D352" s="254"/>
      <c r="E352" s="254"/>
      <c r="F352" s="254"/>
      <c r="G352" s="254"/>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157</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81" t="str">
        <f>C352</f>
        <v>V současné době se pomník nachází v blízkosti solitérního buku uprostřed trávníkové plochy, avšak nejedná se o původní umístění, památný kříž byl do prostoru parku umístěn teprve v roce 1996. Nově je navrženo přesunutí pomníku na místo pohledově v ose chodníku vedoucího od kostela k parkovišti (viz situace D.1.2_01_101). Na novém místě je nutné vytvořit nový betonový základ pro pomník, do kterého bude pomník následně pevně ukotven. Při přesunu bude dbáno na to, aby pomník při přesunu nebyl v žádném případě nijak poškozen.</v>
      </c>
      <c r="BB352" s="147"/>
      <c r="BC352" s="147"/>
      <c r="BD352" s="147"/>
      <c r="BE352" s="147"/>
      <c r="BF352" s="147"/>
      <c r="BG352" s="147"/>
      <c r="BH352" s="147"/>
    </row>
    <row r="353" spans="1:60" outlineLevel="1" x14ac:dyDescent="0.2">
      <c r="A353" s="154"/>
      <c r="B353" s="155"/>
      <c r="C353" s="192" t="s">
        <v>416</v>
      </c>
      <c r="D353" s="190"/>
      <c r="E353" s="191"/>
      <c r="F353" s="158"/>
      <c r="G353" s="158"/>
      <c r="H353" s="158"/>
      <c r="I353" s="158"/>
      <c r="J353" s="158"/>
      <c r="K353" s="158"/>
      <c r="L353" s="158"/>
      <c r="M353" s="158"/>
      <c r="N353" s="157"/>
      <c r="O353" s="157"/>
      <c r="P353" s="157"/>
      <c r="Q353" s="157"/>
      <c r="R353" s="158"/>
      <c r="S353" s="158"/>
      <c r="T353" s="158"/>
      <c r="U353" s="158"/>
      <c r="V353" s="158"/>
      <c r="W353" s="158"/>
      <c r="X353" s="158"/>
      <c r="Y353" s="147"/>
      <c r="Z353" s="147"/>
      <c r="AA353" s="147"/>
      <c r="AB353" s="147"/>
      <c r="AC353" s="147"/>
      <c r="AD353" s="147"/>
      <c r="AE353" s="147"/>
      <c r="AF353" s="147"/>
      <c r="AG353" s="147" t="s">
        <v>223</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92" t="s">
        <v>70</v>
      </c>
      <c r="D354" s="190"/>
      <c r="E354" s="191">
        <v>1</v>
      </c>
      <c r="F354" s="158"/>
      <c r="G354" s="158"/>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223</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264"/>
      <c r="D355" s="265"/>
      <c r="E355" s="265"/>
      <c r="F355" s="265"/>
      <c r="G355" s="265"/>
      <c r="H355" s="158"/>
      <c r="I355" s="158"/>
      <c r="J355" s="158"/>
      <c r="K355" s="158"/>
      <c r="L355" s="158"/>
      <c r="M355" s="158"/>
      <c r="N355" s="157"/>
      <c r="O355" s="157"/>
      <c r="P355" s="157"/>
      <c r="Q355" s="157"/>
      <c r="R355" s="158"/>
      <c r="S355" s="158"/>
      <c r="T355" s="158"/>
      <c r="U355" s="158"/>
      <c r="V355" s="158"/>
      <c r="W355" s="158"/>
      <c r="X355" s="158"/>
      <c r="Y355" s="147"/>
      <c r="Z355" s="147"/>
      <c r="AA355" s="147"/>
      <c r="AB355" s="147"/>
      <c r="AC355" s="147"/>
      <c r="AD355" s="147"/>
      <c r="AE355" s="147"/>
      <c r="AF355" s="147"/>
      <c r="AG355" s="147" t="s">
        <v>159</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74">
        <v>39</v>
      </c>
      <c r="B356" s="175" t="s">
        <v>417</v>
      </c>
      <c r="C356" s="185" t="s">
        <v>418</v>
      </c>
      <c r="D356" s="176" t="s">
        <v>414</v>
      </c>
      <c r="E356" s="177">
        <v>1</v>
      </c>
      <c r="F356" s="178"/>
      <c r="G356" s="179">
        <f>ROUND(E356*F356,2)</f>
        <v>0</v>
      </c>
      <c r="H356" s="178"/>
      <c r="I356" s="179">
        <f>ROUND(E356*H356,2)</f>
        <v>0</v>
      </c>
      <c r="J356" s="178"/>
      <c r="K356" s="179">
        <f>ROUND(E356*J356,2)</f>
        <v>0</v>
      </c>
      <c r="L356" s="179">
        <v>21</v>
      </c>
      <c r="M356" s="179">
        <f>G356*(1+L356/100)</f>
        <v>0</v>
      </c>
      <c r="N356" s="177">
        <v>0</v>
      </c>
      <c r="O356" s="177">
        <f>ROUND(E356*N356,2)</f>
        <v>0</v>
      </c>
      <c r="P356" s="177">
        <v>0</v>
      </c>
      <c r="Q356" s="177">
        <f>ROUND(E356*P356,2)</f>
        <v>0</v>
      </c>
      <c r="R356" s="179"/>
      <c r="S356" s="179" t="s">
        <v>205</v>
      </c>
      <c r="T356" s="180" t="s">
        <v>154</v>
      </c>
      <c r="U356" s="158">
        <v>0</v>
      </c>
      <c r="V356" s="158">
        <f>ROUND(E356*U356,2)</f>
        <v>0</v>
      </c>
      <c r="W356" s="158"/>
      <c r="X356" s="158" t="s">
        <v>218</v>
      </c>
      <c r="Y356" s="147"/>
      <c r="Z356" s="147"/>
      <c r="AA356" s="147"/>
      <c r="AB356" s="147"/>
      <c r="AC356" s="147"/>
      <c r="AD356" s="147"/>
      <c r="AE356" s="147"/>
      <c r="AF356" s="147"/>
      <c r="AG356" s="147" t="s">
        <v>219</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262" t="s">
        <v>419</v>
      </c>
      <c r="D357" s="263"/>
      <c r="E357" s="263"/>
      <c r="F357" s="263"/>
      <c r="G357" s="263"/>
      <c r="H357" s="158"/>
      <c r="I357" s="158"/>
      <c r="J357" s="158"/>
      <c r="K357" s="158"/>
      <c r="L357" s="158"/>
      <c r="M357" s="158"/>
      <c r="N357" s="157"/>
      <c r="O357" s="157"/>
      <c r="P357" s="157"/>
      <c r="Q357" s="157"/>
      <c r="R357" s="158"/>
      <c r="S357" s="158"/>
      <c r="T357" s="158"/>
      <c r="U357" s="158"/>
      <c r="V357" s="158"/>
      <c r="W357" s="158"/>
      <c r="X357" s="158"/>
      <c r="Y357" s="147"/>
      <c r="Z357" s="147"/>
      <c r="AA357" s="147"/>
      <c r="AB357" s="147"/>
      <c r="AC357" s="147"/>
      <c r="AD357" s="147"/>
      <c r="AE357" s="147"/>
      <c r="AF357" s="147"/>
      <c r="AG357" s="147" t="s">
        <v>157</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92" t="s">
        <v>178</v>
      </c>
      <c r="D358" s="190"/>
      <c r="E358" s="191"/>
      <c r="F358" s="158"/>
      <c r="G358" s="158"/>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223</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92" t="s">
        <v>70</v>
      </c>
      <c r="D359" s="190"/>
      <c r="E359" s="191">
        <v>1</v>
      </c>
      <c r="F359" s="158"/>
      <c r="G359" s="158"/>
      <c r="H359" s="158"/>
      <c r="I359" s="158"/>
      <c r="J359" s="158"/>
      <c r="K359" s="158"/>
      <c r="L359" s="158"/>
      <c r="M359" s="158"/>
      <c r="N359" s="157"/>
      <c r="O359" s="157"/>
      <c r="P359" s="157"/>
      <c r="Q359" s="157"/>
      <c r="R359" s="158"/>
      <c r="S359" s="158"/>
      <c r="T359" s="158"/>
      <c r="U359" s="158"/>
      <c r="V359" s="158"/>
      <c r="W359" s="158"/>
      <c r="X359" s="158"/>
      <c r="Y359" s="147"/>
      <c r="Z359" s="147"/>
      <c r="AA359" s="147"/>
      <c r="AB359" s="147"/>
      <c r="AC359" s="147"/>
      <c r="AD359" s="147"/>
      <c r="AE359" s="147"/>
      <c r="AF359" s="147"/>
      <c r="AG359" s="147" t="s">
        <v>223</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264"/>
      <c r="D360" s="265"/>
      <c r="E360" s="265"/>
      <c r="F360" s="265"/>
      <c r="G360" s="265"/>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159</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x14ac:dyDescent="0.2">
      <c r="A361" s="164" t="s">
        <v>148</v>
      </c>
      <c r="B361" s="165" t="s">
        <v>100</v>
      </c>
      <c r="C361" s="184" t="s">
        <v>101</v>
      </c>
      <c r="D361" s="166"/>
      <c r="E361" s="167"/>
      <c r="F361" s="168"/>
      <c r="G361" s="168">
        <f>SUMIF(AG362:AG395,"&lt;&gt;NOR",G362:G395)</f>
        <v>0</v>
      </c>
      <c r="H361" s="168"/>
      <c r="I361" s="168">
        <f>SUM(I362:I395)</f>
        <v>0</v>
      </c>
      <c r="J361" s="168"/>
      <c r="K361" s="168">
        <f>SUM(K362:K395)</f>
        <v>0</v>
      </c>
      <c r="L361" s="168"/>
      <c r="M361" s="168">
        <f>SUM(M362:M395)</f>
        <v>0</v>
      </c>
      <c r="N361" s="167"/>
      <c r="O361" s="167">
        <f>SUM(O362:O395)</f>
        <v>0</v>
      </c>
      <c r="P361" s="167"/>
      <c r="Q361" s="167">
        <f>SUM(Q362:Q395)</f>
        <v>34.35</v>
      </c>
      <c r="R361" s="168"/>
      <c r="S361" s="168"/>
      <c r="T361" s="169"/>
      <c r="U361" s="163"/>
      <c r="V361" s="163">
        <f>SUM(V362:V395)</f>
        <v>134.22999999999999</v>
      </c>
      <c r="W361" s="163"/>
      <c r="X361" s="163"/>
      <c r="AG361" t="s">
        <v>149</v>
      </c>
    </row>
    <row r="362" spans="1:60" outlineLevel="1" x14ac:dyDescent="0.2">
      <c r="A362" s="174">
        <v>40</v>
      </c>
      <c r="B362" s="175" t="s">
        <v>420</v>
      </c>
      <c r="C362" s="185" t="s">
        <v>421</v>
      </c>
      <c r="D362" s="176" t="s">
        <v>242</v>
      </c>
      <c r="E362" s="177">
        <v>17.137499999999999</v>
      </c>
      <c r="F362" s="178"/>
      <c r="G362" s="179">
        <f>ROUND(E362*F362,2)</f>
        <v>0</v>
      </c>
      <c r="H362" s="178"/>
      <c r="I362" s="179">
        <f>ROUND(E362*H362,2)</f>
        <v>0</v>
      </c>
      <c r="J362" s="178"/>
      <c r="K362" s="179">
        <f>ROUND(E362*J362,2)</f>
        <v>0</v>
      </c>
      <c r="L362" s="179">
        <v>21</v>
      </c>
      <c r="M362" s="179">
        <f>G362*(1+L362/100)</f>
        <v>0</v>
      </c>
      <c r="N362" s="177">
        <v>0</v>
      </c>
      <c r="O362" s="177">
        <f>ROUND(E362*N362,2)</f>
        <v>0</v>
      </c>
      <c r="P362" s="177">
        <v>2</v>
      </c>
      <c r="Q362" s="177">
        <f>ROUND(E362*P362,2)</f>
        <v>34.28</v>
      </c>
      <c r="R362" s="179" t="s">
        <v>422</v>
      </c>
      <c r="S362" s="179" t="s">
        <v>153</v>
      </c>
      <c r="T362" s="180" t="s">
        <v>153</v>
      </c>
      <c r="U362" s="158">
        <v>6.4359999999999999</v>
      </c>
      <c r="V362" s="158">
        <f>ROUND(E362*U362,2)</f>
        <v>110.3</v>
      </c>
      <c r="W362" s="158"/>
      <c r="X362" s="158" t="s">
        <v>218</v>
      </c>
      <c r="Y362" s="147"/>
      <c r="Z362" s="147"/>
      <c r="AA362" s="147"/>
      <c r="AB362" s="147"/>
      <c r="AC362" s="147"/>
      <c r="AD362" s="147"/>
      <c r="AE362" s="147"/>
      <c r="AF362" s="147"/>
      <c r="AG362" s="147" t="s">
        <v>219</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268" t="s">
        <v>423</v>
      </c>
      <c r="D363" s="269"/>
      <c r="E363" s="269"/>
      <c r="F363" s="269"/>
      <c r="G363" s="269"/>
      <c r="H363" s="158"/>
      <c r="I363" s="158"/>
      <c r="J363" s="158"/>
      <c r="K363" s="158"/>
      <c r="L363" s="158"/>
      <c r="M363" s="158"/>
      <c r="N363" s="157"/>
      <c r="O363" s="157"/>
      <c r="P363" s="157"/>
      <c r="Q363" s="157"/>
      <c r="R363" s="158"/>
      <c r="S363" s="158"/>
      <c r="T363" s="158"/>
      <c r="U363" s="158"/>
      <c r="V363" s="158"/>
      <c r="W363" s="158"/>
      <c r="X363" s="158"/>
      <c r="Y363" s="147"/>
      <c r="Z363" s="147"/>
      <c r="AA363" s="147"/>
      <c r="AB363" s="147"/>
      <c r="AC363" s="147"/>
      <c r="AD363" s="147"/>
      <c r="AE363" s="147"/>
      <c r="AF363" s="147"/>
      <c r="AG363" s="147" t="s">
        <v>221</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92" t="s">
        <v>222</v>
      </c>
      <c r="D364" s="190"/>
      <c r="E364" s="191"/>
      <c r="F364" s="158"/>
      <c r="G364" s="158"/>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223</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92" t="s">
        <v>424</v>
      </c>
      <c r="D365" s="190"/>
      <c r="E365" s="191"/>
      <c r="F365" s="158"/>
      <c r="G365" s="158"/>
      <c r="H365" s="158"/>
      <c r="I365" s="158"/>
      <c r="J365" s="158"/>
      <c r="K365" s="158"/>
      <c r="L365" s="158"/>
      <c r="M365" s="158"/>
      <c r="N365" s="157"/>
      <c r="O365" s="157"/>
      <c r="P365" s="157"/>
      <c r="Q365" s="157"/>
      <c r="R365" s="158"/>
      <c r="S365" s="158"/>
      <c r="T365" s="158"/>
      <c r="U365" s="158"/>
      <c r="V365" s="158"/>
      <c r="W365" s="158"/>
      <c r="X365" s="158"/>
      <c r="Y365" s="147"/>
      <c r="Z365" s="147"/>
      <c r="AA365" s="147"/>
      <c r="AB365" s="147"/>
      <c r="AC365" s="147"/>
      <c r="AD365" s="147"/>
      <c r="AE365" s="147"/>
      <c r="AF365" s="147"/>
      <c r="AG365" s="147" t="s">
        <v>223</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92" t="s">
        <v>425</v>
      </c>
      <c r="D366" s="190"/>
      <c r="E366" s="191">
        <v>13.137499999999999</v>
      </c>
      <c r="F366" s="158"/>
      <c r="G366" s="158"/>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223</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92" t="s">
        <v>426</v>
      </c>
      <c r="D367" s="190"/>
      <c r="E367" s="191"/>
      <c r="F367" s="158"/>
      <c r="G367" s="158"/>
      <c r="H367" s="158"/>
      <c r="I367" s="158"/>
      <c r="J367" s="158"/>
      <c r="K367" s="158"/>
      <c r="L367" s="158"/>
      <c r="M367" s="158"/>
      <c r="N367" s="157"/>
      <c r="O367" s="157"/>
      <c r="P367" s="157"/>
      <c r="Q367" s="157"/>
      <c r="R367" s="158"/>
      <c r="S367" s="158"/>
      <c r="T367" s="158"/>
      <c r="U367" s="158"/>
      <c r="V367" s="158"/>
      <c r="W367" s="158"/>
      <c r="X367" s="158"/>
      <c r="Y367" s="147"/>
      <c r="Z367" s="147"/>
      <c r="AA367" s="147"/>
      <c r="AB367" s="147"/>
      <c r="AC367" s="147"/>
      <c r="AD367" s="147"/>
      <c r="AE367" s="147"/>
      <c r="AF367" s="147"/>
      <c r="AG367" s="147" t="s">
        <v>223</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92" t="s">
        <v>427</v>
      </c>
      <c r="D368" s="190"/>
      <c r="E368" s="191">
        <v>4</v>
      </c>
      <c r="F368" s="158"/>
      <c r="G368" s="158"/>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223</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264"/>
      <c r="D369" s="265"/>
      <c r="E369" s="265"/>
      <c r="F369" s="265"/>
      <c r="G369" s="265"/>
      <c r="H369" s="158"/>
      <c r="I369" s="158"/>
      <c r="J369" s="158"/>
      <c r="K369" s="158"/>
      <c r="L369" s="158"/>
      <c r="M369" s="158"/>
      <c r="N369" s="157"/>
      <c r="O369" s="157"/>
      <c r="P369" s="157"/>
      <c r="Q369" s="157"/>
      <c r="R369" s="158"/>
      <c r="S369" s="158"/>
      <c r="T369" s="158"/>
      <c r="U369" s="158"/>
      <c r="V369" s="158"/>
      <c r="W369" s="158"/>
      <c r="X369" s="158"/>
      <c r="Y369" s="147"/>
      <c r="Z369" s="147"/>
      <c r="AA369" s="147"/>
      <c r="AB369" s="147"/>
      <c r="AC369" s="147"/>
      <c r="AD369" s="147"/>
      <c r="AE369" s="147"/>
      <c r="AF369" s="147"/>
      <c r="AG369" s="147" t="s">
        <v>159</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ht="22.5" outlineLevel="1" x14ac:dyDescent="0.2">
      <c r="A370" s="174">
        <v>41</v>
      </c>
      <c r="B370" s="175" t="s">
        <v>428</v>
      </c>
      <c r="C370" s="185" t="s">
        <v>429</v>
      </c>
      <c r="D370" s="176" t="s">
        <v>216</v>
      </c>
      <c r="E370" s="177">
        <v>190.6</v>
      </c>
      <c r="F370" s="178"/>
      <c r="G370" s="179">
        <f>ROUND(E370*F370,2)</f>
        <v>0</v>
      </c>
      <c r="H370" s="178"/>
      <c r="I370" s="179">
        <f>ROUND(E370*H370,2)</f>
        <v>0</v>
      </c>
      <c r="J370" s="178"/>
      <c r="K370" s="179">
        <f>ROUND(E370*J370,2)</f>
        <v>0</v>
      </c>
      <c r="L370" s="179">
        <v>21</v>
      </c>
      <c r="M370" s="179">
        <f>G370*(1+L370/100)</f>
        <v>0</v>
      </c>
      <c r="N370" s="177">
        <v>0</v>
      </c>
      <c r="O370" s="177">
        <f>ROUND(E370*N370,2)</f>
        <v>0</v>
      </c>
      <c r="P370" s="177">
        <v>0</v>
      </c>
      <c r="Q370" s="177">
        <f>ROUND(E370*P370,2)</f>
        <v>0</v>
      </c>
      <c r="R370" s="179" t="s">
        <v>217</v>
      </c>
      <c r="S370" s="179" t="s">
        <v>153</v>
      </c>
      <c r="T370" s="180" t="s">
        <v>153</v>
      </c>
      <c r="U370" s="158">
        <v>0.12</v>
      </c>
      <c r="V370" s="158">
        <f>ROUND(E370*U370,2)</f>
        <v>22.87</v>
      </c>
      <c r="W370" s="158"/>
      <c r="X370" s="158" t="s">
        <v>218</v>
      </c>
      <c r="Y370" s="147"/>
      <c r="Z370" s="147"/>
      <c r="AA370" s="147"/>
      <c r="AB370" s="147"/>
      <c r="AC370" s="147"/>
      <c r="AD370" s="147"/>
      <c r="AE370" s="147"/>
      <c r="AF370" s="147"/>
      <c r="AG370" s="147" t="s">
        <v>219</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ht="22.5" outlineLevel="1" x14ac:dyDescent="0.2">
      <c r="A371" s="154"/>
      <c r="B371" s="155"/>
      <c r="C371" s="268" t="s">
        <v>430</v>
      </c>
      <c r="D371" s="269"/>
      <c r="E371" s="269"/>
      <c r="F371" s="269"/>
      <c r="G371" s="269"/>
      <c r="H371" s="158"/>
      <c r="I371" s="158"/>
      <c r="J371" s="158"/>
      <c r="K371" s="158"/>
      <c r="L371" s="158"/>
      <c r="M371" s="158"/>
      <c r="N371" s="157"/>
      <c r="O371" s="157"/>
      <c r="P371" s="157"/>
      <c r="Q371" s="157"/>
      <c r="R371" s="158"/>
      <c r="S371" s="158"/>
      <c r="T371" s="158"/>
      <c r="U371" s="158"/>
      <c r="V371" s="158"/>
      <c r="W371" s="158"/>
      <c r="X371" s="158"/>
      <c r="Y371" s="147"/>
      <c r="Z371" s="147"/>
      <c r="AA371" s="147"/>
      <c r="AB371" s="147"/>
      <c r="AC371" s="147"/>
      <c r="AD371" s="147"/>
      <c r="AE371" s="147"/>
      <c r="AF371" s="147"/>
      <c r="AG371" s="147" t="s">
        <v>221</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81" t="str">
        <f>C371</f>
        <v>krajníků, desek nebo panelů od spojovacího materiálu s odklizením a uložením očištěných hmot a spojovacího materiálu na skládku na vzdálenost do 10 m</v>
      </c>
      <c r="BB371" s="147"/>
      <c r="BC371" s="147"/>
      <c r="BD371" s="147"/>
      <c r="BE371" s="147"/>
      <c r="BF371" s="147"/>
      <c r="BG371" s="147"/>
      <c r="BH371" s="147"/>
    </row>
    <row r="372" spans="1:60" outlineLevel="1" x14ac:dyDescent="0.2">
      <c r="A372" s="154"/>
      <c r="B372" s="155"/>
      <c r="C372" s="192" t="s">
        <v>431</v>
      </c>
      <c r="D372" s="190"/>
      <c r="E372" s="191"/>
      <c r="F372" s="158"/>
      <c r="G372" s="158"/>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223</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92" t="s">
        <v>229</v>
      </c>
      <c r="D373" s="190"/>
      <c r="E373" s="191"/>
      <c r="F373" s="158"/>
      <c r="G373" s="158"/>
      <c r="H373" s="158"/>
      <c r="I373" s="158"/>
      <c r="J373" s="158"/>
      <c r="K373" s="158"/>
      <c r="L373" s="158"/>
      <c r="M373" s="158"/>
      <c r="N373" s="157"/>
      <c r="O373" s="157"/>
      <c r="P373" s="157"/>
      <c r="Q373" s="157"/>
      <c r="R373" s="158"/>
      <c r="S373" s="158"/>
      <c r="T373" s="158"/>
      <c r="U373" s="158"/>
      <c r="V373" s="158"/>
      <c r="W373" s="158"/>
      <c r="X373" s="158"/>
      <c r="Y373" s="147"/>
      <c r="Z373" s="147"/>
      <c r="AA373" s="147"/>
      <c r="AB373" s="147"/>
      <c r="AC373" s="147"/>
      <c r="AD373" s="147"/>
      <c r="AE373" s="147"/>
      <c r="AF373" s="147"/>
      <c r="AG373" s="147" t="s">
        <v>223</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92" t="s">
        <v>230</v>
      </c>
      <c r="D374" s="190"/>
      <c r="E374" s="191"/>
      <c r="F374" s="158"/>
      <c r="G374" s="158"/>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223</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92" t="s">
        <v>231</v>
      </c>
      <c r="D375" s="190"/>
      <c r="E375" s="191">
        <v>190.6</v>
      </c>
      <c r="F375" s="158"/>
      <c r="G375" s="158"/>
      <c r="H375" s="158"/>
      <c r="I375" s="158"/>
      <c r="J375" s="158"/>
      <c r="K375" s="158"/>
      <c r="L375" s="158"/>
      <c r="M375" s="158"/>
      <c r="N375" s="157"/>
      <c r="O375" s="157"/>
      <c r="P375" s="157"/>
      <c r="Q375" s="157"/>
      <c r="R375" s="158"/>
      <c r="S375" s="158"/>
      <c r="T375" s="158"/>
      <c r="U375" s="158"/>
      <c r="V375" s="158"/>
      <c r="W375" s="158"/>
      <c r="X375" s="158"/>
      <c r="Y375" s="147"/>
      <c r="Z375" s="147"/>
      <c r="AA375" s="147"/>
      <c r="AB375" s="147"/>
      <c r="AC375" s="147"/>
      <c r="AD375" s="147"/>
      <c r="AE375" s="147"/>
      <c r="AF375" s="147"/>
      <c r="AG375" s="147" t="s">
        <v>223</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264"/>
      <c r="D376" s="265"/>
      <c r="E376" s="265"/>
      <c r="F376" s="265"/>
      <c r="G376" s="265"/>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159</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ht="22.5" outlineLevel="1" x14ac:dyDescent="0.2">
      <c r="A377" s="174">
        <v>42</v>
      </c>
      <c r="B377" s="175" t="s">
        <v>432</v>
      </c>
      <c r="C377" s="185" t="s">
        <v>433</v>
      </c>
      <c r="D377" s="176" t="s">
        <v>216</v>
      </c>
      <c r="E377" s="177">
        <v>3</v>
      </c>
      <c r="F377" s="178"/>
      <c r="G377" s="179">
        <f>ROUND(E377*F377,2)</f>
        <v>0</v>
      </c>
      <c r="H377" s="178"/>
      <c r="I377" s="179">
        <f>ROUND(E377*H377,2)</f>
        <v>0</v>
      </c>
      <c r="J377" s="178"/>
      <c r="K377" s="179">
        <f>ROUND(E377*J377,2)</f>
        <v>0</v>
      </c>
      <c r="L377" s="179">
        <v>21</v>
      </c>
      <c r="M377" s="179">
        <f>G377*(1+L377/100)</f>
        <v>0</v>
      </c>
      <c r="N377" s="177">
        <v>0</v>
      </c>
      <c r="O377" s="177">
        <f>ROUND(E377*N377,2)</f>
        <v>0</v>
      </c>
      <c r="P377" s="177">
        <v>0</v>
      </c>
      <c r="Q377" s="177">
        <f>ROUND(E377*P377,2)</f>
        <v>0</v>
      </c>
      <c r="R377" s="179" t="s">
        <v>217</v>
      </c>
      <c r="S377" s="179" t="s">
        <v>153</v>
      </c>
      <c r="T377" s="180" t="s">
        <v>153</v>
      </c>
      <c r="U377" s="158">
        <v>0.1</v>
      </c>
      <c r="V377" s="158">
        <f>ROUND(E377*U377,2)</f>
        <v>0.3</v>
      </c>
      <c r="W377" s="158"/>
      <c r="X377" s="158" t="s">
        <v>218</v>
      </c>
      <c r="Y377" s="147"/>
      <c r="Z377" s="147"/>
      <c r="AA377" s="147"/>
      <c r="AB377" s="147"/>
      <c r="AC377" s="147"/>
      <c r="AD377" s="147"/>
      <c r="AE377" s="147"/>
      <c r="AF377" s="147"/>
      <c r="AG377" s="147" t="s">
        <v>219</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ht="22.5" outlineLevel="1" x14ac:dyDescent="0.2">
      <c r="A378" s="154"/>
      <c r="B378" s="155"/>
      <c r="C378" s="268" t="s">
        <v>434</v>
      </c>
      <c r="D378" s="269"/>
      <c r="E378" s="269"/>
      <c r="F378" s="269"/>
      <c r="G378" s="269"/>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221</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81" t="str">
        <f>C378</f>
        <v>od spojovacího materiálu, s uložením očištěných kostek na skládku, s odklizením odpadových hmot na hromady a s odklizením vybouraných kostek na vzdálenost do 3 m</v>
      </c>
      <c r="BB378" s="147"/>
      <c r="BC378" s="147"/>
      <c r="BD378" s="147"/>
      <c r="BE378" s="147"/>
      <c r="BF378" s="147"/>
      <c r="BG378" s="147"/>
      <c r="BH378" s="147"/>
    </row>
    <row r="379" spans="1:60" outlineLevel="1" x14ac:dyDescent="0.2">
      <c r="A379" s="154"/>
      <c r="B379" s="155"/>
      <c r="C379" s="192" t="s">
        <v>222</v>
      </c>
      <c r="D379" s="190"/>
      <c r="E379" s="191"/>
      <c r="F379" s="158"/>
      <c r="G379" s="158"/>
      <c r="H379" s="158"/>
      <c r="I379" s="158"/>
      <c r="J379" s="158"/>
      <c r="K379" s="158"/>
      <c r="L379" s="158"/>
      <c r="M379" s="158"/>
      <c r="N379" s="157"/>
      <c r="O379" s="157"/>
      <c r="P379" s="157"/>
      <c r="Q379" s="157"/>
      <c r="R379" s="158"/>
      <c r="S379" s="158"/>
      <c r="T379" s="158"/>
      <c r="U379" s="158"/>
      <c r="V379" s="158"/>
      <c r="W379" s="158"/>
      <c r="X379" s="158"/>
      <c r="Y379" s="147"/>
      <c r="Z379" s="147"/>
      <c r="AA379" s="147"/>
      <c r="AB379" s="147"/>
      <c r="AC379" s="147"/>
      <c r="AD379" s="147"/>
      <c r="AE379" s="147"/>
      <c r="AF379" s="147"/>
      <c r="AG379" s="147" t="s">
        <v>223</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192" t="s">
        <v>224</v>
      </c>
      <c r="D380" s="190"/>
      <c r="E380" s="191">
        <v>3</v>
      </c>
      <c r="F380" s="158"/>
      <c r="G380" s="158"/>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223</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92" t="s">
        <v>435</v>
      </c>
      <c r="D381" s="190"/>
      <c r="E381" s="191"/>
      <c r="F381" s="158"/>
      <c r="G381" s="158"/>
      <c r="H381" s="158"/>
      <c r="I381" s="158"/>
      <c r="J381" s="158"/>
      <c r="K381" s="158"/>
      <c r="L381" s="158"/>
      <c r="M381" s="158"/>
      <c r="N381" s="157"/>
      <c r="O381" s="157"/>
      <c r="P381" s="157"/>
      <c r="Q381" s="157"/>
      <c r="R381" s="158"/>
      <c r="S381" s="158"/>
      <c r="T381" s="158"/>
      <c r="U381" s="158"/>
      <c r="V381" s="158"/>
      <c r="W381" s="158"/>
      <c r="X381" s="158"/>
      <c r="Y381" s="147"/>
      <c r="Z381" s="147"/>
      <c r="AA381" s="147"/>
      <c r="AB381" s="147"/>
      <c r="AC381" s="147"/>
      <c r="AD381" s="147"/>
      <c r="AE381" s="147"/>
      <c r="AF381" s="147"/>
      <c r="AG381" s="147" t="s">
        <v>223</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264"/>
      <c r="D382" s="265"/>
      <c r="E382" s="265"/>
      <c r="F382" s="265"/>
      <c r="G382" s="265"/>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159</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74">
        <v>43</v>
      </c>
      <c r="B383" s="175" t="s">
        <v>436</v>
      </c>
      <c r="C383" s="185" t="s">
        <v>437</v>
      </c>
      <c r="D383" s="176" t="s">
        <v>234</v>
      </c>
      <c r="E383" s="177">
        <v>4.2</v>
      </c>
      <c r="F383" s="178"/>
      <c r="G383" s="179">
        <f>ROUND(E383*F383,2)</f>
        <v>0</v>
      </c>
      <c r="H383" s="178"/>
      <c r="I383" s="179">
        <f>ROUND(E383*H383,2)</f>
        <v>0</v>
      </c>
      <c r="J383" s="178"/>
      <c r="K383" s="179">
        <f>ROUND(E383*J383,2)</f>
        <v>0</v>
      </c>
      <c r="L383" s="179">
        <v>21</v>
      </c>
      <c r="M383" s="179">
        <f>G383*(1+L383/100)</f>
        <v>0</v>
      </c>
      <c r="N383" s="177">
        <v>0</v>
      </c>
      <c r="O383" s="177">
        <f>ROUND(E383*N383,2)</f>
        <v>0</v>
      </c>
      <c r="P383" s="177">
        <v>1.7000000000000001E-2</v>
      </c>
      <c r="Q383" s="177">
        <f>ROUND(E383*P383,2)</f>
        <v>7.0000000000000007E-2</v>
      </c>
      <c r="R383" s="179"/>
      <c r="S383" s="179" t="s">
        <v>205</v>
      </c>
      <c r="T383" s="180" t="s">
        <v>341</v>
      </c>
      <c r="U383" s="158">
        <v>0.18</v>
      </c>
      <c r="V383" s="158">
        <f>ROUND(E383*U383,2)</f>
        <v>0.76</v>
      </c>
      <c r="W383" s="158"/>
      <c r="X383" s="158" t="s">
        <v>218</v>
      </c>
      <c r="Y383" s="147"/>
      <c r="Z383" s="147"/>
      <c r="AA383" s="147"/>
      <c r="AB383" s="147"/>
      <c r="AC383" s="147"/>
      <c r="AD383" s="147"/>
      <c r="AE383" s="147"/>
      <c r="AF383" s="147"/>
      <c r="AG383" s="147" t="s">
        <v>219</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262" t="s">
        <v>438</v>
      </c>
      <c r="D384" s="263"/>
      <c r="E384" s="263"/>
      <c r="F384" s="263"/>
      <c r="G384" s="263"/>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157</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92" t="s">
        <v>439</v>
      </c>
      <c r="D385" s="190"/>
      <c r="E385" s="191"/>
      <c r="F385" s="158"/>
      <c r="G385" s="158"/>
      <c r="H385" s="158"/>
      <c r="I385" s="158"/>
      <c r="J385" s="158"/>
      <c r="K385" s="158"/>
      <c r="L385" s="158"/>
      <c r="M385" s="158"/>
      <c r="N385" s="157"/>
      <c r="O385" s="157"/>
      <c r="P385" s="157"/>
      <c r="Q385" s="157"/>
      <c r="R385" s="158"/>
      <c r="S385" s="158"/>
      <c r="T385" s="158"/>
      <c r="U385" s="158"/>
      <c r="V385" s="158"/>
      <c r="W385" s="158"/>
      <c r="X385" s="158"/>
      <c r="Y385" s="147"/>
      <c r="Z385" s="147"/>
      <c r="AA385" s="147"/>
      <c r="AB385" s="147"/>
      <c r="AC385" s="147"/>
      <c r="AD385" s="147"/>
      <c r="AE385" s="147"/>
      <c r="AF385" s="147"/>
      <c r="AG385" s="147" t="s">
        <v>223</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92" t="s">
        <v>440</v>
      </c>
      <c r="D386" s="190"/>
      <c r="E386" s="191">
        <v>4.2</v>
      </c>
      <c r="F386" s="158"/>
      <c r="G386" s="158"/>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223</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264"/>
      <c r="D387" s="265"/>
      <c r="E387" s="265"/>
      <c r="F387" s="265"/>
      <c r="G387" s="265"/>
      <c r="H387" s="158"/>
      <c r="I387" s="158"/>
      <c r="J387" s="158"/>
      <c r="K387" s="158"/>
      <c r="L387" s="158"/>
      <c r="M387" s="158"/>
      <c r="N387" s="157"/>
      <c r="O387" s="157"/>
      <c r="P387" s="157"/>
      <c r="Q387" s="157"/>
      <c r="R387" s="158"/>
      <c r="S387" s="158"/>
      <c r="T387" s="158"/>
      <c r="U387" s="158"/>
      <c r="V387" s="158"/>
      <c r="W387" s="158"/>
      <c r="X387" s="158"/>
      <c r="Y387" s="147"/>
      <c r="Z387" s="147"/>
      <c r="AA387" s="147"/>
      <c r="AB387" s="147"/>
      <c r="AC387" s="147"/>
      <c r="AD387" s="147"/>
      <c r="AE387" s="147"/>
      <c r="AF387" s="147"/>
      <c r="AG387" s="147" t="s">
        <v>159</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74">
        <v>44</v>
      </c>
      <c r="B388" s="175" t="s">
        <v>441</v>
      </c>
      <c r="C388" s="185" t="s">
        <v>442</v>
      </c>
      <c r="D388" s="176" t="s">
        <v>414</v>
      </c>
      <c r="E388" s="177">
        <v>2</v>
      </c>
      <c r="F388" s="178"/>
      <c r="G388" s="179">
        <f>ROUND(E388*F388,2)</f>
        <v>0</v>
      </c>
      <c r="H388" s="178"/>
      <c r="I388" s="179">
        <f>ROUND(E388*H388,2)</f>
        <v>0</v>
      </c>
      <c r="J388" s="178"/>
      <c r="K388" s="179">
        <f>ROUND(E388*J388,2)</f>
        <v>0</v>
      </c>
      <c r="L388" s="179">
        <v>21</v>
      </c>
      <c r="M388" s="179">
        <f>G388*(1+L388/100)</f>
        <v>0</v>
      </c>
      <c r="N388" s="177">
        <v>0</v>
      </c>
      <c r="O388" s="177">
        <f>ROUND(E388*N388,2)</f>
        <v>0</v>
      </c>
      <c r="P388" s="177">
        <v>0</v>
      </c>
      <c r="Q388" s="177">
        <f>ROUND(E388*P388,2)</f>
        <v>0</v>
      </c>
      <c r="R388" s="179"/>
      <c r="S388" s="179" t="s">
        <v>205</v>
      </c>
      <c r="T388" s="180" t="s">
        <v>154</v>
      </c>
      <c r="U388" s="158">
        <v>0</v>
      </c>
      <c r="V388" s="158">
        <f>ROUND(E388*U388,2)</f>
        <v>0</v>
      </c>
      <c r="W388" s="158"/>
      <c r="X388" s="158" t="s">
        <v>218</v>
      </c>
      <c r="Y388" s="147"/>
      <c r="Z388" s="147"/>
      <c r="AA388" s="147"/>
      <c r="AB388" s="147"/>
      <c r="AC388" s="147"/>
      <c r="AD388" s="147"/>
      <c r="AE388" s="147"/>
      <c r="AF388" s="147"/>
      <c r="AG388" s="147" t="s">
        <v>219</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192" t="s">
        <v>222</v>
      </c>
      <c r="D389" s="190"/>
      <c r="E389" s="191"/>
      <c r="F389" s="158"/>
      <c r="G389" s="158"/>
      <c r="H389" s="158"/>
      <c r="I389" s="158"/>
      <c r="J389" s="158"/>
      <c r="K389" s="158"/>
      <c r="L389" s="158"/>
      <c r="M389" s="158"/>
      <c r="N389" s="157"/>
      <c r="O389" s="157"/>
      <c r="P389" s="157"/>
      <c r="Q389" s="157"/>
      <c r="R389" s="158"/>
      <c r="S389" s="158"/>
      <c r="T389" s="158"/>
      <c r="U389" s="158"/>
      <c r="V389" s="158"/>
      <c r="W389" s="158"/>
      <c r="X389" s="158"/>
      <c r="Y389" s="147"/>
      <c r="Z389" s="147"/>
      <c r="AA389" s="147"/>
      <c r="AB389" s="147"/>
      <c r="AC389" s="147"/>
      <c r="AD389" s="147"/>
      <c r="AE389" s="147"/>
      <c r="AF389" s="147"/>
      <c r="AG389" s="147" t="s">
        <v>223</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92" t="s">
        <v>73</v>
      </c>
      <c r="D390" s="190"/>
      <c r="E390" s="191">
        <v>2</v>
      </c>
      <c r="F390" s="158"/>
      <c r="G390" s="158"/>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223</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264"/>
      <c r="D391" s="265"/>
      <c r="E391" s="265"/>
      <c r="F391" s="265"/>
      <c r="G391" s="265"/>
      <c r="H391" s="158"/>
      <c r="I391" s="158"/>
      <c r="J391" s="158"/>
      <c r="K391" s="158"/>
      <c r="L391" s="158"/>
      <c r="M391" s="158"/>
      <c r="N391" s="157"/>
      <c r="O391" s="157"/>
      <c r="P391" s="157"/>
      <c r="Q391" s="157"/>
      <c r="R391" s="158"/>
      <c r="S391" s="158"/>
      <c r="T391" s="158"/>
      <c r="U391" s="158"/>
      <c r="V391" s="158"/>
      <c r="W391" s="158"/>
      <c r="X391" s="158"/>
      <c r="Y391" s="147"/>
      <c r="Z391" s="147"/>
      <c r="AA391" s="147"/>
      <c r="AB391" s="147"/>
      <c r="AC391" s="147"/>
      <c r="AD391" s="147"/>
      <c r="AE391" s="147"/>
      <c r="AF391" s="147"/>
      <c r="AG391" s="147" t="s">
        <v>159</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74">
        <v>45</v>
      </c>
      <c r="B392" s="175" t="s">
        <v>443</v>
      </c>
      <c r="C392" s="185" t="s">
        <v>444</v>
      </c>
      <c r="D392" s="176" t="s">
        <v>414</v>
      </c>
      <c r="E392" s="177">
        <v>2</v>
      </c>
      <c r="F392" s="178"/>
      <c r="G392" s="179">
        <f>ROUND(E392*F392,2)</f>
        <v>0</v>
      </c>
      <c r="H392" s="178"/>
      <c r="I392" s="179">
        <f>ROUND(E392*H392,2)</f>
        <v>0</v>
      </c>
      <c r="J392" s="178"/>
      <c r="K392" s="179">
        <f>ROUND(E392*J392,2)</f>
        <v>0</v>
      </c>
      <c r="L392" s="179">
        <v>21</v>
      </c>
      <c r="M392" s="179">
        <f>G392*(1+L392/100)</f>
        <v>0</v>
      </c>
      <c r="N392" s="177">
        <v>0</v>
      </c>
      <c r="O392" s="177">
        <f>ROUND(E392*N392,2)</f>
        <v>0</v>
      </c>
      <c r="P392" s="177">
        <v>0</v>
      </c>
      <c r="Q392" s="177">
        <f>ROUND(E392*P392,2)</f>
        <v>0</v>
      </c>
      <c r="R392" s="179"/>
      <c r="S392" s="179" t="s">
        <v>205</v>
      </c>
      <c r="T392" s="180" t="s">
        <v>154</v>
      </c>
      <c r="U392" s="158">
        <v>0</v>
      </c>
      <c r="V392" s="158">
        <f>ROUND(E392*U392,2)</f>
        <v>0</v>
      </c>
      <c r="W392" s="158"/>
      <c r="X392" s="158" t="s">
        <v>218</v>
      </c>
      <c r="Y392" s="147"/>
      <c r="Z392" s="147"/>
      <c r="AA392" s="147"/>
      <c r="AB392" s="147"/>
      <c r="AC392" s="147"/>
      <c r="AD392" s="147"/>
      <c r="AE392" s="147"/>
      <c r="AF392" s="147"/>
      <c r="AG392" s="147" t="s">
        <v>219</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92" t="s">
        <v>222</v>
      </c>
      <c r="D393" s="190"/>
      <c r="E393" s="191"/>
      <c r="F393" s="158"/>
      <c r="G393" s="158"/>
      <c r="H393" s="158"/>
      <c r="I393" s="158"/>
      <c r="J393" s="158"/>
      <c r="K393" s="158"/>
      <c r="L393" s="158"/>
      <c r="M393" s="158"/>
      <c r="N393" s="157"/>
      <c r="O393" s="157"/>
      <c r="P393" s="157"/>
      <c r="Q393" s="157"/>
      <c r="R393" s="158"/>
      <c r="S393" s="158"/>
      <c r="T393" s="158"/>
      <c r="U393" s="158"/>
      <c r="V393" s="158"/>
      <c r="W393" s="158"/>
      <c r="X393" s="158"/>
      <c r="Y393" s="147"/>
      <c r="Z393" s="147"/>
      <c r="AA393" s="147"/>
      <c r="AB393" s="147"/>
      <c r="AC393" s="147"/>
      <c r="AD393" s="147"/>
      <c r="AE393" s="147"/>
      <c r="AF393" s="147"/>
      <c r="AG393" s="147" t="s">
        <v>223</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92" t="s">
        <v>73</v>
      </c>
      <c r="D394" s="190"/>
      <c r="E394" s="191">
        <v>2</v>
      </c>
      <c r="F394" s="158"/>
      <c r="G394" s="158"/>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223</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264"/>
      <c r="D395" s="265"/>
      <c r="E395" s="265"/>
      <c r="F395" s="265"/>
      <c r="G395" s="265"/>
      <c r="H395" s="158"/>
      <c r="I395" s="158"/>
      <c r="J395" s="158"/>
      <c r="K395" s="158"/>
      <c r="L395" s="158"/>
      <c r="M395" s="158"/>
      <c r="N395" s="157"/>
      <c r="O395" s="157"/>
      <c r="P395" s="157"/>
      <c r="Q395" s="157"/>
      <c r="R395" s="158"/>
      <c r="S395" s="158"/>
      <c r="T395" s="158"/>
      <c r="U395" s="158"/>
      <c r="V395" s="158"/>
      <c r="W395" s="158"/>
      <c r="X395" s="158"/>
      <c r="Y395" s="147"/>
      <c r="Z395" s="147"/>
      <c r="AA395" s="147"/>
      <c r="AB395" s="147"/>
      <c r="AC395" s="147"/>
      <c r="AD395" s="147"/>
      <c r="AE395" s="147"/>
      <c r="AF395" s="147"/>
      <c r="AG395" s="147" t="s">
        <v>159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
      <c r="A396" s="164" t="s">
        <v>148</v>
      </c>
      <c r="B396" s="165" t="s">
        <v>102</v>
      </c>
      <c r="C396" s="184" t="s">
        <v>103</v>
      </c>
      <c r="D396" s="166"/>
      <c r="E396" s="167"/>
      <c r="F396" s="168"/>
      <c r="G396" s="168">
        <f>SUMIF(AG397:AG402,"&lt;&gt;NOR",G397:G402)</f>
        <v>0</v>
      </c>
      <c r="H396" s="168"/>
      <c r="I396" s="168">
        <f>SUM(I397:I402)</f>
        <v>0</v>
      </c>
      <c r="J396" s="168"/>
      <c r="K396" s="168">
        <f>SUM(K397:K402)</f>
        <v>0</v>
      </c>
      <c r="L396" s="168"/>
      <c r="M396" s="168">
        <f>SUM(M397:M402)</f>
        <v>0</v>
      </c>
      <c r="N396" s="167"/>
      <c r="O396" s="167">
        <f>SUM(O397:O402)</f>
        <v>0</v>
      </c>
      <c r="P396" s="167"/>
      <c r="Q396" s="167">
        <f>SUM(Q397:Q402)</f>
        <v>0</v>
      </c>
      <c r="R396" s="168"/>
      <c r="S396" s="168"/>
      <c r="T396" s="169"/>
      <c r="U396" s="163"/>
      <c r="V396" s="163">
        <f>SUM(V397:V402)</f>
        <v>228.08</v>
      </c>
      <c r="W396" s="163"/>
      <c r="X396" s="163"/>
      <c r="AG396" t="s">
        <v>149</v>
      </c>
    </row>
    <row r="397" spans="1:60" outlineLevel="1" x14ac:dyDescent="0.2">
      <c r="A397" s="174">
        <v>46</v>
      </c>
      <c r="B397" s="175" t="s">
        <v>445</v>
      </c>
      <c r="C397" s="185" t="s">
        <v>446</v>
      </c>
      <c r="D397" s="176" t="s">
        <v>447</v>
      </c>
      <c r="E397" s="177">
        <v>584.82659999999998</v>
      </c>
      <c r="F397" s="178"/>
      <c r="G397" s="179">
        <f>ROUND(E397*F397,2)</f>
        <v>0</v>
      </c>
      <c r="H397" s="178"/>
      <c r="I397" s="179">
        <f>ROUND(E397*H397,2)</f>
        <v>0</v>
      </c>
      <c r="J397" s="178"/>
      <c r="K397" s="179">
        <f>ROUND(E397*J397,2)</f>
        <v>0</v>
      </c>
      <c r="L397" s="179">
        <v>21</v>
      </c>
      <c r="M397" s="179">
        <f>G397*(1+L397/100)</f>
        <v>0</v>
      </c>
      <c r="N397" s="177">
        <v>0</v>
      </c>
      <c r="O397" s="177">
        <f>ROUND(E397*N397,2)</f>
        <v>0</v>
      </c>
      <c r="P397" s="177">
        <v>0</v>
      </c>
      <c r="Q397" s="177">
        <f>ROUND(E397*P397,2)</f>
        <v>0</v>
      </c>
      <c r="R397" s="179" t="s">
        <v>217</v>
      </c>
      <c r="S397" s="179" t="s">
        <v>153</v>
      </c>
      <c r="T397" s="180" t="s">
        <v>153</v>
      </c>
      <c r="U397" s="158">
        <v>0.39</v>
      </c>
      <c r="V397" s="158">
        <f>ROUND(E397*U397,2)</f>
        <v>228.08</v>
      </c>
      <c r="W397" s="158"/>
      <c r="X397" s="158" t="s">
        <v>448</v>
      </c>
      <c r="Y397" s="147"/>
      <c r="Z397" s="147"/>
      <c r="AA397" s="147"/>
      <c r="AB397" s="147"/>
      <c r="AC397" s="147"/>
      <c r="AD397" s="147"/>
      <c r="AE397" s="147"/>
      <c r="AF397" s="147"/>
      <c r="AG397" s="147" t="s">
        <v>449</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68" t="s">
        <v>450</v>
      </c>
      <c r="D398" s="269"/>
      <c r="E398" s="269"/>
      <c r="F398" s="269"/>
      <c r="G398" s="269"/>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221</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92" t="s">
        <v>451</v>
      </c>
      <c r="D399" s="190"/>
      <c r="E399" s="191"/>
      <c r="F399" s="158"/>
      <c r="G399" s="158"/>
      <c r="H399" s="158"/>
      <c r="I399" s="158"/>
      <c r="J399" s="158"/>
      <c r="K399" s="158"/>
      <c r="L399" s="158"/>
      <c r="M399" s="158"/>
      <c r="N399" s="157"/>
      <c r="O399" s="157"/>
      <c r="P399" s="157"/>
      <c r="Q399" s="157"/>
      <c r="R399" s="158"/>
      <c r="S399" s="158"/>
      <c r="T399" s="158"/>
      <c r="U399" s="158"/>
      <c r="V399" s="158"/>
      <c r="W399" s="158"/>
      <c r="X399" s="158"/>
      <c r="Y399" s="147"/>
      <c r="Z399" s="147"/>
      <c r="AA399" s="147"/>
      <c r="AB399" s="147"/>
      <c r="AC399" s="147"/>
      <c r="AD399" s="147"/>
      <c r="AE399" s="147"/>
      <c r="AF399" s="147"/>
      <c r="AG399" s="147" t="s">
        <v>223</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92" t="s">
        <v>452</v>
      </c>
      <c r="D400" s="190"/>
      <c r="E400" s="191"/>
      <c r="F400" s="158"/>
      <c r="G400" s="158"/>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223</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192" t="s">
        <v>453</v>
      </c>
      <c r="D401" s="190"/>
      <c r="E401" s="191">
        <v>584.82659999999998</v>
      </c>
      <c r="F401" s="158"/>
      <c r="G401" s="158"/>
      <c r="H401" s="158"/>
      <c r="I401" s="158"/>
      <c r="J401" s="158"/>
      <c r="K401" s="158"/>
      <c r="L401" s="158"/>
      <c r="M401" s="158"/>
      <c r="N401" s="157"/>
      <c r="O401" s="157"/>
      <c r="P401" s="157"/>
      <c r="Q401" s="157"/>
      <c r="R401" s="158"/>
      <c r="S401" s="158"/>
      <c r="T401" s="158"/>
      <c r="U401" s="158"/>
      <c r="V401" s="158"/>
      <c r="W401" s="158"/>
      <c r="X401" s="158"/>
      <c r="Y401" s="147"/>
      <c r="Z401" s="147"/>
      <c r="AA401" s="147"/>
      <c r="AB401" s="147"/>
      <c r="AC401" s="147"/>
      <c r="AD401" s="147"/>
      <c r="AE401" s="147"/>
      <c r="AF401" s="147"/>
      <c r="AG401" s="147" t="s">
        <v>223</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64"/>
      <c r="D402" s="265"/>
      <c r="E402" s="265"/>
      <c r="F402" s="265"/>
      <c r="G402" s="265"/>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159</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x14ac:dyDescent="0.2">
      <c r="A403" s="164" t="s">
        <v>148</v>
      </c>
      <c r="B403" s="165" t="s">
        <v>104</v>
      </c>
      <c r="C403" s="184" t="s">
        <v>105</v>
      </c>
      <c r="D403" s="166"/>
      <c r="E403" s="167"/>
      <c r="F403" s="168"/>
      <c r="G403" s="168">
        <f>SUMIF(AG404:AG418,"&lt;&gt;NOR",G404:G418)</f>
        <v>0</v>
      </c>
      <c r="H403" s="168"/>
      <c r="I403" s="168">
        <f>SUM(I404:I418)</f>
        <v>0</v>
      </c>
      <c r="J403" s="168"/>
      <c r="K403" s="168">
        <f>SUM(K404:K418)</f>
        <v>0</v>
      </c>
      <c r="L403" s="168"/>
      <c r="M403" s="168">
        <f>SUM(M404:M418)</f>
        <v>0</v>
      </c>
      <c r="N403" s="167"/>
      <c r="O403" s="167">
        <f>SUM(O404:O418)</f>
        <v>0.17</v>
      </c>
      <c r="P403" s="167"/>
      <c r="Q403" s="167">
        <f>SUM(Q404:Q418)</f>
        <v>0</v>
      </c>
      <c r="R403" s="168"/>
      <c r="S403" s="168"/>
      <c r="T403" s="169"/>
      <c r="U403" s="163"/>
      <c r="V403" s="163">
        <f>SUM(V404:V418)</f>
        <v>14.85</v>
      </c>
      <c r="W403" s="163"/>
      <c r="X403" s="163"/>
      <c r="AG403" t="s">
        <v>149</v>
      </c>
    </row>
    <row r="404" spans="1:60" outlineLevel="1" x14ac:dyDescent="0.2">
      <c r="A404" s="174">
        <v>47</v>
      </c>
      <c r="B404" s="175" t="s">
        <v>454</v>
      </c>
      <c r="C404" s="185" t="s">
        <v>455</v>
      </c>
      <c r="D404" s="176" t="s">
        <v>216</v>
      </c>
      <c r="E404" s="177">
        <v>34.891109999999998</v>
      </c>
      <c r="F404" s="178"/>
      <c r="G404" s="179">
        <f>ROUND(E404*F404,2)</f>
        <v>0</v>
      </c>
      <c r="H404" s="178"/>
      <c r="I404" s="179">
        <f>ROUND(E404*H404,2)</f>
        <v>0</v>
      </c>
      <c r="J404" s="178"/>
      <c r="K404" s="179">
        <f>ROUND(E404*J404,2)</f>
        <v>0</v>
      </c>
      <c r="L404" s="179">
        <v>21</v>
      </c>
      <c r="M404" s="179">
        <f>G404*(1+L404/100)</f>
        <v>0</v>
      </c>
      <c r="N404" s="177">
        <v>4.8300000000000001E-3</v>
      </c>
      <c r="O404" s="177">
        <f>ROUND(E404*N404,2)</f>
        <v>0.17</v>
      </c>
      <c r="P404" s="177">
        <v>0</v>
      </c>
      <c r="Q404" s="177">
        <f>ROUND(E404*P404,2)</f>
        <v>0</v>
      </c>
      <c r="R404" s="179" t="s">
        <v>456</v>
      </c>
      <c r="S404" s="179" t="s">
        <v>205</v>
      </c>
      <c r="T404" s="180" t="s">
        <v>457</v>
      </c>
      <c r="U404" s="158">
        <v>0.42571999999999999</v>
      </c>
      <c r="V404" s="158">
        <f>ROUND(E404*U404,2)</f>
        <v>14.85</v>
      </c>
      <c r="W404" s="158"/>
      <c r="X404" s="158" t="s">
        <v>218</v>
      </c>
      <c r="Y404" s="147"/>
      <c r="Z404" s="147"/>
      <c r="AA404" s="147"/>
      <c r="AB404" s="147"/>
      <c r="AC404" s="147"/>
      <c r="AD404" s="147"/>
      <c r="AE404" s="147"/>
      <c r="AF404" s="147"/>
      <c r="AG404" s="147" t="s">
        <v>219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262" t="s">
        <v>458</v>
      </c>
      <c r="D405" s="263"/>
      <c r="E405" s="263"/>
      <c r="F405" s="263"/>
      <c r="G405" s="263"/>
      <c r="H405" s="158"/>
      <c r="I405" s="158"/>
      <c r="J405" s="158"/>
      <c r="K405" s="158"/>
      <c r="L405" s="158"/>
      <c r="M405" s="158"/>
      <c r="N405" s="157"/>
      <c r="O405" s="157"/>
      <c r="P405" s="157"/>
      <c r="Q405" s="157"/>
      <c r="R405" s="158"/>
      <c r="S405" s="158"/>
      <c r="T405" s="158"/>
      <c r="U405" s="158"/>
      <c r="V405" s="158"/>
      <c r="W405" s="158"/>
      <c r="X405" s="158"/>
      <c r="Y405" s="147"/>
      <c r="Z405" s="147"/>
      <c r="AA405" s="147"/>
      <c r="AB405" s="147"/>
      <c r="AC405" s="147"/>
      <c r="AD405" s="147"/>
      <c r="AE405" s="147"/>
      <c r="AF405" s="147"/>
      <c r="AG405" s="147" t="s">
        <v>157</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92" t="s">
        <v>311</v>
      </c>
      <c r="D406" s="190"/>
      <c r="E406" s="191"/>
      <c r="F406" s="158"/>
      <c r="G406" s="158"/>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223</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92" t="s">
        <v>312</v>
      </c>
      <c r="D407" s="190"/>
      <c r="E407" s="191"/>
      <c r="F407" s="158"/>
      <c r="G407" s="158"/>
      <c r="H407" s="158"/>
      <c r="I407" s="158"/>
      <c r="J407" s="158"/>
      <c r="K407" s="158"/>
      <c r="L407" s="158"/>
      <c r="M407" s="158"/>
      <c r="N407" s="157"/>
      <c r="O407" s="157"/>
      <c r="P407" s="157"/>
      <c r="Q407" s="157"/>
      <c r="R407" s="158"/>
      <c r="S407" s="158"/>
      <c r="T407" s="158"/>
      <c r="U407" s="158"/>
      <c r="V407" s="158"/>
      <c r="W407" s="158"/>
      <c r="X407" s="158"/>
      <c r="Y407" s="147"/>
      <c r="Z407" s="147"/>
      <c r="AA407" s="147"/>
      <c r="AB407" s="147"/>
      <c r="AC407" s="147"/>
      <c r="AD407" s="147"/>
      <c r="AE407" s="147"/>
      <c r="AF407" s="147"/>
      <c r="AG407" s="147" t="s">
        <v>223</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92" t="s">
        <v>459</v>
      </c>
      <c r="D408" s="190"/>
      <c r="E408" s="191">
        <v>3.6874799999999999</v>
      </c>
      <c r="F408" s="158"/>
      <c r="G408" s="158"/>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223</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92" t="s">
        <v>314</v>
      </c>
      <c r="D409" s="190"/>
      <c r="E409" s="191"/>
      <c r="F409" s="158"/>
      <c r="G409" s="158"/>
      <c r="H409" s="158"/>
      <c r="I409" s="158"/>
      <c r="J409" s="158"/>
      <c r="K409" s="158"/>
      <c r="L409" s="158"/>
      <c r="M409" s="158"/>
      <c r="N409" s="157"/>
      <c r="O409" s="157"/>
      <c r="P409" s="157"/>
      <c r="Q409" s="157"/>
      <c r="R409" s="158"/>
      <c r="S409" s="158"/>
      <c r="T409" s="158"/>
      <c r="U409" s="158"/>
      <c r="V409" s="158"/>
      <c r="W409" s="158"/>
      <c r="X409" s="158"/>
      <c r="Y409" s="147"/>
      <c r="Z409" s="147"/>
      <c r="AA409" s="147"/>
      <c r="AB409" s="147"/>
      <c r="AC409" s="147"/>
      <c r="AD409" s="147"/>
      <c r="AE409" s="147"/>
      <c r="AF409" s="147"/>
      <c r="AG409" s="147" t="s">
        <v>223</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192" t="s">
        <v>460</v>
      </c>
      <c r="D410" s="190"/>
      <c r="E410" s="191">
        <v>3.73014</v>
      </c>
      <c r="F410" s="158"/>
      <c r="G410" s="158"/>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223</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92" t="s">
        <v>316</v>
      </c>
      <c r="D411" s="190"/>
      <c r="E411" s="191"/>
      <c r="F411" s="158"/>
      <c r="G411" s="158"/>
      <c r="H411" s="158"/>
      <c r="I411" s="158"/>
      <c r="J411" s="158"/>
      <c r="K411" s="158"/>
      <c r="L411" s="158"/>
      <c r="M411" s="158"/>
      <c r="N411" s="157"/>
      <c r="O411" s="157"/>
      <c r="P411" s="157"/>
      <c r="Q411" s="157"/>
      <c r="R411" s="158"/>
      <c r="S411" s="158"/>
      <c r="T411" s="158"/>
      <c r="U411" s="158"/>
      <c r="V411" s="158"/>
      <c r="W411" s="158"/>
      <c r="X411" s="158"/>
      <c r="Y411" s="147"/>
      <c r="Z411" s="147"/>
      <c r="AA411" s="147"/>
      <c r="AB411" s="147"/>
      <c r="AC411" s="147"/>
      <c r="AD411" s="147"/>
      <c r="AE411" s="147"/>
      <c r="AF411" s="147"/>
      <c r="AG411" s="147" t="s">
        <v>223</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92" t="s">
        <v>461</v>
      </c>
      <c r="D412" s="190"/>
      <c r="E412" s="191">
        <v>15.628500000000001</v>
      </c>
      <c r="F412" s="158"/>
      <c r="G412" s="158"/>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223</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92" t="s">
        <v>318</v>
      </c>
      <c r="D413" s="190"/>
      <c r="E413" s="191"/>
      <c r="F413" s="158"/>
      <c r="G413" s="158"/>
      <c r="H413" s="158"/>
      <c r="I413" s="158"/>
      <c r="J413" s="158"/>
      <c r="K413" s="158"/>
      <c r="L413" s="158"/>
      <c r="M413" s="158"/>
      <c r="N413" s="157"/>
      <c r="O413" s="157"/>
      <c r="P413" s="157"/>
      <c r="Q413" s="157"/>
      <c r="R413" s="158"/>
      <c r="S413" s="158"/>
      <c r="T413" s="158"/>
      <c r="U413" s="158"/>
      <c r="V413" s="158"/>
      <c r="W413" s="158"/>
      <c r="X413" s="158"/>
      <c r="Y413" s="147"/>
      <c r="Z413" s="147"/>
      <c r="AA413" s="147"/>
      <c r="AB413" s="147"/>
      <c r="AC413" s="147"/>
      <c r="AD413" s="147"/>
      <c r="AE413" s="147"/>
      <c r="AF413" s="147"/>
      <c r="AG413" s="147" t="s">
        <v>223</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92" t="s">
        <v>462</v>
      </c>
      <c r="D414" s="190"/>
      <c r="E414" s="191">
        <v>11.845000000000001</v>
      </c>
      <c r="F414" s="158"/>
      <c r="G414" s="158"/>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223</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264"/>
      <c r="D415" s="265"/>
      <c r="E415" s="265"/>
      <c r="F415" s="265"/>
      <c r="G415" s="265"/>
      <c r="H415" s="158"/>
      <c r="I415" s="158"/>
      <c r="J415" s="158"/>
      <c r="K415" s="158"/>
      <c r="L415" s="158"/>
      <c r="M415" s="158"/>
      <c r="N415" s="157"/>
      <c r="O415" s="157"/>
      <c r="P415" s="157"/>
      <c r="Q415" s="157"/>
      <c r="R415" s="158"/>
      <c r="S415" s="158"/>
      <c r="T415" s="158"/>
      <c r="U415" s="158"/>
      <c r="V415" s="158"/>
      <c r="W415" s="158"/>
      <c r="X415" s="158"/>
      <c r="Y415" s="147"/>
      <c r="Z415" s="147"/>
      <c r="AA415" s="147"/>
      <c r="AB415" s="147"/>
      <c r="AC415" s="147"/>
      <c r="AD415" s="147"/>
      <c r="AE415" s="147"/>
      <c r="AF415" s="147"/>
      <c r="AG415" s="147" t="s">
        <v>159</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v>48</v>
      </c>
      <c r="B416" s="155" t="s">
        <v>463</v>
      </c>
      <c r="C416" s="193" t="s">
        <v>464</v>
      </c>
      <c r="D416" s="156" t="s">
        <v>0</v>
      </c>
      <c r="E416" s="182"/>
      <c r="F416" s="159"/>
      <c r="G416" s="158">
        <f>ROUND(E416*F416,2)</f>
        <v>0</v>
      </c>
      <c r="H416" s="159"/>
      <c r="I416" s="158">
        <f>ROUND(E416*H416,2)</f>
        <v>0</v>
      </c>
      <c r="J416" s="159"/>
      <c r="K416" s="158">
        <f>ROUND(E416*J416,2)</f>
        <v>0</v>
      </c>
      <c r="L416" s="158">
        <v>21</v>
      </c>
      <c r="M416" s="158">
        <f>G416*(1+L416/100)</f>
        <v>0</v>
      </c>
      <c r="N416" s="157">
        <v>0</v>
      </c>
      <c r="O416" s="157">
        <f>ROUND(E416*N416,2)</f>
        <v>0</v>
      </c>
      <c r="P416" s="157">
        <v>0</v>
      </c>
      <c r="Q416" s="157">
        <f>ROUND(E416*P416,2)</f>
        <v>0</v>
      </c>
      <c r="R416" s="158" t="s">
        <v>465</v>
      </c>
      <c r="S416" s="158" t="s">
        <v>153</v>
      </c>
      <c r="T416" s="158" t="s">
        <v>153</v>
      </c>
      <c r="U416" s="158">
        <v>0</v>
      </c>
      <c r="V416" s="158">
        <f>ROUND(E416*U416,2)</f>
        <v>0</v>
      </c>
      <c r="W416" s="158"/>
      <c r="X416" s="158" t="s">
        <v>448</v>
      </c>
      <c r="Y416" s="147"/>
      <c r="Z416" s="147"/>
      <c r="AA416" s="147"/>
      <c r="AB416" s="147"/>
      <c r="AC416" s="147"/>
      <c r="AD416" s="147"/>
      <c r="AE416" s="147"/>
      <c r="AF416" s="147"/>
      <c r="AG416" s="147" t="s">
        <v>449</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270" t="s">
        <v>466</v>
      </c>
      <c r="D417" s="271"/>
      <c r="E417" s="271"/>
      <c r="F417" s="271"/>
      <c r="G417" s="271"/>
      <c r="H417" s="158"/>
      <c r="I417" s="158"/>
      <c r="J417" s="158"/>
      <c r="K417" s="158"/>
      <c r="L417" s="158"/>
      <c r="M417" s="158"/>
      <c r="N417" s="157"/>
      <c r="O417" s="157"/>
      <c r="P417" s="157"/>
      <c r="Q417" s="157"/>
      <c r="R417" s="158"/>
      <c r="S417" s="158"/>
      <c r="T417" s="158"/>
      <c r="U417" s="158"/>
      <c r="V417" s="158"/>
      <c r="W417" s="158"/>
      <c r="X417" s="158"/>
      <c r="Y417" s="147"/>
      <c r="Z417" s="147"/>
      <c r="AA417" s="147"/>
      <c r="AB417" s="147"/>
      <c r="AC417" s="147"/>
      <c r="AD417" s="147"/>
      <c r="AE417" s="147"/>
      <c r="AF417" s="147"/>
      <c r="AG417" s="147" t="s">
        <v>221</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264"/>
      <c r="D418" s="265"/>
      <c r="E418" s="265"/>
      <c r="F418" s="265"/>
      <c r="G418" s="265"/>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159</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x14ac:dyDescent="0.2">
      <c r="A419" s="164" t="s">
        <v>148</v>
      </c>
      <c r="B419" s="165" t="s">
        <v>108</v>
      </c>
      <c r="C419" s="184" t="s">
        <v>109</v>
      </c>
      <c r="D419" s="166"/>
      <c r="E419" s="167"/>
      <c r="F419" s="168"/>
      <c r="G419" s="168">
        <f>SUMIF(AG420:AG442,"&lt;&gt;NOR",G420:G442)</f>
        <v>0</v>
      </c>
      <c r="H419" s="168"/>
      <c r="I419" s="168">
        <f>SUM(I420:I442)</f>
        <v>0</v>
      </c>
      <c r="J419" s="168"/>
      <c r="K419" s="168">
        <f>SUM(K420:K442)</f>
        <v>0</v>
      </c>
      <c r="L419" s="168"/>
      <c r="M419" s="168">
        <f>SUM(M420:M442)</f>
        <v>0</v>
      </c>
      <c r="N419" s="167"/>
      <c r="O419" s="167">
        <f>SUM(O420:O442)</f>
        <v>0.44</v>
      </c>
      <c r="P419" s="167"/>
      <c r="Q419" s="167">
        <f>SUM(Q420:Q442)</f>
        <v>0.65</v>
      </c>
      <c r="R419" s="168"/>
      <c r="S419" s="168"/>
      <c r="T419" s="169"/>
      <c r="U419" s="163"/>
      <c r="V419" s="163">
        <f>SUM(V420:V442)</f>
        <v>0</v>
      </c>
      <c r="W419" s="163"/>
      <c r="X419" s="163"/>
      <c r="AG419" t="s">
        <v>149</v>
      </c>
    </row>
    <row r="420" spans="1:60" outlineLevel="1" x14ac:dyDescent="0.2">
      <c r="A420" s="174">
        <v>49</v>
      </c>
      <c r="B420" s="175" t="s">
        <v>467</v>
      </c>
      <c r="C420" s="185" t="s">
        <v>468</v>
      </c>
      <c r="D420" s="176" t="s">
        <v>414</v>
      </c>
      <c r="E420" s="177">
        <v>1</v>
      </c>
      <c r="F420" s="178"/>
      <c r="G420" s="179">
        <f>ROUND(E420*F420,2)</f>
        <v>0</v>
      </c>
      <c r="H420" s="178"/>
      <c r="I420" s="179">
        <f>ROUND(E420*H420,2)</f>
        <v>0</v>
      </c>
      <c r="J420" s="178"/>
      <c r="K420" s="179">
        <f>ROUND(E420*J420,2)</f>
        <v>0</v>
      </c>
      <c r="L420" s="179">
        <v>21</v>
      </c>
      <c r="M420" s="179">
        <f>G420*(1+L420/100)</f>
        <v>0</v>
      </c>
      <c r="N420" s="177">
        <v>0</v>
      </c>
      <c r="O420" s="177">
        <f>ROUND(E420*N420,2)</f>
        <v>0</v>
      </c>
      <c r="P420" s="177">
        <v>0</v>
      </c>
      <c r="Q420" s="177">
        <f>ROUND(E420*P420,2)</f>
        <v>0</v>
      </c>
      <c r="R420" s="179"/>
      <c r="S420" s="179" t="s">
        <v>205</v>
      </c>
      <c r="T420" s="180" t="s">
        <v>154</v>
      </c>
      <c r="U420" s="158">
        <v>0</v>
      </c>
      <c r="V420" s="158">
        <f>ROUND(E420*U420,2)</f>
        <v>0</v>
      </c>
      <c r="W420" s="158"/>
      <c r="X420" s="158" t="s">
        <v>218</v>
      </c>
      <c r="Y420" s="147"/>
      <c r="Z420" s="147"/>
      <c r="AA420" s="147"/>
      <c r="AB420" s="147"/>
      <c r="AC420" s="147"/>
      <c r="AD420" s="147"/>
      <c r="AE420" s="147"/>
      <c r="AF420" s="147"/>
      <c r="AG420" s="147" t="s">
        <v>219</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262" t="s">
        <v>469</v>
      </c>
      <c r="D421" s="263"/>
      <c r="E421" s="263"/>
      <c r="F421" s="263"/>
      <c r="G421" s="263"/>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157</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264"/>
      <c r="D422" s="265"/>
      <c r="E422" s="265"/>
      <c r="F422" s="265"/>
      <c r="G422" s="265"/>
      <c r="H422" s="158"/>
      <c r="I422" s="158"/>
      <c r="J422" s="158"/>
      <c r="K422" s="158"/>
      <c r="L422" s="158"/>
      <c r="M422" s="158"/>
      <c r="N422" s="157"/>
      <c r="O422" s="157"/>
      <c r="P422" s="157"/>
      <c r="Q422" s="157"/>
      <c r="R422" s="158"/>
      <c r="S422" s="158"/>
      <c r="T422" s="158"/>
      <c r="U422" s="158"/>
      <c r="V422" s="158"/>
      <c r="W422" s="158"/>
      <c r="X422" s="158"/>
      <c r="Y422" s="147"/>
      <c r="Z422" s="147"/>
      <c r="AA422" s="147"/>
      <c r="AB422" s="147"/>
      <c r="AC422" s="147"/>
      <c r="AD422" s="147"/>
      <c r="AE422" s="147"/>
      <c r="AF422" s="147"/>
      <c r="AG422" s="147" t="s">
        <v>159</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74">
        <v>50</v>
      </c>
      <c r="B423" s="175" t="s">
        <v>470</v>
      </c>
      <c r="C423" s="185" t="s">
        <v>471</v>
      </c>
      <c r="D423" s="176" t="s">
        <v>414</v>
      </c>
      <c r="E423" s="177">
        <v>2</v>
      </c>
      <c r="F423" s="178"/>
      <c r="G423" s="179">
        <f>ROUND(E423*F423,2)</f>
        <v>0</v>
      </c>
      <c r="H423" s="178"/>
      <c r="I423" s="179">
        <f>ROUND(E423*H423,2)</f>
        <v>0</v>
      </c>
      <c r="J423" s="178"/>
      <c r="K423" s="179">
        <f>ROUND(E423*J423,2)</f>
        <v>0</v>
      </c>
      <c r="L423" s="179">
        <v>21</v>
      </c>
      <c r="M423" s="179">
        <f>G423*(1+L423/100)</f>
        <v>0</v>
      </c>
      <c r="N423" s="177">
        <v>0</v>
      </c>
      <c r="O423" s="177">
        <f>ROUND(E423*N423,2)</f>
        <v>0</v>
      </c>
      <c r="P423" s="177">
        <v>0</v>
      </c>
      <c r="Q423" s="177">
        <f>ROUND(E423*P423,2)</f>
        <v>0</v>
      </c>
      <c r="R423" s="179"/>
      <c r="S423" s="179" t="s">
        <v>205</v>
      </c>
      <c r="T423" s="180" t="s">
        <v>154</v>
      </c>
      <c r="U423" s="158">
        <v>0</v>
      </c>
      <c r="V423" s="158">
        <f>ROUND(E423*U423,2)</f>
        <v>0</v>
      </c>
      <c r="W423" s="158"/>
      <c r="X423" s="158" t="s">
        <v>218</v>
      </c>
      <c r="Y423" s="147"/>
      <c r="Z423" s="147"/>
      <c r="AA423" s="147"/>
      <c r="AB423" s="147"/>
      <c r="AC423" s="147"/>
      <c r="AD423" s="147"/>
      <c r="AE423" s="147"/>
      <c r="AF423" s="147"/>
      <c r="AG423" s="147" t="s">
        <v>219</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ht="33.75" outlineLevel="1" x14ac:dyDescent="0.2">
      <c r="A424" s="154"/>
      <c r="B424" s="155"/>
      <c r="C424" s="262" t="s">
        <v>472</v>
      </c>
      <c r="D424" s="263"/>
      <c r="E424" s="263"/>
      <c r="F424" s="263"/>
      <c r="G424" s="263"/>
      <c r="H424" s="158"/>
      <c r="I424" s="158"/>
      <c r="J424" s="158"/>
      <c r="K424" s="158"/>
      <c r="L424" s="158"/>
      <c r="M424" s="158"/>
      <c r="N424" s="157"/>
      <c r="O424" s="157"/>
      <c r="P424" s="157"/>
      <c r="Q424" s="157"/>
      <c r="R424" s="158"/>
      <c r="S424" s="158"/>
      <c r="T424" s="158"/>
      <c r="U424" s="158"/>
      <c r="V424" s="158"/>
      <c r="W424" s="158"/>
      <c r="X424" s="158"/>
      <c r="Y424" s="147"/>
      <c r="Z424" s="147"/>
      <c r="AA424" s="147"/>
      <c r="AB424" s="147"/>
      <c r="AC424" s="147"/>
      <c r="AD424" s="147"/>
      <c r="AE424" s="147"/>
      <c r="AF424" s="147"/>
      <c r="AG424" s="147" t="s">
        <v>157</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81" t="str">
        <f>C424</f>
        <v>výstavba části nového drátěného oplocení na dvou místech – v JZ části nové oplocení navazující na textilní halu – 7 m, druhé místo – JV část – zde bude zřízeno u budovy nové kliniky – celková délka cca 4m, včetně 1,5 m široké nové branky (1x branka + 2,5 m nového oplocení) – pokud to bude možné, lze pro výstavbu použít původní rušené oplocení</v>
      </c>
      <c r="BB424" s="147"/>
      <c r="BC424" s="147"/>
      <c r="BD424" s="147"/>
      <c r="BE424" s="147"/>
      <c r="BF424" s="147"/>
      <c r="BG424" s="147"/>
      <c r="BH424" s="147"/>
    </row>
    <row r="425" spans="1:60" outlineLevel="1" x14ac:dyDescent="0.2">
      <c r="A425" s="154"/>
      <c r="B425" s="155"/>
      <c r="C425" s="253" t="s">
        <v>473</v>
      </c>
      <c r="D425" s="254"/>
      <c r="E425" s="254"/>
      <c r="F425" s="254"/>
      <c r="G425" s="254"/>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157</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264"/>
      <c r="D426" s="265"/>
      <c r="E426" s="265"/>
      <c r="F426" s="265"/>
      <c r="G426" s="265"/>
      <c r="H426" s="158"/>
      <c r="I426" s="158"/>
      <c r="J426" s="158"/>
      <c r="K426" s="158"/>
      <c r="L426" s="158"/>
      <c r="M426" s="158"/>
      <c r="N426" s="157"/>
      <c r="O426" s="157"/>
      <c r="P426" s="157"/>
      <c r="Q426" s="157"/>
      <c r="R426" s="158"/>
      <c r="S426" s="158"/>
      <c r="T426" s="158"/>
      <c r="U426" s="158"/>
      <c r="V426" s="158"/>
      <c r="W426" s="158"/>
      <c r="X426" s="158"/>
      <c r="Y426" s="147"/>
      <c r="Z426" s="147"/>
      <c r="AA426" s="147"/>
      <c r="AB426" s="147"/>
      <c r="AC426" s="147"/>
      <c r="AD426" s="147"/>
      <c r="AE426" s="147"/>
      <c r="AF426" s="147"/>
      <c r="AG426" s="147" t="s">
        <v>159</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74">
        <v>51</v>
      </c>
      <c r="B427" s="175" t="s">
        <v>474</v>
      </c>
      <c r="C427" s="185" t="s">
        <v>475</v>
      </c>
      <c r="D427" s="176" t="s">
        <v>414</v>
      </c>
      <c r="E427" s="177">
        <v>1</v>
      </c>
      <c r="F427" s="178"/>
      <c r="G427" s="179">
        <f>ROUND(E427*F427,2)</f>
        <v>0</v>
      </c>
      <c r="H427" s="178"/>
      <c r="I427" s="179">
        <f>ROUND(E427*H427,2)</f>
        <v>0</v>
      </c>
      <c r="J427" s="178"/>
      <c r="K427" s="179">
        <f>ROUND(E427*J427,2)</f>
        <v>0</v>
      </c>
      <c r="L427" s="179">
        <v>21</v>
      </c>
      <c r="M427" s="179">
        <f>G427*(1+L427/100)</f>
        <v>0</v>
      </c>
      <c r="N427" s="177">
        <v>0</v>
      </c>
      <c r="O427" s="177">
        <f>ROUND(E427*N427,2)</f>
        <v>0</v>
      </c>
      <c r="P427" s="177">
        <v>0</v>
      </c>
      <c r="Q427" s="177">
        <f>ROUND(E427*P427,2)</f>
        <v>0</v>
      </c>
      <c r="R427" s="179"/>
      <c r="S427" s="179" t="s">
        <v>205</v>
      </c>
      <c r="T427" s="180" t="s">
        <v>154</v>
      </c>
      <c r="U427" s="158">
        <v>0</v>
      </c>
      <c r="V427" s="158">
        <f>ROUND(E427*U427,2)</f>
        <v>0</v>
      </c>
      <c r="W427" s="158"/>
      <c r="X427" s="158" t="s">
        <v>218</v>
      </c>
      <c r="Y427" s="147"/>
      <c r="Z427" s="147"/>
      <c r="AA427" s="147"/>
      <c r="AB427" s="147"/>
      <c r="AC427" s="147"/>
      <c r="AD427" s="147"/>
      <c r="AE427" s="147"/>
      <c r="AF427" s="147"/>
      <c r="AG427" s="147" t="s">
        <v>219</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262" t="s">
        <v>476</v>
      </c>
      <c r="D428" s="263"/>
      <c r="E428" s="263"/>
      <c r="F428" s="263"/>
      <c r="G428" s="263"/>
      <c r="H428" s="158"/>
      <c r="I428" s="158"/>
      <c r="J428" s="158"/>
      <c r="K428" s="158"/>
      <c r="L428" s="158"/>
      <c r="M428" s="158"/>
      <c r="N428" s="157"/>
      <c r="O428" s="157"/>
      <c r="P428" s="157"/>
      <c r="Q428" s="157"/>
      <c r="R428" s="158"/>
      <c r="S428" s="158"/>
      <c r="T428" s="158"/>
      <c r="U428" s="158"/>
      <c r="V428" s="158"/>
      <c r="W428" s="158"/>
      <c r="X428" s="158"/>
      <c r="Y428" s="147"/>
      <c r="Z428" s="147"/>
      <c r="AA428" s="147"/>
      <c r="AB428" s="147"/>
      <c r="AC428" s="147"/>
      <c r="AD428" s="147"/>
      <c r="AE428" s="147"/>
      <c r="AF428" s="147"/>
      <c r="AG428" s="147" t="s">
        <v>157</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64"/>
      <c r="D429" s="265"/>
      <c r="E429" s="265"/>
      <c r="F429" s="265"/>
      <c r="G429" s="265"/>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159</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74">
        <v>52</v>
      </c>
      <c r="B430" s="175" t="s">
        <v>477</v>
      </c>
      <c r="C430" s="185" t="s">
        <v>478</v>
      </c>
      <c r="D430" s="176" t="s">
        <v>234</v>
      </c>
      <c r="E430" s="177">
        <v>55.3</v>
      </c>
      <c r="F430" s="178"/>
      <c r="G430" s="179">
        <f>ROUND(E430*F430,2)</f>
        <v>0</v>
      </c>
      <c r="H430" s="178"/>
      <c r="I430" s="179">
        <f>ROUND(E430*H430,2)</f>
        <v>0</v>
      </c>
      <c r="J430" s="178"/>
      <c r="K430" s="179">
        <f>ROUND(E430*J430,2)</f>
        <v>0</v>
      </c>
      <c r="L430" s="179">
        <v>21</v>
      </c>
      <c r="M430" s="179">
        <f>G430*(1+L430/100)</f>
        <v>0</v>
      </c>
      <c r="N430" s="177">
        <v>9.0000000000000006E-5</v>
      </c>
      <c r="O430" s="177">
        <f>ROUND(E430*N430,2)</f>
        <v>0</v>
      </c>
      <c r="P430" s="177">
        <v>1.184E-2</v>
      </c>
      <c r="Q430" s="177">
        <f>ROUND(E430*P430,2)</f>
        <v>0.65</v>
      </c>
      <c r="R430" s="179" t="s">
        <v>456</v>
      </c>
      <c r="S430" s="179" t="s">
        <v>153</v>
      </c>
      <c r="T430" s="180" t="s">
        <v>153</v>
      </c>
      <c r="U430" s="158">
        <v>0</v>
      </c>
      <c r="V430" s="158">
        <f>ROUND(E430*U430,2)</f>
        <v>0</v>
      </c>
      <c r="W430" s="158"/>
      <c r="X430" s="158" t="s">
        <v>479</v>
      </c>
      <c r="Y430" s="147"/>
      <c r="Z430" s="147"/>
      <c r="AA430" s="147"/>
      <c r="AB430" s="147"/>
      <c r="AC430" s="147"/>
      <c r="AD430" s="147"/>
      <c r="AE430" s="147"/>
      <c r="AF430" s="147"/>
      <c r="AG430" s="147" t="s">
        <v>480</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ht="22.5" outlineLevel="1" x14ac:dyDescent="0.2">
      <c r="A431" s="154"/>
      <c r="B431" s="155"/>
      <c r="C431" s="262" t="s">
        <v>481</v>
      </c>
      <c r="D431" s="263"/>
      <c r="E431" s="263"/>
      <c r="F431" s="263"/>
      <c r="G431" s="263"/>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157</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81" t="str">
        <f>C431</f>
        <v>Svislé přemístění ze 2. NP, nebo 1. PP, vodorovné vnitrostaveništní přemístění do 30 m, odvoz na skládku do 10 km. Bez poplatku za skládku.</v>
      </c>
      <c r="BB431" s="147"/>
      <c r="BC431" s="147"/>
      <c r="BD431" s="147"/>
      <c r="BE431" s="147"/>
      <c r="BF431" s="147"/>
      <c r="BG431" s="147"/>
      <c r="BH431" s="147"/>
    </row>
    <row r="432" spans="1:60" outlineLevel="1" x14ac:dyDescent="0.2">
      <c r="A432" s="154"/>
      <c r="B432" s="155"/>
      <c r="C432" s="192" t="s">
        <v>482</v>
      </c>
      <c r="D432" s="190"/>
      <c r="E432" s="191"/>
      <c r="F432" s="158"/>
      <c r="G432" s="158"/>
      <c r="H432" s="158"/>
      <c r="I432" s="158"/>
      <c r="J432" s="158"/>
      <c r="K432" s="158"/>
      <c r="L432" s="158"/>
      <c r="M432" s="158"/>
      <c r="N432" s="157"/>
      <c r="O432" s="157"/>
      <c r="P432" s="157"/>
      <c r="Q432" s="157"/>
      <c r="R432" s="158"/>
      <c r="S432" s="158"/>
      <c r="T432" s="158"/>
      <c r="U432" s="158"/>
      <c r="V432" s="158"/>
      <c r="W432" s="158"/>
      <c r="X432" s="158"/>
      <c r="Y432" s="147"/>
      <c r="Z432" s="147"/>
      <c r="AA432" s="147"/>
      <c r="AB432" s="147"/>
      <c r="AC432" s="147"/>
      <c r="AD432" s="147"/>
      <c r="AE432" s="147"/>
      <c r="AF432" s="147"/>
      <c r="AG432" s="147" t="s">
        <v>223</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ht="22.5" outlineLevel="1" x14ac:dyDescent="0.2">
      <c r="A433" s="154"/>
      <c r="B433" s="155"/>
      <c r="C433" s="192" t="s">
        <v>483</v>
      </c>
      <c r="D433" s="190"/>
      <c r="E433" s="191"/>
      <c r="F433" s="158"/>
      <c r="G433" s="158"/>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223</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92" t="s">
        <v>484</v>
      </c>
      <c r="D434" s="190"/>
      <c r="E434" s="191">
        <v>55.3</v>
      </c>
      <c r="F434" s="158"/>
      <c r="G434" s="158"/>
      <c r="H434" s="158"/>
      <c r="I434" s="158"/>
      <c r="J434" s="158"/>
      <c r="K434" s="158"/>
      <c r="L434" s="158"/>
      <c r="M434" s="158"/>
      <c r="N434" s="157"/>
      <c r="O434" s="157"/>
      <c r="P434" s="157"/>
      <c r="Q434" s="157"/>
      <c r="R434" s="158"/>
      <c r="S434" s="158"/>
      <c r="T434" s="158"/>
      <c r="U434" s="158"/>
      <c r="V434" s="158"/>
      <c r="W434" s="158"/>
      <c r="X434" s="158"/>
      <c r="Y434" s="147"/>
      <c r="Z434" s="147"/>
      <c r="AA434" s="147"/>
      <c r="AB434" s="147"/>
      <c r="AC434" s="147"/>
      <c r="AD434" s="147"/>
      <c r="AE434" s="147"/>
      <c r="AF434" s="147"/>
      <c r="AG434" s="147" t="s">
        <v>223</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264"/>
      <c r="D435" s="265"/>
      <c r="E435" s="265"/>
      <c r="F435" s="265"/>
      <c r="G435" s="265"/>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159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74">
        <v>53</v>
      </c>
      <c r="B436" s="175" t="s">
        <v>485</v>
      </c>
      <c r="C436" s="185" t="s">
        <v>486</v>
      </c>
      <c r="D436" s="176" t="s">
        <v>487</v>
      </c>
      <c r="E436" s="177">
        <v>9.5000000000000001E-2</v>
      </c>
      <c r="F436" s="178"/>
      <c r="G436" s="179">
        <f>ROUND(E436*F436,2)</f>
        <v>0</v>
      </c>
      <c r="H436" s="178"/>
      <c r="I436" s="179">
        <f>ROUND(E436*H436,2)</f>
        <v>0</v>
      </c>
      <c r="J436" s="178"/>
      <c r="K436" s="179">
        <f>ROUND(E436*J436,2)</f>
        <v>0</v>
      </c>
      <c r="L436" s="179">
        <v>21</v>
      </c>
      <c r="M436" s="179">
        <f>G436*(1+L436/100)</f>
        <v>0</v>
      </c>
      <c r="N436" s="177">
        <v>4.6270199999999999</v>
      </c>
      <c r="O436" s="177">
        <f>ROUND(E436*N436,2)</f>
        <v>0.44</v>
      </c>
      <c r="P436" s="177">
        <v>0</v>
      </c>
      <c r="Q436" s="177">
        <f>ROUND(E436*P436,2)</f>
        <v>0</v>
      </c>
      <c r="R436" s="179"/>
      <c r="S436" s="179" t="s">
        <v>205</v>
      </c>
      <c r="T436" s="180" t="s">
        <v>457</v>
      </c>
      <c r="U436" s="158">
        <v>0</v>
      </c>
      <c r="V436" s="158">
        <f>ROUND(E436*U436,2)</f>
        <v>0</v>
      </c>
      <c r="W436" s="158"/>
      <c r="X436" s="158" t="s">
        <v>479</v>
      </c>
      <c r="Y436" s="147"/>
      <c r="Z436" s="147"/>
      <c r="AA436" s="147"/>
      <c r="AB436" s="147"/>
      <c r="AC436" s="147"/>
      <c r="AD436" s="147"/>
      <c r="AE436" s="147"/>
      <c r="AF436" s="147"/>
      <c r="AG436" s="147" t="s">
        <v>480</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ht="33.75" outlineLevel="1" x14ac:dyDescent="0.2">
      <c r="A437" s="154"/>
      <c r="B437" s="155"/>
      <c r="C437" s="262" t="s">
        <v>472</v>
      </c>
      <c r="D437" s="263"/>
      <c r="E437" s="263"/>
      <c r="F437" s="263"/>
      <c r="G437" s="263"/>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157</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81" t="str">
        <f>C437</f>
        <v>výstavba části nového drátěného oplocení na dvou místech – v JZ části nové oplocení navazující na textilní halu – 7 m, druhé místo – JV část – zde bude zřízeno u budovy nové kliniky – celková délka cca 4m, včetně 1,5 m široké nové branky (1x branka + 2,5 m nového oplocení) – pokud to bude možné, lze pro výstavbu použít původní rušené oplocení</v>
      </c>
      <c r="BB437" s="147"/>
      <c r="BC437" s="147"/>
      <c r="BD437" s="147"/>
      <c r="BE437" s="147"/>
      <c r="BF437" s="147"/>
      <c r="BG437" s="147"/>
      <c r="BH437" s="147"/>
    </row>
    <row r="438" spans="1:60" outlineLevel="1" x14ac:dyDescent="0.2">
      <c r="A438" s="154"/>
      <c r="B438" s="155"/>
      <c r="C438" s="192" t="s">
        <v>488</v>
      </c>
      <c r="D438" s="190"/>
      <c r="E438" s="191">
        <v>9.5000000000000001E-2</v>
      </c>
      <c r="F438" s="158"/>
      <c r="G438" s="158"/>
      <c r="H438" s="158"/>
      <c r="I438" s="158"/>
      <c r="J438" s="158"/>
      <c r="K438" s="158"/>
      <c r="L438" s="158"/>
      <c r="M438" s="158"/>
      <c r="N438" s="157"/>
      <c r="O438" s="157"/>
      <c r="P438" s="157"/>
      <c r="Q438" s="157"/>
      <c r="R438" s="158"/>
      <c r="S438" s="158"/>
      <c r="T438" s="158"/>
      <c r="U438" s="158"/>
      <c r="V438" s="158"/>
      <c r="W438" s="158"/>
      <c r="X438" s="158"/>
      <c r="Y438" s="147"/>
      <c r="Z438" s="147"/>
      <c r="AA438" s="147"/>
      <c r="AB438" s="147"/>
      <c r="AC438" s="147"/>
      <c r="AD438" s="147"/>
      <c r="AE438" s="147"/>
      <c r="AF438" s="147"/>
      <c r="AG438" s="147" t="s">
        <v>223</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264"/>
      <c r="D439" s="265"/>
      <c r="E439" s="265"/>
      <c r="F439" s="265"/>
      <c r="G439" s="265"/>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159</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v>54</v>
      </c>
      <c r="B440" s="155" t="s">
        <v>489</v>
      </c>
      <c r="C440" s="193" t="s">
        <v>490</v>
      </c>
      <c r="D440" s="156" t="s">
        <v>0</v>
      </c>
      <c r="E440" s="182"/>
      <c r="F440" s="159"/>
      <c r="G440" s="158">
        <f>ROUND(E440*F440,2)</f>
        <v>0</v>
      </c>
      <c r="H440" s="159"/>
      <c r="I440" s="158">
        <f>ROUND(E440*H440,2)</f>
        <v>0</v>
      </c>
      <c r="J440" s="159"/>
      <c r="K440" s="158">
        <f>ROUND(E440*J440,2)</f>
        <v>0</v>
      </c>
      <c r="L440" s="158">
        <v>21</v>
      </c>
      <c r="M440" s="158">
        <f>G440*(1+L440/100)</f>
        <v>0</v>
      </c>
      <c r="N440" s="157">
        <v>0</v>
      </c>
      <c r="O440" s="157">
        <f>ROUND(E440*N440,2)</f>
        <v>0</v>
      </c>
      <c r="P440" s="157">
        <v>0</v>
      </c>
      <c r="Q440" s="157">
        <f>ROUND(E440*P440,2)</f>
        <v>0</v>
      </c>
      <c r="R440" s="158" t="s">
        <v>491</v>
      </c>
      <c r="S440" s="158" t="s">
        <v>153</v>
      </c>
      <c r="T440" s="158" t="s">
        <v>153</v>
      </c>
      <c r="U440" s="158">
        <v>0</v>
      </c>
      <c r="V440" s="158">
        <f>ROUND(E440*U440,2)</f>
        <v>0</v>
      </c>
      <c r="W440" s="158"/>
      <c r="X440" s="158" t="s">
        <v>448</v>
      </c>
      <c r="Y440" s="147"/>
      <c r="Z440" s="147"/>
      <c r="AA440" s="147"/>
      <c r="AB440" s="147"/>
      <c r="AC440" s="147"/>
      <c r="AD440" s="147"/>
      <c r="AE440" s="147"/>
      <c r="AF440" s="147"/>
      <c r="AG440" s="147" t="s">
        <v>449</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270" t="s">
        <v>492</v>
      </c>
      <c r="D441" s="271"/>
      <c r="E441" s="271"/>
      <c r="F441" s="271"/>
      <c r="G441" s="271"/>
      <c r="H441" s="158"/>
      <c r="I441" s="158"/>
      <c r="J441" s="158"/>
      <c r="K441" s="158"/>
      <c r="L441" s="158"/>
      <c r="M441" s="158"/>
      <c r="N441" s="157"/>
      <c r="O441" s="157"/>
      <c r="P441" s="157"/>
      <c r="Q441" s="157"/>
      <c r="R441" s="158"/>
      <c r="S441" s="158"/>
      <c r="T441" s="158"/>
      <c r="U441" s="158"/>
      <c r="V441" s="158"/>
      <c r="W441" s="158"/>
      <c r="X441" s="158"/>
      <c r="Y441" s="147"/>
      <c r="Z441" s="147"/>
      <c r="AA441" s="147"/>
      <c r="AB441" s="147"/>
      <c r="AC441" s="147"/>
      <c r="AD441" s="147"/>
      <c r="AE441" s="147"/>
      <c r="AF441" s="147"/>
      <c r="AG441" s="147" t="s">
        <v>221</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264"/>
      <c r="D442" s="265"/>
      <c r="E442" s="265"/>
      <c r="F442" s="265"/>
      <c r="G442" s="265"/>
      <c r="H442" s="158"/>
      <c r="I442" s="158"/>
      <c r="J442" s="158"/>
      <c r="K442" s="158"/>
      <c r="L442" s="158"/>
      <c r="M442" s="158"/>
      <c r="N442" s="157"/>
      <c r="O442" s="157"/>
      <c r="P442" s="157"/>
      <c r="Q442" s="157"/>
      <c r="R442" s="158"/>
      <c r="S442" s="158"/>
      <c r="T442" s="158"/>
      <c r="U442" s="158"/>
      <c r="V442" s="158"/>
      <c r="W442" s="158"/>
      <c r="X442" s="158"/>
      <c r="Y442" s="147"/>
      <c r="Z442" s="147"/>
      <c r="AA442" s="147"/>
      <c r="AB442" s="147"/>
      <c r="AC442" s="147"/>
      <c r="AD442" s="147"/>
      <c r="AE442" s="147"/>
      <c r="AF442" s="147"/>
      <c r="AG442" s="147" t="s">
        <v>159</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x14ac:dyDescent="0.2">
      <c r="A443" s="164" t="s">
        <v>148</v>
      </c>
      <c r="B443" s="165" t="s">
        <v>110</v>
      </c>
      <c r="C443" s="184" t="s">
        <v>111</v>
      </c>
      <c r="D443" s="166"/>
      <c r="E443" s="167"/>
      <c r="F443" s="168"/>
      <c r="G443" s="168">
        <f>SUMIF(AG444:AG449,"&lt;&gt;NOR",G444:G449)</f>
        <v>0</v>
      </c>
      <c r="H443" s="168"/>
      <c r="I443" s="168">
        <f>SUM(I444:I449)</f>
        <v>0</v>
      </c>
      <c r="J443" s="168"/>
      <c r="K443" s="168">
        <f>SUM(K444:K449)</f>
        <v>0</v>
      </c>
      <c r="L443" s="168"/>
      <c r="M443" s="168">
        <f>SUM(M444:M449)</f>
        <v>0</v>
      </c>
      <c r="N443" s="167"/>
      <c r="O443" s="167">
        <f>SUM(O444:O449)</f>
        <v>0</v>
      </c>
      <c r="P443" s="167"/>
      <c r="Q443" s="167">
        <f>SUM(Q444:Q449)</f>
        <v>0</v>
      </c>
      <c r="R443" s="168"/>
      <c r="S443" s="168"/>
      <c r="T443" s="169"/>
      <c r="U443" s="163"/>
      <c r="V443" s="163">
        <f>SUM(V444:V449)</f>
        <v>0</v>
      </c>
      <c r="W443" s="163"/>
      <c r="X443" s="163"/>
      <c r="AG443" t="s">
        <v>149</v>
      </c>
    </row>
    <row r="444" spans="1:60" outlineLevel="1" x14ac:dyDescent="0.2">
      <c r="A444" s="174">
        <v>55</v>
      </c>
      <c r="B444" s="175" t="s">
        <v>493</v>
      </c>
      <c r="C444" s="185" t="s">
        <v>494</v>
      </c>
      <c r="D444" s="176" t="s">
        <v>414</v>
      </c>
      <c r="E444" s="177">
        <v>1</v>
      </c>
      <c r="F444" s="178"/>
      <c r="G444" s="179">
        <f>ROUND(E444*F444,2)</f>
        <v>0</v>
      </c>
      <c r="H444" s="178"/>
      <c r="I444" s="179">
        <f>ROUND(E444*H444,2)</f>
        <v>0</v>
      </c>
      <c r="J444" s="178"/>
      <c r="K444" s="179">
        <f>ROUND(E444*J444,2)</f>
        <v>0</v>
      </c>
      <c r="L444" s="179">
        <v>21</v>
      </c>
      <c r="M444" s="179">
        <f>G444*(1+L444/100)</f>
        <v>0</v>
      </c>
      <c r="N444" s="177">
        <v>0</v>
      </c>
      <c r="O444" s="177">
        <f>ROUND(E444*N444,2)</f>
        <v>0</v>
      </c>
      <c r="P444" s="177">
        <v>0</v>
      </c>
      <c r="Q444" s="177">
        <f>ROUND(E444*P444,2)</f>
        <v>0</v>
      </c>
      <c r="R444" s="179"/>
      <c r="S444" s="179" t="s">
        <v>205</v>
      </c>
      <c r="T444" s="180" t="s">
        <v>154</v>
      </c>
      <c r="U444" s="158">
        <v>0</v>
      </c>
      <c r="V444" s="158">
        <f>ROUND(E444*U444,2)</f>
        <v>0</v>
      </c>
      <c r="W444" s="158"/>
      <c r="X444" s="158" t="s">
        <v>218</v>
      </c>
      <c r="Y444" s="147"/>
      <c r="Z444" s="147"/>
      <c r="AA444" s="147"/>
      <c r="AB444" s="147"/>
      <c r="AC444" s="147"/>
      <c r="AD444" s="147"/>
      <c r="AE444" s="147"/>
      <c r="AF444" s="147"/>
      <c r="AG444" s="147" t="s">
        <v>219</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262" t="s">
        <v>494</v>
      </c>
      <c r="D445" s="263"/>
      <c r="E445" s="263"/>
      <c r="F445" s="263"/>
      <c r="G445" s="263"/>
      <c r="H445" s="158"/>
      <c r="I445" s="158"/>
      <c r="J445" s="158"/>
      <c r="K445" s="158"/>
      <c r="L445" s="158"/>
      <c r="M445" s="158"/>
      <c r="N445" s="157"/>
      <c r="O445" s="157"/>
      <c r="P445" s="157"/>
      <c r="Q445" s="157"/>
      <c r="R445" s="158"/>
      <c r="S445" s="158"/>
      <c r="T445" s="158"/>
      <c r="U445" s="158"/>
      <c r="V445" s="158"/>
      <c r="W445" s="158"/>
      <c r="X445" s="158"/>
      <c r="Y445" s="147"/>
      <c r="Z445" s="147"/>
      <c r="AA445" s="147"/>
      <c r="AB445" s="147"/>
      <c r="AC445" s="147"/>
      <c r="AD445" s="147"/>
      <c r="AE445" s="147"/>
      <c r="AF445" s="147"/>
      <c r="AG445" s="147" t="s">
        <v>157</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ht="45" outlineLevel="1" x14ac:dyDescent="0.2">
      <c r="A446" s="154"/>
      <c r="B446" s="155"/>
      <c r="C446" s="253" t="s">
        <v>495</v>
      </c>
      <c r="D446" s="254"/>
      <c r="E446" s="254"/>
      <c r="F446" s="254"/>
      <c r="G446" s="254"/>
      <c r="H446" s="158"/>
      <c r="I446" s="158"/>
      <c r="J446" s="158"/>
      <c r="K446" s="158"/>
      <c r="L446" s="158"/>
      <c r="M446" s="158"/>
      <c r="N446" s="157"/>
      <c r="O446" s="157"/>
      <c r="P446" s="157"/>
      <c r="Q446" s="157"/>
      <c r="R446" s="158"/>
      <c r="S446" s="158"/>
      <c r="T446" s="158"/>
      <c r="U446" s="158"/>
      <c r="V446" s="158"/>
      <c r="W446" s="158"/>
      <c r="X446" s="158"/>
      <c r="Y446" s="147"/>
      <c r="Z446" s="147"/>
      <c r="AA446" s="147"/>
      <c r="AB446" s="147"/>
      <c r="AC446" s="147"/>
      <c r="AD446" s="147"/>
      <c r="AE446" s="147"/>
      <c r="AF446" s="147"/>
      <c r="AG446" s="147" t="s">
        <v>157</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81" t="str">
        <f>C446</f>
        <v>Jedná se o přemístění stávající lampy v jihovýchodní části areálu, na konci dlážděné cesty. Lampa bude zbavena základového betonu, osazena na nové místo dle situace. Základová patka průměru 500mm, hloubky 700mm, ve středu vložena roura d200mm pro následnou přesnou betonáž vlastní lampy. Pro stávající prosmyčované kabeláže se předpokládá jejich pouhé přesunutí (zakrácení), bez nutnosti jejich nastavování (vychází se ze stávajícího stavu vedení sítí v areálu).</v>
      </c>
      <c r="BB446" s="147"/>
      <c r="BC446" s="147"/>
      <c r="BD446" s="147"/>
      <c r="BE446" s="147"/>
      <c r="BF446" s="147"/>
      <c r="BG446" s="147"/>
      <c r="BH446" s="147"/>
    </row>
    <row r="447" spans="1:60" outlineLevel="1" x14ac:dyDescent="0.2">
      <c r="A447" s="154"/>
      <c r="B447" s="155"/>
      <c r="C447" s="192" t="s">
        <v>416</v>
      </c>
      <c r="D447" s="190"/>
      <c r="E447" s="191"/>
      <c r="F447" s="158"/>
      <c r="G447" s="158"/>
      <c r="H447" s="158"/>
      <c r="I447" s="158"/>
      <c r="J447" s="158"/>
      <c r="K447" s="158"/>
      <c r="L447" s="158"/>
      <c r="M447" s="158"/>
      <c r="N447" s="157"/>
      <c r="O447" s="157"/>
      <c r="P447" s="157"/>
      <c r="Q447" s="157"/>
      <c r="R447" s="158"/>
      <c r="S447" s="158"/>
      <c r="T447" s="158"/>
      <c r="U447" s="158"/>
      <c r="V447" s="158"/>
      <c r="W447" s="158"/>
      <c r="X447" s="158"/>
      <c r="Y447" s="147"/>
      <c r="Z447" s="147"/>
      <c r="AA447" s="147"/>
      <c r="AB447" s="147"/>
      <c r="AC447" s="147"/>
      <c r="AD447" s="147"/>
      <c r="AE447" s="147"/>
      <c r="AF447" s="147"/>
      <c r="AG447" s="147" t="s">
        <v>223</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92" t="s">
        <v>70</v>
      </c>
      <c r="D448" s="190"/>
      <c r="E448" s="191">
        <v>1</v>
      </c>
      <c r="F448" s="158"/>
      <c r="G448" s="158"/>
      <c r="H448" s="158"/>
      <c r="I448" s="158"/>
      <c r="J448" s="158"/>
      <c r="K448" s="158"/>
      <c r="L448" s="158"/>
      <c r="M448" s="158"/>
      <c r="N448" s="157"/>
      <c r="O448" s="157"/>
      <c r="P448" s="157"/>
      <c r="Q448" s="157"/>
      <c r="R448" s="158"/>
      <c r="S448" s="158"/>
      <c r="T448" s="158"/>
      <c r="U448" s="158"/>
      <c r="V448" s="158"/>
      <c r="W448" s="158"/>
      <c r="X448" s="158"/>
      <c r="Y448" s="147"/>
      <c r="Z448" s="147"/>
      <c r="AA448" s="147"/>
      <c r="AB448" s="147"/>
      <c r="AC448" s="147"/>
      <c r="AD448" s="147"/>
      <c r="AE448" s="147"/>
      <c r="AF448" s="147"/>
      <c r="AG448" s="147" t="s">
        <v>223</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264"/>
      <c r="D449" s="265"/>
      <c r="E449" s="265"/>
      <c r="F449" s="265"/>
      <c r="G449" s="265"/>
      <c r="H449" s="158"/>
      <c r="I449" s="158"/>
      <c r="J449" s="158"/>
      <c r="K449" s="158"/>
      <c r="L449" s="158"/>
      <c r="M449" s="158"/>
      <c r="N449" s="157"/>
      <c r="O449" s="157"/>
      <c r="P449" s="157"/>
      <c r="Q449" s="157"/>
      <c r="R449" s="158"/>
      <c r="S449" s="158"/>
      <c r="T449" s="158"/>
      <c r="U449" s="158"/>
      <c r="V449" s="158"/>
      <c r="W449" s="158"/>
      <c r="X449" s="158"/>
      <c r="Y449" s="147"/>
      <c r="Z449" s="147"/>
      <c r="AA449" s="147"/>
      <c r="AB449" s="147"/>
      <c r="AC449" s="147"/>
      <c r="AD449" s="147"/>
      <c r="AE449" s="147"/>
      <c r="AF449" s="147"/>
      <c r="AG449" s="147" t="s">
        <v>159</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x14ac:dyDescent="0.2">
      <c r="A450" s="164" t="s">
        <v>148</v>
      </c>
      <c r="B450" s="165" t="s">
        <v>112</v>
      </c>
      <c r="C450" s="184" t="s">
        <v>113</v>
      </c>
      <c r="D450" s="166"/>
      <c r="E450" s="167"/>
      <c r="F450" s="168"/>
      <c r="G450" s="168">
        <f>SUMIF(AG451:AG494,"&lt;&gt;NOR",G451:G494)</f>
        <v>0</v>
      </c>
      <c r="H450" s="168"/>
      <c r="I450" s="168">
        <f>SUM(I451:I494)</f>
        <v>0</v>
      </c>
      <c r="J450" s="168"/>
      <c r="K450" s="168">
        <f>SUM(K451:K494)</f>
        <v>0</v>
      </c>
      <c r="L450" s="168"/>
      <c r="M450" s="168">
        <f>SUM(M451:M494)</f>
        <v>0</v>
      </c>
      <c r="N450" s="167"/>
      <c r="O450" s="167">
        <f>SUM(O451:O494)</f>
        <v>0</v>
      </c>
      <c r="P450" s="167"/>
      <c r="Q450" s="167">
        <f>SUM(Q451:Q494)</f>
        <v>0</v>
      </c>
      <c r="R450" s="168"/>
      <c r="S450" s="168"/>
      <c r="T450" s="169"/>
      <c r="U450" s="163"/>
      <c r="V450" s="163">
        <f>SUM(V451:V494)</f>
        <v>0</v>
      </c>
      <c r="W450" s="163"/>
      <c r="X450" s="163"/>
      <c r="AG450" t="s">
        <v>149</v>
      </c>
    </row>
    <row r="451" spans="1:60" outlineLevel="1" x14ac:dyDescent="0.2">
      <c r="A451" s="174">
        <v>56</v>
      </c>
      <c r="B451" s="175" t="s">
        <v>496</v>
      </c>
      <c r="C451" s="185" t="s">
        <v>497</v>
      </c>
      <c r="D451" s="176" t="s">
        <v>234</v>
      </c>
      <c r="E451" s="177">
        <v>40</v>
      </c>
      <c r="F451" s="178"/>
      <c r="G451" s="179">
        <f>ROUND(E451*F451,2)</f>
        <v>0</v>
      </c>
      <c r="H451" s="178"/>
      <c r="I451" s="179">
        <f>ROUND(E451*H451,2)</f>
        <v>0</v>
      </c>
      <c r="J451" s="178"/>
      <c r="K451" s="179">
        <f>ROUND(E451*J451,2)</f>
        <v>0</v>
      </c>
      <c r="L451" s="179">
        <v>21</v>
      </c>
      <c r="M451" s="179">
        <f>G451*(1+L451/100)</f>
        <v>0</v>
      </c>
      <c r="N451" s="177">
        <v>0</v>
      </c>
      <c r="O451" s="177">
        <f>ROUND(E451*N451,2)</f>
        <v>0</v>
      </c>
      <c r="P451" s="177">
        <v>0</v>
      </c>
      <c r="Q451" s="177">
        <f>ROUND(E451*P451,2)</f>
        <v>0</v>
      </c>
      <c r="R451" s="179"/>
      <c r="S451" s="179" t="s">
        <v>205</v>
      </c>
      <c r="T451" s="180" t="s">
        <v>154</v>
      </c>
      <c r="U451" s="158">
        <v>0</v>
      </c>
      <c r="V451" s="158">
        <f>ROUND(E451*U451,2)</f>
        <v>0</v>
      </c>
      <c r="W451" s="158"/>
      <c r="X451" s="158" t="s">
        <v>218</v>
      </c>
      <c r="Y451" s="147"/>
      <c r="Z451" s="147"/>
      <c r="AA451" s="147"/>
      <c r="AB451" s="147"/>
      <c r="AC451" s="147"/>
      <c r="AD451" s="147"/>
      <c r="AE451" s="147"/>
      <c r="AF451" s="147"/>
      <c r="AG451" s="147" t="s">
        <v>498</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266"/>
      <c r="D452" s="267"/>
      <c r="E452" s="267"/>
      <c r="F452" s="267"/>
      <c r="G452" s="267"/>
      <c r="H452" s="158"/>
      <c r="I452" s="158"/>
      <c r="J452" s="158"/>
      <c r="K452" s="158"/>
      <c r="L452" s="158"/>
      <c r="M452" s="158"/>
      <c r="N452" s="157"/>
      <c r="O452" s="157"/>
      <c r="P452" s="157"/>
      <c r="Q452" s="157"/>
      <c r="R452" s="158"/>
      <c r="S452" s="158"/>
      <c r="T452" s="158"/>
      <c r="U452" s="158"/>
      <c r="V452" s="158"/>
      <c r="W452" s="158"/>
      <c r="X452" s="158"/>
      <c r="Y452" s="147"/>
      <c r="Z452" s="147"/>
      <c r="AA452" s="147"/>
      <c r="AB452" s="147"/>
      <c r="AC452" s="147"/>
      <c r="AD452" s="147"/>
      <c r="AE452" s="147"/>
      <c r="AF452" s="147"/>
      <c r="AG452" s="147" t="s">
        <v>159</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74">
        <v>57</v>
      </c>
      <c r="B453" s="175" t="s">
        <v>499</v>
      </c>
      <c r="C453" s="185" t="s">
        <v>500</v>
      </c>
      <c r="D453" s="176" t="s">
        <v>352</v>
      </c>
      <c r="E453" s="177">
        <v>18</v>
      </c>
      <c r="F453" s="178"/>
      <c r="G453" s="179">
        <f>ROUND(E453*F453,2)</f>
        <v>0</v>
      </c>
      <c r="H453" s="178"/>
      <c r="I453" s="179">
        <f>ROUND(E453*H453,2)</f>
        <v>0</v>
      </c>
      <c r="J453" s="178"/>
      <c r="K453" s="179">
        <f>ROUND(E453*J453,2)</f>
        <v>0</v>
      </c>
      <c r="L453" s="179">
        <v>21</v>
      </c>
      <c r="M453" s="179">
        <f>G453*(1+L453/100)</f>
        <v>0</v>
      </c>
      <c r="N453" s="177">
        <v>0</v>
      </c>
      <c r="O453" s="177">
        <f>ROUND(E453*N453,2)</f>
        <v>0</v>
      </c>
      <c r="P453" s="177">
        <v>0</v>
      </c>
      <c r="Q453" s="177">
        <f>ROUND(E453*P453,2)</f>
        <v>0</v>
      </c>
      <c r="R453" s="179"/>
      <c r="S453" s="179" t="s">
        <v>205</v>
      </c>
      <c r="T453" s="180" t="s">
        <v>154</v>
      </c>
      <c r="U453" s="158">
        <v>0</v>
      </c>
      <c r="V453" s="158">
        <f>ROUND(E453*U453,2)</f>
        <v>0</v>
      </c>
      <c r="W453" s="158"/>
      <c r="X453" s="158" t="s">
        <v>218</v>
      </c>
      <c r="Y453" s="147"/>
      <c r="Z453" s="147"/>
      <c r="AA453" s="147"/>
      <c r="AB453" s="147"/>
      <c r="AC453" s="147"/>
      <c r="AD453" s="147"/>
      <c r="AE453" s="147"/>
      <c r="AF453" s="147"/>
      <c r="AG453" s="147" t="s">
        <v>498</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266"/>
      <c r="D454" s="267"/>
      <c r="E454" s="267"/>
      <c r="F454" s="267"/>
      <c r="G454" s="267"/>
      <c r="H454" s="158"/>
      <c r="I454" s="158"/>
      <c r="J454" s="158"/>
      <c r="K454" s="158"/>
      <c r="L454" s="158"/>
      <c r="M454" s="158"/>
      <c r="N454" s="157"/>
      <c r="O454" s="157"/>
      <c r="P454" s="157"/>
      <c r="Q454" s="157"/>
      <c r="R454" s="158"/>
      <c r="S454" s="158"/>
      <c r="T454" s="158"/>
      <c r="U454" s="158"/>
      <c r="V454" s="158"/>
      <c r="W454" s="158"/>
      <c r="X454" s="158"/>
      <c r="Y454" s="147"/>
      <c r="Z454" s="147"/>
      <c r="AA454" s="147"/>
      <c r="AB454" s="147"/>
      <c r="AC454" s="147"/>
      <c r="AD454" s="147"/>
      <c r="AE454" s="147"/>
      <c r="AF454" s="147"/>
      <c r="AG454" s="147" t="s">
        <v>159</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74">
        <v>58</v>
      </c>
      <c r="B455" s="175" t="s">
        <v>501</v>
      </c>
      <c r="C455" s="185" t="s">
        <v>502</v>
      </c>
      <c r="D455" s="176" t="s">
        <v>352</v>
      </c>
      <c r="E455" s="177">
        <v>8</v>
      </c>
      <c r="F455" s="178"/>
      <c r="G455" s="179">
        <f>ROUND(E455*F455,2)</f>
        <v>0</v>
      </c>
      <c r="H455" s="178"/>
      <c r="I455" s="179">
        <f>ROUND(E455*H455,2)</f>
        <v>0</v>
      </c>
      <c r="J455" s="178"/>
      <c r="K455" s="179">
        <f>ROUND(E455*J455,2)</f>
        <v>0</v>
      </c>
      <c r="L455" s="179">
        <v>21</v>
      </c>
      <c r="M455" s="179">
        <f>G455*(1+L455/100)</f>
        <v>0</v>
      </c>
      <c r="N455" s="177">
        <v>0</v>
      </c>
      <c r="O455" s="177">
        <f>ROUND(E455*N455,2)</f>
        <v>0</v>
      </c>
      <c r="P455" s="177">
        <v>0</v>
      </c>
      <c r="Q455" s="177">
        <f>ROUND(E455*P455,2)</f>
        <v>0</v>
      </c>
      <c r="R455" s="179"/>
      <c r="S455" s="179" t="s">
        <v>205</v>
      </c>
      <c r="T455" s="180" t="s">
        <v>154</v>
      </c>
      <c r="U455" s="158">
        <v>0</v>
      </c>
      <c r="V455" s="158">
        <f>ROUND(E455*U455,2)</f>
        <v>0</v>
      </c>
      <c r="W455" s="158"/>
      <c r="X455" s="158" t="s">
        <v>218</v>
      </c>
      <c r="Y455" s="147"/>
      <c r="Z455" s="147"/>
      <c r="AA455" s="147"/>
      <c r="AB455" s="147"/>
      <c r="AC455" s="147"/>
      <c r="AD455" s="147"/>
      <c r="AE455" s="147"/>
      <c r="AF455" s="147"/>
      <c r="AG455" s="147" t="s">
        <v>498</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266"/>
      <c r="D456" s="267"/>
      <c r="E456" s="267"/>
      <c r="F456" s="267"/>
      <c r="G456" s="267"/>
      <c r="H456" s="158"/>
      <c r="I456" s="158"/>
      <c r="J456" s="158"/>
      <c r="K456" s="158"/>
      <c r="L456" s="158"/>
      <c r="M456" s="158"/>
      <c r="N456" s="157"/>
      <c r="O456" s="157"/>
      <c r="P456" s="157"/>
      <c r="Q456" s="157"/>
      <c r="R456" s="158"/>
      <c r="S456" s="158"/>
      <c r="T456" s="158"/>
      <c r="U456" s="158"/>
      <c r="V456" s="158"/>
      <c r="W456" s="158"/>
      <c r="X456" s="158"/>
      <c r="Y456" s="147"/>
      <c r="Z456" s="147"/>
      <c r="AA456" s="147"/>
      <c r="AB456" s="147"/>
      <c r="AC456" s="147"/>
      <c r="AD456" s="147"/>
      <c r="AE456" s="147"/>
      <c r="AF456" s="147"/>
      <c r="AG456" s="147" t="s">
        <v>159</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74">
        <v>59</v>
      </c>
      <c r="B457" s="175" t="s">
        <v>503</v>
      </c>
      <c r="C457" s="185" t="s">
        <v>504</v>
      </c>
      <c r="D457" s="176" t="s">
        <v>352</v>
      </c>
      <c r="E457" s="177">
        <v>2</v>
      </c>
      <c r="F457" s="178"/>
      <c r="G457" s="179">
        <f>ROUND(E457*F457,2)</f>
        <v>0</v>
      </c>
      <c r="H457" s="178"/>
      <c r="I457" s="179">
        <f>ROUND(E457*H457,2)</f>
        <v>0</v>
      </c>
      <c r="J457" s="178"/>
      <c r="K457" s="179">
        <f>ROUND(E457*J457,2)</f>
        <v>0</v>
      </c>
      <c r="L457" s="179">
        <v>21</v>
      </c>
      <c r="M457" s="179">
        <f>G457*(1+L457/100)</f>
        <v>0</v>
      </c>
      <c r="N457" s="177">
        <v>0</v>
      </c>
      <c r="O457" s="177">
        <f>ROUND(E457*N457,2)</f>
        <v>0</v>
      </c>
      <c r="P457" s="177">
        <v>0</v>
      </c>
      <c r="Q457" s="177">
        <f>ROUND(E457*P457,2)</f>
        <v>0</v>
      </c>
      <c r="R457" s="179"/>
      <c r="S457" s="179" t="s">
        <v>205</v>
      </c>
      <c r="T457" s="180" t="s">
        <v>154</v>
      </c>
      <c r="U457" s="158">
        <v>0</v>
      </c>
      <c r="V457" s="158">
        <f>ROUND(E457*U457,2)</f>
        <v>0</v>
      </c>
      <c r="W457" s="158"/>
      <c r="X457" s="158" t="s">
        <v>218</v>
      </c>
      <c r="Y457" s="147"/>
      <c r="Z457" s="147"/>
      <c r="AA457" s="147"/>
      <c r="AB457" s="147"/>
      <c r="AC457" s="147"/>
      <c r="AD457" s="147"/>
      <c r="AE457" s="147"/>
      <c r="AF457" s="147"/>
      <c r="AG457" s="147" t="s">
        <v>498</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266"/>
      <c r="D458" s="267"/>
      <c r="E458" s="267"/>
      <c r="F458" s="267"/>
      <c r="G458" s="267"/>
      <c r="H458" s="158"/>
      <c r="I458" s="158"/>
      <c r="J458" s="158"/>
      <c r="K458" s="158"/>
      <c r="L458" s="158"/>
      <c r="M458" s="158"/>
      <c r="N458" s="157"/>
      <c r="O458" s="157"/>
      <c r="P458" s="157"/>
      <c r="Q458" s="157"/>
      <c r="R458" s="158"/>
      <c r="S458" s="158"/>
      <c r="T458" s="158"/>
      <c r="U458" s="158"/>
      <c r="V458" s="158"/>
      <c r="W458" s="158"/>
      <c r="X458" s="158"/>
      <c r="Y458" s="147"/>
      <c r="Z458" s="147"/>
      <c r="AA458" s="147"/>
      <c r="AB458" s="147"/>
      <c r="AC458" s="147"/>
      <c r="AD458" s="147"/>
      <c r="AE458" s="147"/>
      <c r="AF458" s="147"/>
      <c r="AG458" s="147" t="s">
        <v>159</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74">
        <v>60</v>
      </c>
      <c r="B459" s="175" t="s">
        <v>505</v>
      </c>
      <c r="C459" s="185" t="s">
        <v>506</v>
      </c>
      <c r="D459" s="176" t="s">
        <v>234</v>
      </c>
      <c r="E459" s="177">
        <v>20</v>
      </c>
      <c r="F459" s="178"/>
      <c r="G459" s="179">
        <f>ROUND(E459*F459,2)</f>
        <v>0</v>
      </c>
      <c r="H459" s="178"/>
      <c r="I459" s="179">
        <f>ROUND(E459*H459,2)</f>
        <v>0</v>
      </c>
      <c r="J459" s="178"/>
      <c r="K459" s="179">
        <f>ROUND(E459*J459,2)</f>
        <v>0</v>
      </c>
      <c r="L459" s="179">
        <v>21</v>
      </c>
      <c r="M459" s="179">
        <f>G459*(1+L459/100)</f>
        <v>0</v>
      </c>
      <c r="N459" s="177">
        <v>0</v>
      </c>
      <c r="O459" s="177">
        <f>ROUND(E459*N459,2)</f>
        <v>0</v>
      </c>
      <c r="P459" s="177">
        <v>0</v>
      </c>
      <c r="Q459" s="177">
        <f>ROUND(E459*P459,2)</f>
        <v>0</v>
      </c>
      <c r="R459" s="179"/>
      <c r="S459" s="179" t="s">
        <v>205</v>
      </c>
      <c r="T459" s="180" t="s">
        <v>154</v>
      </c>
      <c r="U459" s="158">
        <v>0</v>
      </c>
      <c r="V459" s="158">
        <f>ROUND(E459*U459,2)</f>
        <v>0</v>
      </c>
      <c r="W459" s="158"/>
      <c r="X459" s="158" t="s">
        <v>218</v>
      </c>
      <c r="Y459" s="147"/>
      <c r="Z459" s="147"/>
      <c r="AA459" s="147"/>
      <c r="AB459" s="147"/>
      <c r="AC459" s="147"/>
      <c r="AD459" s="147"/>
      <c r="AE459" s="147"/>
      <c r="AF459" s="147"/>
      <c r="AG459" s="147" t="s">
        <v>498</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266"/>
      <c r="D460" s="267"/>
      <c r="E460" s="267"/>
      <c r="F460" s="267"/>
      <c r="G460" s="267"/>
      <c r="H460" s="158"/>
      <c r="I460" s="158"/>
      <c r="J460" s="158"/>
      <c r="K460" s="158"/>
      <c r="L460" s="158"/>
      <c r="M460" s="158"/>
      <c r="N460" s="157"/>
      <c r="O460" s="157"/>
      <c r="P460" s="157"/>
      <c r="Q460" s="157"/>
      <c r="R460" s="158"/>
      <c r="S460" s="158"/>
      <c r="T460" s="158"/>
      <c r="U460" s="158"/>
      <c r="V460" s="158"/>
      <c r="W460" s="158"/>
      <c r="X460" s="158"/>
      <c r="Y460" s="147"/>
      <c r="Z460" s="147"/>
      <c r="AA460" s="147"/>
      <c r="AB460" s="147"/>
      <c r="AC460" s="147"/>
      <c r="AD460" s="147"/>
      <c r="AE460" s="147"/>
      <c r="AF460" s="147"/>
      <c r="AG460" s="147" t="s">
        <v>159</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74">
        <v>61</v>
      </c>
      <c r="B461" s="175" t="s">
        <v>507</v>
      </c>
      <c r="C461" s="185" t="s">
        <v>508</v>
      </c>
      <c r="D461" s="176" t="s">
        <v>234</v>
      </c>
      <c r="E461" s="177">
        <v>2</v>
      </c>
      <c r="F461" s="178"/>
      <c r="G461" s="179">
        <f>ROUND(E461*F461,2)</f>
        <v>0</v>
      </c>
      <c r="H461" s="178"/>
      <c r="I461" s="179">
        <f>ROUND(E461*H461,2)</f>
        <v>0</v>
      </c>
      <c r="J461" s="178"/>
      <c r="K461" s="179">
        <f>ROUND(E461*J461,2)</f>
        <v>0</v>
      </c>
      <c r="L461" s="179">
        <v>21</v>
      </c>
      <c r="M461" s="179">
        <f>G461*(1+L461/100)</f>
        <v>0</v>
      </c>
      <c r="N461" s="177">
        <v>0</v>
      </c>
      <c r="O461" s="177">
        <f>ROUND(E461*N461,2)</f>
        <v>0</v>
      </c>
      <c r="P461" s="177">
        <v>0</v>
      </c>
      <c r="Q461" s="177">
        <f>ROUND(E461*P461,2)</f>
        <v>0</v>
      </c>
      <c r="R461" s="179"/>
      <c r="S461" s="179" t="s">
        <v>205</v>
      </c>
      <c r="T461" s="180" t="s">
        <v>154</v>
      </c>
      <c r="U461" s="158">
        <v>0</v>
      </c>
      <c r="V461" s="158">
        <f>ROUND(E461*U461,2)</f>
        <v>0</v>
      </c>
      <c r="W461" s="158"/>
      <c r="X461" s="158" t="s">
        <v>218</v>
      </c>
      <c r="Y461" s="147"/>
      <c r="Z461" s="147"/>
      <c r="AA461" s="147"/>
      <c r="AB461" s="147"/>
      <c r="AC461" s="147"/>
      <c r="AD461" s="147"/>
      <c r="AE461" s="147"/>
      <c r="AF461" s="147"/>
      <c r="AG461" s="147" t="s">
        <v>498</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266"/>
      <c r="D462" s="267"/>
      <c r="E462" s="267"/>
      <c r="F462" s="267"/>
      <c r="G462" s="267"/>
      <c r="H462" s="158"/>
      <c r="I462" s="158"/>
      <c r="J462" s="158"/>
      <c r="K462" s="158"/>
      <c r="L462" s="158"/>
      <c r="M462" s="158"/>
      <c r="N462" s="157"/>
      <c r="O462" s="157"/>
      <c r="P462" s="157"/>
      <c r="Q462" s="157"/>
      <c r="R462" s="158"/>
      <c r="S462" s="158"/>
      <c r="T462" s="158"/>
      <c r="U462" s="158"/>
      <c r="V462" s="158"/>
      <c r="W462" s="158"/>
      <c r="X462" s="158"/>
      <c r="Y462" s="147"/>
      <c r="Z462" s="147"/>
      <c r="AA462" s="147"/>
      <c r="AB462" s="147"/>
      <c r="AC462" s="147"/>
      <c r="AD462" s="147"/>
      <c r="AE462" s="147"/>
      <c r="AF462" s="147"/>
      <c r="AG462" s="147" t="s">
        <v>159</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74">
        <v>62</v>
      </c>
      <c r="B463" s="175" t="s">
        <v>509</v>
      </c>
      <c r="C463" s="185" t="s">
        <v>510</v>
      </c>
      <c r="D463" s="176" t="s">
        <v>352</v>
      </c>
      <c r="E463" s="177">
        <v>2</v>
      </c>
      <c r="F463" s="178"/>
      <c r="G463" s="179">
        <f>ROUND(E463*F463,2)</f>
        <v>0</v>
      </c>
      <c r="H463" s="178"/>
      <c r="I463" s="179">
        <f>ROUND(E463*H463,2)</f>
        <v>0</v>
      </c>
      <c r="J463" s="178"/>
      <c r="K463" s="179">
        <f>ROUND(E463*J463,2)</f>
        <v>0</v>
      </c>
      <c r="L463" s="179">
        <v>21</v>
      </c>
      <c r="M463" s="179">
        <f>G463*(1+L463/100)</f>
        <v>0</v>
      </c>
      <c r="N463" s="177">
        <v>0</v>
      </c>
      <c r="O463" s="177">
        <f>ROUND(E463*N463,2)</f>
        <v>0</v>
      </c>
      <c r="P463" s="177">
        <v>0</v>
      </c>
      <c r="Q463" s="177">
        <f>ROUND(E463*P463,2)</f>
        <v>0</v>
      </c>
      <c r="R463" s="179"/>
      <c r="S463" s="179" t="s">
        <v>205</v>
      </c>
      <c r="T463" s="180" t="s">
        <v>154</v>
      </c>
      <c r="U463" s="158">
        <v>0</v>
      </c>
      <c r="V463" s="158">
        <f>ROUND(E463*U463,2)</f>
        <v>0</v>
      </c>
      <c r="W463" s="158"/>
      <c r="X463" s="158" t="s">
        <v>218</v>
      </c>
      <c r="Y463" s="147"/>
      <c r="Z463" s="147"/>
      <c r="AA463" s="147"/>
      <c r="AB463" s="147"/>
      <c r="AC463" s="147"/>
      <c r="AD463" s="147"/>
      <c r="AE463" s="147"/>
      <c r="AF463" s="147"/>
      <c r="AG463" s="147" t="s">
        <v>498</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266"/>
      <c r="D464" s="267"/>
      <c r="E464" s="267"/>
      <c r="F464" s="267"/>
      <c r="G464" s="267"/>
      <c r="H464" s="158"/>
      <c r="I464" s="158"/>
      <c r="J464" s="158"/>
      <c r="K464" s="158"/>
      <c r="L464" s="158"/>
      <c r="M464" s="158"/>
      <c r="N464" s="157"/>
      <c r="O464" s="157"/>
      <c r="P464" s="157"/>
      <c r="Q464" s="157"/>
      <c r="R464" s="158"/>
      <c r="S464" s="158"/>
      <c r="T464" s="158"/>
      <c r="U464" s="158"/>
      <c r="V464" s="158"/>
      <c r="W464" s="158"/>
      <c r="X464" s="158"/>
      <c r="Y464" s="147"/>
      <c r="Z464" s="147"/>
      <c r="AA464" s="147"/>
      <c r="AB464" s="147"/>
      <c r="AC464" s="147"/>
      <c r="AD464" s="147"/>
      <c r="AE464" s="147"/>
      <c r="AF464" s="147"/>
      <c r="AG464" s="147" t="s">
        <v>159</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74">
        <v>63</v>
      </c>
      <c r="B465" s="175" t="s">
        <v>511</v>
      </c>
      <c r="C465" s="185" t="s">
        <v>512</v>
      </c>
      <c r="D465" s="176" t="s">
        <v>234</v>
      </c>
      <c r="E465" s="177">
        <v>50</v>
      </c>
      <c r="F465" s="178"/>
      <c r="G465" s="179">
        <f>ROUND(E465*F465,2)</f>
        <v>0</v>
      </c>
      <c r="H465" s="178"/>
      <c r="I465" s="179">
        <f>ROUND(E465*H465,2)</f>
        <v>0</v>
      </c>
      <c r="J465" s="178"/>
      <c r="K465" s="179">
        <f>ROUND(E465*J465,2)</f>
        <v>0</v>
      </c>
      <c r="L465" s="179">
        <v>21</v>
      </c>
      <c r="M465" s="179">
        <f>G465*(1+L465/100)</f>
        <v>0</v>
      </c>
      <c r="N465" s="177">
        <v>0</v>
      </c>
      <c r="O465" s="177">
        <f>ROUND(E465*N465,2)</f>
        <v>0</v>
      </c>
      <c r="P465" s="177">
        <v>0</v>
      </c>
      <c r="Q465" s="177">
        <f>ROUND(E465*P465,2)</f>
        <v>0</v>
      </c>
      <c r="R465" s="179"/>
      <c r="S465" s="179" t="s">
        <v>205</v>
      </c>
      <c r="T465" s="180" t="s">
        <v>154</v>
      </c>
      <c r="U465" s="158">
        <v>0</v>
      </c>
      <c r="V465" s="158">
        <f>ROUND(E465*U465,2)</f>
        <v>0</v>
      </c>
      <c r="W465" s="158"/>
      <c r="X465" s="158" t="s">
        <v>218</v>
      </c>
      <c r="Y465" s="147"/>
      <c r="Z465" s="147"/>
      <c r="AA465" s="147"/>
      <c r="AB465" s="147"/>
      <c r="AC465" s="147"/>
      <c r="AD465" s="147"/>
      <c r="AE465" s="147"/>
      <c r="AF465" s="147"/>
      <c r="AG465" s="147" t="s">
        <v>498</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266"/>
      <c r="D466" s="267"/>
      <c r="E466" s="267"/>
      <c r="F466" s="267"/>
      <c r="G466" s="267"/>
      <c r="H466" s="158"/>
      <c r="I466" s="158"/>
      <c r="J466" s="158"/>
      <c r="K466" s="158"/>
      <c r="L466" s="158"/>
      <c r="M466" s="158"/>
      <c r="N466" s="157"/>
      <c r="O466" s="157"/>
      <c r="P466" s="157"/>
      <c r="Q466" s="157"/>
      <c r="R466" s="158"/>
      <c r="S466" s="158"/>
      <c r="T466" s="158"/>
      <c r="U466" s="158"/>
      <c r="V466" s="158"/>
      <c r="W466" s="158"/>
      <c r="X466" s="158"/>
      <c r="Y466" s="147"/>
      <c r="Z466" s="147"/>
      <c r="AA466" s="147"/>
      <c r="AB466" s="147"/>
      <c r="AC466" s="147"/>
      <c r="AD466" s="147"/>
      <c r="AE466" s="147"/>
      <c r="AF466" s="147"/>
      <c r="AG466" s="147" t="s">
        <v>159</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74">
        <v>64</v>
      </c>
      <c r="B467" s="175" t="s">
        <v>513</v>
      </c>
      <c r="C467" s="185" t="s">
        <v>514</v>
      </c>
      <c r="D467" s="176" t="s">
        <v>234</v>
      </c>
      <c r="E467" s="177">
        <v>70</v>
      </c>
      <c r="F467" s="178"/>
      <c r="G467" s="179">
        <f>ROUND(E467*F467,2)</f>
        <v>0</v>
      </c>
      <c r="H467" s="178"/>
      <c r="I467" s="179">
        <f>ROUND(E467*H467,2)</f>
        <v>0</v>
      </c>
      <c r="J467" s="178"/>
      <c r="K467" s="179">
        <f>ROUND(E467*J467,2)</f>
        <v>0</v>
      </c>
      <c r="L467" s="179">
        <v>21</v>
      </c>
      <c r="M467" s="179">
        <f>G467*(1+L467/100)</f>
        <v>0</v>
      </c>
      <c r="N467" s="177">
        <v>0</v>
      </c>
      <c r="O467" s="177">
        <f>ROUND(E467*N467,2)</f>
        <v>0</v>
      </c>
      <c r="P467" s="177">
        <v>0</v>
      </c>
      <c r="Q467" s="177">
        <f>ROUND(E467*P467,2)</f>
        <v>0</v>
      </c>
      <c r="R467" s="179"/>
      <c r="S467" s="179" t="s">
        <v>205</v>
      </c>
      <c r="T467" s="180" t="s">
        <v>154</v>
      </c>
      <c r="U467" s="158">
        <v>0</v>
      </c>
      <c r="V467" s="158">
        <f>ROUND(E467*U467,2)</f>
        <v>0</v>
      </c>
      <c r="W467" s="158"/>
      <c r="X467" s="158" t="s">
        <v>218</v>
      </c>
      <c r="Y467" s="147"/>
      <c r="Z467" s="147"/>
      <c r="AA467" s="147"/>
      <c r="AB467" s="147"/>
      <c r="AC467" s="147"/>
      <c r="AD467" s="147"/>
      <c r="AE467" s="147"/>
      <c r="AF467" s="147"/>
      <c r="AG467" s="147" t="s">
        <v>498</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266"/>
      <c r="D468" s="267"/>
      <c r="E468" s="267"/>
      <c r="F468" s="267"/>
      <c r="G468" s="267"/>
      <c r="H468" s="158"/>
      <c r="I468" s="158"/>
      <c r="J468" s="158"/>
      <c r="K468" s="158"/>
      <c r="L468" s="158"/>
      <c r="M468" s="158"/>
      <c r="N468" s="157"/>
      <c r="O468" s="157"/>
      <c r="P468" s="157"/>
      <c r="Q468" s="157"/>
      <c r="R468" s="158"/>
      <c r="S468" s="158"/>
      <c r="T468" s="158"/>
      <c r="U468" s="158"/>
      <c r="V468" s="158"/>
      <c r="W468" s="158"/>
      <c r="X468" s="158"/>
      <c r="Y468" s="147"/>
      <c r="Z468" s="147"/>
      <c r="AA468" s="147"/>
      <c r="AB468" s="147"/>
      <c r="AC468" s="147"/>
      <c r="AD468" s="147"/>
      <c r="AE468" s="147"/>
      <c r="AF468" s="147"/>
      <c r="AG468" s="147" t="s">
        <v>159</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74">
        <v>65</v>
      </c>
      <c r="B469" s="175" t="s">
        <v>515</v>
      </c>
      <c r="C469" s="185" t="s">
        <v>516</v>
      </c>
      <c r="D469" s="176" t="s">
        <v>234</v>
      </c>
      <c r="E469" s="177">
        <v>90</v>
      </c>
      <c r="F469" s="178"/>
      <c r="G469" s="179">
        <f>ROUND(E469*F469,2)</f>
        <v>0</v>
      </c>
      <c r="H469" s="178"/>
      <c r="I469" s="179">
        <f>ROUND(E469*H469,2)</f>
        <v>0</v>
      </c>
      <c r="J469" s="178"/>
      <c r="K469" s="179">
        <f>ROUND(E469*J469,2)</f>
        <v>0</v>
      </c>
      <c r="L469" s="179">
        <v>21</v>
      </c>
      <c r="M469" s="179">
        <f>G469*(1+L469/100)</f>
        <v>0</v>
      </c>
      <c r="N469" s="177">
        <v>0</v>
      </c>
      <c r="O469" s="177">
        <f>ROUND(E469*N469,2)</f>
        <v>0</v>
      </c>
      <c r="P469" s="177">
        <v>0</v>
      </c>
      <c r="Q469" s="177">
        <f>ROUND(E469*P469,2)</f>
        <v>0</v>
      </c>
      <c r="R469" s="179"/>
      <c r="S469" s="179" t="s">
        <v>205</v>
      </c>
      <c r="T469" s="180" t="s">
        <v>154</v>
      </c>
      <c r="U469" s="158">
        <v>0</v>
      </c>
      <c r="V469" s="158">
        <f>ROUND(E469*U469,2)</f>
        <v>0</v>
      </c>
      <c r="W469" s="158"/>
      <c r="X469" s="158" t="s">
        <v>218</v>
      </c>
      <c r="Y469" s="147"/>
      <c r="Z469" s="147"/>
      <c r="AA469" s="147"/>
      <c r="AB469" s="147"/>
      <c r="AC469" s="147"/>
      <c r="AD469" s="147"/>
      <c r="AE469" s="147"/>
      <c r="AF469" s="147"/>
      <c r="AG469" s="147" t="s">
        <v>498</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266"/>
      <c r="D470" s="267"/>
      <c r="E470" s="267"/>
      <c r="F470" s="267"/>
      <c r="G470" s="267"/>
      <c r="H470" s="158"/>
      <c r="I470" s="158"/>
      <c r="J470" s="158"/>
      <c r="K470" s="158"/>
      <c r="L470" s="158"/>
      <c r="M470" s="158"/>
      <c r="N470" s="157"/>
      <c r="O470" s="157"/>
      <c r="P470" s="157"/>
      <c r="Q470" s="157"/>
      <c r="R470" s="158"/>
      <c r="S470" s="158"/>
      <c r="T470" s="158"/>
      <c r="U470" s="158"/>
      <c r="V470" s="158"/>
      <c r="W470" s="158"/>
      <c r="X470" s="158"/>
      <c r="Y470" s="147"/>
      <c r="Z470" s="147"/>
      <c r="AA470" s="147"/>
      <c r="AB470" s="147"/>
      <c r="AC470" s="147"/>
      <c r="AD470" s="147"/>
      <c r="AE470" s="147"/>
      <c r="AF470" s="147"/>
      <c r="AG470" s="147" t="s">
        <v>159</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74">
        <v>66</v>
      </c>
      <c r="B471" s="175" t="s">
        <v>517</v>
      </c>
      <c r="C471" s="185" t="s">
        <v>518</v>
      </c>
      <c r="D471" s="176" t="s">
        <v>519</v>
      </c>
      <c r="E471" s="177">
        <v>18</v>
      </c>
      <c r="F471" s="178"/>
      <c r="G471" s="179">
        <f>ROUND(E471*F471,2)</f>
        <v>0</v>
      </c>
      <c r="H471" s="178"/>
      <c r="I471" s="179">
        <f>ROUND(E471*H471,2)</f>
        <v>0</v>
      </c>
      <c r="J471" s="178"/>
      <c r="K471" s="179">
        <f>ROUND(E471*J471,2)</f>
        <v>0</v>
      </c>
      <c r="L471" s="179">
        <v>21</v>
      </c>
      <c r="M471" s="179">
        <f>G471*(1+L471/100)</f>
        <v>0</v>
      </c>
      <c r="N471" s="177">
        <v>0</v>
      </c>
      <c r="O471" s="177">
        <f>ROUND(E471*N471,2)</f>
        <v>0</v>
      </c>
      <c r="P471" s="177">
        <v>0</v>
      </c>
      <c r="Q471" s="177">
        <f>ROUND(E471*P471,2)</f>
        <v>0</v>
      </c>
      <c r="R471" s="179"/>
      <c r="S471" s="179" t="s">
        <v>205</v>
      </c>
      <c r="T471" s="180" t="s">
        <v>154</v>
      </c>
      <c r="U471" s="158">
        <v>0</v>
      </c>
      <c r="V471" s="158">
        <f>ROUND(E471*U471,2)</f>
        <v>0</v>
      </c>
      <c r="W471" s="158"/>
      <c r="X471" s="158" t="s">
        <v>218</v>
      </c>
      <c r="Y471" s="147"/>
      <c r="Z471" s="147"/>
      <c r="AA471" s="147"/>
      <c r="AB471" s="147"/>
      <c r="AC471" s="147"/>
      <c r="AD471" s="147"/>
      <c r="AE471" s="147"/>
      <c r="AF471" s="147"/>
      <c r="AG471" s="147" t="s">
        <v>498</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266"/>
      <c r="D472" s="267"/>
      <c r="E472" s="267"/>
      <c r="F472" s="267"/>
      <c r="G472" s="267"/>
      <c r="H472" s="158"/>
      <c r="I472" s="158"/>
      <c r="J472" s="158"/>
      <c r="K472" s="158"/>
      <c r="L472" s="158"/>
      <c r="M472" s="158"/>
      <c r="N472" s="157"/>
      <c r="O472" s="157"/>
      <c r="P472" s="157"/>
      <c r="Q472" s="157"/>
      <c r="R472" s="158"/>
      <c r="S472" s="158"/>
      <c r="T472" s="158"/>
      <c r="U472" s="158"/>
      <c r="V472" s="158"/>
      <c r="W472" s="158"/>
      <c r="X472" s="158"/>
      <c r="Y472" s="147"/>
      <c r="Z472" s="147"/>
      <c r="AA472" s="147"/>
      <c r="AB472" s="147"/>
      <c r="AC472" s="147"/>
      <c r="AD472" s="147"/>
      <c r="AE472" s="147"/>
      <c r="AF472" s="147"/>
      <c r="AG472" s="147" t="s">
        <v>159</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74">
        <v>67</v>
      </c>
      <c r="B473" s="175" t="s">
        <v>520</v>
      </c>
      <c r="C473" s="185" t="s">
        <v>521</v>
      </c>
      <c r="D473" s="176" t="s">
        <v>519</v>
      </c>
      <c r="E473" s="177">
        <v>8</v>
      </c>
      <c r="F473" s="178"/>
      <c r="G473" s="179">
        <f>ROUND(E473*F473,2)</f>
        <v>0</v>
      </c>
      <c r="H473" s="178"/>
      <c r="I473" s="179">
        <f>ROUND(E473*H473,2)</f>
        <v>0</v>
      </c>
      <c r="J473" s="178"/>
      <c r="K473" s="179">
        <f>ROUND(E473*J473,2)</f>
        <v>0</v>
      </c>
      <c r="L473" s="179">
        <v>21</v>
      </c>
      <c r="M473" s="179">
        <f>G473*(1+L473/100)</f>
        <v>0</v>
      </c>
      <c r="N473" s="177">
        <v>0</v>
      </c>
      <c r="O473" s="177">
        <f>ROUND(E473*N473,2)</f>
        <v>0</v>
      </c>
      <c r="P473" s="177">
        <v>0</v>
      </c>
      <c r="Q473" s="177">
        <f>ROUND(E473*P473,2)</f>
        <v>0</v>
      </c>
      <c r="R473" s="179"/>
      <c r="S473" s="179" t="s">
        <v>205</v>
      </c>
      <c r="T473" s="180" t="s">
        <v>154</v>
      </c>
      <c r="U473" s="158">
        <v>0</v>
      </c>
      <c r="V473" s="158">
        <f>ROUND(E473*U473,2)</f>
        <v>0</v>
      </c>
      <c r="W473" s="158"/>
      <c r="X473" s="158" t="s">
        <v>218</v>
      </c>
      <c r="Y473" s="147"/>
      <c r="Z473" s="147"/>
      <c r="AA473" s="147"/>
      <c r="AB473" s="147"/>
      <c r="AC473" s="147"/>
      <c r="AD473" s="147"/>
      <c r="AE473" s="147"/>
      <c r="AF473" s="147"/>
      <c r="AG473" s="147" t="s">
        <v>498</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266"/>
      <c r="D474" s="267"/>
      <c r="E474" s="267"/>
      <c r="F474" s="267"/>
      <c r="G474" s="267"/>
      <c r="H474" s="158"/>
      <c r="I474" s="158"/>
      <c r="J474" s="158"/>
      <c r="K474" s="158"/>
      <c r="L474" s="158"/>
      <c r="M474" s="158"/>
      <c r="N474" s="157"/>
      <c r="O474" s="157"/>
      <c r="P474" s="157"/>
      <c r="Q474" s="157"/>
      <c r="R474" s="158"/>
      <c r="S474" s="158"/>
      <c r="T474" s="158"/>
      <c r="U474" s="158"/>
      <c r="V474" s="158"/>
      <c r="W474" s="158"/>
      <c r="X474" s="158"/>
      <c r="Y474" s="147"/>
      <c r="Z474" s="147"/>
      <c r="AA474" s="147"/>
      <c r="AB474" s="147"/>
      <c r="AC474" s="147"/>
      <c r="AD474" s="147"/>
      <c r="AE474" s="147"/>
      <c r="AF474" s="147"/>
      <c r="AG474" s="147" t="s">
        <v>159</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74">
        <v>68</v>
      </c>
      <c r="B475" s="175" t="s">
        <v>522</v>
      </c>
      <c r="C475" s="185" t="s">
        <v>523</v>
      </c>
      <c r="D475" s="176" t="s">
        <v>519</v>
      </c>
      <c r="E475" s="177">
        <v>14</v>
      </c>
      <c r="F475" s="178"/>
      <c r="G475" s="179">
        <f>ROUND(E475*F475,2)</f>
        <v>0</v>
      </c>
      <c r="H475" s="178"/>
      <c r="I475" s="179">
        <f>ROUND(E475*H475,2)</f>
        <v>0</v>
      </c>
      <c r="J475" s="178"/>
      <c r="K475" s="179">
        <f>ROUND(E475*J475,2)</f>
        <v>0</v>
      </c>
      <c r="L475" s="179">
        <v>21</v>
      </c>
      <c r="M475" s="179">
        <f>G475*(1+L475/100)</f>
        <v>0</v>
      </c>
      <c r="N475" s="177">
        <v>0</v>
      </c>
      <c r="O475" s="177">
        <f>ROUND(E475*N475,2)</f>
        <v>0</v>
      </c>
      <c r="P475" s="177">
        <v>0</v>
      </c>
      <c r="Q475" s="177">
        <f>ROUND(E475*P475,2)</f>
        <v>0</v>
      </c>
      <c r="R475" s="179"/>
      <c r="S475" s="179" t="s">
        <v>205</v>
      </c>
      <c r="T475" s="180" t="s">
        <v>154</v>
      </c>
      <c r="U475" s="158">
        <v>0</v>
      </c>
      <c r="V475" s="158">
        <f>ROUND(E475*U475,2)</f>
        <v>0</v>
      </c>
      <c r="W475" s="158"/>
      <c r="X475" s="158" t="s">
        <v>218</v>
      </c>
      <c r="Y475" s="147"/>
      <c r="Z475" s="147"/>
      <c r="AA475" s="147"/>
      <c r="AB475" s="147"/>
      <c r="AC475" s="147"/>
      <c r="AD475" s="147"/>
      <c r="AE475" s="147"/>
      <c r="AF475" s="147"/>
      <c r="AG475" s="147" t="s">
        <v>498</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266"/>
      <c r="D476" s="267"/>
      <c r="E476" s="267"/>
      <c r="F476" s="267"/>
      <c r="G476" s="267"/>
      <c r="H476" s="158"/>
      <c r="I476" s="158"/>
      <c r="J476" s="158"/>
      <c r="K476" s="158"/>
      <c r="L476" s="158"/>
      <c r="M476" s="158"/>
      <c r="N476" s="157"/>
      <c r="O476" s="157"/>
      <c r="P476" s="157"/>
      <c r="Q476" s="157"/>
      <c r="R476" s="158"/>
      <c r="S476" s="158"/>
      <c r="T476" s="158"/>
      <c r="U476" s="158"/>
      <c r="V476" s="158"/>
      <c r="W476" s="158"/>
      <c r="X476" s="158"/>
      <c r="Y476" s="147"/>
      <c r="Z476" s="147"/>
      <c r="AA476" s="147"/>
      <c r="AB476" s="147"/>
      <c r="AC476" s="147"/>
      <c r="AD476" s="147"/>
      <c r="AE476" s="147"/>
      <c r="AF476" s="147"/>
      <c r="AG476" s="147" t="s">
        <v>159</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74">
        <v>69</v>
      </c>
      <c r="B477" s="175" t="s">
        <v>524</v>
      </c>
      <c r="C477" s="185" t="s">
        <v>525</v>
      </c>
      <c r="D477" s="176" t="s">
        <v>526</v>
      </c>
      <c r="E477" s="177">
        <v>1.26</v>
      </c>
      <c r="F477" s="178"/>
      <c r="G477" s="179">
        <f>ROUND(E477*F477,2)</f>
        <v>0</v>
      </c>
      <c r="H477" s="178"/>
      <c r="I477" s="179">
        <f>ROUND(E477*H477,2)</f>
        <v>0</v>
      </c>
      <c r="J477" s="178"/>
      <c r="K477" s="179">
        <f>ROUND(E477*J477,2)</f>
        <v>0</v>
      </c>
      <c r="L477" s="179">
        <v>21</v>
      </c>
      <c r="M477" s="179">
        <f>G477*(1+L477/100)</f>
        <v>0</v>
      </c>
      <c r="N477" s="177">
        <v>0</v>
      </c>
      <c r="O477" s="177">
        <f>ROUND(E477*N477,2)</f>
        <v>0</v>
      </c>
      <c r="P477" s="177">
        <v>0</v>
      </c>
      <c r="Q477" s="177">
        <f>ROUND(E477*P477,2)</f>
        <v>0</v>
      </c>
      <c r="R477" s="179"/>
      <c r="S477" s="179" t="s">
        <v>205</v>
      </c>
      <c r="T477" s="180" t="s">
        <v>154</v>
      </c>
      <c r="U477" s="158">
        <v>0</v>
      </c>
      <c r="V477" s="158">
        <f>ROUND(E477*U477,2)</f>
        <v>0</v>
      </c>
      <c r="W477" s="158"/>
      <c r="X477" s="158" t="s">
        <v>384</v>
      </c>
      <c r="Y477" s="147"/>
      <c r="Z477" s="147"/>
      <c r="AA477" s="147"/>
      <c r="AB477" s="147"/>
      <c r="AC477" s="147"/>
      <c r="AD477" s="147"/>
      <c r="AE477" s="147"/>
      <c r="AF477" s="147"/>
      <c r="AG477" s="147" t="s">
        <v>527</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266"/>
      <c r="D478" s="267"/>
      <c r="E478" s="267"/>
      <c r="F478" s="267"/>
      <c r="G478" s="267"/>
      <c r="H478" s="158"/>
      <c r="I478" s="158"/>
      <c r="J478" s="158"/>
      <c r="K478" s="158"/>
      <c r="L478" s="158"/>
      <c r="M478" s="158"/>
      <c r="N478" s="157"/>
      <c r="O478" s="157"/>
      <c r="P478" s="157"/>
      <c r="Q478" s="157"/>
      <c r="R478" s="158"/>
      <c r="S478" s="158"/>
      <c r="T478" s="158"/>
      <c r="U478" s="158"/>
      <c r="V478" s="158"/>
      <c r="W478" s="158"/>
      <c r="X478" s="158"/>
      <c r="Y478" s="147"/>
      <c r="Z478" s="147"/>
      <c r="AA478" s="147"/>
      <c r="AB478" s="147"/>
      <c r="AC478" s="147"/>
      <c r="AD478" s="147"/>
      <c r="AE478" s="147"/>
      <c r="AF478" s="147"/>
      <c r="AG478" s="147" t="s">
        <v>159</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74">
        <v>70</v>
      </c>
      <c r="B479" s="175" t="s">
        <v>528</v>
      </c>
      <c r="C479" s="185" t="s">
        <v>529</v>
      </c>
      <c r="D479" s="176" t="s">
        <v>234</v>
      </c>
      <c r="E479" s="177">
        <v>52.5</v>
      </c>
      <c r="F479" s="178"/>
      <c r="G479" s="179">
        <f>ROUND(E479*F479,2)</f>
        <v>0</v>
      </c>
      <c r="H479" s="178"/>
      <c r="I479" s="179">
        <f>ROUND(E479*H479,2)</f>
        <v>0</v>
      </c>
      <c r="J479" s="178"/>
      <c r="K479" s="179">
        <f>ROUND(E479*J479,2)</f>
        <v>0</v>
      </c>
      <c r="L479" s="179">
        <v>21</v>
      </c>
      <c r="M479" s="179">
        <f>G479*(1+L479/100)</f>
        <v>0</v>
      </c>
      <c r="N479" s="177">
        <v>0</v>
      </c>
      <c r="O479" s="177">
        <f>ROUND(E479*N479,2)</f>
        <v>0</v>
      </c>
      <c r="P479" s="177">
        <v>0</v>
      </c>
      <c r="Q479" s="177">
        <f>ROUND(E479*P479,2)</f>
        <v>0</v>
      </c>
      <c r="R479" s="179"/>
      <c r="S479" s="179" t="s">
        <v>205</v>
      </c>
      <c r="T479" s="180" t="s">
        <v>154</v>
      </c>
      <c r="U479" s="158">
        <v>0</v>
      </c>
      <c r="V479" s="158">
        <f>ROUND(E479*U479,2)</f>
        <v>0</v>
      </c>
      <c r="W479" s="158"/>
      <c r="X479" s="158" t="s">
        <v>384</v>
      </c>
      <c r="Y479" s="147"/>
      <c r="Z479" s="147"/>
      <c r="AA479" s="147"/>
      <c r="AB479" s="147"/>
      <c r="AC479" s="147"/>
      <c r="AD479" s="147"/>
      <c r="AE479" s="147"/>
      <c r="AF479" s="147"/>
      <c r="AG479" s="147" t="s">
        <v>527</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266"/>
      <c r="D480" s="267"/>
      <c r="E480" s="267"/>
      <c r="F480" s="267"/>
      <c r="G480" s="267"/>
      <c r="H480" s="158"/>
      <c r="I480" s="158"/>
      <c r="J480" s="158"/>
      <c r="K480" s="158"/>
      <c r="L480" s="158"/>
      <c r="M480" s="158"/>
      <c r="N480" s="157"/>
      <c r="O480" s="157"/>
      <c r="P480" s="157"/>
      <c r="Q480" s="157"/>
      <c r="R480" s="158"/>
      <c r="S480" s="158"/>
      <c r="T480" s="158"/>
      <c r="U480" s="158"/>
      <c r="V480" s="158"/>
      <c r="W480" s="158"/>
      <c r="X480" s="158"/>
      <c r="Y480" s="147"/>
      <c r="Z480" s="147"/>
      <c r="AA480" s="147"/>
      <c r="AB480" s="147"/>
      <c r="AC480" s="147"/>
      <c r="AD480" s="147"/>
      <c r="AE480" s="147"/>
      <c r="AF480" s="147"/>
      <c r="AG480" s="147" t="s">
        <v>159</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74">
        <v>71</v>
      </c>
      <c r="B481" s="175" t="s">
        <v>530</v>
      </c>
      <c r="C481" s="185" t="s">
        <v>531</v>
      </c>
      <c r="D481" s="176" t="s">
        <v>234</v>
      </c>
      <c r="E481" s="177">
        <v>73.5</v>
      </c>
      <c r="F481" s="178"/>
      <c r="G481" s="179">
        <f>ROUND(E481*F481,2)</f>
        <v>0</v>
      </c>
      <c r="H481" s="178"/>
      <c r="I481" s="179">
        <f>ROUND(E481*H481,2)</f>
        <v>0</v>
      </c>
      <c r="J481" s="178"/>
      <c r="K481" s="179">
        <f>ROUND(E481*J481,2)</f>
        <v>0</v>
      </c>
      <c r="L481" s="179">
        <v>21</v>
      </c>
      <c r="M481" s="179">
        <f>G481*(1+L481/100)</f>
        <v>0</v>
      </c>
      <c r="N481" s="177">
        <v>0</v>
      </c>
      <c r="O481" s="177">
        <f>ROUND(E481*N481,2)</f>
        <v>0</v>
      </c>
      <c r="P481" s="177">
        <v>0</v>
      </c>
      <c r="Q481" s="177">
        <f>ROUND(E481*P481,2)</f>
        <v>0</v>
      </c>
      <c r="R481" s="179"/>
      <c r="S481" s="179" t="s">
        <v>205</v>
      </c>
      <c r="T481" s="180" t="s">
        <v>154</v>
      </c>
      <c r="U481" s="158">
        <v>0</v>
      </c>
      <c r="V481" s="158">
        <f>ROUND(E481*U481,2)</f>
        <v>0</v>
      </c>
      <c r="W481" s="158"/>
      <c r="X481" s="158" t="s">
        <v>384</v>
      </c>
      <c r="Y481" s="147"/>
      <c r="Z481" s="147"/>
      <c r="AA481" s="147"/>
      <c r="AB481" s="147"/>
      <c r="AC481" s="147"/>
      <c r="AD481" s="147"/>
      <c r="AE481" s="147"/>
      <c r="AF481" s="147"/>
      <c r="AG481" s="147" t="s">
        <v>527</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266"/>
      <c r="D482" s="267"/>
      <c r="E482" s="267"/>
      <c r="F482" s="267"/>
      <c r="G482" s="267"/>
      <c r="H482" s="158"/>
      <c r="I482" s="158"/>
      <c r="J482" s="158"/>
      <c r="K482" s="158"/>
      <c r="L482" s="158"/>
      <c r="M482" s="158"/>
      <c r="N482" s="157"/>
      <c r="O482" s="157"/>
      <c r="P482" s="157"/>
      <c r="Q482" s="157"/>
      <c r="R482" s="158"/>
      <c r="S482" s="158"/>
      <c r="T482" s="158"/>
      <c r="U482" s="158"/>
      <c r="V482" s="158"/>
      <c r="W482" s="158"/>
      <c r="X482" s="158"/>
      <c r="Y482" s="147"/>
      <c r="Z482" s="147"/>
      <c r="AA482" s="147"/>
      <c r="AB482" s="147"/>
      <c r="AC482" s="147"/>
      <c r="AD482" s="147"/>
      <c r="AE482" s="147"/>
      <c r="AF482" s="147"/>
      <c r="AG482" s="147" t="s">
        <v>159</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74">
        <v>72</v>
      </c>
      <c r="B483" s="175" t="s">
        <v>532</v>
      </c>
      <c r="C483" s="185" t="s">
        <v>533</v>
      </c>
      <c r="D483" s="176" t="s">
        <v>234</v>
      </c>
      <c r="E483" s="177">
        <v>94.5</v>
      </c>
      <c r="F483" s="178"/>
      <c r="G483" s="179">
        <f>ROUND(E483*F483,2)</f>
        <v>0</v>
      </c>
      <c r="H483" s="178"/>
      <c r="I483" s="179">
        <f>ROUND(E483*H483,2)</f>
        <v>0</v>
      </c>
      <c r="J483" s="178"/>
      <c r="K483" s="179">
        <f>ROUND(E483*J483,2)</f>
        <v>0</v>
      </c>
      <c r="L483" s="179">
        <v>21</v>
      </c>
      <c r="M483" s="179">
        <f>G483*(1+L483/100)</f>
        <v>0</v>
      </c>
      <c r="N483" s="177">
        <v>0</v>
      </c>
      <c r="O483" s="177">
        <f>ROUND(E483*N483,2)</f>
        <v>0</v>
      </c>
      <c r="P483" s="177">
        <v>0</v>
      </c>
      <c r="Q483" s="177">
        <f>ROUND(E483*P483,2)</f>
        <v>0</v>
      </c>
      <c r="R483" s="179"/>
      <c r="S483" s="179" t="s">
        <v>205</v>
      </c>
      <c r="T483" s="180" t="s">
        <v>154</v>
      </c>
      <c r="U483" s="158">
        <v>0</v>
      </c>
      <c r="V483" s="158">
        <f>ROUND(E483*U483,2)</f>
        <v>0</v>
      </c>
      <c r="W483" s="158"/>
      <c r="X483" s="158" t="s">
        <v>384</v>
      </c>
      <c r="Y483" s="147"/>
      <c r="Z483" s="147"/>
      <c r="AA483" s="147"/>
      <c r="AB483" s="147"/>
      <c r="AC483" s="147"/>
      <c r="AD483" s="147"/>
      <c r="AE483" s="147"/>
      <c r="AF483" s="147"/>
      <c r="AG483" s="147" t="s">
        <v>527</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266"/>
      <c r="D484" s="267"/>
      <c r="E484" s="267"/>
      <c r="F484" s="267"/>
      <c r="G484" s="267"/>
      <c r="H484" s="158"/>
      <c r="I484" s="158"/>
      <c r="J484" s="158"/>
      <c r="K484" s="158"/>
      <c r="L484" s="158"/>
      <c r="M484" s="158"/>
      <c r="N484" s="157"/>
      <c r="O484" s="157"/>
      <c r="P484" s="157"/>
      <c r="Q484" s="157"/>
      <c r="R484" s="158"/>
      <c r="S484" s="158"/>
      <c r="T484" s="158"/>
      <c r="U484" s="158"/>
      <c r="V484" s="158"/>
      <c r="W484" s="158"/>
      <c r="X484" s="158"/>
      <c r="Y484" s="147"/>
      <c r="Z484" s="147"/>
      <c r="AA484" s="147"/>
      <c r="AB484" s="147"/>
      <c r="AC484" s="147"/>
      <c r="AD484" s="147"/>
      <c r="AE484" s="147"/>
      <c r="AF484" s="147"/>
      <c r="AG484" s="147" t="s">
        <v>159</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74">
        <v>73</v>
      </c>
      <c r="B485" s="175" t="s">
        <v>534</v>
      </c>
      <c r="C485" s="185" t="s">
        <v>535</v>
      </c>
      <c r="D485" s="176" t="s">
        <v>526</v>
      </c>
      <c r="E485" s="177">
        <v>22.68</v>
      </c>
      <c r="F485" s="178"/>
      <c r="G485" s="179">
        <f>ROUND(E485*F485,2)</f>
        <v>0</v>
      </c>
      <c r="H485" s="178"/>
      <c r="I485" s="179">
        <f>ROUND(E485*H485,2)</f>
        <v>0</v>
      </c>
      <c r="J485" s="178"/>
      <c r="K485" s="179">
        <f>ROUND(E485*J485,2)</f>
        <v>0</v>
      </c>
      <c r="L485" s="179">
        <v>21</v>
      </c>
      <c r="M485" s="179">
        <f>G485*(1+L485/100)</f>
        <v>0</v>
      </c>
      <c r="N485" s="177">
        <v>0</v>
      </c>
      <c r="O485" s="177">
        <f>ROUND(E485*N485,2)</f>
        <v>0</v>
      </c>
      <c r="P485" s="177">
        <v>0</v>
      </c>
      <c r="Q485" s="177">
        <f>ROUND(E485*P485,2)</f>
        <v>0</v>
      </c>
      <c r="R485" s="179"/>
      <c r="S485" s="179" t="s">
        <v>205</v>
      </c>
      <c r="T485" s="180" t="s">
        <v>154</v>
      </c>
      <c r="U485" s="158">
        <v>0</v>
      </c>
      <c r="V485" s="158">
        <f>ROUND(E485*U485,2)</f>
        <v>0</v>
      </c>
      <c r="W485" s="158"/>
      <c r="X485" s="158" t="s">
        <v>384</v>
      </c>
      <c r="Y485" s="147"/>
      <c r="Z485" s="147"/>
      <c r="AA485" s="147"/>
      <c r="AB485" s="147"/>
      <c r="AC485" s="147"/>
      <c r="AD485" s="147"/>
      <c r="AE485" s="147"/>
      <c r="AF485" s="147"/>
      <c r="AG485" s="147" t="s">
        <v>527</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266"/>
      <c r="D486" s="267"/>
      <c r="E486" s="267"/>
      <c r="F486" s="267"/>
      <c r="G486" s="267"/>
      <c r="H486" s="158"/>
      <c r="I486" s="158"/>
      <c r="J486" s="158"/>
      <c r="K486" s="158"/>
      <c r="L486" s="158"/>
      <c r="M486" s="158"/>
      <c r="N486" s="157"/>
      <c r="O486" s="157"/>
      <c r="P486" s="157"/>
      <c r="Q486" s="157"/>
      <c r="R486" s="158"/>
      <c r="S486" s="158"/>
      <c r="T486" s="158"/>
      <c r="U486" s="158"/>
      <c r="V486" s="158"/>
      <c r="W486" s="158"/>
      <c r="X486" s="158"/>
      <c r="Y486" s="147"/>
      <c r="Z486" s="147"/>
      <c r="AA486" s="147"/>
      <c r="AB486" s="147"/>
      <c r="AC486" s="147"/>
      <c r="AD486" s="147"/>
      <c r="AE486" s="147"/>
      <c r="AF486" s="147"/>
      <c r="AG486" s="147" t="s">
        <v>159</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74">
        <v>74</v>
      </c>
      <c r="B487" s="175" t="s">
        <v>536</v>
      </c>
      <c r="C487" s="185" t="s">
        <v>537</v>
      </c>
      <c r="D487" s="176" t="s">
        <v>352</v>
      </c>
      <c r="E487" s="177">
        <v>2</v>
      </c>
      <c r="F487" s="178"/>
      <c r="G487" s="179">
        <f>ROUND(E487*F487,2)</f>
        <v>0</v>
      </c>
      <c r="H487" s="178"/>
      <c r="I487" s="179">
        <f>ROUND(E487*H487,2)</f>
        <v>0</v>
      </c>
      <c r="J487" s="178"/>
      <c r="K487" s="179">
        <f>ROUND(E487*J487,2)</f>
        <v>0</v>
      </c>
      <c r="L487" s="179">
        <v>21</v>
      </c>
      <c r="M487" s="179">
        <f>G487*(1+L487/100)</f>
        <v>0</v>
      </c>
      <c r="N487" s="177">
        <v>0</v>
      </c>
      <c r="O487" s="177">
        <f>ROUND(E487*N487,2)</f>
        <v>0</v>
      </c>
      <c r="P487" s="177">
        <v>0</v>
      </c>
      <c r="Q487" s="177">
        <f>ROUND(E487*P487,2)</f>
        <v>0</v>
      </c>
      <c r="R487" s="179"/>
      <c r="S487" s="179" t="s">
        <v>205</v>
      </c>
      <c r="T487" s="180" t="s">
        <v>154</v>
      </c>
      <c r="U487" s="158">
        <v>0</v>
      </c>
      <c r="V487" s="158">
        <f>ROUND(E487*U487,2)</f>
        <v>0</v>
      </c>
      <c r="W487" s="158"/>
      <c r="X487" s="158" t="s">
        <v>384</v>
      </c>
      <c r="Y487" s="147"/>
      <c r="Z487" s="147"/>
      <c r="AA487" s="147"/>
      <c r="AB487" s="147"/>
      <c r="AC487" s="147"/>
      <c r="AD487" s="147"/>
      <c r="AE487" s="147"/>
      <c r="AF487" s="147"/>
      <c r="AG487" s="147" t="s">
        <v>527</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266"/>
      <c r="D488" s="267"/>
      <c r="E488" s="267"/>
      <c r="F488" s="267"/>
      <c r="G488" s="267"/>
      <c r="H488" s="158"/>
      <c r="I488" s="158"/>
      <c r="J488" s="158"/>
      <c r="K488" s="158"/>
      <c r="L488" s="158"/>
      <c r="M488" s="158"/>
      <c r="N488" s="157"/>
      <c r="O488" s="157"/>
      <c r="P488" s="157"/>
      <c r="Q488" s="157"/>
      <c r="R488" s="158"/>
      <c r="S488" s="158"/>
      <c r="T488" s="158"/>
      <c r="U488" s="158"/>
      <c r="V488" s="158"/>
      <c r="W488" s="158"/>
      <c r="X488" s="158"/>
      <c r="Y488" s="147"/>
      <c r="Z488" s="147"/>
      <c r="AA488" s="147"/>
      <c r="AB488" s="147"/>
      <c r="AC488" s="147"/>
      <c r="AD488" s="147"/>
      <c r="AE488" s="147"/>
      <c r="AF488" s="147"/>
      <c r="AG488" s="147" t="s">
        <v>159</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74">
        <v>75</v>
      </c>
      <c r="B489" s="175" t="s">
        <v>538</v>
      </c>
      <c r="C489" s="185" t="s">
        <v>539</v>
      </c>
      <c r="D489" s="176" t="s">
        <v>234</v>
      </c>
      <c r="E489" s="177">
        <v>42</v>
      </c>
      <c r="F489" s="178"/>
      <c r="G489" s="179">
        <f>ROUND(E489*F489,2)</f>
        <v>0</v>
      </c>
      <c r="H489" s="178"/>
      <c r="I489" s="179">
        <f>ROUND(E489*H489,2)</f>
        <v>0</v>
      </c>
      <c r="J489" s="178"/>
      <c r="K489" s="179">
        <f>ROUND(E489*J489,2)</f>
        <v>0</v>
      </c>
      <c r="L489" s="179">
        <v>21</v>
      </c>
      <c r="M489" s="179">
        <f>G489*(1+L489/100)</f>
        <v>0</v>
      </c>
      <c r="N489" s="177">
        <v>0</v>
      </c>
      <c r="O489" s="177">
        <f>ROUND(E489*N489,2)</f>
        <v>0</v>
      </c>
      <c r="P489" s="177">
        <v>0</v>
      </c>
      <c r="Q489" s="177">
        <f>ROUND(E489*P489,2)</f>
        <v>0</v>
      </c>
      <c r="R489" s="179"/>
      <c r="S489" s="179" t="s">
        <v>205</v>
      </c>
      <c r="T489" s="180" t="s">
        <v>154</v>
      </c>
      <c r="U489" s="158">
        <v>0</v>
      </c>
      <c r="V489" s="158">
        <f>ROUND(E489*U489,2)</f>
        <v>0</v>
      </c>
      <c r="W489" s="158"/>
      <c r="X489" s="158" t="s">
        <v>384</v>
      </c>
      <c r="Y489" s="147"/>
      <c r="Z489" s="147"/>
      <c r="AA489" s="147"/>
      <c r="AB489" s="147"/>
      <c r="AC489" s="147"/>
      <c r="AD489" s="147"/>
      <c r="AE489" s="147"/>
      <c r="AF489" s="147"/>
      <c r="AG489" s="147" t="s">
        <v>527</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266"/>
      <c r="D490" s="267"/>
      <c r="E490" s="267"/>
      <c r="F490" s="267"/>
      <c r="G490" s="267"/>
      <c r="H490" s="158"/>
      <c r="I490" s="158"/>
      <c r="J490" s="158"/>
      <c r="K490" s="158"/>
      <c r="L490" s="158"/>
      <c r="M490" s="158"/>
      <c r="N490" s="157"/>
      <c r="O490" s="157"/>
      <c r="P490" s="157"/>
      <c r="Q490" s="157"/>
      <c r="R490" s="158"/>
      <c r="S490" s="158"/>
      <c r="T490" s="158"/>
      <c r="U490" s="158"/>
      <c r="V490" s="158"/>
      <c r="W490" s="158"/>
      <c r="X490" s="158"/>
      <c r="Y490" s="147"/>
      <c r="Z490" s="147"/>
      <c r="AA490" s="147"/>
      <c r="AB490" s="147"/>
      <c r="AC490" s="147"/>
      <c r="AD490" s="147"/>
      <c r="AE490" s="147"/>
      <c r="AF490" s="147"/>
      <c r="AG490" s="147" t="s">
        <v>159</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74">
        <v>76</v>
      </c>
      <c r="B491" s="175" t="s">
        <v>540</v>
      </c>
      <c r="C491" s="185" t="s">
        <v>541</v>
      </c>
      <c r="D491" s="176" t="s">
        <v>352</v>
      </c>
      <c r="E491" s="177">
        <v>4</v>
      </c>
      <c r="F491" s="178"/>
      <c r="G491" s="179">
        <f>ROUND(E491*F491,2)</f>
        <v>0</v>
      </c>
      <c r="H491" s="178"/>
      <c r="I491" s="179">
        <f>ROUND(E491*H491,2)</f>
        <v>0</v>
      </c>
      <c r="J491" s="178"/>
      <c r="K491" s="179">
        <f>ROUND(E491*J491,2)</f>
        <v>0</v>
      </c>
      <c r="L491" s="179">
        <v>21</v>
      </c>
      <c r="M491" s="179">
        <f>G491*(1+L491/100)</f>
        <v>0</v>
      </c>
      <c r="N491" s="177">
        <v>0</v>
      </c>
      <c r="O491" s="177">
        <f>ROUND(E491*N491,2)</f>
        <v>0</v>
      </c>
      <c r="P491" s="177">
        <v>0</v>
      </c>
      <c r="Q491" s="177">
        <f>ROUND(E491*P491,2)</f>
        <v>0</v>
      </c>
      <c r="R491" s="179"/>
      <c r="S491" s="179" t="s">
        <v>205</v>
      </c>
      <c r="T491" s="180" t="s">
        <v>154</v>
      </c>
      <c r="U491" s="158">
        <v>0</v>
      </c>
      <c r="V491" s="158">
        <f>ROUND(E491*U491,2)</f>
        <v>0</v>
      </c>
      <c r="W491" s="158"/>
      <c r="X491" s="158" t="s">
        <v>384</v>
      </c>
      <c r="Y491" s="147"/>
      <c r="Z491" s="147"/>
      <c r="AA491" s="147"/>
      <c r="AB491" s="147"/>
      <c r="AC491" s="147"/>
      <c r="AD491" s="147"/>
      <c r="AE491" s="147"/>
      <c r="AF491" s="147"/>
      <c r="AG491" s="147" t="s">
        <v>527</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266"/>
      <c r="D492" s="267"/>
      <c r="E492" s="267"/>
      <c r="F492" s="267"/>
      <c r="G492" s="267"/>
      <c r="H492" s="158"/>
      <c r="I492" s="158"/>
      <c r="J492" s="158"/>
      <c r="K492" s="158"/>
      <c r="L492" s="158"/>
      <c r="M492" s="158"/>
      <c r="N492" s="157"/>
      <c r="O492" s="157"/>
      <c r="P492" s="157"/>
      <c r="Q492" s="157"/>
      <c r="R492" s="158"/>
      <c r="S492" s="158"/>
      <c r="T492" s="158"/>
      <c r="U492" s="158"/>
      <c r="V492" s="158"/>
      <c r="W492" s="158"/>
      <c r="X492" s="158"/>
      <c r="Y492" s="147"/>
      <c r="Z492" s="147"/>
      <c r="AA492" s="147"/>
      <c r="AB492" s="147"/>
      <c r="AC492" s="147"/>
      <c r="AD492" s="147"/>
      <c r="AE492" s="147"/>
      <c r="AF492" s="147"/>
      <c r="AG492" s="147" t="s">
        <v>159</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ht="22.5" outlineLevel="1" x14ac:dyDescent="0.2">
      <c r="A493" s="174">
        <v>77</v>
      </c>
      <c r="B493" s="175" t="s">
        <v>542</v>
      </c>
      <c r="C493" s="185" t="s">
        <v>543</v>
      </c>
      <c r="D493" s="176" t="s">
        <v>352</v>
      </c>
      <c r="E493" s="177">
        <v>1</v>
      </c>
      <c r="F493" s="178"/>
      <c r="G493" s="179">
        <f>ROUND(E493*F493,2)</f>
        <v>0</v>
      </c>
      <c r="H493" s="178"/>
      <c r="I493" s="179">
        <f>ROUND(E493*H493,2)</f>
        <v>0</v>
      </c>
      <c r="J493" s="178"/>
      <c r="K493" s="179">
        <f>ROUND(E493*J493,2)</f>
        <v>0</v>
      </c>
      <c r="L493" s="179">
        <v>21</v>
      </c>
      <c r="M493" s="179">
        <f>G493*(1+L493/100)</f>
        <v>0</v>
      </c>
      <c r="N493" s="177">
        <v>0</v>
      </c>
      <c r="O493" s="177">
        <f>ROUND(E493*N493,2)</f>
        <v>0</v>
      </c>
      <c r="P493" s="177">
        <v>0</v>
      </c>
      <c r="Q493" s="177">
        <f>ROUND(E493*P493,2)</f>
        <v>0</v>
      </c>
      <c r="R493" s="179"/>
      <c r="S493" s="179" t="s">
        <v>205</v>
      </c>
      <c r="T493" s="180" t="s">
        <v>154</v>
      </c>
      <c r="U493" s="158">
        <v>0</v>
      </c>
      <c r="V493" s="158">
        <f>ROUND(E493*U493,2)</f>
        <v>0</v>
      </c>
      <c r="W493" s="158"/>
      <c r="X493" s="158" t="s">
        <v>384</v>
      </c>
      <c r="Y493" s="147"/>
      <c r="Z493" s="147"/>
      <c r="AA493" s="147"/>
      <c r="AB493" s="147"/>
      <c r="AC493" s="147"/>
      <c r="AD493" s="147"/>
      <c r="AE493" s="147"/>
      <c r="AF493" s="147"/>
      <c r="AG493" s="147" t="s">
        <v>527</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266"/>
      <c r="D494" s="267"/>
      <c r="E494" s="267"/>
      <c r="F494" s="267"/>
      <c r="G494" s="267"/>
      <c r="H494" s="158"/>
      <c r="I494" s="158"/>
      <c r="J494" s="158"/>
      <c r="K494" s="158"/>
      <c r="L494" s="158"/>
      <c r="M494" s="158"/>
      <c r="N494" s="157"/>
      <c r="O494" s="157"/>
      <c r="P494" s="157"/>
      <c r="Q494" s="157"/>
      <c r="R494" s="158"/>
      <c r="S494" s="158"/>
      <c r="T494" s="158"/>
      <c r="U494" s="158"/>
      <c r="V494" s="158"/>
      <c r="W494" s="158"/>
      <c r="X494" s="158"/>
      <c r="Y494" s="147"/>
      <c r="Z494" s="147"/>
      <c r="AA494" s="147"/>
      <c r="AB494" s="147"/>
      <c r="AC494" s="147"/>
      <c r="AD494" s="147"/>
      <c r="AE494" s="147"/>
      <c r="AF494" s="147"/>
      <c r="AG494" s="147" t="s">
        <v>159</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x14ac:dyDescent="0.2">
      <c r="A495" s="164" t="s">
        <v>148</v>
      </c>
      <c r="B495" s="165" t="s">
        <v>114</v>
      </c>
      <c r="C495" s="184" t="s">
        <v>115</v>
      </c>
      <c r="D495" s="166"/>
      <c r="E495" s="167"/>
      <c r="F495" s="168"/>
      <c r="G495" s="168">
        <f>SUMIF(AG496:AG511,"&lt;&gt;NOR",G496:G511)</f>
        <v>0</v>
      </c>
      <c r="H495" s="168"/>
      <c r="I495" s="168">
        <f>SUM(I496:I511)</f>
        <v>0</v>
      </c>
      <c r="J495" s="168"/>
      <c r="K495" s="168">
        <f>SUM(K496:K511)</f>
        <v>0</v>
      </c>
      <c r="L495" s="168"/>
      <c r="M495" s="168">
        <f>SUM(M496:M511)</f>
        <v>0</v>
      </c>
      <c r="N495" s="167"/>
      <c r="O495" s="167">
        <f>SUM(O496:O511)</f>
        <v>0</v>
      </c>
      <c r="P495" s="167"/>
      <c r="Q495" s="167">
        <f>SUM(Q496:Q511)</f>
        <v>0</v>
      </c>
      <c r="R495" s="168"/>
      <c r="S495" s="168"/>
      <c r="T495" s="169"/>
      <c r="U495" s="163"/>
      <c r="V495" s="163">
        <f>SUM(V496:V511)</f>
        <v>0</v>
      </c>
      <c r="W495" s="163"/>
      <c r="X495" s="163"/>
      <c r="AG495" t="s">
        <v>149</v>
      </c>
    </row>
    <row r="496" spans="1:60" outlineLevel="1" x14ac:dyDescent="0.2">
      <c r="A496" s="174">
        <v>78</v>
      </c>
      <c r="B496" s="175" t="s">
        <v>544</v>
      </c>
      <c r="C496" s="185" t="s">
        <v>545</v>
      </c>
      <c r="D496" s="176" t="s">
        <v>234</v>
      </c>
      <c r="E496" s="177">
        <v>110</v>
      </c>
      <c r="F496" s="178"/>
      <c r="G496" s="179">
        <f>ROUND(E496*F496,2)</f>
        <v>0</v>
      </c>
      <c r="H496" s="178"/>
      <c r="I496" s="179">
        <f>ROUND(E496*H496,2)</f>
        <v>0</v>
      </c>
      <c r="J496" s="178"/>
      <c r="K496" s="179">
        <f>ROUND(E496*J496,2)</f>
        <v>0</v>
      </c>
      <c r="L496" s="179">
        <v>21</v>
      </c>
      <c r="M496" s="179">
        <f>G496*(1+L496/100)</f>
        <v>0</v>
      </c>
      <c r="N496" s="177">
        <v>0</v>
      </c>
      <c r="O496" s="177">
        <f>ROUND(E496*N496,2)</f>
        <v>0</v>
      </c>
      <c r="P496" s="177">
        <v>0</v>
      </c>
      <c r="Q496" s="177">
        <f>ROUND(E496*P496,2)</f>
        <v>0</v>
      </c>
      <c r="R496" s="179"/>
      <c r="S496" s="179" t="s">
        <v>205</v>
      </c>
      <c r="T496" s="180" t="s">
        <v>154</v>
      </c>
      <c r="U496" s="158">
        <v>0</v>
      </c>
      <c r="V496" s="158">
        <f>ROUND(E496*U496,2)</f>
        <v>0</v>
      </c>
      <c r="W496" s="158"/>
      <c r="X496" s="158" t="s">
        <v>218</v>
      </c>
      <c r="Y496" s="147"/>
      <c r="Z496" s="147"/>
      <c r="AA496" s="147"/>
      <c r="AB496" s="147"/>
      <c r="AC496" s="147"/>
      <c r="AD496" s="147"/>
      <c r="AE496" s="147"/>
      <c r="AF496" s="147"/>
      <c r="AG496" s="147" t="s">
        <v>498</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266"/>
      <c r="D497" s="267"/>
      <c r="E497" s="267"/>
      <c r="F497" s="267"/>
      <c r="G497" s="267"/>
      <c r="H497" s="158"/>
      <c r="I497" s="158"/>
      <c r="J497" s="158"/>
      <c r="K497" s="158"/>
      <c r="L497" s="158"/>
      <c r="M497" s="158"/>
      <c r="N497" s="157"/>
      <c r="O497" s="157"/>
      <c r="P497" s="157"/>
      <c r="Q497" s="157"/>
      <c r="R497" s="158"/>
      <c r="S497" s="158"/>
      <c r="T497" s="158"/>
      <c r="U497" s="158"/>
      <c r="V497" s="158"/>
      <c r="W497" s="158"/>
      <c r="X497" s="158"/>
      <c r="Y497" s="147"/>
      <c r="Z497" s="147"/>
      <c r="AA497" s="147"/>
      <c r="AB497" s="147"/>
      <c r="AC497" s="147"/>
      <c r="AD497" s="147"/>
      <c r="AE497" s="147"/>
      <c r="AF497" s="147"/>
      <c r="AG497" s="147" t="s">
        <v>159</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74">
        <v>79</v>
      </c>
      <c r="B498" s="175" t="s">
        <v>546</v>
      </c>
      <c r="C498" s="185" t="s">
        <v>547</v>
      </c>
      <c r="D498" s="176" t="s">
        <v>234</v>
      </c>
      <c r="E498" s="177">
        <v>110</v>
      </c>
      <c r="F498" s="178"/>
      <c r="G498" s="179">
        <f>ROUND(E498*F498,2)</f>
        <v>0</v>
      </c>
      <c r="H498" s="178"/>
      <c r="I498" s="179">
        <f>ROUND(E498*H498,2)</f>
        <v>0</v>
      </c>
      <c r="J498" s="178"/>
      <c r="K498" s="179">
        <f>ROUND(E498*J498,2)</f>
        <v>0</v>
      </c>
      <c r="L498" s="179">
        <v>21</v>
      </c>
      <c r="M498" s="179">
        <f>G498*(1+L498/100)</f>
        <v>0</v>
      </c>
      <c r="N498" s="177">
        <v>0</v>
      </c>
      <c r="O498" s="177">
        <f>ROUND(E498*N498,2)</f>
        <v>0</v>
      </c>
      <c r="P498" s="177">
        <v>0</v>
      </c>
      <c r="Q498" s="177">
        <f>ROUND(E498*P498,2)</f>
        <v>0</v>
      </c>
      <c r="R498" s="179"/>
      <c r="S498" s="179" t="s">
        <v>205</v>
      </c>
      <c r="T498" s="180" t="s">
        <v>154</v>
      </c>
      <c r="U498" s="158">
        <v>0</v>
      </c>
      <c r="V498" s="158">
        <f>ROUND(E498*U498,2)</f>
        <v>0</v>
      </c>
      <c r="W498" s="158"/>
      <c r="X498" s="158" t="s">
        <v>218</v>
      </c>
      <c r="Y498" s="147"/>
      <c r="Z498" s="147"/>
      <c r="AA498" s="147"/>
      <c r="AB498" s="147"/>
      <c r="AC498" s="147"/>
      <c r="AD498" s="147"/>
      <c r="AE498" s="147"/>
      <c r="AF498" s="147"/>
      <c r="AG498" s="147" t="s">
        <v>498</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266"/>
      <c r="D499" s="267"/>
      <c r="E499" s="267"/>
      <c r="F499" s="267"/>
      <c r="G499" s="267"/>
      <c r="H499" s="158"/>
      <c r="I499" s="158"/>
      <c r="J499" s="158"/>
      <c r="K499" s="158"/>
      <c r="L499" s="158"/>
      <c r="M499" s="158"/>
      <c r="N499" s="157"/>
      <c r="O499" s="157"/>
      <c r="P499" s="157"/>
      <c r="Q499" s="157"/>
      <c r="R499" s="158"/>
      <c r="S499" s="158"/>
      <c r="T499" s="158"/>
      <c r="U499" s="158"/>
      <c r="V499" s="158"/>
      <c r="W499" s="158"/>
      <c r="X499" s="158"/>
      <c r="Y499" s="147"/>
      <c r="Z499" s="147"/>
      <c r="AA499" s="147"/>
      <c r="AB499" s="147"/>
      <c r="AC499" s="147"/>
      <c r="AD499" s="147"/>
      <c r="AE499" s="147"/>
      <c r="AF499" s="147"/>
      <c r="AG499" s="147" t="s">
        <v>159</v>
      </c>
      <c r="AH499" s="147"/>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74">
        <v>80</v>
      </c>
      <c r="B500" s="175" t="s">
        <v>548</v>
      </c>
      <c r="C500" s="185" t="s">
        <v>549</v>
      </c>
      <c r="D500" s="176" t="s">
        <v>234</v>
      </c>
      <c r="E500" s="177">
        <v>110</v>
      </c>
      <c r="F500" s="178"/>
      <c r="G500" s="179">
        <f>ROUND(E500*F500,2)</f>
        <v>0</v>
      </c>
      <c r="H500" s="178"/>
      <c r="I500" s="179">
        <f>ROUND(E500*H500,2)</f>
        <v>0</v>
      </c>
      <c r="J500" s="178"/>
      <c r="K500" s="179">
        <f>ROUND(E500*J500,2)</f>
        <v>0</v>
      </c>
      <c r="L500" s="179">
        <v>21</v>
      </c>
      <c r="M500" s="179">
        <f>G500*(1+L500/100)</f>
        <v>0</v>
      </c>
      <c r="N500" s="177">
        <v>0</v>
      </c>
      <c r="O500" s="177">
        <f>ROUND(E500*N500,2)</f>
        <v>0</v>
      </c>
      <c r="P500" s="177">
        <v>0</v>
      </c>
      <c r="Q500" s="177">
        <f>ROUND(E500*P500,2)</f>
        <v>0</v>
      </c>
      <c r="R500" s="179"/>
      <c r="S500" s="179" t="s">
        <v>205</v>
      </c>
      <c r="T500" s="180" t="s">
        <v>154</v>
      </c>
      <c r="U500" s="158">
        <v>0</v>
      </c>
      <c r="V500" s="158">
        <f>ROUND(E500*U500,2)</f>
        <v>0</v>
      </c>
      <c r="W500" s="158"/>
      <c r="X500" s="158" t="s">
        <v>218</v>
      </c>
      <c r="Y500" s="147"/>
      <c r="Z500" s="147"/>
      <c r="AA500" s="147"/>
      <c r="AB500" s="147"/>
      <c r="AC500" s="147"/>
      <c r="AD500" s="147"/>
      <c r="AE500" s="147"/>
      <c r="AF500" s="147"/>
      <c r="AG500" s="147" t="s">
        <v>498</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266"/>
      <c r="D501" s="267"/>
      <c r="E501" s="267"/>
      <c r="F501" s="267"/>
      <c r="G501" s="267"/>
      <c r="H501" s="158"/>
      <c r="I501" s="158"/>
      <c r="J501" s="158"/>
      <c r="K501" s="158"/>
      <c r="L501" s="158"/>
      <c r="M501" s="158"/>
      <c r="N501" s="157"/>
      <c r="O501" s="157"/>
      <c r="P501" s="157"/>
      <c r="Q501" s="157"/>
      <c r="R501" s="158"/>
      <c r="S501" s="158"/>
      <c r="T501" s="158"/>
      <c r="U501" s="158"/>
      <c r="V501" s="158"/>
      <c r="W501" s="158"/>
      <c r="X501" s="158"/>
      <c r="Y501" s="147"/>
      <c r="Z501" s="147"/>
      <c r="AA501" s="147"/>
      <c r="AB501" s="147"/>
      <c r="AC501" s="147"/>
      <c r="AD501" s="147"/>
      <c r="AE501" s="147"/>
      <c r="AF501" s="147"/>
      <c r="AG501" s="147" t="s">
        <v>159</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74">
        <v>81</v>
      </c>
      <c r="B502" s="175" t="s">
        <v>550</v>
      </c>
      <c r="C502" s="185" t="s">
        <v>551</v>
      </c>
      <c r="D502" s="176" t="s">
        <v>234</v>
      </c>
      <c r="E502" s="177">
        <v>110</v>
      </c>
      <c r="F502" s="178"/>
      <c r="G502" s="179">
        <f>ROUND(E502*F502,2)</f>
        <v>0</v>
      </c>
      <c r="H502" s="178"/>
      <c r="I502" s="179">
        <f>ROUND(E502*H502,2)</f>
        <v>0</v>
      </c>
      <c r="J502" s="178"/>
      <c r="K502" s="179">
        <f>ROUND(E502*J502,2)</f>
        <v>0</v>
      </c>
      <c r="L502" s="179">
        <v>21</v>
      </c>
      <c r="M502" s="179">
        <f>G502*(1+L502/100)</f>
        <v>0</v>
      </c>
      <c r="N502" s="177">
        <v>0</v>
      </c>
      <c r="O502" s="177">
        <f>ROUND(E502*N502,2)</f>
        <v>0</v>
      </c>
      <c r="P502" s="177">
        <v>0</v>
      </c>
      <c r="Q502" s="177">
        <f>ROUND(E502*P502,2)</f>
        <v>0</v>
      </c>
      <c r="R502" s="179"/>
      <c r="S502" s="179" t="s">
        <v>205</v>
      </c>
      <c r="T502" s="180" t="s">
        <v>154</v>
      </c>
      <c r="U502" s="158">
        <v>0</v>
      </c>
      <c r="V502" s="158">
        <f>ROUND(E502*U502,2)</f>
        <v>0</v>
      </c>
      <c r="W502" s="158"/>
      <c r="X502" s="158" t="s">
        <v>218</v>
      </c>
      <c r="Y502" s="147"/>
      <c r="Z502" s="147"/>
      <c r="AA502" s="147"/>
      <c r="AB502" s="147"/>
      <c r="AC502" s="147"/>
      <c r="AD502" s="147"/>
      <c r="AE502" s="147"/>
      <c r="AF502" s="147"/>
      <c r="AG502" s="147" t="s">
        <v>498</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266"/>
      <c r="D503" s="267"/>
      <c r="E503" s="267"/>
      <c r="F503" s="267"/>
      <c r="G503" s="267"/>
      <c r="H503" s="158"/>
      <c r="I503" s="158"/>
      <c r="J503" s="158"/>
      <c r="K503" s="158"/>
      <c r="L503" s="158"/>
      <c r="M503" s="158"/>
      <c r="N503" s="157"/>
      <c r="O503" s="157"/>
      <c r="P503" s="157"/>
      <c r="Q503" s="157"/>
      <c r="R503" s="158"/>
      <c r="S503" s="158"/>
      <c r="T503" s="158"/>
      <c r="U503" s="158"/>
      <c r="V503" s="158"/>
      <c r="W503" s="158"/>
      <c r="X503" s="158"/>
      <c r="Y503" s="147"/>
      <c r="Z503" s="147"/>
      <c r="AA503" s="147"/>
      <c r="AB503" s="147"/>
      <c r="AC503" s="147"/>
      <c r="AD503" s="147"/>
      <c r="AE503" s="147"/>
      <c r="AF503" s="147"/>
      <c r="AG503" s="147" t="s">
        <v>159</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74">
        <v>82</v>
      </c>
      <c r="B504" s="175" t="s">
        <v>552</v>
      </c>
      <c r="C504" s="185" t="s">
        <v>553</v>
      </c>
      <c r="D504" s="176" t="s">
        <v>216</v>
      </c>
      <c r="E504" s="177">
        <v>110</v>
      </c>
      <c r="F504" s="178"/>
      <c r="G504" s="179">
        <f>ROUND(E504*F504,2)</f>
        <v>0</v>
      </c>
      <c r="H504" s="178"/>
      <c r="I504" s="179">
        <f>ROUND(E504*H504,2)</f>
        <v>0</v>
      </c>
      <c r="J504" s="178"/>
      <c r="K504" s="179">
        <f>ROUND(E504*J504,2)</f>
        <v>0</v>
      </c>
      <c r="L504" s="179">
        <v>21</v>
      </c>
      <c r="M504" s="179">
        <f>G504*(1+L504/100)</f>
        <v>0</v>
      </c>
      <c r="N504" s="177">
        <v>0</v>
      </c>
      <c r="O504" s="177">
        <f>ROUND(E504*N504,2)</f>
        <v>0</v>
      </c>
      <c r="P504" s="177">
        <v>0</v>
      </c>
      <c r="Q504" s="177">
        <f>ROUND(E504*P504,2)</f>
        <v>0</v>
      </c>
      <c r="R504" s="179"/>
      <c r="S504" s="179" t="s">
        <v>205</v>
      </c>
      <c r="T504" s="180" t="s">
        <v>154</v>
      </c>
      <c r="U504" s="158">
        <v>0</v>
      </c>
      <c r="V504" s="158">
        <f>ROUND(E504*U504,2)</f>
        <v>0</v>
      </c>
      <c r="W504" s="158"/>
      <c r="X504" s="158" t="s">
        <v>218</v>
      </c>
      <c r="Y504" s="147"/>
      <c r="Z504" s="147"/>
      <c r="AA504" s="147"/>
      <c r="AB504" s="147"/>
      <c r="AC504" s="147"/>
      <c r="AD504" s="147"/>
      <c r="AE504" s="147"/>
      <c r="AF504" s="147"/>
      <c r="AG504" s="147" t="s">
        <v>498</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266"/>
      <c r="D505" s="267"/>
      <c r="E505" s="267"/>
      <c r="F505" s="267"/>
      <c r="G505" s="267"/>
      <c r="H505" s="158"/>
      <c r="I505" s="158"/>
      <c r="J505" s="158"/>
      <c r="K505" s="158"/>
      <c r="L505" s="158"/>
      <c r="M505" s="158"/>
      <c r="N505" s="157"/>
      <c r="O505" s="157"/>
      <c r="P505" s="157"/>
      <c r="Q505" s="157"/>
      <c r="R505" s="158"/>
      <c r="S505" s="158"/>
      <c r="T505" s="158"/>
      <c r="U505" s="158"/>
      <c r="V505" s="158"/>
      <c r="W505" s="158"/>
      <c r="X505" s="158"/>
      <c r="Y505" s="147"/>
      <c r="Z505" s="147"/>
      <c r="AA505" s="147"/>
      <c r="AB505" s="147"/>
      <c r="AC505" s="147"/>
      <c r="AD505" s="147"/>
      <c r="AE505" s="147"/>
      <c r="AF505" s="147"/>
      <c r="AG505" s="147" t="s">
        <v>159</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74">
        <v>83</v>
      </c>
      <c r="B506" s="175" t="s">
        <v>554</v>
      </c>
      <c r="C506" s="185" t="s">
        <v>555</v>
      </c>
      <c r="D506" s="176" t="s">
        <v>556</v>
      </c>
      <c r="E506" s="177">
        <v>1</v>
      </c>
      <c r="F506" s="178"/>
      <c r="G506" s="179">
        <f>ROUND(E506*F506,2)</f>
        <v>0</v>
      </c>
      <c r="H506" s="178"/>
      <c r="I506" s="179">
        <f>ROUND(E506*H506,2)</f>
        <v>0</v>
      </c>
      <c r="J506" s="178"/>
      <c r="K506" s="179">
        <f>ROUND(E506*J506,2)</f>
        <v>0</v>
      </c>
      <c r="L506" s="179">
        <v>21</v>
      </c>
      <c r="M506" s="179">
        <f>G506*(1+L506/100)</f>
        <v>0</v>
      </c>
      <c r="N506" s="177">
        <v>0</v>
      </c>
      <c r="O506" s="177">
        <f>ROUND(E506*N506,2)</f>
        <v>0</v>
      </c>
      <c r="P506" s="177">
        <v>0</v>
      </c>
      <c r="Q506" s="177">
        <f>ROUND(E506*P506,2)</f>
        <v>0</v>
      </c>
      <c r="R506" s="179"/>
      <c r="S506" s="179" t="s">
        <v>205</v>
      </c>
      <c r="T506" s="180" t="s">
        <v>154</v>
      </c>
      <c r="U506" s="158">
        <v>0</v>
      </c>
      <c r="V506" s="158">
        <f>ROUND(E506*U506,2)</f>
        <v>0</v>
      </c>
      <c r="W506" s="158"/>
      <c r="X506" s="158" t="s">
        <v>218</v>
      </c>
      <c r="Y506" s="147"/>
      <c r="Z506" s="147"/>
      <c r="AA506" s="147"/>
      <c r="AB506" s="147"/>
      <c r="AC506" s="147"/>
      <c r="AD506" s="147"/>
      <c r="AE506" s="147"/>
      <c r="AF506" s="147"/>
      <c r="AG506" s="147" t="s">
        <v>498</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266"/>
      <c r="D507" s="267"/>
      <c r="E507" s="267"/>
      <c r="F507" s="267"/>
      <c r="G507" s="267"/>
      <c r="H507" s="158"/>
      <c r="I507" s="158"/>
      <c r="J507" s="158"/>
      <c r="K507" s="158"/>
      <c r="L507" s="158"/>
      <c r="M507" s="158"/>
      <c r="N507" s="157"/>
      <c r="O507" s="157"/>
      <c r="P507" s="157"/>
      <c r="Q507" s="157"/>
      <c r="R507" s="158"/>
      <c r="S507" s="158"/>
      <c r="T507" s="158"/>
      <c r="U507" s="158"/>
      <c r="V507" s="158"/>
      <c r="W507" s="158"/>
      <c r="X507" s="158"/>
      <c r="Y507" s="147"/>
      <c r="Z507" s="147"/>
      <c r="AA507" s="147"/>
      <c r="AB507" s="147"/>
      <c r="AC507" s="147"/>
      <c r="AD507" s="147"/>
      <c r="AE507" s="147"/>
      <c r="AF507" s="147"/>
      <c r="AG507" s="147" t="s">
        <v>159</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74">
        <v>84</v>
      </c>
      <c r="B508" s="175" t="s">
        <v>557</v>
      </c>
      <c r="C508" s="185" t="s">
        <v>558</v>
      </c>
      <c r="D508" s="176" t="s">
        <v>556</v>
      </c>
      <c r="E508" s="177">
        <v>1</v>
      </c>
      <c r="F508" s="178"/>
      <c r="G508" s="179">
        <f>ROUND(E508*F508,2)</f>
        <v>0</v>
      </c>
      <c r="H508" s="178"/>
      <c r="I508" s="179">
        <f>ROUND(E508*H508,2)</f>
        <v>0</v>
      </c>
      <c r="J508" s="178"/>
      <c r="K508" s="179">
        <f>ROUND(E508*J508,2)</f>
        <v>0</v>
      </c>
      <c r="L508" s="179">
        <v>21</v>
      </c>
      <c r="M508" s="179">
        <f>G508*(1+L508/100)</f>
        <v>0</v>
      </c>
      <c r="N508" s="177">
        <v>0</v>
      </c>
      <c r="O508" s="177">
        <f>ROUND(E508*N508,2)</f>
        <v>0</v>
      </c>
      <c r="P508" s="177">
        <v>0</v>
      </c>
      <c r="Q508" s="177">
        <f>ROUND(E508*P508,2)</f>
        <v>0</v>
      </c>
      <c r="R508" s="179"/>
      <c r="S508" s="179" t="s">
        <v>205</v>
      </c>
      <c r="T508" s="180" t="s">
        <v>154</v>
      </c>
      <c r="U508" s="158">
        <v>0</v>
      </c>
      <c r="V508" s="158">
        <f>ROUND(E508*U508,2)</f>
        <v>0</v>
      </c>
      <c r="W508" s="158"/>
      <c r="X508" s="158" t="s">
        <v>218</v>
      </c>
      <c r="Y508" s="147"/>
      <c r="Z508" s="147"/>
      <c r="AA508" s="147"/>
      <c r="AB508" s="147"/>
      <c r="AC508" s="147"/>
      <c r="AD508" s="147"/>
      <c r="AE508" s="147"/>
      <c r="AF508" s="147"/>
      <c r="AG508" s="147" t="s">
        <v>498</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266"/>
      <c r="D509" s="267"/>
      <c r="E509" s="267"/>
      <c r="F509" s="267"/>
      <c r="G509" s="267"/>
      <c r="H509" s="158"/>
      <c r="I509" s="158"/>
      <c r="J509" s="158"/>
      <c r="K509" s="158"/>
      <c r="L509" s="158"/>
      <c r="M509" s="158"/>
      <c r="N509" s="157"/>
      <c r="O509" s="157"/>
      <c r="P509" s="157"/>
      <c r="Q509" s="157"/>
      <c r="R509" s="158"/>
      <c r="S509" s="158"/>
      <c r="T509" s="158"/>
      <c r="U509" s="158"/>
      <c r="V509" s="158"/>
      <c r="W509" s="158"/>
      <c r="X509" s="158"/>
      <c r="Y509" s="147"/>
      <c r="Z509" s="147"/>
      <c r="AA509" s="147"/>
      <c r="AB509" s="147"/>
      <c r="AC509" s="147"/>
      <c r="AD509" s="147"/>
      <c r="AE509" s="147"/>
      <c r="AF509" s="147"/>
      <c r="AG509" s="147" t="s">
        <v>159</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74">
        <v>85</v>
      </c>
      <c r="B510" s="175" t="s">
        <v>559</v>
      </c>
      <c r="C510" s="185" t="s">
        <v>560</v>
      </c>
      <c r="D510" s="176" t="s">
        <v>556</v>
      </c>
      <c r="E510" s="177">
        <v>1</v>
      </c>
      <c r="F510" s="178"/>
      <c r="G510" s="179">
        <f>ROUND(E510*F510,2)</f>
        <v>0</v>
      </c>
      <c r="H510" s="178"/>
      <c r="I510" s="179">
        <f>ROUND(E510*H510,2)</f>
        <v>0</v>
      </c>
      <c r="J510" s="178"/>
      <c r="K510" s="179">
        <f>ROUND(E510*J510,2)</f>
        <v>0</v>
      </c>
      <c r="L510" s="179">
        <v>21</v>
      </c>
      <c r="M510" s="179">
        <f>G510*(1+L510/100)</f>
        <v>0</v>
      </c>
      <c r="N510" s="177">
        <v>0</v>
      </c>
      <c r="O510" s="177">
        <f>ROUND(E510*N510,2)</f>
        <v>0</v>
      </c>
      <c r="P510" s="177">
        <v>0</v>
      </c>
      <c r="Q510" s="177">
        <f>ROUND(E510*P510,2)</f>
        <v>0</v>
      </c>
      <c r="R510" s="179"/>
      <c r="S510" s="179" t="s">
        <v>205</v>
      </c>
      <c r="T510" s="180" t="s">
        <v>154</v>
      </c>
      <c r="U510" s="158">
        <v>0</v>
      </c>
      <c r="V510" s="158">
        <f>ROUND(E510*U510,2)</f>
        <v>0</v>
      </c>
      <c r="W510" s="158"/>
      <c r="X510" s="158" t="s">
        <v>384</v>
      </c>
      <c r="Y510" s="147"/>
      <c r="Z510" s="147"/>
      <c r="AA510" s="147"/>
      <c r="AB510" s="147"/>
      <c r="AC510" s="147"/>
      <c r="AD510" s="147"/>
      <c r="AE510" s="147"/>
      <c r="AF510" s="147"/>
      <c r="AG510" s="147" t="s">
        <v>527</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266"/>
      <c r="D511" s="267"/>
      <c r="E511" s="267"/>
      <c r="F511" s="267"/>
      <c r="G511" s="267"/>
      <c r="H511" s="158"/>
      <c r="I511" s="158"/>
      <c r="J511" s="158"/>
      <c r="K511" s="158"/>
      <c r="L511" s="158"/>
      <c r="M511" s="158"/>
      <c r="N511" s="157"/>
      <c r="O511" s="157"/>
      <c r="P511" s="157"/>
      <c r="Q511" s="157"/>
      <c r="R511" s="158"/>
      <c r="S511" s="158"/>
      <c r="T511" s="158"/>
      <c r="U511" s="158"/>
      <c r="V511" s="158"/>
      <c r="W511" s="158"/>
      <c r="X511" s="158"/>
      <c r="Y511" s="147"/>
      <c r="Z511" s="147"/>
      <c r="AA511" s="147"/>
      <c r="AB511" s="147"/>
      <c r="AC511" s="147"/>
      <c r="AD511" s="147"/>
      <c r="AE511" s="147"/>
      <c r="AF511" s="147"/>
      <c r="AG511" s="147" t="s">
        <v>159</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x14ac:dyDescent="0.2">
      <c r="A512" s="164" t="s">
        <v>148</v>
      </c>
      <c r="B512" s="165" t="s">
        <v>116</v>
      </c>
      <c r="C512" s="184" t="s">
        <v>117</v>
      </c>
      <c r="D512" s="166"/>
      <c r="E512" s="167"/>
      <c r="F512" s="168"/>
      <c r="G512" s="168">
        <f>SUMIF(AG513:AG544,"&lt;&gt;NOR",G513:G544)</f>
        <v>0</v>
      </c>
      <c r="H512" s="168"/>
      <c r="I512" s="168">
        <f>SUM(I513:I544)</f>
        <v>0</v>
      </c>
      <c r="J512" s="168"/>
      <c r="K512" s="168">
        <f>SUM(K513:K544)</f>
        <v>0</v>
      </c>
      <c r="L512" s="168"/>
      <c r="M512" s="168">
        <f>SUM(M513:M544)</f>
        <v>0</v>
      </c>
      <c r="N512" s="167"/>
      <c r="O512" s="167">
        <f>SUM(O513:O544)</f>
        <v>0</v>
      </c>
      <c r="P512" s="167"/>
      <c r="Q512" s="167">
        <f>SUM(Q513:Q544)</f>
        <v>0</v>
      </c>
      <c r="R512" s="168"/>
      <c r="S512" s="168"/>
      <c r="T512" s="169"/>
      <c r="U512" s="163"/>
      <c r="V512" s="163">
        <f>SUM(V513:V544)</f>
        <v>316.57</v>
      </c>
      <c r="W512" s="163"/>
      <c r="X512" s="163"/>
      <c r="AG512" t="s">
        <v>149</v>
      </c>
    </row>
    <row r="513" spans="1:60" ht="22.5" outlineLevel="1" x14ac:dyDescent="0.2">
      <c r="A513" s="174">
        <v>86</v>
      </c>
      <c r="B513" s="175" t="s">
        <v>561</v>
      </c>
      <c r="C513" s="185" t="s">
        <v>562</v>
      </c>
      <c r="D513" s="176" t="s">
        <v>447</v>
      </c>
      <c r="E513" s="177">
        <v>185.23490000000001</v>
      </c>
      <c r="F513" s="178"/>
      <c r="G513" s="179">
        <f>ROUND(E513*F513,2)</f>
        <v>0</v>
      </c>
      <c r="H513" s="178"/>
      <c r="I513" s="179">
        <f>ROUND(E513*H513,2)</f>
        <v>0</v>
      </c>
      <c r="J513" s="178"/>
      <c r="K513" s="179">
        <f>ROUND(E513*J513,2)</f>
        <v>0</v>
      </c>
      <c r="L513" s="179">
        <v>21</v>
      </c>
      <c r="M513" s="179">
        <f>G513*(1+L513/100)</f>
        <v>0</v>
      </c>
      <c r="N513" s="177">
        <v>0</v>
      </c>
      <c r="O513" s="177">
        <f>ROUND(E513*N513,2)</f>
        <v>0</v>
      </c>
      <c r="P513" s="177">
        <v>0</v>
      </c>
      <c r="Q513" s="177">
        <f>ROUND(E513*P513,2)</f>
        <v>0</v>
      </c>
      <c r="R513" s="179" t="s">
        <v>563</v>
      </c>
      <c r="S513" s="179" t="s">
        <v>153</v>
      </c>
      <c r="T513" s="180" t="s">
        <v>153</v>
      </c>
      <c r="U513" s="158">
        <v>0.27700000000000002</v>
      </c>
      <c r="V513" s="158">
        <f>ROUND(E513*U513,2)</f>
        <v>51.31</v>
      </c>
      <c r="W513" s="158"/>
      <c r="X513" s="158" t="s">
        <v>564</v>
      </c>
      <c r="Y513" s="147"/>
      <c r="Z513" s="147"/>
      <c r="AA513" s="147"/>
      <c r="AB513" s="147"/>
      <c r="AC513" s="147"/>
      <c r="AD513" s="147"/>
      <c r="AE513" s="147"/>
      <c r="AF513" s="147"/>
      <c r="AG513" s="147" t="s">
        <v>565</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268" t="s">
        <v>566</v>
      </c>
      <c r="D514" s="269"/>
      <c r="E514" s="269"/>
      <c r="F514" s="269"/>
      <c r="G514" s="269"/>
      <c r="H514" s="158"/>
      <c r="I514" s="158"/>
      <c r="J514" s="158"/>
      <c r="K514" s="158"/>
      <c r="L514" s="158"/>
      <c r="M514" s="158"/>
      <c r="N514" s="157"/>
      <c r="O514" s="157"/>
      <c r="P514" s="157"/>
      <c r="Q514" s="157"/>
      <c r="R514" s="158"/>
      <c r="S514" s="158"/>
      <c r="T514" s="158"/>
      <c r="U514" s="158"/>
      <c r="V514" s="158"/>
      <c r="W514" s="158"/>
      <c r="X514" s="158"/>
      <c r="Y514" s="147"/>
      <c r="Z514" s="147"/>
      <c r="AA514" s="147"/>
      <c r="AB514" s="147"/>
      <c r="AC514" s="147"/>
      <c r="AD514" s="147"/>
      <c r="AE514" s="147"/>
      <c r="AF514" s="147"/>
      <c r="AG514" s="147" t="s">
        <v>221</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253" t="s">
        <v>567</v>
      </c>
      <c r="D515" s="254"/>
      <c r="E515" s="254"/>
      <c r="F515" s="254"/>
      <c r="G515" s="254"/>
      <c r="H515" s="158"/>
      <c r="I515" s="158"/>
      <c r="J515" s="158"/>
      <c r="K515" s="158"/>
      <c r="L515" s="158"/>
      <c r="M515" s="158"/>
      <c r="N515" s="157"/>
      <c r="O515" s="157"/>
      <c r="P515" s="157"/>
      <c r="Q515" s="157"/>
      <c r="R515" s="158"/>
      <c r="S515" s="158"/>
      <c r="T515" s="158"/>
      <c r="U515" s="158"/>
      <c r="V515" s="158"/>
      <c r="W515" s="158"/>
      <c r="X515" s="158"/>
      <c r="Y515" s="147"/>
      <c r="Z515" s="147"/>
      <c r="AA515" s="147"/>
      <c r="AB515" s="147"/>
      <c r="AC515" s="147"/>
      <c r="AD515" s="147"/>
      <c r="AE515" s="147"/>
      <c r="AF515" s="147"/>
      <c r="AG515" s="147" t="s">
        <v>157</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253" t="s">
        <v>568</v>
      </c>
      <c r="D516" s="254"/>
      <c r="E516" s="254"/>
      <c r="F516" s="254"/>
      <c r="G516" s="254"/>
      <c r="H516" s="158"/>
      <c r="I516" s="158"/>
      <c r="J516" s="158"/>
      <c r="K516" s="158"/>
      <c r="L516" s="158"/>
      <c r="M516" s="158"/>
      <c r="N516" s="157"/>
      <c r="O516" s="157"/>
      <c r="P516" s="157"/>
      <c r="Q516" s="157"/>
      <c r="R516" s="158"/>
      <c r="S516" s="158"/>
      <c r="T516" s="158"/>
      <c r="U516" s="158"/>
      <c r="V516" s="158"/>
      <c r="W516" s="158"/>
      <c r="X516" s="158"/>
      <c r="Y516" s="147"/>
      <c r="Z516" s="147"/>
      <c r="AA516" s="147"/>
      <c r="AB516" s="147"/>
      <c r="AC516" s="147"/>
      <c r="AD516" s="147"/>
      <c r="AE516" s="147"/>
      <c r="AF516" s="147"/>
      <c r="AG516" s="147" t="s">
        <v>157</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ht="22.5" outlineLevel="1" x14ac:dyDescent="0.2">
      <c r="A517" s="154"/>
      <c r="B517" s="155"/>
      <c r="C517" s="253" t="s">
        <v>569</v>
      </c>
      <c r="D517" s="254"/>
      <c r="E517" s="254"/>
      <c r="F517" s="254"/>
      <c r="G517" s="254"/>
      <c r="H517" s="158"/>
      <c r="I517" s="158"/>
      <c r="J517" s="158"/>
      <c r="K517" s="158"/>
      <c r="L517" s="158"/>
      <c r="M517" s="158"/>
      <c r="N517" s="157"/>
      <c r="O517" s="157"/>
      <c r="P517" s="157"/>
      <c r="Q517" s="157"/>
      <c r="R517" s="158"/>
      <c r="S517" s="158"/>
      <c r="T517" s="158"/>
      <c r="U517" s="158"/>
      <c r="V517" s="158"/>
      <c r="W517" s="158"/>
      <c r="X517" s="158"/>
      <c r="Y517" s="147"/>
      <c r="Z517" s="147"/>
      <c r="AA517" s="147"/>
      <c r="AB517" s="147"/>
      <c r="AC517" s="147"/>
      <c r="AD517" s="147"/>
      <c r="AE517" s="147"/>
      <c r="AF517" s="147"/>
      <c r="AG517" s="147" t="s">
        <v>157</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81" t="str">
        <f>C517</f>
        <v>- při vodorovné dopravě po vodě : vyložení na hromady na suchu nebo na přeložení na dopravní prostředek na suchu do 15 m vodorovně a současně do 4 m svisle,</v>
      </c>
      <c r="BB517" s="147"/>
      <c r="BC517" s="147"/>
      <c r="BD517" s="147"/>
      <c r="BE517" s="147"/>
      <c r="BF517" s="147"/>
      <c r="BG517" s="147"/>
      <c r="BH517" s="147"/>
    </row>
    <row r="518" spans="1:60" outlineLevel="1" x14ac:dyDescent="0.2">
      <c r="A518" s="154"/>
      <c r="B518" s="155"/>
      <c r="C518" s="253" t="s">
        <v>570</v>
      </c>
      <c r="D518" s="254"/>
      <c r="E518" s="254"/>
      <c r="F518" s="254"/>
      <c r="G518" s="254"/>
      <c r="H518" s="158"/>
      <c r="I518" s="158"/>
      <c r="J518" s="158"/>
      <c r="K518" s="158"/>
      <c r="L518" s="158"/>
      <c r="M518" s="158"/>
      <c r="N518" s="157"/>
      <c r="O518" s="157"/>
      <c r="P518" s="157"/>
      <c r="Q518" s="157"/>
      <c r="R518" s="158"/>
      <c r="S518" s="158"/>
      <c r="T518" s="158"/>
      <c r="U518" s="158"/>
      <c r="V518" s="158"/>
      <c r="W518" s="158"/>
      <c r="X518" s="158"/>
      <c r="Y518" s="147"/>
      <c r="Z518" s="147"/>
      <c r="AA518" s="147"/>
      <c r="AB518" s="147"/>
      <c r="AC518" s="147"/>
      <c r="AD518" s="147"/>
      <c r="AE518" s="147"/>
      <c r="AF518" s="147"/>
      <c r="AG518" s="147" t="s">
        <v>157</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92" t="s">
        <v>571</v>
      </c>
      <c r="D519" s="190"/>
      <c r="E519" s="191"/>
      <c r="F519" s="158"/>
      <c r="G519" s="158"/>
      <c r="H519" s="158"/>
      <c r="I519" s="158"/>
      <c r="J519" s="158"/>
      <c r="K519" s="158"/>
      <c r="L519" s="158"/>
      <c r="M519" s="158"/>
      <c r="N519" s="157"/>
      <c r="O519" s="157"/>
      <c r="P519" s="157"/>
      <c r="Q519" s="157"/>
      <c r="R519" s="158"/>
      <c r="S519" s="158"/>
      <c r="T519" s="158"/>
      <c r="U519" s="158"/>
      <c r="V519" s="158"/>
      <c r="W519" s="158"/>
      <c r="X519" s="158"/>
      <c r="Y519" s="147"/>
      <c r="Z519" s="147"/>
      <c r="AA519" s="147"/>
      <c r="AB519" s="147"/>
      <c r="AC519" s="147"/>
      <c r="AD519" s="147"/>
      <c r="AE519" s="147"/>
      <c r="AF519" s="147"/>
      <c r="AG519" s="147" t="s">
        <v>223</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92" t="s">
        <v>572</v>
      </c>
      <c r="D520" s="190"/>
      <c r="E520" s="191"/>
      <c r="F520" s="158"/>
      <c r="G520" s="158"/>
      <c r="H520" s="158"/>
      <c r="I520" s="158"/>
      <c r="J520" s="158"/>
      <c r="K520" s="158"/>
      <c r="L520" s="158"/>
      <c r="M520" s="158"/>
      <c r="N520" s="157"/>
      <c r="O520" s="157"/>
      <c r="P520" s="157"/>
      <c r="Q520" s="157"/>
      <c r="R520" s="158"/>
      <c r="S520" s="158"/>
      <c r="T520" s="158"/>
      <c r="U520" s="158"/>
      <c r="V520" s="158"/>
      <c r="W520" s="158"/>
      <c r="X520" s="158"/>
      <c r="Y520" s="147"/>
      <c r="Z520" s="147"/>
      <c r="AA520" s="147"/>
      <c r="AB520" s="147"/>
      <c r="AC520" s="147"/>
      <c r="AD520" s="147"/>
      <c r="AE520" s="147"/>
      <c r="AF520" s="147"/>
      <c r="AG520" s="147" t="s">
        <v>223</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92" t="s">
        <v>573</v>
      </c>
      <c r="D521" s="190"/>
      <c r="E521" s="191">
        <v>185.23490000000001</v>
      </c>
      <c r="F521" s="158"/>
      <c r="G521" s="158"/>
      <c r="H521" s="158"/>
      <c r="I521" s="158"/>
      <c r="J521" s="158"/>
      <c r="K521" s="158"/>
      <c r="L521" s="158"/>
      <c r="M521" s="158"/>
      <c r="N521" s="157"/>
      <c r="O521" s="157"/>
      <c r="P521" s="157"/>
      <c r="Q521" s="157"/>
      <c r="R521" s="158"/>
      <c r="S521" s="158"/>
      <c r="T521" s="158"/>
      <c r="U521" s="158"/>
      <c r="V521" s="158"/>
      <c r="W521" s="158"/>
      <c r="X521" s="158"/>
      <c r="Y521" s="147"/>
      <c r="Z521" s="147"/>
      <c r="AA521" s="147"/>
      <c r="AB521" s="147"/>
      <c r="AC521" s="147"/>
      <c r="AD521" s="147"/>
      <c r="AE521" s="147"/>
      <c r="AF521" s="147"/>
      <c r="AG521" s="147" t="s">
        <v>223</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264"/>
      <c r="D522" s="265"/>
      <c r="E522" s="265"/>
      <c r="F522" s="265"/>
      <c r="G522" s="265"/>
      <c r="H522" s="158"/>
      <c r="I522" s="158"/>
      <c r="J522" s="158"/>
      <c r="K522" s="158"/>
      <c r="L522" s="158"/>
      <c r="M522" s="158"/>
      <c r="N522" s="157"/>
      <c r="O522" s="157"/>
      <c r="P522" s="157"/>
      <c r="Q522" s="157"/>
      <c r="R522" s="158"/>
      <c r="S522" s="158"/>
      <c r="T522" s="158"/>
      <c r="U522" s="158"/>
      <c r="V522" s="158"/>
      <c r="W522" s="158"/>
      <c r="X522" s="158"/>
      <c r="Y522" s="147"/>
      <c r="Z522" s="147"/>
      <c r="AA522" s="147"/>
      <c r="AB522" s="147"/>
      <c r="AC522" s="147"/>
      <c r="AD522" s="147"/>
      <c r="AE522" s="147"/>
      <c r="AF522" s="147"/>
      <c r="AG522" s="147" t="s">
        <v>159</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74">
        <v>87</v>
      </c>
      <c r="B523" s="175" t="s">
        <v>574</v>
      </c>
      <c r="C523" s="185" t="s">
        <v>575</v>
      </c>
      <c r="D523" s="176" t="s">
        <v>447</v>
      </c>
      <c r="E523" s="177">
        <v>185.23490000000001</v>
      </c>
      <c r="F523" s="178"/>
      <c r="G523" s="179">
        <f>ROUND(E523*F523,2)</f>
        <v>0</v>
      </c>
      <c r="H523" s="178"/>
      <c r="I523" s="179">
        <f>ROUND(E523*H523,2)</f>
        <v>0</v>
      </c>
      <c r="J523" s="178"/>
      <c r="K523" s="179">
        <f>ROUND(E523*J523,2)</f>
        <v>0</v>
      </c>
      <c r="L523" s="179">
        <v>21</v>
      </c>
      <c r="M523" s="179">
        <f>G523*(1+L523/100)</f>
        <v>0</v>
      </c>
      <c r="N523" s="177">
        <v>0</v>
      </c>
      <c r="O523" s="177">
        <f>ROUND(E523*N523,2)</f>
        <v>0</v>
      </c>
      <c r="P523" s="177">
        <v>0</v>
      </c>
      <c r="Q523" s="177">
        <f>ROUND(E523*P523,2)</f>
        <v>0</v>
      </c>
      <c r="R523" s="179" t="s">
        <v>422</v>
      </c>
      <c r="S523" s="179" t="s">
        <v>153</v>
      </c>
      <c r="T523" s="180" t="s">
        <v>153</v>
      </c>
      <c r="U523" s="158">
        <v>0.49</v>
      </c>
      <c r="V523" s="158">
        <f>ROUND(E523*U523,2)</f>
        <v>90.77</v>
      </c>
      <c r="W523" s="158"/>
      <c r="X523" s="158" t="s">
        <v>564</v>
      </c>
      <c r="Y523" s="147"/>
      <c r="Z523" s="147"/>
      <c r="AA523" s="147"/>
      <c r="AB523" s="147"/>
      <c r="AC523" s="147"/>
      <c r="AD523" s="147"/>
      <c r="AE523" s="147"/>
      <c r="AF523" s="147"/>
      <c r="AG523" s="147" t="s">
        <v>565</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262" t="s">
        <v>576</v>
      </c>
      <c r="D524" s="263"/>
      <c r="E524" s="263"/>
      <c r="F524" s="263"/>
      <c r="G524" s="263"/>
      <c r="H524" s="158"/>
      <c r="I524" s="158"/>
      <c r="J524" s="158"/>
      <c r="K524" s="158"/>
      <c r="L524" s="158"/>
      <c r="M524" s="158"/>
      <c r="N524" s="157"/>
      <c r="O524" s="157"/>
      <c r="P524" s="157"/>
      <c r="Q524" s="157"/>
      <c r="R524" s="158"/>
      <c r="S524" s="158"/>
      <c r="T524" s="158"/>
      <c r="U524" s="158"/>
      <c r="V524" s="158"/>
      <c r="W524" s="158"/>
      <c r="X524" s="158"/>
      <c r="Y524" s="147"/>
      <c r="Z524" s="147"/>
      <c r="AA524" s="147"/>
      <c r="AB524" s="147"/>
      <c r="AC524" s="147"/>
      <c r="AD524" s="147"/>
      <c r="AE524" s="147"/>
      <c r="AF524" s="147"/>
      <c r="AG524" s="147" t="s">
        <v>157</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92" t="s">
        <v>571</v>
      </c>
      <c r="D525" s="190"/>
      <c r="E525" s="191"/>
      <c r="F525" s="158"/>
      <c r="G525" s="158"/>
      <c r="H525" s="158"/>
      <c r="I525" s="158"/>
      <c r="J525" s="158"/>
      <c r="K525" s="158"/>
      <c r="L525" s="158"/>
      <c r="M525" s="158"/>
      <c r="N525" s="157"/>
      <c r="O525" s="157"/>
      <c r="P525" s="157"/>
      <c r="Q525" s="157"/>
      <c r="R525" s="158"/>
      <c r="S525" s="158"/>
      <c r="T525" s="158"/>
      <c r="U525" s="158"/>
      <c r="V525" s="158"/>
      <c r="W525" s="158"/>
      <c r="X525" s="158"/>
      <c r="Y525" s="147"/>
      <c r="Z525" s="147"/>
      <c r="AA525" s="147"/>
      <c r="AB525" s="147"/>
      <c r="AC525" s="147"/>
      <c r="AD525" s="147"/>
      <c r="AE525" s="147"/>
      <c r="AF525" s="147"/>
      <c r="AG525" s="147" t="s">
        <v>223</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92" t="s">
        <v>572</v>
      </c>
      <c r="D526" s="190"/>
      <c r="E526" s="191"/>
      <c r="F526" s="158"/>
      <c r="G526" s="158"/>
      <c r="H526" s="158"/>
      <c r="I526" s="158"/>
      <c r="J526" s="158"/>
      <c r="K526" s="158"/>
      <c r="L526" s="158"/>
      <c r="M526" s="158"/>
      <c r="N526" s="157"/>
      <c r="O526" s="157"/>
      <c r="P526" s="157"/>
      <c r="Q526" s="157"/>
      <c r="R526" s="158"/>
      <c r="S526" s="158"/>
      <c r="T526" s="158"/>
      <c r="U526" s="158"/>
      <c r="V526" s="158"/>
      <c r="W526" s="158"/>
      <c r="X526" s="158"/>
      <c r="Y526" s="147"/>
      <c r="Z526" s="147"/>
      <c r="AA526" s="147"/>
      <c r="AB526" s="147"/>
      <c r="AC526" s="147"/>
      <c r="AD526" s="147"/>
      <c r="AE526" s="147"/>
      <c r="AF526" s="147"/>
      <c r="AG526" s="147" t="s">
        <v>223</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92" t="s">
        <v>573</v>
      </c>
      <c r="D527" s="190"/>
      <c r="E527" s="191">
        <v>185.23490000000001</v>
      </c>
      <c r="F527" s="158"/>
      <c r="G527" s="158"/>
      <c r="H527" s="158"/>
      <c r="I527" s="158"/>
      <c r="J527" s="158"/>
      <c r="K527" s="158"/>
      <c r="L527" s="158"/>
      <c r="M527" s="158"/>
      <c r="N527" s="157"/>
      <c r="O527" s="157"/>
      <c r="P527" s="157"/>
      <c r="Q527" s="157"/>
      <c r="R527" s="158"/>
      <c r="S527" s="158"/>
      <c r="T527" s="158"/>
      <c r="U527" s="158"/>
      <c r="V527" s="158"/>
      <c r="W527" s="158"/>
      <c r="X527" s="158"/>
      <c r="Y527" s="147"/>
      <c r="Z527" s="147"/>
      <c r="AA527" s="147"/>
      <c r="AB527" s="147"/>
      <c r="AC527" s="147"/>
      <c r="AD527" s="147"/>
      <c r="AE527" s="147"/>
      <c r="AF527" s="147"/>
      <c r="AG527" s="147" t="s">
        <v>223</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264"/>
      <c r="D528" s="265"/>
      <c r="E528" s="265"/>
      <c r="F528" s="265"/>
      <c r="G528" s="265"/>
      <c r="H528" s="158"/>
      <c r="I528" s="158"/>
      <c r="J528" s="158"/>
      <c r="K528" s="158"/>
      <c r="L528" s="158"/>
      <c r="M528" s="158"/>
      <c r="N528" s="157"/>
      <c r="O528" s="157"/>
      <c r="P528" s="157"/>
      <c r="Q528" s="157"/>
      <c r="R528" s="158"/>
      <c r="S528" s="158"/>
      <c r="T528" s="158"/>
      <c r="U528" s="158"/>
      <c r="V528" s="158"/>
      <c r="W528" s="158"/>
      <c r="X528" s="158"/>
      <c r="Y528" s="147"/>
      <c r="Z528" s="147"/>
      <c r="AA528" s="147"/>
      <c r="AB528" s="147"/>
      <c r="AC528" s="147"/>
      <c r="AD528" s="147"/>
      <c r="AE528" s="147"/>
      <c r="AF528" s="147"/>
      <c r="AG528" s="147" t="s">
        <v>159</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74">
        <v>88</v>
      </c>
      <c r="B529" s="175" t="s">
        <v>577</v>
      </c>
      <c r="C529" s="185" t="s">
        <v>578</v>
      </c>
      <c r="D529" s="176" t="s">
        <v>447</v>
      </c>
      <c r="E529" s="177">
        <v>1667.1141</v>
      </c>
      <c r="F529" s="178"/>
      <c r="G529" s="179">
        <f>ROUND(E529*F529,2)</f>
        <v>0</v>
      </c>
      <c r="H529" s="178"/>
      <c r="I529" s="179">
        <f>ROUND(E529*H529,2)</f>
        <v>0</v>
      </c>
      <c r="J529" s="178"/>
      <c r="K529" s="179">
        <f>ROUND(E529*J529,2)</f>
        <v>0</v>
      </c>
      <c r="L529" s="179">
        <v>21</v>
      </c>
      <c r="M529" s="179">
        <f>G529*(1+L529/100)</f>
        <v>0</v>
      </c>
      <c r="N529" s="177">
        <v>0</v>
      </c>
      <c r="O529" s="177">
        <f>ROUND(E529*N529,2)</f>
        <v>0</v>
      </c>
      <c r="P529" s="177">
        <v>0</v>
      </c>
      <c r="Q529" s="177">
        <f>ROUND(E529*P529,2)</f>
        <v>0</v>
      </c>
      <c r="R529" s="179" t="s">
        <v>422</v>
      </c>
      <c r="S529" s="179" t="s">
        <v>153</v>
      </c>
      <c r="T529" s="180" t="s">
        <v>153</v>
      </c>
      <c r="U529" s="158">
        <v>0</v>
      </c>
      <c r="V529" s="158">
        <f>ROUND(E529*U529,2)</f>
        <v>0</v>
      </c>
      <c r="W529" s="158"/>
      <c r="X529" s="158" t="s">
        <v>564</v>
      </c>
      <c r="Y529" s="147"/>
      <c r="Z529" s="147"/>
      <c r="AA529" s="147"/>
      <c r="AB529" s="147"/>
      <c r="AC529" s="147"/>
      <c r="AD529" s="147"/>
      <c r="AE529" s="147"/>
      <c r="AF529" s="147"/>
      <c r="AG529" s="147" t="s">
        <v>565</v>
      </c>
      <c r="AH529" s="147"/>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92" t="s">
        <v>571</v>
      </c>
      <c r="D530" s="190"/>
      <c r="E530" s="191"/>
      <c r="F530" s="158"/>
      <c r="G530" s="158"/>
      <c r="H530" s="158"/>
      <c r="I530" s="158"/>
      <c r="J530" s="158"/>
      <c r="K530" s="158"/>
      <c r="L530" s="158"/>
      <c r="M530" s="158"/>
      <c r="N530" s="157"/>
      <c r="O530" s="157"/>
      <c r="P530" s="157"/>
      <c r="Q530" s="157"/>
      <c r="R530" s="158"/>
      <c r="S530" s="158"/>
      <c r="T530" s="158"/>
      <c r="U530" s="158"/>
      <c r="V530" s="158"/>
      <c r="W530" s="158"/>
      <c r="X530" s="158"/>
      <c r="Y530" s="147"/>
      <c r="Z530" s="147"/>
      <c r="AA530" s="147"/>
      <c r="AB530" s="147"/>
      <c r="AC530" s="147"/>
      <c r="AD530" s="147"/>
      <c r="AE530" s="147"/>
      <c r="AF530" s="147"/>
      <c r="AG530" s="147" t="s">
        <v>223</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92" t="s">
        <v>572</v>
      </c>
      <c r="D531" s="190"/>
      <c r="E531" s="191"/>
      <c r="F531" s="158"/>
      <c r="G531" s="158"/>
      <c r="H531" s="158"/>
      <c r="I531" s="158"/>
      <c r="J531" s="158"/>
      <c r="K531" s="158"/>
      <c r="L531" s="158"/>
      <c r="M531" s="158"/>
      <c r="N531" s="157"/>
      <c r="O531" s="157"/>
      <c r="P531" s="157"/>
      <c r="Q531" s="157"/>
      <c r="R531" s="158"/>
      <c r="S531" s="158"/>
      <c r="T531" s="158"/>
      <c r="U531" s="158"/>
      <c r="V531" s="158"/>
      <c r="W531" s="158"/>
      <c r="X531" s="158"/>
      <c r="Y531" s="147"/>
      <c r="Z531" s="147"/>
      <c r="AA531" s="147"/>
      <c r="AB531" s="147"/>
      <c r="AC531" s="147"/>
      <c r="AD531" s="147"/>
      <c r="AE531" s="147"/>
      <c r="AF531" s="147"/>
      <c r="AG531" s="147" t="s">
        <v>223</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92" t="s">
        <v>579</v>
      </c>
      <c r="D532" s="190"/>
      <c r="E532" s="191">
        <v>1667.1141</v>
      </c>
      <c r="F532" s="158"/>
      <c r="G532" s="158"/>
      <c r="H532" s="158"/>
      <c r="I532" s="158"/>
      <c r="J532" s="158"/>
      <c r="K532" s="158"/>
      <c r="L532" s="158"/>
      <c r="M532" s="158"/>
      <c r="N532" s="157"/>
      <c r="O532" s="157"/>
      <c r="P532" s="157"/>
      <c r="Q532" s="157"/>
      <c r="R532" s="158"/>
      <c r="S532" s="158"/>
      <c r="T532" s="158"/>
      <c r="U532" s="158"/>
      <c r="V532" s="158"/>
      <c r="W532" s="158"/>
      <c r="X532" s="158"/>
      <c r="Y532" s="147"/>
      <c r="Z532" s="147"/>
      <c r="AA532" s="147"/>
      <c r="AB532" s="147"/>
      <c r="AC532" s="147"/>
      <c r="AD532" s="147"/>
      <c r="AE532" s="147"/>
      <c r="AF532" s="147"/>
      <c r="AG532" s="147" t="s">
        <v>223</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264"/>
      <c r="D533" s="265"/>
      <c r="E533" s="265"/>
      <c r="F533" s="265"/>
      <c r="G533" s="265"/>
      <c r="H533" s="158"/>
      <c r="I533" s="158"/>
      <c r="J533" s="158"/>
      <c r="K533" s="158"/>
      <c r="L533" s="158"/>
      <c r="M533" s="158"/>
      <c r="N533" s="157"/>
      <c r="O533" s="157"/>
      <c r="P533" s="157"/>
      <c r="Q533" s="157"/>
      <c r="R533" s="158"/>
      <c r="S533" s="158"/>
      <c r="T533" s="158"/>
      <c r="U533" s="158"/>
      <c r="V533" s="158"/>
      <c r="W533" s="158"/>
      <c r="X533" s="158"/>
      <c r="Y533" s="147"/>
      <c r="Z533" s="147"/>
      <c r="AA533" s="147"/>
      <c r="AB533" s="147"/>
      <c r="AC533" s="147"/>
      <c r="AD533" s="147"/>
      <c r="AE533" s="147"/>
      <c r="AF533" s="147"/>
      <c r="AG533" s="147" t="s">
        <v>159</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74">
        <v>89</v>
      </c>
      <c r="B534" s="175" t="s">
        <v>580</v>
      </c>
      <c r="C534" s="185" t="s">
        <v>581</v>
      </c>
      <c r="D534" s="176" t="s">
        <v>447</v>
      </c>
      <c r="E534" s="177">
        <v>185.23490000000001</v>
      </c>
      <c r="F534" s="178"/>
      <c r="G534" s="179">
        <f>ROUND(E534*F534,2)</f>
        <v>0</v>
      </c>
      <c r="H534" s="178"/>
      <c r="I534" s="179">
        <f>ROUND(E534*H534,2)</f>
        <v>0</v>
      </c>
      <c r="J534" s="178"/>
      <c r="K534" s="179">
        <f>ROUND(E534*J534,2)</f>
        <v>0</v>
      </c>
      <c r="L534" s="179">
        <v>21</v>
      </c>
      <c r="M534" s="179">
        <f>G534*(1+L534/100)</f>
        <v>0</v>
      </c>
      <c r="N534" s="177">
        <v>0</v>
      </c>
      <c r="O534" s="177">
        <f>ROUND(E534*N534,2)</f>
        <v>0</v>
      </c>
      <c r="P534" s="177">
        <v>0</v>
      </c>
      <c r="Q534" s="177">
        <f>ROUND(E534*P534,2)</f>
        <v>0</v>
      </c>
      <c r="R534" s="179" t="s">
        <v>422</v>
      </c>
      <c r="S534" s="179" t="s">
        <v>153</v>
      </c>
      <c r="T534" s="180" t="s">
        <v>153</v>
      </c>
      <c r="U534" s="158">
        <v>0.94199999999999995</v>
      </c>
      <c r="V534" s="158">
        <f>ROUND(E534*U534,2)</f>
        <v>174.49</v>
      </c>
      <c r="W534" s="158"/>
      <c r="X534" s="158" t="s">
        <v>564</v>
      </c>
      <c r="Y534" s="147"/>
      <c r="Z534" s="147"/>
      <c r="AA534" s="147"/>
      <c r="AB534" s="147"/>
      <c r="AC534" s="147"/>
      <c r="AD534" s="147"/>
      <c r="AE534" s="147"/>
      <c r="AF534" s="147"/>
      <c r="AG534" s="147" t="s">
        <v>565</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262" t="s">
        <v>582</v>
      </c>
      <c r="D535" s="263"/>
      <c r="E535" s="263"/>
      <c r="F535" s="263"/>
      <c r="G535" s="263"/>
      <c r="H535" s="158"/>
      <c r="I535" s="158"/>
      <c r="J535" s="158"/>
      <c r="K535" s="158"/>
      <c r="L535" s="158"/>
      <c r="M535" s="158"/>
      <c r="N535" s="157"/>
      <c r="O535" s="157"/>
      <c r="P535" s="157"/>
      <c r="Q535" s="157"/>
      <c r="R535" s="158"/>
      <c r="S535" s="158"/>
      <c r="T535" s="158"/>
      <c r="U535" s="158"/>
      <c r="V535" s="158"/>
      <c r="W535" s="158"/>
      <c r="X535" s="158"/>
      <c r="Y535" s="147"/>
      <c r="Z535" s="147"/>
      <c r="AA535" s="147"/>
      <c r="AB535" s="147"/>
      <c r="AC535" s="147"/>
      <c r="AD535" s="147"/>
      <c r="AE535" s="147"/>
      <c r="AF535" s="147"/>
      <c r="AG535" s="147" t="s">
        <v>157</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92" t="s">
        <v>571</v>
      </c>
      <c r="D536" s="190"/>
      <c r="E536" s="191"/>
      <c r="F536" s="158"/>
      <c r="G536" s="158"/>
      <c r="H536" s="158"/>
      <c r="I536" s="158"/>
      <c r="J536" s="158"/>
      <c r="K536" s="158"/>
      <c r="L536" s="158"/>
      <c r="M536" s="158"/>
      <c r="N536" s="157"/>
      <c r="O536" s="157"/>
      <c r="P536" s="157"/>
      <c r="Q536" s="157"/>
      <c r="R536" s="158"/>
      <c r="S536" s="158"/>
      <c r="T536" s="158"/>
      <c r="U536" s="158"/>
      <c r="V536" s="158"/>
      <c r="W536" s="158"/>
      <c r="X536" s="158"/>
      <c r="Y536" s="147"/>
      <c r="Z536" s="147"/>
      <c r="AA536" s="147"/>
      <c r="AB536" s="147"/>
      <c r="AC536" s="147"/>
      <c r="AD536" s="147"/>
      <c r="AE536" s="147"/>
      <c r="AF536" s="147"/>
      <c r="AG536" s="147" t="s">
        <v>223</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92" t="s">
        <v>572</v>
      </c>
      <c r="D537" s="190"/>
      <c r="E537" s="191"/>
      <c r="F537" s="158"/>
      <c r="G537" s="158"/>
      <c r="H537" s="158"/>
      <c r="I537" s="158"/>
      <c r="J537" s="158"/>
      <c r="K537" s="158"/>
      <c r="L537" s="158"/>
      <c r="M537" s="158"/>
      <c r="N537" s="157"/>
      <c r="O537" s="157"/>
      <c r="P537" s="157"/>
      <c r="Q537" s="157"/>
      <c r="R537" s="158"/>
      <c r="S537" s="158"/>
      <c r="T537" s="158"/>
      <c r="U537" s="158"/>
      <c r="V537" s="158"/>
      <c r="W537" s="158"/>
      <c r="X537" s="158"/>
      <c r="Y537" s="147"/>
      <c r="Z537" s="147"/>
      <c r="AA537" s="147"/>
      <c r="AB537" s="147"/>
      <c r="AC537" s="147"/>
      <c r="AD537" s="147"/>
      <c r="AE537" s="147"/>
      <c r="AF537" s="147"/>
      <c r="AG537" s="147" t="s">
        <v>223</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92" t="s">
        <v>573</v>
      </c>
      <c r="D538" s="190"/>
      <c r="E538" s="191">
        <v>185.23490000000001</v>
      </c>
      <c r="F538" s="158"/>
      <c r="G538" s="158"/>
      <c r="H538" s="158"/>
      <c r="I538" s="158"/>
      <c r="J538" s="158"/>
      <c r="K538" s="158"/>
      <c r="L538" s="158"/>
      <c r="M538" s="158"/>
      <c r="N538" s="157"/>
      <c r="O538" s="157"/>
      <c r="P538" s="157"/>
      <c r="Q538" s="157"/>
      <c r="R538" s="158"/>
      <c r="S538" s="158"/>
      <c r="T538" s="158"/>
      <c r="U538" s="158"/>
      <c r="V538" s="158"/>
      <c r="W538" s="158"/>
      <c r="X538" s="158"/>
      <c r="Y538" s="147"/>
      <c r="Z538" s="147"/>
      <c r="AA538" s="147"/>
      <c r="AB538" s="147"/>
      <c r="AC538" s="147"/>
      <c r="AD538" s="147"/>
      <c r="AE538" s="147"/>
      <c r="AF538" s="147"/>
      <c r="AG538" s="147" t="s">
        <v>223</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264"/>
      <c r="D539" s="265"/>
      <c r="E539" s="265"/>
      <c r="F539" s="265"/>
      <c r="G539" s="265"/>
      <c r="H539" s="158"/>
      <c r="I539" s="158"/>
      <c r="J539" s="158"/>
      <c r="K539" s="158"/>
      <c r="L539" s="158"/>
      <c r="M539" s="158"/>
      <c r="N539" s="157"/>
      <c r="O539" s="157"/>
      <c r="P539" s="157"/>
      <c r="Q539" s="157"/>
      <c r="R539" s="158"/>
      <c r="S539" s="158"/>
      <c r="T539" s="158"/>
      <c r="U539" s="158"/>
      <c r="V539" s="158"/>
      <c r="W539" s="158"/>
      <c r="X539" s="158"/>
      <c r="Y539" s="147"/>
      <c r="Z539" s="147"/>
      <c r="AA539" s="147"/>
      <c r="AB539" s="147"/>
      <c r="AC539" s="147"/>
      <c r="AD539" s="147"/>
      <c r="AE539" s="147"/>
      <c r="AF539" s="147"/>
      <c r="AG539" s="147" t="s">
        <v>159</v>
      </c>
      <c r="AH539" s="147"/>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ht="22.5" outlineLevel="1" x14ac:dyDescent="0.2">
      <c r="A540" s="174">
        <v>90</v>
      </c>
      <c r="B540" s="175" t="s">
        <v>583</v>
      </c>
      <c r="C540" s="185" t="s">
        <v>584</v>
      </c>
      <c r="D540" s="176" t="s">
        <v>447</v>
      </c>
      <c r="E540" s="177">
        <v>185.23490000000001</v>
      </c>
      <c r="F540" s="178"/>
      <c r="G540" s="179">
        <f>ROUND(E540*F540,2)</f>
        <v>0</v>
      </c>
      <c r="H540" s="178"/>
      <c r="I540" s="179">
        <f>ROUND(E540*H540,2)</f>
        <v>0</v>
      </c>
      <c r="J540" s="178"/>
      <c r="K540" s="179">
        <f>ROUND(E540*J540,2)</f>
        <v>0</v>
      </c>
      <c r="L540" s="179">
        <v>21</v>
      </c>
      <c r="M540" s="179">
        <f>G540*(1+L540/100)</f>
        <v>0</v>
      </c>
      <c r="N540" s="177">
        <v>0</v>
      </c>
      <c r="O540" s="177">
        <f>ROUND(E540*N540,2)</f>
        <v>0</v>
      </c>
      <c r="P540" s="177">
        <v>0</v>
      </c>
      <c r="Q540" s="177">
        <f>ROUND(E540*P540,2)</f>
        <v>0</v>
      </c>
      <c r="R540" s="179" t="s">
        <v>422</v>
      </c>
      <c r="S540" s="179" t="s">
        <v>153</v>
      </c>
      <c r="T540" s="180" t="s">
        <v>153</v>
      </c>
      <c r="U540" s="158">
        <v>0</v>
      </c>
      <c r="V540" s="158">
        <f>ROUND(E540*U540,2)</f>
        <v>0</v>
      </c>
      <c r="W540" s="158"/>
      <c r="X540" s="158" t="s">
        <v>564</v>
      </c>
      <c r="Y540" s="147"/>
      <c r="Z540" s="147"/>
      <c r="AA540" s="147"/>
      <c r="AB540" s="147"/>
      <c r="AC540" s="147"/>
      <c r="AD540" s="147"/>
      <c r="AE540" s="147"/>
      <c r="AF540" s="147"/>
      <c r="AG540" s="147" t="s">
        <v>565</v>
      </c>
      <c r="AH540" s="147"/>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92" t="s">
        <v>571</v>
      </c>
      <c r="D541" s="190"/>
      <c r="E541" s="191"/>
      <c r="F541" s="158"/>
      <c r="G541" s="158"/>
      <c r="H541" s="158"/>
      <c r="I541" s="158"/>
      <c r="J541" s="158"/>
      <c r="K541" s="158"/>
      <c r="L541" s="158"/>
      <c r="M541" s="158"/>
      <c r="N541" s="157"/>
      <c r="O541" s="157"/>
      <c r="P541" s="157"/>
      <c r="Q541" s="157"/>
      <c r="R541" s="158"/>
      <c r="S541" s="158"/>
      <c r="T541" s="158"/>
      <c r="U541" s="158"/>
      <c r="V541" s="158"/>
      <c r="W541" s="158"/>
      <c r="X541" s="158"/>
      <c r="Y541" s="147"/>
      <c r="Z541" s="147"/>
      <c r="AA541" s="147"/>
      <c r="AB541" s="147"/>
      <c r="AC541" s="147"/>
      <c r="AD541" s="147"/>
      <c r="AE541" s="147"/>
      <c r="AF541" s="147"/>
      <c r="AG541" s="147" t="s">
        <v>223</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92" t="s">
        <v>572</v>
      </c>
      <c r="D542" s="190"/>
      <c r="E542" s="191"/>
      <c r="F542" s="158"/>
      <c r="G542" s="158"/>
      <c r="H542" s="158"/>
      <c r="I542" s="158"/>
      <c r="J542" s="158"/>
      <c r="K542" s="158"/>
      <c r="L542" s="158"/>
      <c r="M542" s="158"/>
      <c r="N542" s="157"/>
      <c r="O542" s="157"/>
      <c r="P542" s="157"/>
      <c r="Q542" s="157"/>
      <c r="R542" s="158"/>
      <c r="S542" s="158"/>
      <c r="T542" s="158"/>
      <c r="U542" s="158"/>
      <c r="V542" s="158"/>
      <c r="W542" s="158"/>
      <c r="X542" s="158"/>
      <c r="Y542" s="147"/>
      <c r="Z542" s="147"/>
      <c r="AA542" s="147"/>
      <c r="AB542" s="147"/>
      <c r="AC542" s="147"/>
      <c r="AD542" s="147"/>
      <c r="AE542" s="147"/>
      <c r="AF542" s="147"/>
      <c r="AG542" s="147" t="s">
        <v>223</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92" t="s">
        <v>573</v>
      </c>
      <c r="D543" s="190"/>
      <c r="E543" s="191">
        <v>185.23490000000001</v>
      </c>
      <c r="F543" s="158"/>
      <c r="G543" s="158"/>
      <c r="H543" s="158"/>
      <c r="I543" s="158"/>
      <c r="J543" s="158"/>
      <c r="K543" s="158"/>
      <c r="L543" s="158"/>
      <c r="M543" s="158"/>
      <c r="N543" s="157"/>
      <c r="O543" s="157"/>
      <c r="P543" s="157"/>
      <c r="Q543" s="157"/>
      <c r="R543" s="158"/>
      <c r="S543" s="158"/>
      <c r="T543" s="158"/>
      <c r="U543" s="158"/>
      <c r="V543" s="158"/>
      <c r="W543" s="158"/>
      <c r="X543" s="158"/>
      <c r="Y543" s="147"/>
      <c r="Z543" s="147"/>
      <c r="AA543" s="147"/>
      <c r="AB543" s="147"/>
      <c r="AC543" s="147"/>
      <c r="AD543" s="147"/>
      <c r="AE543" s="147"/>
      <c r="AF543" s="147"/>
      <c r="AG543" s="147" t="s">
        <v>223</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264"/>
      <c r="D544" s="265"/>
      <c r="E544" s="265"/>
      <c r="F544" s="265"/>
      <c r="G544" s="265"/>
      <c r="H544" s="158"/>
      <c r="I544" s="158"/>
      <c r="J544" s="158"/>
      <c r="K544" s="158"/>
      <c r="L544" s="158"/>
      <c r="M544" s="158"/>
      <c r="N544" s="157"/>
      <c r="O544" s="157"/>
      <c r="P544" s="157"/>
      <c r="Q544" s="157"/>
      <c r="R544" s="158"/>
      <c r="S544" s="158"/>
      <c r="T544" s="158"/>
      <c r="U544" s="158"/>
      <c r="V544" s="158"/>
      <c r="W544" s="158"/>
      <c r="X544" s="158"/>
      <c r="Y544" s="147"/>
      <c r="Z544" s="147"/>
      <c r="AA544" s="147"/>
      <c r="AB544" s="147"/>
      <c r="AC544" s="147"/>
      <c r="AD544" s="147"/>
      <c r="AE544" s="147"/>
      <c r="AF544" s="147"/>
      <c r="AG544" s="147" t="s">
        <v>159</v>
      </c>
      <c r="AH544" s="147"/>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33" x14ac:dyDescent="0.2">
      <c r="A545" s="3"/>
      <c r="B545" s="4"/>
      <c r="C545" s="187"/>
      <c r="D545" s="6"/>
      <c r="E545" s="3"/>
      <c r="F545" s="3"/>
      <c r="G545" s="3"/>
      <c r="H545" s="3"/>
      <c r="I545" s="3"/>
      <c r="J545" s="3"/>
      <c r="K545" s="3"/>
      <c r="L545" s="3"/>
      <c r="M545" s="3"/>
      <c r="N545" s="3"/>
      <c r="O545" s="3"/>
      <c r="P545" s="3"/>
      <c r="Q545" s="3"/>
      <c r="R545" s="3"/>
      <c r="S545" s="3"/>
      <c r="T545" s="3"/>
      <c r="U545" s="3"/>
      <c r="V545" s="3"/>
      <c r="W545" s="3"/>
      <c r="X545" s="3"/>
      <c r="AE545">
        <v>15</v>
      </c>
      <c r="AF545">
        <v>21</v>
      </c>
      <c r="AG545" t="s">
        <v>135</v>
      </c>
    </row>
    <row r="546" spans="1:33" x14ac:dyDescent="0.2">
      <c r="A546" s="150"/>
      <c r="B546" s="151" t="s">
        <v>29</v>
      </c>
      <c r="C546" s="188"/>
      <c r="D546" s="152"/>
      <c r="E546" s="153"/>
      <c r="F546" s="153"/>
      <c r="G546" s="183">
        <f>G8+G139+G198+G242+G309+G328+G349+G361+G396+G403+G419+G443+G450+G495+G512</f>
        <v>0</v>
      </c>
      <c r="H546" s="3"/>
      <c r="I546" s="3"/>
      <c r="J546" s="3"/>
      <c r="K546" s="3"/>
      <c r="L546" s="3"/>
      <c r="M546" s="3"/>
      <c r="N546" s="3"/>
      <c r="O546" s="3"/>
      <c r="P546" s="3"/>
      <c r="Q546" s="3"/>
      <c r="R546" s="3"/>
      <c r="S546" s="3"/>
      <c r="T546" s="3"/>
      <c r="U546" s="3"/>
      <c r="V546" s="3"/>
      <c r="W546" s="3"/>
      <c r="X546" s="3"/>
      <c r="AE546">
        <f>SUMIF(L7:L544,AE545,G7:G544)</f>
        <v>0</v>
      </c>
      <c r="AF546">
        <f>SUMIF(L7:L544,AF545,G7:G544)</f>
        <v>0</v>
      </c>
      <c r="AG546" t="s">
        <v>210</v>
      </c>
    </row>
    <row r="547" spans="1:33" x14ac:dyDescent="0.2">
      <c r="C547" s="189"/>
      <c r="D547" s="10"/>
      <c r="AG547" t="s">
        <v>212</v>
      </c>
    </row>
    <row r="548" spans="1:33" x14ac:dyDescent="0.2">
      <c r="D548" s="10"/>
    </row>
    <row r="549" spans="1:33" x14ac:dyDescent="0.2">
      <c r="D549" s="10"/>
    </row>
    <row r="550" spans="1:33" x14ac:dyDescent="0.2">
      <c r="D550" s="10"/>
    </row>
    <row r="551" spans="1:33" x14ac:dyDescent="0.2">
      <c r="D551" s="10"/>
    </row>
    <row r="552" spans="1:33" x14ac:dyDescent="0.2">
      <c r="D552" s="10"/>
    </row>
    <row r="553" spans="1:33" x14ac:dyDescent="0.2">
      <c r="D553" s="10"/>
    </row>
    <row r="554" spans="1:33" x14ac:dyDescent="0.2">
      <c r="D554" s="10"/>
    </row>
    <row r="555" spans="1:33" x14ac:dyDescent="0.2">
      <c r="D555" s="10"/>
    </row>
    <row r="556" spans="1:33" x14ac:dyDescent="0.2">
      <c r="D556" s="10"/>
    </row>
    <row r="557" spans="1:33" x14ac:dyDescent="0.2">
      <c r="D557" s="10"/>
    </row>
    <row r="558" spans="1:33" x14ac:dyDescent="0.2">
      <c r="D558" s="10"/>
    </row>
    <row r="559" spans="1:33" x14ac:dyDescent="0.2">
      <c r="D559" s="10"/>
    </row>
    <row r="560" spans="1:33"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DF8F" sheet="1"/>
  <mergeCells count="142">
    <mergeCell ref="C533:G533"/>
    <mergeCell ref="C535:G535"/>
    <mergeCell ref="C539:G539"/>
    <mergeCell ref="C544:G544"/>
    <mergeCell ref="C516:G516"/>
    <mergeCell ref="C517:G517"/>
    <mergeCell ref="C518:G518"/>
    <mergeCell ref="C522:G522"/>
    <mergeCell ref="C524:G524"/>
    <mergeCell ref="C528:G528"/>
    <mergeCell ref="C505:G505"/>
    <mergeCell ref="C507:G507"/>
    <mergeCell ref="C509:G509"/>
    <mergeCell ref="C511:G511"/>
    <mergeCell ref="C514:G514"/>
    <mergeCell ref="C515:G515"/>
    <mergeCell ref="C492:G492"/>
    <mergeCell ref="C494:G494"/>
    <mergeCell ref="C497:G497"/>
    <mergeCell ref="C499:G499"/>
    <mergeCell ref="C501:G501"/>
    <mergeCell ref="C503:G503"/>
    <mergeCell ref="C480:G480"/>
    <mergeCell ref="C482:G482"/>
    <mergeCell ref="C484:G484"/>
    <mergeCell ref="C486:G486"/>
    <mergeCell ref="C488:G488"/>
    <mergeCell ref="C490:G490"/>
    <mergeCell ref="C468:G468"/>
    <mergeCell ref="C470:G470"/>
    <mergeCell ref="C472:G472"/>
    <mergeCell ref="C474:G474"/>
    <mergeCell ref="C476:G476"/>
    <mergeCell ref="C478:G478"/>
    <mergeCell ref="C456:G456"/>
    <mergeCell ref="C458:G458"/>
    <mergeCell ref="C460:G460"/>
    <mergeCell ref="C462:G462"/>
    <mergeCell ref="C464:G464"/>
    <mergeCell ref="C466:G466"/>
    <mergeCell ref="C442:G442"/>
    <mergeCell ref="C445:G445"/>
    <mergeCell ref="C446:G446"/>
    <mergeCell ref="C449:G449"/>
    <mergeCell ref="C452:G452"/>
    <mergeCell ref="C454:G454"/>
    <mergeCell ref="C429:G429"/>
    <mergeCell ref="C431:G431"/>
    <mergeCell ref="C435:G435"/>
    <mergeCell ref="C437:G437"/>
    <mergeCell ref="C439:G439"/>
    <mergeCell ref="C441:G441"/>
    <mergeCell ref="C421:G421"/>
    <mergeCell ref="C422:G422"/>
    <mergeCell ref="C424:G424"/>
    <mergeCell ref="C425:G425"/>
    <mergeCell ref="C426:G426"/>
    <mergeCell ref="C428:G428"/>
    <mergeCell ref="C398:G398"/>
    <mergeCell ref="C402:G402"/>
    <mergeCell ref="C405:G405"/>
    <mergeCell ref="C415:G415"/>
    <mergeCell ref="C417:G417"/>
    <mergeCell ref="C418:G418"/>
    <mergeCell ref="C378:G378"/>
    <mergeCell ref="C382:G382"/>
    <mergeCell ref="C384:G384"/>
    <mergeCell ref="C387:G387"/>
    <mergeCell ref="C391:G391"/>
    <mergeCell ref="C395:G395"/>
    <mergeCell ref="C357:G357"/>
    <mergeCell ref="C360:G360"/>
    <mergeCell ref="C363:G363"/>
    <mergeCell ref="C369:G369"/>
    <mergeCell ref="C371:G371"/>
    <mergeCell ref="C376:G376"/>
    <mergeCell ref="C323:G323"/>
    <mergeCell ref="C327:G327"/>
    <mergeCell ref="C348:G348"/>
    <mergeCell ref="C351:G351"/>
    <mergeCell ref="C352:G352"/>
    <mergeCell ref="C355:G355"/>
    <mergeCell ref="C285:G285"/>
    <mergeCell ref="C292:G292"/>
    <mergeCell ref="C308:G308"/>
    <mergeCell ref="C311:G311"/>
    <mergeCell ref="C316:G316"/>
    <mergeCell ref="C321:G321"/>
    <mergeCell ref="C247:G247"/>
    <mergeCell ref="C255:G255"/>
    <mergeCell ref="C266:G266"/>
    <mergeCell ref="C268:G268"/>
    <mergeCell ref="C278:G278"/>
    <mergeCell ref="C283:G283"/>
    <mergeCell ref="C197:G197"/>
    <mergeCell ref="C209:G209"/>
    <mergeCell ref="C220:G220"/>
    <mergeCell ref="C227:G227"/>
    <mergeCell ref="C234:G234"/>
    <mergeCell ref="C241:G241"/>
    <mergeCell ref="C141:G141"/>
    <mergeCell ref="C158:G158"/>
    <mergeCell ref="C160:G160"/>
    <mergeCell ref="C177:G177"/>
    <mergeCell ref="C179:G179"/>
    <mergeCell ref="C180:G180"/>
    <mergeCell ref="C110:G110"/>
    <mergeCell ref="C116:G116"/>
    <mergeCell ref="C118:G118"/>
    <mergeCell ref="C122:G122"/>
    <mergeCell ref="C133:G133"/>
    <mergeCell ref="C138:G138"/>
    <mergeCell ref="C85:G85"/>
    <mergeCell ref="C94:G94"/>
    <mergeCell ref="C96:G96"/>
    <mergeCell ref="C100:G100"/>
    <mergeCell ref="C102:G102"/>
    <mergeCell ref="C108:G108"/>
    <mergeCell ref="C55:G55"/>
    <mergeCell ref="C65:G65"/>
    <mergeCell ref="C67:G67"/>
    <mergeCell ref="C77:G77"/>
    <mergeCell ref="C82:G82"/>
    <mergeCell ref="C84:G84"/>
    <mergeCell ref="C34:G34"/>
    <mergeCell ref="C41:G41"/>
    <mergeCell ref="C43:G43"/>
    <mergeCell ref="C47:G47"/>
    <mergeCell ref="C49:G49"/>
    <mergeCell ref="C53:G53"/>
    <mergeCell ref="C17:G17"/>
    <mergeCell ref="C22:G22"/>
    <mergeCell ref="C24:G24"/>
    <mergeCell ref="C27:G27"/>
    <mergeCell ref="C29:G29"/>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4993"/>
  <sheetViews>
    <sheetView workbookViewId="0">
      <pane ySplit="7" topLeftCell="A164" activePane="bottomLeft" state="frozen"/>
      <selection pane="bottomLeft" activeCell="C169" sqref="C167:G16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213</v>
      </c>
      <c r="B1" s="255"/>
      <c r="C1" s="255"/>
      <c r="D1" s="255"/>
      <c r="E1" s="255"/>
      <c r="F1" s="255"/>
      <c r="G1" s="255"/>
      <c r="AG1" t="s">
        <v>122</v>
      </c>
    </row>
    <row r="2" spans="1:60" ht="24.95" customHeight="1" x14ac:dyDescent="0.2">
      <c r="A2" s="139" t="s">
        <v>7</v>
      </c>
      <c r="B2" s="49" t="s">
        <v>41</v>
      </c>
      <c r="C2" s="256" t="s">
        <v>42</v>
      </c>
      <c r="D2" s="257"/>
      <c r="E2" s="257"/>
      <c r="F2" s="257"/>
      <c r="G2" s="258"/>
      <c r="AG2" t="s">
        <v>123</v>
      </c>
    </row>
    <row r="3" spans="1:60" ht="24.95" customHeight="1" x14ac:dyDescent="0.2">
      <c r="A3" s="139" t="s">
        <v>8</v>
      </c>
      <c r="B3" s="49" t="s">
        <v>50</v>
      </c>
      <c r="C3" s="256" t="s">
        <v>51</v>
      </c>
      <c r="D3" s="257"/>
      <c r="E3" s="257"/>
      <c r="F3" s="257"/>
      <c r="G3" s="258"/>
      <c r="AC3" s="121" t="s">
        <v>123</v>
      </c>
      <c r="AG3" t="s">
        <v>125</v>
      </c>
    </row>
    <row r="4" spans="1:60" ht="24.95" customHeight="1" x14ac:dyDescent="0.2">
      <c r="A4" s="140" t="s">
        <v>9</v>
      </c>
      <c r="B4" s="141" t="s">
        <v>50</v>
      </c>
      <c r="C4" s="259" t="s">
        <v>51</v>
      </c>
      <c r="D4" s="260"/>
      <c r="E4" s="260"/>
      <c r="F4" s="260"/>
      <c r="G4" s="261"/>
      <c r="AG4" t="s">
        <v>126</v>
      </c>
    </row>
    <row r="5" spans="1:60" x14ac:dyDescent="0.2">
      <c r="D5" s="10"/>
    </row>
    <row r="6" spans="1:60" ht="38.25" x14ac:dyDescent="0.2">
      <c r="A6" s="143" t="s">
        <v>127</v>
      </c>
      <c r="B6" s="145" t="s">
        <v>128</v>
      </c>
      <c r="C6" s="145" t="s">
        <v>129</v>
      </c>
      <c r="D6" s="144" t="s">
        <v>130</v>
      </c>
      <c r="E6" s="143" t="s">
        <v>131</v>
      </c>
      <c r="F6" s="142" t="s">
        <v>132</v>
      </c>
      <c r="G6" s="143" t="s">
        <v>29</v>
      </c>
      <c r="H6" s="146" t="s">
        <v>30</v>
      </c>
      <c r="I6" s="146" t="s">
        <v>133</v>
      </c>
      <c r="J6" s="146" t="s">
        <v>31</v>
      </c>
      <c r="K6" s="146" t="s">
        <v>134</v>
      </c>
      <c r="L6" s="146" t="s">
        <v>135</v>
      </c>
      <c r="M6" s="146" t="s">
        <v>136</v>
      </c>
      <c r="N6" s="146" t="s">
        <v>137</v>
      </c>
      <c r="O6" s="146" t="s">
        <v>138</v>
      </c>
      <c r="P6" s="146" t="s">
        <v>139</v>
      </c>
      <c r="Q6" s="146" t="s">
        <v>140</v>
      </c>
      <c r="R6" s="146" t="s">
        <v>141</v>
      </c>
      <c r="S6" s="146" t="s">
        <v>142</v>
      </c>
      <c r="T6" s="146" t="s">
        <v>143</v>
      </c>
      <c r="U6" s="146" t="s">
        <v>144</v>
      </c>
      <c r="V6" s="146" t="s">
        <v>145</v>
      </c>
      <c r="W6" s="146" t="s">
        <v>146</v>
      </c>
      <c r="X6" s="146" t="s">
        <v>147</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4" t="s">
        <v>148</v>
      </c>
      <c r="B8" s="165" t="s">
        <v>70</v>
      </c>
      <c r="C8" s="184" t="s">
        <v>72</v>
      </c>
      <c r="D8" s="166"/>
      <c r="E8" s="167"/>
      <c r="F8" s="168"/>
      <c r="G8" s="168">
        <f>SUMIF(AG9:AG68,"&lt;&gt;NOR",G9:G68)</f>
        <v>0</v>
      </c>
      <c r="H8" s="168"/>
      <c r="I8" s="168">
        <f>SUM(I9:I68)</f>
        <v>0</v>
      </c>
      <c r="J8" s="168"/>
      <c r="K8" s="168">
        <f>SUM(K9:K68)</f>
        <v>0</v>
      </c>
      <c r="L8" s="168"/>
      <c r="M8" s="168">
        <f>SUM(M9:M68)</f>
        <v>0</v>
      </c>
      <c r="N8" s="167"/>
      <c r="O8" s="167">
        <f>SUM(O9:O68)</f>
        <v>124.37</v>
      </c>
      <c r="P8" s="167"/>
      <c r="Q8" s="167">
        <f>SUM(Q9:Q68)</f>
        <v>0</v>
      </c>
      <c r="R8" s="168"/>
      <c r="S8" s="168"/>
      <c r="T8" s="169"/>
      <c r="U8" s="163"/>
      <c r="V8" s="163">
        <f>SUM(V9:V68)</f>
        <v>834.39</v>
      </c>
      <c r="W8" s="163"/>
      <c r="X8" s="163"/>
      <c r="AG8" t="s">
        <v>149</v>
      </c>
    </row>
    <row r="9" spans="1:60" ht="22.5" outlineLevel="1" x14ac:dyDescent="0.2">
      <c r="A9" s="174">
        <v>1</v>
      </c>
      <c r="B9" s="175" t="s">
        <v>585</v>
      </c>
      <c r="C9" s="185" t="s">
        <v>586</v>
      </c>
      <c r="D9" s="176" t="s">
        <v>242</v>
      </c>
      <c r="E9" s="177">
        <v>130</v>
      </c>
      <c r="F9" s="178"/>
      <c r="G9" s="179">
        <f>ROUND(E9*F9,2)</f>
        <v>0</v>
      </c>
      <c r="H9" s="178"/>
      <c r="I9" s="179">
        <f>ROUND(E9*H9,2)</f>
        <v>0</v>
      </c>
      <c r="J9" s="178"/>
      <c r="K9" s="179">
        <f>ROUND(E9*J9,2)</f>
        <v>0</v>
      </c>
      <c r="L9" s="179">
        <v>21</v>
      </c>
      <c r="M9" s="179">
        <f>G9*(1+L9/100)</f>
        <v>0</v>
      </c>
      <c r="N9" s="177">
        <v>0</v>
      </c>
      <c r="O9" s="177">
        <f>ROUND(E9*N9,2)</f>
        <v>0</v>
      </c>
      <c r="P9" s="177">
        <v>0</v>
      </c>
      <c r="Q9" s="177">
        <f>ROUND(E9*P9,2)</f>
        <v>0</v>
      </c>
      <c r="R9" s="179" t="s">
        <v>243</v>
      </c>
      <c r="S9" s="179" t="s">
        <v>153</v>
      </c>
      <c r="T9" s="180" t="s">
        <v>153</v>
      </c>
      <c r="U9" s="158">
        <v>1.556</v>
      </c>
      <c r="V9" s="158">
        <f>ROUND(E9*U9,2)</f>
        <v>202.28</v>
      </c>
      <c r="W9" s="158"/>
      <c r="X9" s="158" t="s">
        <v>218</v>
      </c>
      <c r="Y9" s="147"/>
      <c r="Z9" s="147"/>
      <c r="AA9" s="147"/>
      <c r="AB9" s="147"/>
      <c r="AC9" s="147"/>
      <c r="AD9" s="147"/>
      <c r="AE9" s="147"/>
      <c r="AF9" s="147"/>
      <c r="AG9" s="147" t="s">
        <v>587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68" t="s">
        <v>588</v>
      </c>
      <c r="D10" s="269"/>
      <c r="E10" s="269"/>
      <c r="F10" s="269"/>
      <c r="G10" s="269"/>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221</v>
      </c>
      <c r="AH10" s="147"/>
      <c r="AI10" s="147"/>
      <c r="AJ10" s="147"/>
      <c r="AK10" s="147"/>
      <c r="AL10" s="147"/>
      <c r="AM10" s="147"/>
      <c r="AN10" s="147"/>
      <c r="AO10" s="147"/>
      <c r="AP10" s="147"/>
      <c r="AQ10" s="147"/>
      <c r="AR10" s="147"/>
      <c r="AS10" s="147"/>
      <c r="AT10" s="147"/>
      <c r="AU10" s="147"/>
      <c r="AV10" s="147"/>
      <c r="AW10" s="147"/>
      <c r="AX10" s="147"/>
      <c r="AY10" s="147"/>
      <c r="AZ10" s="147"/>
      <c r="BA10" s="181" t="str">
        <f>C10</f>
        <v>s urovnáním dna do předepsaného profilu a spádu, s případně nutným přemístěním výkopku ve výkopišti a dále buď s přemístěním výkopku na přilehlém terénu na vzdálenost do 3 m od kraje jámy nebo s naložením na dopravní prostředek</v>
      </c>
      <c r="BB10" s="147"/>
      <c r="BC10" s="147"/>
      <c r="BD10" s="147"/>
      <c r="BE10" s="147"/>
      <c r="BF10" s="147"/>
      <c r="BG10" s="147"/>
      <c r="BH10" s="147"/>
    </row>
    <row r="11" spans="1:60" outlineLevel="1" x14ac:dyDescent="0.2">
      <c r="A11" s="154"/>
      <c r="B11" s="155"/>
      <c r="C11" s="264"/>
      <c r="D11" s="265"/>
      <c r="E11" s="265"/>
      <c r="F11" s="265"/>
      <c r="G11" s="265"/>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159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4">
        <v>2</v>
      </c>
      <c r="B12" s="175" t="s">
        <v>589</v>
      </c>
      <c r="C12" s="185" t="s">
        <v>590</v>
      </c>
      <c r="D12" s="176" t="s">
        <v>242</v>
      </c>
      <c r="E12" s="177">
        <v>130</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t="s">
        <v>243</v>
      </c>
      <c r="S12" s="179" t="s">
        <v>153</v>
      </c>
      <c r="T12" s="180" t="s">
        <v>153</v>
      </c>
      <c r="U12" s="158">
        <v>0.107</v>
      </c>
      <c r="V12" s="158">
        <f>ROUND(E12*U12,2)</f>
        <v>13.91</v>
      </c>
      <c r="W12" s="158"/>
      <c r="X12" s="158" t="s">
        <v>218</v>
      </c>
      <c r="Y12" s="147"/>
      <c r="Z12" s="147"/>
      <c r="AA12" s="147"/>
      <c r="AB12" s="147"/>
      <c r="AC12" s="147"/>
      <c r="AD12" s="147"/>
      <c r="AE12" s="147"/>
      <c r="AF12" s="147"/>
      <c r="AG12" s="147" t="s">
        <v>587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54"/>
      <c r="B13" s="155"/>
      <c r="C13" s="268" t="s">
        <v>588</v>
      </c>
      <c r="D13" s="269"/>
      <c r="E13" s="269"/>
      <c r="F13" s="269"/>
      <c r="G13" s="269"/>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221</v>
      </c>
      <c r="AH13" s="147"/>
      <c r="AI13" s="147"/>
      <c r="AJ13" s="147"/>
      <c r="AK13" s="147"/>
      <c r="AL13" s="147"/>
      <c r="AM13" s="147"/>
      <c r="AN13" s="147"/>
      <c r="AO13" s="147"/>
      <c r="AP13" s="147"/>
      <c r="AQ13" s="147"/>
      <c r="AR13" s="147"/>
      <c r="AS13" s="147"/>
      <c r="AT13" s="147"/>
      <c r="AU13" s="147"/>
      <c r="AV13" s="147"/>
      <c r="AW13" s="147"/>
      <c r="AX13" s="147"/>
      <c r="AY13" s="147"/>
      <c r="AZ13" s="147"/>
      <c r="BA13" s="181" t="str">
        <f>C13</f>
        <v>s urovnáním dna do předepsaného profilu a spádu, s případně nutným přemístěním výkopku ve výkopišti a dále buď s přemístěním výkopku na přilehlém terénu na vzdálenost do 3 m od kraje jámy nebo s naložením na dopravní prostředek</v>
      </c>
      <c r="BB13" s="147"/>
      <c r="BC13" s="147"/>
      <c r="BD13" s="147"/>
      <c r="BE13" s="147"/>
      <c r="BF13" s="147"/>
      <c r="BG13" s="147"/>
      <c r="BH13" s="147"/>
    </row>
    <row r="14" spans="1:60" outlineLevel="1" x14ac:dyDescent="0.2">
      <c r="A14" s="154"/>
      <c r="B14" s="155"/>
      <c r="C14" s="264"/>
      <c r="D14" s="265"/>
      <c r="E14" s="265"/>
      <c r="F14" s="265"/>
      <c r="G14" s="265"/>
      <c r="H14" s="158"/>
      <c r="I14" s="158"/>
      <c r="J14" s="158"/>
      <c r="K14" s="158"/>
      <c r="L14" s="158"/>
      <c r="M14" s="158"/>
      <c r="N14" s="157"/>
      <c r="O14" s="157"/>
      <c r="P14" s="157"/>
      <c r="Q14" s="157"/>
      <c r="R14" s="158"/>
      <c r="S14" s="158"/>
      <c r="T14" s="158"/>
      <c r="U14" s="158"/>
      <c r="V14" s="158"/>
      <c r="W14" s="158"/>
      <c r="X14" s="158"/>
      <c r="Y14" s="147"/>
      <c r="Z14" s="147"/>
      <c r="AA14" s="147"/>
      <c r="AB14" s="147"/>
      <c r="AC14" s="147"/>
      <c r="AD14" s="147"/>
      <c r="AE14" s="147"/>
      <c r="AF14" s="147"/>
      <c r="AG14" s="147" t="s">
        <v>159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4">
        <v>3</v>
      </c>
      <c r="B15" s="175" t="s">
        <v>591</v>
      </c>
      <c r="C15" s="185" t="s">
        <v>592</v>
      </c>
      <c r="D15" s="176" t="s">
        <v>242</v>
      </c>
      <c r="E15" s="177">
        <v>238</v>
      </c>
      <c r="F15" s="178"/>
      <c r="G15" s="179">
        <f>ROUND(E15*F15,2)</f>
        <v>0</v>
      </c>
      <c r="H15" s="178"/>
      <c r="I15" s="179">
        <f>ROUND(E15*H15,2)</f>
        <v>0</v>
      </c>
      <c r="J15" s="178"/>
      <c r="K15" s="179">
        <f>ROUND(E15*J15,2)</f>
        <v>0</v>
      </c>
      <c r="L15" s="179">
        <v>21</v>
      </c>
      <c r="M15" s="179">
        <f>G15*(1+L15/100)</f>
        <v>0</v>
      </c>
      <c r="N15" s="177">
        <v>0</v>
      </c>
      <c r="O15" s="177">
        <f>ROUND(E15*N15,2)</f>
        <v>0</v>
      </c>
      <c r="P15" s="177">
        <v>0</v>
      </c>
      <c r="Q15" s="177">
        <f>ROUND(E15*P15,2)</f>
        <v>0</v>
      </c>
      <c r="R15" s="179" t="s">
        <v>243</v>
      </c>
      <c r="S15" s="179" t="s">
        <v>153</v>
      </c>
      <c r="T15" s="180" t="s">
        <v>153</v>
      </c>
      <c r="U15" s="158">
        <v>0.156</v>
      </c>
      <c r="V15" s="158">
        <f>ROUND(E15*U15,2)</f>
        <v>37.130000000000003</v>
      </c>
      <c r="W15" s="158"/>
      <c r="X15" s="158" t="s">
        <v>218</v>
      </c>
      <c r="Y15" s="147"/>
      <c r="Z15" s="147"/>
      <c r="AA15" s="147"/>
      <c r="AB15" s="147"/>
      <c r="AC15" s="147"/>
      <c r="AD15" s="147"/>
      <c r="AE15" s="147"/>
      <c r="AF15" s="147"/>
      <c r="AG15" s="147" t="s">
        <v>587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54"/>
      <c r="B16" s="155"/>
      <c r="C16" s="268" t="s">
        <v>593</v>
      </c>
      <c r="D16" s="269"/>
      <c r="E16" s="269"/>
      <c r="F16" s="269"/>
      <c r="G16" s="269"/>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221</v>
      </c>
      <c r="AH16" s="147"/>
      <c r="AI16" s="147"/>
      <c r="AJ16" s="147"/>
      <c r="AK16" s="147"/>
      <c r="AL16" s="147"/>
      <c r="AM16" s="147"/>
      <c r="AN16" s="147"/>
      <c r="AO16" s="147"/>
      <c r="AP16" s="147"/>
      <c r="AQ16" s="147"/>
      <c r="AR16" s="147"/>
      <c r="AS16" s="147"/>
      <c r="AT16" s="147"/>
      <c r="AU16" s="147"/>
      <c r="AV16" s="147"/>
      <c r="AW16" s="147"/>
      <c r="AX16" s="147"/>
      <c r="AY16" s="147"/>
      <c r="AZ16" s="147"/>
      <c r="BA16" s="181"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7"/>
      <c r="BC16" s="147"/>
      <c r="BD16" s="147"/>
      <c r="BE16" s="147"/>
      <c r="BF16" s="147"/>
      <c r="BG16" s="147"/>
      <c r="BH16" s="147"/>
    </row>
    <row r="17" spans="1:60" outlineLevel="1" x14ac:dyDescent="0.2">
      <c r="A17" s="154"/>
      <c r="B17" s="155"/>
      <c r="C17" s="264"/>
      <c r="D17" s="265"/>
      <c r="E17" s="265"/>
      <c r="F17" s="265"/>
      <c r="G17" s="265"/>
      <c r="H17" s="158"/>
      <c r="I17" s="158"/>
      <c r="J17" s="158"/>
      <c r="K17" s="158"/>
      <c r="L17" s="158"/>
      <c r="M17" s="158"/>
      <c r="N17" s="157"/>
      <c r="O17" s="157"/>
      <c r="P17" s="157"/>
      <c r="Q17" s="157"/>
      <c r="R17" s="158"/>
      <c r="S17" s="158"/>
      <c r="T17" s="158"/>
      <c r="U17" s="158"/>
      <c r="V17" s="158"/>
      <c r="W17" s="158"/>
      <c r="X17" s="158"/>
      <c r="Y17" s="147"/>
      <c r="Z17" s="147"/>
      <c r="AA17" s="147"/>
      <c r="AB17" s="147"/>
      <c r="AC17" s="147"/>
      <c r="AD17" s="147"/>
      <c r="AE17" s="147"/>
      <c r="AF17" s="147"/>
      <c r="AG17" s="147" t="s">
        <v>159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4">
        <v>4</v>
      </c>
      <c r="B18" s="175" t="s">
        <v>594</v>
      </c>
      <c r="C18" s="185" t="s">
        <v>595</v>
      </c>
      <c r="D18" s="176" t="s">
        <v>242</v>
      </c>
      <c r="E18" s="177">
        <v>238</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t="s">
        <v>243</v>
      </c>
      <c r="S18" s="179" t="s">
        <v>153</v>
      </c>
      <c r="T18" s="180" t="s">
        <v>153</v>
      </c>
      <c r="U18" s="158">
        <v>8.4000000000000005E-2</v>
      </c>
      <c r="V18" s="158">
        <f>ROUND(E18*U18,2)</f>
        <v>19.989999999999998</v>
      </c>
      <c r="W18" s="158"/>
      <c r="X18" s="158" t="s">
        <v>218</v>
      </c>
      <c r="Y18" s="147"/>
      <c r="Z18" s="147"/>
      <c r="AA18" s="147"/>
      <c r="AB18" s="147"/>
      <c r="AC18" s="147"/>
      <c r="AD18" s="147"/>
      <c r="AE18" s="147"/>
      <c r="AF18" s="147"/>
      <c r="AG18" s="147" t="s">
        <v>587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54"/>
      <c r="B19" s="155"/>
      <c r="C19" s="268" t="s">
        <v>593</v>
      </c>
      <c r="D19" s="269"/>
      <c r="E19" s="269"/>
      <c r="F19" s="269"/>
      <c r="G19" s="269"/>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221</v>
      </c>
      <c r="AH19" s="147"/>
      <c r="AI19" s="147"/>
      <c r="AJ19" s="147"/>
      <c r="AK19" s="147"/>
      <c r="AL19" s="147"/>
      <c r="AM19" s="147"/>
      <c r="AN19" s="147"/>
      <c r="AO19" s="147"/>
      <c r="AP19" s="147"/>
      <c r="AQ19" s="147"/>
      <c r="AR19" s="147"/>
      <c r="AS19" s="147"/>
      <c r="AT19" s="147"/>
      <c r="AU19" s="147"/>
      <c r="AV19" s="147"/>
      <c r="AW19" s="147"/>
      <c r="AX19" s="147"/>
      <c r="AY19" s="147"/>
      <c r="AZ19" s="147"/>
      <c r="BA19" s="181"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147"/>
      <c r="BC19" s="147"/>
      <c r="BD19" s="147"/>
      <c r="BE19" s="147"/>
      <c r="BF19" s="147"/>
      <c r="BG19" s="147"/>
      <c r="BH19" s="147"/>
    </row>
    <row r="20" spans="1:60" outlineLevel="1" x14ac:dyDescent="0.2">
      <c r="A20" s="154"/>
      <c r="B20" s="155"/>
      <c r="C20" s="264"/>
      <c r="D20" s="265"/>
      <c r="E20" s="265"/>
      <c r="F20" s="265"/>
      <c r="G20" s="265"/>
      <c r="H20" s="158"/>
      <c r="I20" s="158"/>
      <c r="J20" s="158"/>
      <c r="K20" s="158"/>
      <c r="L20" s="158"/>
      <c r="M20" s="158"/>
      <c r="N20" s="157"/>
      <c r="O20" s="157"/>
      <c r="P20" s="157"/>
      <c r="Q20" s="157"/>
      <c r="R20" s="158"/>
      <c r="S20" s="158"/>
      <c r="T20" s="158"/>
      <c r="U20" s="158"/>
      <c r="V20" s="158"/>
      <c r="W20" s="158"/>
      <c r="X20" s="158"/>
      <c r="Y20" s="147"/>
      <c r="Z20" s="147"/>
      <c r="AA20" s="147"/>
      <c r="AB20" s="147"/>
      <c r="AC20" s="147"/>
      <c r="AD20" s="147"/>
      <c r="AE20" s="147"/>
      <c r="AF20" s="147"/>
      <c r="AG20" s="147" t="s">
        <v>159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4">
        <v>5</v>
      </c>
      <c r="B21" s="175" t="s">
        <v>596</v>
      </c>
      <c r="C21" s="185" t="s">
        <v>597</v>
      </c>
      <c r="D21" s="176" t="s">
        <v>216</v>
      </c>
      <c r="E21" s="177">
        <v>500</v>
      </c>
      <c r="F21" s="178"/>
      <c r="G21" s="179">
        <f>ROUND(E21*F21,2)</f>
        <v>0</v>
      </c>
      <c r="H21" s="178"/>
      <c r="I21" s="179">
        <f>ROUND(E21*H21,2)</f>
        <v>0</v>
      </c>
      <c r="J21" s="178"/>
      <c r="K21" s="179">
        <f>ROUND(E21*J21,2)</f>
        <v>0</v>
      </c>
      <c r="L21" s="179">
        <v>21</v>
      </c>
      <c r="M21" s="179">
        <f>G21*(1+L21/100)</f>
        <v>0</v>
      </c>
      <c r="N21" s="177">
        <v>9.8999999999999999E-4</v>
      </c>
      <c r="O21" s="177">
        <f>ROUND(E21*N21,2)</f>
        <v>0.5</v>
      </c>
      <c r="P21" s="177">
        <v>0</v>
      </c>
      <c r="Q21" s="177">
        <f>ROUND(E21*P21,2)</f>
        <v>0</v>
      </c>
      <c r="R21" s="179" t="s">
        <v>243</v>
      </c>
      <c r="S21" s="179" t="s">
        <v>153</v>
      </c>
      <c r="T21" s="180" t="s">
        <v>153</v>
      </c>
      <c r="U21" s="158">
        <v>0.23599999999999999</v>
      </c>
      <c r="V21" s="158">
        <f>ROUND(E21*U21,2)</f>
        <v>118</v>
      </c>
      <c r="W21" s="158"/>
      <c r="X21" s="158" t="s">
        <v>218</v>
      </c>
      <c r="Y21" s="147"/>
      <c r="Z21" s="147"/>
      <c r="AA21" s="147"/>
      <c r="AB21" s="147"/>
      <c r="AC21" s="147"/>
      <c r="AD21" s="147"/>
      <c r="AE21" s="147"/>
      <c r="AF21" s="147"/>
      <c r="AG21" s="147" t="s">
        <v>587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268" t="s">
        <v>598</v>
      </c>
      <c r="D22" s="269"/>
      <c r="E22" s="269"/>
      <c r="F22" s="269"/>
      <c r="G22" s="269"/>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221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64"/>
      <c r="D23" s="265"/>
      <c r="E23" s="265"/>
      <c r="F23" s="265"/>
      <c r="G23" s="265"/>
      <c r="H23" s="158"/>
      <c r="I23" s="158"/>
      <c r="J23" s="158"/>
      <c r="K23" s="158"/>
      <c r="L23" s="158"/>
      <c r="M23" s="158"/>
      <c r="N23" s="157"/>
      <c r="O23" s="157"/>
      <c r="P23" s="157"/>
      <c r="Q23" s="157"/>
      <c r="R23" s="158"/>
      <c r="S23" s="158"/>
      <c r="T23" s="158"/>
      <c r="U23" s="158"/>
      <c r="V23" s="158"/>
      <c r="W23" s="158"/>
      <c r="X23" s="158"/>
      <c r="Y23" s="147"/>
      <c r="Z23" s="147"/>
      <c r="AA23" s="147"/>
      <c r="AB23" s="147"/>
      <c r="AC23" s="147"/>
      <c r="AD23" s="147"/>
      <c r="AE23" s="147"/>
      <c r="AF23" s="147"/>
      <c r="AG23" s="147" t="s">
        <v>159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4">
        <v>6</v>
      </c>
      <c r="B24" s="175" t="s">
        <v>599</v>
      </c>
      <c r="C24" s="185" t="s">
        <v>600</v>
      </c>
      <c r="D24" s="176" t="s">
        <v>216</v>
      </c>
      <c r="E24" s="177">
        <v>500</v>
      </c>
      <c r="F24" s="178"/>
      <c r="G24" s="179">
        <f>ROUND(E24*F24,2)</f>
        <v>0</v>
      </c>
      <c r="H24" s="178"/>
      <c r="I24" s="179">
        <f>ROUND(E24*H24,2)</f>
        <v>0</v>
      </c>
      <c r="J24" s="178"/>
      <c r="K24" s="179">
        <f>ROUND(E24*J24,2)</f>
        <v>0</v>
      </c>
      <c r="L24" s="179">
        <v>21</v>
      </c>
      <c r="M24" s="179">
        <f>G24*(1+L24/100)</f>
        <v>0</v>
      </c>
      <c r="N24" s="177">
        <v>0</v>
      </c>
      <c r="O24" s="177">
        <f>ROUND(E24*N24,2)</f>
        <v>0</v>
      </c>
      <c r="P24" s="177">
        <v>0</v>
      </c>
      <c r="Q24" s="177">
        <f>ROUND(E24*P24,2)</f>
        <v>0</v>
      </c>
      <c r="R24" s="179" t="s">
        <v>243</v>
      </c>
      <c r="S24" s="179" t="s">
        <v>153</v>
      </c>
      <c r="T24" s="180" t="s">
        <v>153</v>
      </c>
      <c r="U24" s="158">
        <v>7.0000000000000007E-2</v>
      </c>
      <c r="V24" s="158">
        <f>ROUND(E24*U24,2)</f>
        <v>35</v>
      </c>
      <c r="W24" s="158"/>
      <c r="X24" s="158" t="s">
        <v>218</v>
      </c>
      <c r="Y24" s="147"/>
      <c r="Z24" s="147"/>
      <c r="AA24" s="147"/>
      <c r="AB24" s="147"/>
      <c r="AC24" s="147"/>
      <c r="AD24" s="147"/>
      <c r="AE24" s="147"/>
      <c r="AF24" s="147"/>
      <c r="AG24" s="147" t="s">
        <v>587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68" t="s">
        <v>601</v>
      </c>
      <c r="D25" s="269"/>
      <c r="E25" s="269"/>
      <c r="F25" s="269"/>
      <c r="G25" s="269"/>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221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264"/>
      <c r="D26" s="265"/>
      <c r="E26" s="265"/>
      <c r="F26" s="265"/>
      <c r="G26" s="265"/>
      <c r="H26" s="158"/>
      <c r="I26" s="158"/>
      <c r="J26" s="158"/>
      <c r="K26" s="158"/>
      <c r="L26" s="158"/>
      <c r="M26" s="158"/>
      <c r="N26" s="157"/>
      <c r="O26" s="157"/>
      <c r="P26" s="157"/>
      <c r="Q26" s="157"/>
      <c r="R26" s="158"/>
      <c r="S26" s="158"/>
      <c r="T26" s="158"/>
      <c r="U26" s="158"/>
      <c r="V26" s="158"/>
      <c r="W26" s="158"/>
      <c r="X26" s="158"/>
      <c r="Y26" s="147"/>
      <c r="Z26" s="147"/>
      <c r="AA26" s="147"/>
      <c r="AB26" s="147"/>
      <c r="AC26" s="147"/>
      <c r="AD26" s="147"/>
      <c r="AE26" s="147"/>
      <c r="AF26" s="147"/>
      <c r="AG26" s="147" t="s">
        <v>159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4">
        <v>7</v>
      </c>
      <c r="B27" s="175" t="s">
        <v>602</v>
      </c>
      <c r="C27" s="185" t="s">
        <v>603</v>
      </c>
      <c r="D27" s="176" t="s">
        <v>216</v>
      </c>
      <c r="E27" s="177">
        <v>82</v>
      </c>
      <c r="F27" s="178"/>
      <c r="G27" s="179">
        <f>ROUND(E27*F27,2)</f>
        <v>0</v>
      </c>
      <c r="H27" s="178"/>
      <c r="I27" s="179">
        <f>ROUND(E27*H27,2)</f>
        <v>0</v>
      </c>
      <c r="J27" s="178"/>
      <c r="K27" s="179">
        <f>ROUND(E27*J27,2)</f>
        <v>0</v>
      </c>
      <c r="L27" s="179">
        <v>21</v>
      </c>
      <c r="M27" s="179">
        <f>G27*(1+L27/100)</f>
        <v>0</v>
      </c>
      <c r="N27" s="177">
        <v>6.9999999999999999E-4</v>
      </c>
      <c r="O27" s="177">
        <f>ROUND(E27*N27,2)</f>
        <v>0.06</v>
      </c>
      <c r="P27" s="177">
        <v>0</v>
      </c>
      <c r="Q27" s="177">
        <f>ROUND(E27*P27,2)</f>
        <v>0</v>
      </c>
      <c r="R27" s="179" t="s">
        <v>243</v>
      </c>
      <c r="S27" s="179" t="s">
        <v>153</v>
      </c>
      <c r="T27" s="180" t="s">
        <v>153</v>
      </c>
      <c r="U27" s="158">
        <v>0.156</v>
      </c>
      <c r="V27" s="158">
        <f>ROUND(E27*U27,2)</f>
        <v>12.79</v>
      </c>
      <c r="W27" s="158"/>
      <c r="X27" s="158" t="s">
        <v>218</v>
      </c>
      <c r="Y27" s="147"/>
      <c r="Z27" s="147"/>
      <c r="AA27" s="147"/>
      <c r="AB27" s="147"/>
      <c r="AC27" s="147"/>
      <c r="AD27" s="147"/>
      <c r="AE27" s="147"/>
      <c r="AF27" s="147"/>
      <c r="AG27" s="147" t="s">
        <v>587</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266"/>
      <c r="D28" s="267"/>
      <c r="E28" s="267"/>
      <c r="F28" s="267"/>
      <c r="G28" s="267"/>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159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4">
        <v>8</v>
      </c>
      <c r="B29" s="175" t="s">
        <v>604</v>
      </c>
      <c r="C29" s="185" t="s">
        <v>605</v>
      </c>
      <c r="D29" s="176" t="s">
        <v>216</v>
      </c>
      <c r="E29" s="177">
        <v>82</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t="s">
        <v>243</v>
      </c>
      <c r="S29" s="179" t="s">
        <v>153</v>
      </c>
      <c r="T29" s="180" t="s">
        <v>153</v>
      </c>
      <c r="U29" s="158">
        <v>9.5000000000000001E-2</v>
      </c>
      <c r="V29" s="158">
        <f>ROUND(E29*U29,2)</f>
        <v>7.79</v>
      </c>
      <c r="W29" s="158"/>
      <c r="X29" s="158" t="s">
        <v>218</v>
      </c>
      <c r="Y29" s="147"/>
      <c r="Z29" s="147"/>
      <c r="AA29" s="147"/>
      <c r="AB29" s="147"/>
      <c r="AC29" s="147"/>
      <c r="AD29" s="147"/>
      <c r="AE29" s="147"/>
      <c r="AF29" s="147"/>
      <c r="AG29" s="147" t="s">
        <v>587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68" t="s">
        <v>606</v>
      </c>
      <c r="D30" s="269"/>
      <c r="E30" s="269"/>
      <c r="F30" s="269"/>
      <c r="G30" s="269"/>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221</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64"/>
      <c r="D31" s="265"/>
      <c r="E31" s="265"/>
      <c r="F31" s="265"/>
      <c r="G31" s="265"/>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159</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4">
        <v>9</v>
      </c>
      <c r="B32" s="175" t="s">
        <v>607</v>
      </c>
      <c r="C32" s="185" t="s">
        <v>608</v>
      </c>
      <c r="D32" s="176" t="s">
        <v>242</v>
      </c>
      <c r="E32" s="177">
        <v>92</v>
      </c>
      <c r="F32" s="178"/>
      <c r="G32" s="179">
        <f>ROUND(E32*F32,2)</f>
        <v>0</v>
      </c>
      <c r="H32" s="178"/>
      <c r="I32" s="179">
        <f>ROUND(E32*H32,2)</f>
        <v>0</v>
      </c>
      <c r="J32" s="178"/>
      <c r="K32" s="179">
        <f>ROUND(E32*J32,2)</f>
        <v>0</v>
      </c>
      <c r="L32" s="179">
        <v>21</v>
      </c>
      <c r="M32" s="179">
        <f>G32*(1+L32/100)</f>
        <v>0</v>
      </c>
      <c r="N32" s="177">
        <v>4.6000000000000001E-4</v>
      </c>
      <c r="O32" s="177">
        <f>ROUND(E32*N32,2)</f>
        <v>0.04</v>
      </c>
      <c r="P32" s="177">
        <v>0</v>
      </c>
      <c r="Q32" s="177">
        <f>ROUND(E32*P32,2)</f>
        <v>0</v>
      </c>
      <c r="R32" s="179" t="s">
        <v>243</v>
      </c>
      <c r="S32" s="179" t="s">
        <v>153</v>
      </c>
      <c r="T32" s="180" t="s">
        <v>153</v>
      </c>
      <c r="U32" s="158">
        <v>0.126</v>
      </c>
      <c r="V32" s="158">
        <f>ROUND(E32*U32,2)</f>
        <v>11.59</v>
      </c>
      <c r="W32" s="158"/>
      <c r="X32" s="158" t="s">
        <v>218</v>
      </c>
      <c r="Y32" s="147"/>
      <c r="Z32" s="147"/>
      <c r="AA32" s="147"/>
      <c r="AB32" s="147"/>
      <c r="AC32" s="147"/>
      <c r="AD32" s="147"/>
      <c r="AE32" s="147"/>
      <c r="AF32" s="147"/>
      <c r="AG32" s="147" t="s">
        <v>587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268" t="s">
        <v>609</v>
      </c>
      <c r="D33" s="269"/>
      <c r="E33" s="269"/>
      <c r="F33" s="269"/>
      <c r="G33" s="269"/>
      <c r="H33" s="158"/>
      <c r="I33" s="158"/>
      <c r="J33" s="158"/>
      <c r="K33" s="158"/>
      <c r="L33" s="158"/>
      <c r="M33" s="158"/>
      <c r="N33" s="157"/>
      <c r="O33" s="157"/>
      <c r="P33" s="157"/>
      <c r="Q33" s="157"/>
      <c r="R33" s="158"/>
      <c r="S33" s="158"/>
      <c r="T33" s="158"/>
      <c r="U33" s="158"/>
      <c r="V33" s="158"/>
      <c r="W33" s="158"/>
      <c r="X33" s="158"/>
      <c r="Y33" s="147"/>
      <c r="Z33" s="147"/>
      <c r="AA33" s="147"/>
      <c r="AB33" s="147"/>
      <c r="AC33" s="147"/>
      <c r="AD33" s="147"/>
      <c r="AE33" s="147"/>
      <c r="AF33" s="147"/>
      <c r="AG33" s="147" t="s">
        <v>221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264"/>
      <c r="D34" s="265"/>
      <c r="E34" s="265"/>
      <c r="F34" s="265"/>
      <c r="G34" s="265"/>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159</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4">
        <v>10</v>
      </c>
      <c r="B35" s="175" t="s">
        <v>610</v>
      </c>
      <c r="C35" s="185" t="s">
        <v>611</v>
      </c>
      <c r="D35" s="176" t="s">
        <v>242</v>
      </c>
      <c r="E35" s="177">
        <v>92</v>
      </c>
      <c r="F35" s="178"/>
      <c r="G35" s="179">
        <f>ROUND(E35*F35,2)</f>
        <v>0</v>
      </c>
      <c r="H35" s="178"/>
      <c r="I35" s="179">
        <f>ROUND(E35*H35,2)</f>
        <v>0</v>
      </c>
      <c r="J35" s="178"/>
      <c r="K35" s="179">
        <f>ROUND(E35*J35,2)</f>
        <v>0</v>
      </c>
      <c r="L35" s="179">
        <v>21</v>
      </c>
      <c r="M35" s="179">
        <f>G35*(1+L35/100)</f>
        <v>0</v>
      </c>
      <c r="N35" s="177">
        <v>0</v>
      </c>
      <c r="O35" s="177">
        <f>ROUND(E35*N35,2)</f>
        <v>0</v>
      </c>
      <c r="P35" s="177">
        <v>0</v>
      </c>
      <c r="Q35" s="177">
        <f>ROUND(E35*P35,2)</f>
        <v>0</v>
      </c>
      <c r="R35" s="179" t="s">
        <v>243</v>
      </c>
      <c r="S35" s="179" t="s">
        <v>153</v>
      </c>
      <c r="T35" s="180" t="s">
        <v>153</v>
      </c>
      <c r="U35" s="158">
        <v>3.7999999999999999E-2</v>
      </c>
      <c r="V35" s="158">
        <f>ROUND(E35*U35,2)</f>
        <v>3.5</v>
      </c>
      <c r="W35" s="158"/>
      <c r="X35" s="158" t="s">
        <v>218</v>
      </c>
      <c r="Y35" s="147"/>
      <c r="Z35" s="147"/>
      <c r="AA35" s="147"/>
      <c r="AB35" s="147"/>
      <c r="AC35" s="147"/>
      <c r="AD35" s="147"/>
      <c r="AE35" s="147"/>
      <c r="AF35" s="147"/>
      <c r="AG35" s="147" t="s">
        <v>587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268" t="s">
        <v>612</v>
      </c>
      <c r="D36" s="269"/>
      <c r="E36" s="269"/>
      <c r="F36" s="269"/>
      <c r="G36" s="269"/>
      <c r="H36" s="158"/>
      <c r="I36" s="158"/>
      <c r="J36" s="158"/>
      <c r="K36" s="158"/>
      <c r="L36" s="158"/>
      <c r="M36" s="158"/>
      <c r="N36" s="157"/>
      <c r="O36" s="157"/>
      <c r="P36" s="157"/>
      <c r="Q36" s="157"/>
      <c r="R36" s="158"/>
      <c r="S36" s="158"/>
      <c r="T36" s="158"/>
      <c r="U36" s="158"/>
      <c r="V36" s="158"/>
      <c r="W36" s="158"/>
      <c r="X36" s="158"/>
      <c r="Y36" s="147"/>
      <c r="Z36" s="147"/>
      <c r="AA36" s="147"/>
      <c r="AB36" s="147"/>
      <c r="AC36" s="147"/>
      <c r="AD36" s="147"/>
      <c r="AE36" s="147"/>
      <c r="AF36" s="147"/>
      <c r="AG36" s="147" t="s">
        <v>221</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264"/>
      <c r="D37" s="265"/>
      <c r="E37" s="265"/>
      <c r="F37" s="265"/>
      <c r="G37" s="265"/>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159</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4">
        <v>11</v>
      </c>
      <c r="B38" s="175" t="s">
        <v>613</v>
      </c>
      <c r="C38" s="185" t="s">
        <v>614</v>
      </c>
      <c r="D38" s="176" t="s">
        <v>242</v>
      </c>
      <c r="E38" s="177">
        <v>368</v>
      </c>
      <c r="F38" s="178"/>
      <c r="G38" s="179">
        <f>ROUND(E38*F38,2)</f>
        <v>0</v>
      </c>
      <c r="H38" s="178"/>
      <c r="I38" s="179">
        <f>ROUND(E38*H38,2)</f>
        <v>0</v>
      </c>
      <c r="J38" s="178"/>
      <c r="K38" s="179">
        <f>ROUND(E38*J38,2)</f>
        <v>0</v>
      </c>
      <c r="L38" s="179">
        <v>21</v>
      </c>
      <c r="M38" s="179">
        <f>G38*(1+L38/100)</f>
        <v>0</v>
      </c>
      <c r="N38" s="177">
        <v>0</v>
      </c>
      <c r="O38" s="177">
        <f>ROUND(E38*N38,2)</f>
        <v>0</v>
      </c>
      <c r="P38" s="177">
        <v>0</v>
      </c>
      <c r="Q38" s="177">
        <f>ROUND(E38*P38,2)</f>
        <v>0</v>
      </c>
      <c r="R38" s="179" t="s">
        <v>243</v>
      </c>
      <c r="S38" s="179" t="s">
        <v>153</v>
      </c>
      <c r="T38" s="180" t="s">
        <v>153</v>
      </c>
      <c r="U38" s="158">
        <v>0.34499999999999997</v>
      </c>
      <c r="V38" s="158">
        <f>ROUND(E38*U38,2)</f>
        <v>126.96</v>
      </c>
      <c r="W38" s="158"/>
      <c r="X38" s="158" t="s">
        <v>218</v>
      </c>
      <c r="Y38" s="147"/>
      <c r="Z38" s="147"/>
      <c r="AA38" s="147"/>
      <c r="AB38" s="147"/>
      <c r="AC38" s="147"/>
      <c r="AD38" s="147"/>
      <c r="AE38" s="147"/>
      <c r="AF38" s="147"/>
      <c r="AG38" s="147" t="s">
        <v>587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68" t="s">
        <v>615</v>
      </c>
      <c r="D39" s="269"/>
      <c r="E39" s="269"/>
      <c r="F39" s="269"/>
      <c r="G39" s="269"/>
      <c r="H39" s="158"/>
      <c r="I39" s="158"/>
      <c r="J39" s="158"/>
      <c r="K39" s="158"/>
      <c r="L39" s="158"/>
      <c r="M39" s="158"/>
      <c r="N39" s="157"/>
      <c r="O39" s="157"/>
      <c r="P39" s="157"/>
      <c r="Q39" s="157"/>
      <c r="R39" s="158"/>
      <c r="S39" s="158"/>
      <c r="T39" s="158"/>
      <c r="U39" s="158"/>
      <c r="V39" s="158"/>
      <c r="W39" s="158"/>
      <c r="X39" s="158"/>
      <c r="Y39" s="147"/>
      <c r="Z39" s="147"/>
      <c r="AA39" s="147"/>
      <c r="AB39" s="147"/>
      <c r="AC39" s="147"/>
      <c r="AD39" s="147"/>
      <c r="AE39" s="147"/>
      <c r="AF39" s="147"/>
      <c r="AG39" s="147" t="s">
        <v>221</v>
      </c>
      <c r="AH39" s="147"/>
      <c r="AI39" s="147"/>
      <c r="AJ39" s="147"/>
      <c r="AK39" s="147"/>
      <c r="AL39" s="147"/>
      <c r="AM39" s="147"/>
      <c r="AN39" s="147"/>
      <c r="AO39" s="147"/>
      <c r="AP39" s="147"/>
      <c r="AQ39" s="147"/>
      <c r="AR39" s="147"/>
      <c r="AS39" s="147"/>
      <c r="AT39" s="147"/>
      <c r="AU39" s="147"/>
      <c r="AV39" s="147"/>
      <c r="AW39" s="147"/>
      <c r="AX39" s="147"/>
      <c r="AY39" s="147"/>
      <c r="AZ39" s="147"/>
      <c r="BA39" s="181" t="str">
        <f>C39</f>
        <v>bez naložení do dopravní nádoby, ale s vyprázdněním dopravní nádoby na hromadu nebo na dopravní prostředek,</v>
      </c>
      <c r="BB39" s="147"/>
      <c r="BC39" s="147"/>
      <c r="BD39" s="147"/>
      <c r="BE39" s="147"/>
      <c r="BF39" s="147"/>
      <c r="BG39" s="147"/>
      <c r="BH39" s="147"/>
    </row>
    <row r="40" spans="1:60" outlineLevel="1" x14ac:dyDescent="0.2">
      <c r="A40" s="154"/>
      <c r="B40" s="155"/>
      <c r="C40" s="264"/>
      <c r="D40" s="265"/>
      <c r="E40" s="265"/>
      <c r="F40" s="265"/>
      <c r="G40" s="265"/>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159</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4">
        <v>12</v>
      </c>
      <c r="B41" s="175" t="s">
        <v>616</v>
      </c>
      <c r="C41" s="185" t="s">
        <v>617</v>
      </c>
      <c r="D41" s="176" t="s">
        <v>242</v>
      </c>
      <c r="E41" s="177">
        <v>142</v>
      </c>
      <c r="F41" s="178"/>
      <c r="G41" s="179">
        <f>ROUND(E41*F41,2)</f>
        <v>0</v>
      </c>
      <c r="H41" s="178"/>
      <c r="I41" s="179">
        <f>ROUND(E41*H41,2)</f>
        <v>0</v>
      </c>
      <c r="J41" s="178"/>
      <c r="K41" s="179">
        <f>ROUND(E41*J41,2)</f>
        <v>0</v>
      </c>
      <c r="L41" s="179">
        <v>21</v>
      </c>
      <c r="M41" s="179">
        <f>G41*(1+L41/100)</f>
        <v>0</v>
      </c>
      <c r="N41" s="177">
        <v>0</v>
      </c>
      <c r="O41" s="177">
        <f>ROUND(E41*N41,2)</f>
        <v>0</v>
      </c>
      <c r="P41" s="177">
        <v>0</v>
      </c>
      <c r="Q41" s="177">
        <f>ROUND(E41*P41,2)</f>
        <v>0</v>
      </c>
      <c r="R41" s="179" t="s">
        <v>243</v>
      </c>
      <c r="S41" s="179" t="s">
        <v>153</v>
      </c>
      <c r="T41" s="180" t="s">
        <v>153</v>
      </c>
      <c r="U41" s="158">
        <v>5.1999999999999998E-3</v>
      </c>
      <c r="V41" s="158">
        <f>ROUND(E41*U41,2)</f>
        <v>0.74</v>
      </c>
      <c r="W41" s="158"/>
      <c r="X41" s="158" t="s">
        <v>218</v>
      </c>
      <c r="Y41" s="147"/>
      <c r="Z41" s="147"/>
      <c r="AA41" s="147"/>
      <c r="AB41" s="147"/>
      <c r="AC41" s="147"/>
      <c r="AD41" s="147"/>
      <c r="AE41" s="147"/>
      <c r="AF41" s="147"/>
      <c r="AG41" s="147" t="s">
        <v>587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268" t="s">
        <v>256</v>
      </c>
      <c r="D42" s="269"/>
      <c r="E42" s="269"/>
      <c r="F42" s="269"/>
      <c r="G42" s="269"/>
      <c r="H42" s="158"/>
      <c r="I42" s="158"/>
      <c r="J42" s="158"/>
      <c r="K42" s="158"/>
      <c r="L42" s="158"/>
      <c r="M42" s="158"/>
      <c r="N42" s="157"/>
      <c r="O42" s="157"/>
      <c r="P42" s="157"/>
      <c r="Q42" s="157"/>
      <c r="R42" s="158"/>
      <c r="S42" s="158"/>
      <c r="T42" s="158"/>
      <c r="U42" s="158"/>
      <c r="V42" s="158"/>
      <c r="W42" s="158"/>
      <c r="X42" s="158"/>
      <c r="Y42" s="147"/>
      <c r="Z42" s="147"/>
      <c r="AA42" s="147"/>
      <c r="AB42" s="147"/>
      <c r="AC42" s="147"/>
      <c r="AD42" s="147"/>
      <c r="AE42" s="147"/>
      <c r="AF42" s="147"/>
      <c r="AG42" s="147" t="s">
        <v>221</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264"/>
      <c r="D43" s="265"/>
      <c r="E43" s="265"/>
      <c r="F43" s="265"/>
      <c r="G43" s="265"/>
      <c r="H43" s="158"/>
      <c r="I43" s="158"/>
      <c r="J43" s="158"/>
      <c r="K43" s="158"/>
      <c r="L43" s="158"/>
      <c r="M43" s="158"/>
      <c r="N43" s="157"/>
      <c r="O43" s="157"/>
      <c r="P43" s="157"/>
      <c r="Q43" s="157"/>
      <c r="R43" s="158"/>
      <c r="S43" s="158"/>
      <c r="T43" s="158"/>
      <c r="U43" s="158"/>
      <c r="V43" s="158"/>
      <c r="W43" s="158"/>
      <c r="X43" s="158"/>
      <c r="Y43" s="147"/>
      <c r="Z43" s="147"/>
      <c r="AA43" s="147"/>
      <c r="AB43" s="147"/>
      <c r="AC43" s="147"/>
      <c r="AD43" s="147"/>
      <c r="AE43" s="147"/>
      <c r="AF43" s="147"/>
      <c r="AG43" s="147" t="s">
        <v>159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4">
        <v>13</v>
      </c>
      <c r="B44" s="175" t="s">
        <v>618</v>
      </c>
      <c r="C44" s="185" t="s">
        <v>619</v>
      </c>
      <c r="D44" s="176" t="s">
        <v>242</v>
      </c>
      <c r="E44" s="177">
        <v>142</v>
      </c>
      <c r="F44" s="178"/>
      <c r="G44" s="179">
        <f>ROUND(E44*F44,2)</f>
        <v>0</v>
      </c>
      <c r="H44" s="178"/>
      <c r="I44" s="179">
        <f>ROUND(E44*H44,2)</f>
        <v>0</v>
      </c>
      <c r="J44" s="178"/>
      <c r="K44" s="179">
        <f>ROUND(E44*J44,2)</f>
        <v>0</v>
      </c>
      <c r="L44" s="179">
        <v>21</v>
      </c>
      <c r="M44" s="179">
        <f>G44*(1+L44/100)</f>
        <v>0</v>
      </c>
      <c r="N44" s="177">
        <v>0</v>
      </c>
      <c r="O44" s="177">
        <f>ROUND(E44*N44,2)</f>
        <v>0</v>
      </c>
      <c r="P44" s="177">
        <v>0</v>
      </c>
      <c r="Q44" s="177">
        <f>ROUND(E44*P44,2)</f>
        <v>0</v>
      </c>
      <c r="R44" s="179" t="s">
        <v>243</v>
      </c>
      <c r="S44" s="179" t="s">
        <v>153</v>
      </c>
      <c r="T44" s="180" t="s">
        <v>153</v>
      </c>
      <c r="U44" s="158">
        <v>3.1E-2</v>
      </c>
      <c r="V44" s="158">
        <f>ROUND(E44*U44,2)</f>
        <v>4.4000000000000004</v>
      </c>
      <c r="W44" s="158"/>
      <c r="X44" s="158" t="s">
        <v>218</v>
      </c>
      <c r="Y44" s="147"/>
      <c r="Z44" s="147"/>
      <c r="AA44" s="147"/>
      <c r="AB44" s="147"/>
      <c r="AC44" s="147"/>
      <c r="AD44" s="147"/>
      <c r="AE44" s="147"/>
      <c r="AF44" s="147"/>
      <c r="AG44" s="147" t="s">
        <v>587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66"/>
      <c r="D45" s="267"/>
      <c r="E45" s="267"/>
      <c r="F45" s="267"/>
      <c r="G45" s="267"/>
      <c r="H45" s="158"/>
      <c r="I45" s="158"/>
      <c r="J45" s="158"/>
      <c r="K45" s="158"/>
      <c r="L45" s="158"/>
      <c r="M45" s="158"/>
      <c r="N45" s="157"/>
      <c r="O45" s="157"/>
      <c r="P45" s="157"/>
      <c r="Q45" s="157"/>
      <c r="R45" s="158"/>
      <c r="S45" s="158"/>
      <c r="T45" s="158"/>
      <c r="U45" s="158"/>
      <c r="V45" s="158"/>
      <c r="W45" s="158"/>
      <c r="X45" s="158"/>
      <c r="Y45" s="147"/>
      <c r="Z45" s="147"/>
      <c r="AA45" s="147"/>
      <c r="AB45" s="147"/>
      <c r="AC45" s="147"/>
      <c r="AD45" s="147"/>
      <c r="AE45" s="147"/>
      <c r="AF45" s="147"/>
      <c r="AG45" s="147" t="s">
        <v>159</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4">
        <v>14</v>
      </c>
      <c r="B46" s="175" t="s">
        <v>270</v>
      </c>
      <c r="C46" s="185" t="s">
        <v>271</v>
      </c>
      <c r="D46" s="176" t="s">
        <v>242</v>
      </c>
      <c r="E46" s="177">
        <v>301</v>
      </c>
      <c r="F46" s="178"/>
      <c r="G46" s="179">
        <f>ROUND(E46*F46,2)</f>
        <v>0</v>
      </c>
      <c r="H46" s="178"/>
      <c r="I46" s="179">
        <f>ROUND(E46*H46,2)</f>
        <v>0</v>
      </c>
      <c r="J46" s="178"/>
      <c r="K46" s="179">
        <f>ROUND(E46*J46,2)</f>
        <v>0</v>
      </c>
      <c r="L46" s="179">
        <v>21</v>
      </c>
      <c r="M46" s="179">
        <f>G46*(1+L46/100)</f>
        <v>0</v>
      </c>
      <c r="N46" s="177">
        <v>0</v>
      </c>
      <c r="O46" s="177">
        <f>ROUND(E46*N46,2)</f>
        <v>0</v>
      </c>
      <c r="P46" s="177">
        <v>0</v>
      </c>
      <c r="Q46" s="177">
        <f>ROUND(E46*P46,2)</f>
        <v>0</v>
      </c>
      <c r="R46" s="179" t="s">
        <v>243</v>
      </c>
      <c r="S46" s="179" t="s">
        <v>153</v>
      </c>
      <c r="T46" s="180" t="s">
        <v>153</v>
      </c>
      <c r="U46" s="158">
        <v>0.20200000000000001</v>
      </c>
      <c r="V46" s="158">
        <f>ROUND(E46*U46,2)</f>
        <v>60.8</v>
      </c>
      <c r="W46" s="158"/>
      <c r="X46" s="158" t="s">
        <v>218</v>
      </c>
      <c r="Y46" s="147"/>
      <c r="Z46" s="147"/>
      <c r="AA46" s="147"/>
      <c r="AB46" s="147"/>
      <c r="AC46" s="147"/>
      <c r="AD46" s="147"/>
      <c r="AE46" s="147"/>
      <c r="AF46" s="147"/>
      <c r="AG46" s="147" t="s">
        <v>587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268" t="s">
        <v>272</v>
      </c>
      <c r="D47" s="269"/>
      <c r="E47" s="269"/>
      <c r="F47" s="269"/>
      <c r="G47" s="269"/>
      <c r="H47" s="158"/>
      <c r="I47" s="158"/>
      <c r="J47" s="158"/>
      <c r="K47" s="158"/>
      <c r="L47" s="158"/>
      <c r="M47" s="158"/>
      <c r="N47" s="157"/>
      <c r="O47" s="157"/>
      <c r="P47" s="157"/>
      <c r="Q47" s="157"/>
      <c r="R47" s="158"/>
      <c r="S47" s="158"/>
      <c r="T47" s="158"/>
      <c r="U47" s="158"/>
      <c r="V47" s="158"/>
      <c r="W47" s="158"/>
      <c r="X47" s="158"/>
      <c r="Y47" s="147"/>
      <c r="Z47" s="147"/>
      <c r="AA47" s="147"/>
      <c r="AB47" s="147"/>
      <c r="AC47" s="147"/>
      <c r="AD47" s="147"/>
      <c r="AE47" s="147"/>
      <c r="AF47" s="147"/>
      <c r="AG47" s="147" t="s">
        <v>221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64"/>
      <c r="D48" s="265"/>
      <c r="E48" s="265"/>
      <c r="F48" s="265"/>
      <c r="G48" s="265"/>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159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74">
        <v>15</v>
      </c>
      <c r="B49" s="175" t="s">
        <v>620</v>
      </c>
      <c r="C49" s="185" t="s">
        <v>621</v>
      </c>
      <c r="D49" s="176" t="s">
        <v>242</v>
      </c>
      <c r="E49" s="177">
        <v>6.8</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t="s">
        <v>243</v>
      </c>
      <c r="S49" s="179" t="s">
        <v>153</v>
      </c>
      <c r="T49" s="180" t="s">
        <v>153</v>
      </c>
      <c r="U49" s="158">
        <v>1.1499999999999999</v>
      </c>
      <c r="V49" s="158">
        <f>ROUND(E49*U49,2)</f>
        <v>7.82</v>
      </c>
      <c r="W49" s="158"/>
      <c r="X49" s="158" t="s">
        <v>218</v>
      </c>
      <c r="Y49" s="147"/>
      <c r="Z49" s="147"/>
      <c r="AA49" s="147"/>
      <c r="AB49" s="147"/>
      <c r="AC49" s="147"/>
      <c r="AD49" s="147"/>
      <c r="AE49" s="147"/>
      <c r="AF49" s="147"/>
      <c r="AG49" s="147" t="s">
        <v>587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68" t="s">
        <v>272</v>
      </c>
      <c r="D50" s="269"/>
      <c r="E50" s="269"/>
      <c r="F50" s="269"/>
      <c r="G50" s="269"/>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221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264"/>
      <c r="D51" s="265"/>
      <c r="E51" s="265"/>
      <c r="F51" s="265"/>
      <c r="G51" s="265"/>
      <c r="H51" s="158"/>
      <c r="I51" s="158"/>
      <c r="J51" s="158"/>
      <c r="K51" s="158"/>
      <c r="L51" s="158"/>
      <c r="M51" s="158"/>
      <c r="N51" s="157"/>
      <c r="O51" s="157"/>
      <c r="P51" s="157"/>
      <c r="Q51" s="157"/>
      <c r="R51" s="158"/>
      <c r="S51" s="158"/>
      <c r="T51" s="158"/>
      <c r="U51" s="158"/>
      <c r="V51" s="158"/>
      <c r="W51" s="158"/>
      <c r="X51" s="158"/>
      <c r="Y51" s="147"/>
      <c r="Z51" s="147"/>
      <c r="AA51" s="147"/>
      <c r="AB51" s="147"/>
      <c r="AC51" s="147"/>
      <c r="AD51" s="147"/>
      <c r="AE51" s="147"/>
      <c r="AF51" s="147"/>
      <c r="AG51" s="147" t="s">
        <v>159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4">
        <v>16</v>
      </c>
      <c r="B52" s="175" t="s">
        <v>297</v>
      </c>
      <c r="C52" s="185" t="s">
        <v>298</v>
      </c>
      <c r="D52" s="176" t="s">
        <v>242</v>
      </c>
      <c r="E52" s="177">
        <v>142</v>
      </c>
      <c r="F52" s="178"/>
      <c r="G52" s="179">
        <f>ROUND(E52*F52,2)</f>
        <v>0</v>
      </c>
      <c r="H52" s="178"/>
      <c r="I52" s="179">
        <f>ROUND(E52*H52,2)</f>
        <v>0</v>
      </c>
      <c r="J52" s="178"/>
      <c r="K52" s="179">
        <f>ROUND(E52*J52,2)</f>
        <v>0</v>
      </c>
      <c r="L52" s="179">
        <v>21</v>
      </c>
      <c r="M52" s="179">
        <f>G52*(1+L52/100)</f>
        <v>0</v>
      </c>
      <c r="N52" s="177">
        <v>0</v>
      </c>
      <c r="O52" s="177">
        <f>ROUND(E52*N52,2)</f>
        <v>0</v>
      </c>
      <c r="P52" s="177">
        <v>0</v>
      </c>
      <c r="Q52" s="177">
        <f>ROUND(E52*P52,2)</f>
        <v>0</v>
      </c>
      <c r="R52" s="179" t="s">
        <v>243</v>
      </c>
      <c r="S52" s="179" t="s">
        <v>153</v>
      </c>
      <c r="T52" s="180" t="s">
        <v>153</v>
      </c>
      <c r="U52" s="158">
        <v>0</v>
      </c>
      <c r="V52" s="158">
        <f>ROUND(E52*U52,2)</f>
        <v>0</v>
      </c>
      <c r="W52" s="158"/>
      <c r="X52" s="158" t="s">
        <v>218</v>
      </c>
      <c r="Y52" s="147"/>
      <c r="Z52" s="147"/>
      <c r="AA52" s="147"/>
      <c r="AB52" s="147"/>
      <c r="AC52" s="147"/>
      <c r="AD52" s="147"/>
      <c r="AE52" s="147"/>
      <c r="AF52" s="147"/>
      <c r="AG52" s="147" t="s">
        <v>587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266"/>
      <c r="D53" s="267"/>
      <c r="E53" s="267"/>
      <c r="F53" s="267"/>
      <c r="G53" s="267"/>
      <c r="H53" s="158"/>
      <c r="I53" s="158"/>
      <c r="J53" s="158"/>
      <c r="K53" s="158"/>
      <c r="L53" s="158"/>
      <c r="M53" s="158"/>
      <c r="N53" s="157"/>
      <c r="O53" s="157"/>
      <c r="P53" s="157"/>
      <c r="Q53" s="157"/>
      <c r="R53" s="158"/>
      <c r="S53" s="158"/>
      <c r="T53" s="158"/>
      <c r="U53" s="158"/>
      <c r="V53" s="158"/>
      <c r="W53" s="158"/>
      <c r="X53" s="158"/>
      <c r="Y53" s="147"/>
      <c r="Z53" s="147"/>
      <c r="AA53" s="147"/>
      <c r="AB53" s="147"/>
      <c r="AC53" s="147"/>
      <c r="AD53" s="147"/>
      <c r="AE53" s="147"/>
      <c r="AF53" s="147"/>
      <c r="AG53" s="147" t="s">
        <v>159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4">
        <v>17</v>
      </c>
      <c r="B54" s="175" t="s">
        <v>622</v>
      </c>
      <c r="C54" s="185" t="s">
        <v>623</v>
      </c>
      <c r="D54" s="176" t="s">
        <v>234</v>
      </c>
      <c r="E54" s="177">
        <v>3</v>
      </c>
      <c r="F54" s="178"/>
      <c r="G54" s="179">
        <f>ROUND(E54*F54,2)</f>
        <v>0</v>
      </c>
      <c r="H54" s="178"/>
      <c r="I54" s="179">
        <f>ROUND(E54*H54,2)</f>
        <v>0</v>
      </c>
      <c r="J54" s="178"/>
      <c r="K54" s="179">
        <f>ROUND(E54*J54,2)</f>
        <v>0</v>
      </c>
      <c r="L54" s="179">
        <v>21</v>
      </c>
      <c r="M54" s="179">
        <f>G54*(1+L54/100)</f>
        <v>0</v>
      </c>
      <c r="N54" s="177">
        <v>8.6899999999999998E-3</v>
      </c>
      <c r="O54" s="177">
        <f>ROUND(E54*N54,2)</f>
        <v>0.03</v>
      </c>
      <c r="P54" s="177">
        <v>0</v>
      </c>
      <c r="Q54" s="177">
        <f>ROUND(E54*P54,2)</f>
        <v>0</v>
      </c>
      <c r="R54" s="179" t="s">
        <v>624</v>
      </c>
      <c r="S54" s="179" t="s">
        <v>153</v>
      </c>
      <c r="T54" s="180" t="s">
        <v>153</v>
      </c>
      <c r="U54" s="158">
        <v>3.7989999999999999</v>
      </c>
      <c r="V54" s="158">
        <f>ROUND(E54*U54,2)</f>
        <v>11.4</v>
      </c>
      <c r="W54" s="158"/>
      <c r="X54" s="158" t="s">
        <v>479</v>
      </c>
      <c r="Y54" s="147"/>
      <c r="Z54" s="147"/>
      <c r="AA54" s="147"/>
      <c r="AB54" s="147"/>
      <c r="AC54" s="147"/>
      <c r="AD54" s="147"/>
      <c r="AE54" s="147"/>
      <c r="AF54" s="147"/>
      <c r="AG54" s="147" t="s">
        <v>625</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54"/>
      <c r="B55" s="155"/>
      <c r="C55" s="268" t="s">
        <v>626</v>
      </c>
      <c r="D55" s="269"/>
      <c r="E55" s="269"/>
      <c r="F55" s="269"/>
      <c r="G55" s="269"/>
      <c r="H55" s="158"/>
      <c r="I55" s="158"/>
      <c r="J55" s="158"/>
      <c r="K55" s="158"/>
      <c r="L55" s="158"/>
      <c r="M55" s="158"/>
      <c r="N55" s="157"/>
      <c r="O55" s="157"/>
      <c r="P55" s="157"/>
      <c r="Q55" s="157"/>
      <c r="R55" s="158"/>
      <c r="S55" s="158"/>
      <c r="T55" s="158"/>
      <c r="U55" s="158"/>
      <c r="V55" s="158"/>
      <c r="W55" s="158"/>
      <c r="X55" s="158"/>
      <c r="Y55" s="147"/>
      <c r="Z55" s="147"/>
      <c r="AA55" s="147"/>
      <c r="AB55" s="147"/>
      <c r="AC55" s="147"/>
      <c r="AD55" s="147"/>
      <c r="AE55" s="147"/>
      <c r="AF55" s="147"/>
      <c r="AG55" s="147" t="s">
        <v>221</v>
      </c>
      <c r="AH55" s="147"/>
      <c r="AI55" s="147"/>
      <c r="AJ55" s="147"/>
      <c r="AK55" s="147"/>
      <c r="AL55" s="147"/>
      <c r="AM55" s="147"/>
      <c r="AN55" s="147"/>
      <c r="AO55" s="147"/>
      <c r="AP55" s="147"/>
      <c r="AQ55" s="147"/>
      <c r="AR55" s="147"/>
      <c r="AS55" s="147"/>
      <c r="AT55" s="147"/>
      <c r="AU55" s="147"/>
      <c r="AV55" s="147"/>
      <c r="AW55" s="147"/>
      <c r="AX55" s="147"/>
      <c r="AY55" s="147"/>
      <c r="AZ55" s="147"/>
      <c r="BA55" s="181" t="str">
        <f>C55</f>
        <v>ve stavu i v poloze, ve kterých byla na začátku zemních prací a to s podepřením, vzepřením nebo s vyvěšením, případně s ochranným bedněním, se zřízením a s odstraněním zajišťovací konstrukce, s opotřebením hmot.</v>
      </c>
      <c r="BB55" s="147"/>
      <c r="BC55" s="147"/>
      <c r="BD55" s="147"/>
      <c r="BE55" s="147"/>
      <c r="BF55" s="147"/>
      <c r="BG55" s="147"/>
      <c r="BH55" s="147"/>
    </row>
    <row r="56" spans="1:60" outlineLevel="1" x14ac:dyDescent="0.2">
      <c r="A56" s="154"/>
      <c r="B56" s="155"/>
      <c r="C56" s="264"/>
      <c r="D56" s="265"/>
      <c r="E56" s="265"/>
      <c r="F56" s="265"/>
      <c r="G56" s="265"/>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159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4">
        <v>18</v>
      </c>
      <c r="B57" s="175" t="s">
        <v>627</v>
      </c>
      <c r="C57" s="185" t="s">
        <v>628</v>
      </c>
      <c r="D57" s="176" t="s">
        <v>242</v>
      </c>
      <c r="E57" s="177">
        <v>6.8</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t="s">
        <v>624</v>
      </c>
      <c r="S57" s="179" t="s">
        <v>153</v>
      </c>
      <c r="T57" s="180" t="s">
        <v>153</v>
      </c>
      <c r="U57" s="158">
        <v>4.7919999999999998</v>
      </c>
      <c r="V57" s="158">
        <f>ROUND(E57*U57,2)</f>
        <v>32.590000000000003</v>
      </c>
      <c r="W57" s="158"/>
      <c r="X57" s="158" t="s">
        <v>479</v>
      </c>
      <c r="Y57" s="147"/>
      <c r="Z57" s="147"/>
      <c r="AA57" s="147"/>
      <c r="AB57" s="147"/>
      <c r="AC57" s="147"/>
      <c r="AD57" s="147"/>
      <c r="AE57" s="147"/>
      <c r="AF57" s="147"/>
      <c r="AG57" s="147" t="s">
        <v>625</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266"/>
      <c r="D58" s="267"/>
      <c r="E58" s="267"/>
      <c r="F58" s="267"/>
      <c r="G58" s="267"/>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159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4">
        <v>19</v>
      </c>
      <c r="B59" s="175" t="s">
        <v>629</v>
      </c>
      <c r="C59" s="185" t="s">
        <v>630</v>
      </c>
      <c r="D59" s="176" t="s">
        <v>242</v>
      </c>
      <c r="E59" s="177">
        <v>2.6</v>
      </c>
      <c r="F59" s="178"/>
      <c r="G59" s="179">
        <f>ROUND(E59*F59,2)</f>
        <v>0</v>
      </c>
      <c r="H59" s="178"/>
      <c r="I59" s="179">
        <f>ROUND(E59*H59,2)</f>
        <v>0</v>
      </c>
      <c r="J59" s="178"/>
      <c r="K59" s="179">
        <f>ROUND(E59*J59,2)</f>
        <v>0</v>
      </c>
      <c r="L59" s="179">
        <v>21</v>
      </c>
      <c r="M59" s="179">
        <f>G59*(1+L59/100)</f>
        <v>0</v>
      </c>
      <c r="N59" s="177">
        <v>1.67</v>
      </c>
      <c r="O59" s="177">
        <f>ROUND(E59*N59,2)</f>
        <v>4.34</v>
      </c>
      <c r="P59" s="177">
        <v>0</v>
      </c>
      <c r="Q59" s="177">
        <f>ROUND(E59*P59,2)</f>
        <v>0</v>
      </c>
      <c r="R59" s="179" t="s">
        <v>624</v>
      </c>
      <c r="S59" s="179" t="s">
        <v>153</v>
      </c>
      <c r="T59" s="180" t="s">
        <v>153</v>
      </c>
      <c r="U59" s="158">
        <v>0.21299999999999999</v>
      </c>
      <c r="V59" s="158">
        <f>ROUND(E59*U59,2)</f>
        <v>0.55000000000000004</v>
      </c>
      <c r="W59" s="158"/>
      <c r="X59" s="158" t="s">
        <v>479</v>
      </c>
      <c r="Y59" s="147"/>
      <c r="Z59" s="147"/>
      <c r="AA59" s="147"/>
      <c r="AB59" s="147"/>
      <c r="AC59" s="147"/>
      <c r="AD59" s="147"/>
      <c r="AE59" s="147"/>
      <c r="AF59" s="147"/>
      <c r="AG59" s="147" t="s">
        <v>625</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68" t="s">
        <v>631</v>
      </c>
      <c r="D60" s="269"/>
      <c r="E60" s="269"/>
      <c r="F60" s="269"/>
      <c r="G60" s="269"/>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221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53" t="s">
        <v>632</v>
      </c>
      <c r="D61" s="254"/>
      <c r="E61" s="254"/>
      <c r="F61" s="254"/>
      <c r="G61" s="254"/>
      <c r="H61" s="158"/>
      <c r="I61" s="158"/>
      <c r="J61" s="158"/>
      <c r="K61" s="158"/>
      <c r="L61" s="158"/>
      <c r="M61" s="158"/>
      <c r="N61" s="157"/>
      <c r="O61" s="157"/>
      <c r="P61" s="157"/>
      <c r="Q61" s="157"/>
      <c r="R61" s="158"/>
      <c r="S61" s="158"/>
      <c r="T61" s="158"/>
      <c r="U61" s="158"/>
      <c r="V61" s="158"/>
      <c r="W61" s="158"/>
      <c r="X61" s="158"/>
      <c r="Y61" s="147"/>
      <c r="Z61" s="147"/>
      <c r="AA61" s="147"/>
      <c r="AB61" s="147"/>
      <c r="AC61" s="147"/>
      <c r="AD61" s="147"/>
      <c r="AE61" s="147"/>
      <c r="AF61" s="147"/>
      <c r="AG61" s="147" t="s">
        <v>157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64"/>
      <c r="D62" s="265"/>
      <c r="E62" s="265"/>
      <c r="F62" s="265"/>
      <c r="G62" s="265"/>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159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74">
        <v>20</v>
      </c>
      <c r="B63" s="175" t="s">
        <v>633</v>
      </c>
      <c r="C63" s="185" t="s">
        <v>634</v>
      </c>
      <c r="D63" s="176" t="s">
        <v>242</v>
      </c>
      <c r="E63" s="177">
        <v>50.3</v>
      </c>
      <c r="F63" s="178"/>
      <c r="G63" s="179">
        <f>ROUND(E63*F63,2)</f>
        <v>0</v>
      </c>
      <c r="H63" s="178"/>
      <c r="I63" s="179">
        <f>ROUND(E63*H63,2)</f>
        <v>0</v>
      </c>
      <c r="J63" s="178"/>
      <c r="K63" s="179">
        <f>ROUND(E63*J63,2)</f>
        <v>0</v>
      </c>
      <c r="L63" s="179">
        <v>21</v>
      </c>
      <c r="M63" s="179">
        <f>G63*(1+L63/100)</f>
        <v>0</v>
      </c>
      <c r="N63" s="177">
        <v>1.67</v>
      </c>
      <c r="O63" s="177">
        <f>ROUND(E63*N63,2)</f>
        <v>84</v>
      </c>
      <c r="P63" s="177">
        <v>0</v>
      </c>
      <c r="Q63" s="177">
        <f>ROUND(E63*P63,2)</f>
        <v>0</v>
      </c>
      <c r="R63" s="179" t="s">
        <v>624</v>
      </c>
      <c r="S63" s="179" t="s">
        <v>153</v>
      </c>
      <c r="T63" s="180" t="s">
        <v>153</v>
      </c>
      <c r="U63" s="158">
        <v>1.5980000000000001</v>
      </c>
      <c r="V63" s="158">
        <f>ROUND(E63*U63,2)</f>
        <v>80.38</v>
      </c>
      <c r="W63" s="158"/>
      <c r="X63" s="158" t="s">
        <v>479</v>
      </c>
      <c r="Y63" s="147"/>
      <c r="Z63" s="147"/>
      <c r="AA63" s="147"/>
      <c r="AB63" s="147"/>
      <c r="AC63" s="147"/>
      <c r="AD63" s="147"/>
      <c r="AE63" s="147"/>
      <c r="AF63" s="147"/>
      <c r="AG63" s="147" t="s">
        <v>625</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68" t="s">
        <v>635</v>
      </c>
      <c r="D64" s="269"/>
      <c r="E64" s="269"/>
      <c r="F64" s="269"/>
      <c r="G64" s="269"/>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221</v>
      </c>
      <c r="AH64" s="147"/>
      <c r="AI64" s="147"/>
      <c r="AJ64" s="147"/>
      <c r="AK64" s="147"/>
      <c r="AL64" s="147"/>
      <c r="AM64" s="147"/>
      <c r="AN64" s="147"/>
      <c r="AO64" s="147"/>
      <c r="AP64" s="147"/>
      <c r="AQ64" s="147"/>
      <c r="AR64" s="147"/>
      <c r="AS64" s="147"/>
      <c r="AT64" s="147"/>
      <c r="AU64" s="147"/>
      <c r="AV64" s="147"/>
      <c r="AW64" s="147"/>
      <c r="AX64" s="147"/>
      <c r="AY64" s="147"/>
      <c r="AZ64" s="147"/>
      <c r="BA64" s="181" t="str">
        <f>C64</f>
        <v>prohozenou zeminou nebo štěrkopískem, s vodorovnou přepravou k místu zásypu, uložením ve vrstvách a zhutněním.</v>
      </c>
      <c r="BB64" s="147"/>
      <c r="BC64" s="147"/>
      <c r="BD64" s="147"/>
      <c r="BE64" s="147"/>
      <c r="BF64" s="147"/>
      <c r="BG64" s="147"/>
      <c r="BH64" s="147"/>
    </row>
    <row r="65" spans="1:60" outlineLevel="1" x14ac:dyDescent="0.2">
      <c r="A65" s="154"/>
      <c r="B65" s="155"/>
      <c r="C65" s="264"/>
      <c r="D65" s="265"/>
      <c r="E65" s="265"/>
      <c r="F65" s="265"/>
      <c r="G65" s="265"/>
      <c r="H65" s="158"/>
      <c r="I65" s="158"/>
      <c r="J65" s="158"/>
      <c r="K65" s="158"/>
      <c r="L65" s="158"/>
      <c r="M65" s="158"/>
      <c r="N65" s="157"/>
      <c r="O65" s="157"/>
      <c r="P65" s="157"/>
      <c r="Q65" s="157"/>
      <c r="R65" s="158"/>
      <c r="S65" s="158"/>
      <c r="T65" s="158"/>
      <c r="U65" s="158"/>
      <c r="V65" s="158"/>
      <c r="W65" s="158"/>
      <c r="X65" s="158"/>
      <c r="Y65" s="147"/>
      <c r="Z65" s="147"/>
      <c r="AA65" s="147"/>
      <c r="AB65" s="147"/>
      <c r="AC65" s="147"/>
      <c r="AD65" s="147"/>
      <c r="AE65" s="147"/>
      <c r="AF65" s="147"/>
      <c r="AG65" s="147" t="s">
        <v>159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4">
        <v>21</v>
      </c>
      <c r="B66" s="175" t="s">
        <v>636</v>
      </c>
      <c r="C66" s="185" t="s">
        <v>637</v>
      </c>
      <c r="D66" s="176" t="s">
        <v>242</v>
      </c>
      <c r="E66" s="177">
        <v>21.2</v>
      </c>
      <c r="F66" s="178"/>
      <c r="G66" s="179">
        <f>ROUND(E66*F66,2)</f>
        <v>0</v>
      </c>
      <c r="H66" s="178"/>
      <c r="I66" s="179">
        <f>ROUND(E66*H66,2)</f>
        <v>0</v>
      </c>
      <c r="J66" s="178"/>
      <c r="K66" s="179">
        <f>ROUND(E66*J66,2)</f>
        <v>0</v>
      </c>
      <c r="L66" s="179">
        <v>21</v>
      </c>
      <c r="M66" s="179">
        <f>G66*(1+L66/100)</f>
        <v>0</v>
      </c>
      <c r="N66" s="177">
        <v>1.67</v>
      </c>
      <c r="O66" s="177">
        <f>ROUND(E66*N66,2)</f>
        <v>35.4</v>
      </c>
      <c r="P66" s="177">
        <v>0</v>
      </c>
      <c r="Q66" s="177">
        <f>ROUND(E66*P66,2)</f>
        <v>0</v>
      </c>
      <c r="R66" s="179" t="s">
        <v>624</v>
      </c>
      <c r="S66" s="179" t="s">
        <v>153</v>
      </c>
      <c r="T66" s="180" t="s">
        <v>153</v>
      </c>
      <c r="U66" s="158">
        <v>2.206</v>
      </c>
      <c r="V66" s="158">
        <f>ROUND(E66*U66,2)</f>
        <v>46.77</v>
      </c>
      <c r="W66" s="158"/>
      <c r="X66" s="158" t="s">
        <v>479</v>
      </c>
      <c r="Y66" s="147"/>
      <c r="Z66" s="147"/>
      <c r="AA66" s="147"/>
      <c r="AB66" s="147"/>
      <c r="AC66" s="147"/>
      <c r="AD66" s="147"/>
      <c r="AE66" s="147"/>
      <c r="AF66" s="147"/>
      <c r="AG66" s="147" t="s">
        <v>625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68" t="s">
        <v>638</v>
      </c>
      <c r="D67" s="269"/>
      <c r="E67" s="269"/>
      <c r="F67" s="269"/>
      <c r="G67" s="269"/>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221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64"/>
      <c r="D68" s="265"/>
      <c r="E68" s="265"/>
      <c r="F68" s="265"/>
      <c r="G68" s="265"/>
      <c r="H68" s="158"/>
      <c r="I68" s="158"/>
      <c r="J68" s="158"/>
      <c r="K68" s="158"/>
      <c r="L68" s="158"/>
      <c r="M68" s="158"/>
      <c r="N68" s="157"/>
      <c r="O68" s="157"/>
      <c r="P68" s="157"/>
      <c r="Q68" s="157"/>
      <c r="R68" s="158"/>
      <c r="S68" s="158"/>
      <c r="T68" s="158"/>
      <c r="U68" s="158"/>
      <c r="V68" s="158"/>
      <c r="W68" s="158"/>
      <c r="X68" s="158"/>
      <c r="Y68" s="147"/>
      <c r="Z68" s="147"/>
      <c r="AA68" s="147"/>
      <c r="AB68" s="147"/>
      <c r="AC68" s="147"/>
      <c r="AD68" s="147"/>
      <c r="AE68" s="147"/>
      <c r="AF68" s="147"/>
      <c r="AG68" s="147" t="s">
        <v>159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x14ac:dyDescent="0.2">
      <c r="A69" s="164" t="s">
        <v>148</v>
      </c>
      <c r="B69" s="165" t="s">
        <v>79</v>
      </c>
      <c r="C69" s="184" t="s">
        <v>81</v>
      </c>
      <c r="D69" s="166"/>
      <c r="E69" s="167"/>
      <c r="F69" s="168"/>
      <c r="G69" s="168">
        <f>SUMIF(AG70:AG78,"&lt;&gt;NOR",G70:G78)</f>
        <v>0</v>
      </c>
      <c r="H69" s="168"/>
      <c r="I69" s="168">
        <f>SUM(I70:I78)</f>
        <v>0</v>
      </c>
      <c r="J69" s="168"/>
      <c r="K69" s="168">
        <f>SUM(K70:K78)</f>
        <v>0</v>
      </c>
      <c r="L69" s="168"/>
      <c r="M69" s="168">
        <f>SUM(M70:M78)</f>
        <v>0</v>
      </c>
      <c r="N69" s="167"/>
      <c r="O69" s="167">
        <f>SUM(O70:O78)</f>
        <v>55.46</v>
      </c>
      <c r="P69" s="167"/>
      <c r="Q69" s="167">
        <f>SUM(Q70:Q78)</f>
        <v>0</v>
      </c>
      <c r="R69" s="168"/>
      <c r="S69" s="168"/>
      <c r="T69" s="169"/>
      <c r="U69" s="163"/>
      <c r="V69" s="163">
        <f>SUM(V70:V78)</f>
        <v>44.73</v>
      </c>
      <c r="W69" s="163"/>
      <c r="X69" s="163"/>
      <c r="AG69" t="s">
        <v>149</v>
      </c>
    </row>
    <row r="70" spans="1:60" outlineLevel="1" x14ac:dyDescent="0.2">
      <c r="A70" s="174">
        <v>22</v>
      </c>
      <c r="B70" s="175" t="s">
        <v>639</v>
      </c>
      <c r="C70" s="185" t="s">
        <v>640</v>
      </c>
      <c r="D70" s="176" t="s">
        <v>242</v>
      </c>
      <c r="E70" s="177">
        <v>11</v>
      </c>
      <c r="F70" s="178"/>
      <c r="G70" s="179">
        <f>ROUND(E70*F70,2)</f>
        <v>0</v>
      </c>
      <c r="H70" s="178"/>
      <c r="I70" s="179">
        <f>ROUND(E70*H70,2)</f>
        <v>0</v>
      </c>
      <c r="J70" s="178"/>
      <c r="K70" s="179">
        <f>ROUND(E70*J70,2)</f>
        <v>0</v>
      </c>
      <c r="L70" s="179">
        <v>21</v>
      </c>
      <c r="M70" s="179">
        <f>G70*(1+L70/100)</f>
        <v>0</v>
      </c>
      <c r="N70" s="177">
        <v>1.8907700000000001</v>
      </c>
      <c r="O70" s="177">
        <f>ROUND(E70*N70,2)</f>
        <v>20.8</v>
      </c>
      <c r="P70" s="177">
        <v>0</v>
      </c>
      <c r="Q70" s="177">
        <f>ROUND(E70*P70,2)</f>
        <v>0</v>
      </c>
      <c r="R70" s="179" t="s">
        <v>641</v>
      </c>
      <c r="S70" s="179" t="s">
        <v>153</v>
      </c>
      <c r="T70" s="180" t="s">
        <v>153</v>
      </c>
      <c r="U70" s="158">
        <v>1.6950000000000001</v>
      </c>
      <c r="V70" s="158">
        <f>ROUND(E70*U70,2)</f>
        <v>18.649999999999999</v>
      </c>
      <c r="W70" s="158"/>
      <c r="X70" s="158" t="s">
        <v>218</v>
      </c>
      <c r="Y70" s="147"/>
      <c r="Z70" s="147"/>
      <c r="AA70" s="147"/>
      <c r="AB70" s="147"/>
      <c r="AC70" s="147"/>
      <c r="AD70" s="147"/>
      <c r="AE70" s="147"/>
      <c r="AF70" s="147"/>
      <c r="AG70" s="147" t="s">
        <v>587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68" t="s">
        <v>642</v>
      </c>
      <c r="D71" s="269"/>
      <c r="E71" s="269"/>
      <c r="F71" s="269"/>
      <c r="G71" s="269"/>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221</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264"/>
      <c r="D72" s="265"/>
      <c r="E72" s="265"/>
      <c r="F72" s="265"/>
      <c r="G72" s="265"/>
      <c r="H72" s="158"/>
      <c r="I72" s="158"/>
      <c r="J72" s="158"/>
      <c r="K72" s="158"/>
      <c r="L72" s="158"/>
      <c r="M72" s="158"/>
      <c r="N72" s="157"/>
      <c r="O72" s="157"/>
      <c r="P72" s="157"/>
      <c r="Q72" s="157"/>
      <c r="R72" s="158"/>
      <c r="S72" s="158"/>
      <c r="T72" s="158"/>
      <c r="U72" s="158"/>
      <c r="V72" s="158"/>
      <c r="W72" s="158"/>
      <c r="X72" s="158"/>
      <c r="Y72" s="147"/>
      <c r="Z72" s="147"/>
      <c r="AA72" s="147"/>
      <c r="AB72" s="147"/>
      <c r="AC72" s="147"/>
      <c r="AD72" s="147"/>
      <c r="AE72" s="147"/>
      <c r="AF72" s="147"/>
      <c r="AG72" s="147" t="s">
        <v>159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4">
        <v>23</v>
      </c>
      <c r="B73" s="175" t="s">
        <v>639</v>
      </c>
      <c r="C73" s="185" t="s">
        <v>640</v>
      </c>
      <c r="D73" s="176" t="s">
        <v>242</v>
      </c>
      <c r="E73" s="177">
        <v>10</v>
      </c>
      <c r="F73" s="178"/>
      <c r="G73" s="179">
        <f>ROUND(E73*F73,2)</f>
        <v>0</v>
      </c>
      <c r="H73" s="178"/>
      <c r="I73" s="179">
        <f>ROUND(E73*H73,2)</f>
        <v>0</v>
      </c>
      <c r="J73" s="178"/>
      <c r="K73" s="179">
        <f>ROUND(E73*J73,2)</f>
        <v>0</v>
      </c>
      <c r="L73" s="179">
        <v>21</v>
      </c>
      <c r="M73" s="179">
        <f>G73*(1+L73/100)</f>
        <v>0</v>
      </c>
      <c r="N73" s="177">
        <v>1.8907700000000001</v>
      </c>
      <c r="O73" s="177">
        <f>ROUND(E73*N73,2)</f>
        <v>18.91</v>
      </c>
      <c r="P73" s="177">
        <v>0</v>
      </c>
      <c r="Q73" s="177">
        <f>ROUND(E73*P73,2)</f>
        <v>0</v>
      </c>
      <c r="R73" s="179" t="s">
        <v>641</v>
      </c>
      <c r="S73" s="179" t="s">
        <v>153</v>
      </c>
      <c r="T73" s="180" t="s">
        <v>153</v>
      </c>
      <c r="U73" s="158">
        <v>1.6950000000000001</v>
      </c>
      <c r="V73" s="158">
        <f>ROUND(E73*U73,2)</f>
        <v>16.95</v>
      </c>
      <c r="W73" s="158"/>
      <c r="X73" s="158" t="s">
        <v>218</v>
      </c>
      <c r="Y73" s="147"/>
      <c r="Z73" s="147"/>
      <c r="AA73" s="147"/>
      <c r="AB73" s="147"/>
      <c r="AC73" s="147"/>
      <c r="AD73" s="147"/>
      <c r="AE73" s="147"/>
      <c r="AF73" s="147"/>
      <c r="AG73" s="147" t="s">
        <v>219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68" t="s">
        <v>642</v>
      </c>
      <c r="D74" s="269"/>
      <c r="E74" s="269"/>
      <c r="F74" s="269"/>
      <c r="G74" s="269"/>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221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64"/>
      <c r="D75" s="265"/>
      <c r="E75" s="265"/>
      <c r="F75" s="265"/>
      <c r="G75" s="265"/>
      <c r="H75" s="158"/>
      <c r="I75" s="158"/>
      <c r="J75" s="158"/>
      <c r="K75" s="158"/>
      <c r="L75" s="158"/>
      <c r="M75" s="158"/>
      <c r="N75" s="157"/>
      <c r="O75" s="157"/>
      <c r="P75" s="157"/>
      <c r="Q75" s="157"/>
      <c r="R75" s="158"/>
      <c r="S75" s="158"/>
      <c r="T75" s="158"/>
      <c r="U75" s="158"/>
      <c r="V75" s="158"/>
      <c r="W75" s="158"/>
      <c r="X75" s="158"/>
      <c r="Y75" s="147"/>
      <c r="Z75" s="147"/>
      <c r="AA75" s="147"/>
      <c r="AB75" s="147"/>
      <c r="AC75" s="147"/>
      <c r="AD75" s="147"/>
      <c r="AE75" s="147"/>
      <c r="AF75" s="147"/>
      <c r="AG75" s="147" t="s">
        <v>159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74">
        <v>24</v>
      </c>
      <c r="B76" s="175" t="s">
        <v>643</v>
      </c>
      <c r="C76" s="185" t="s">
        <v>644</v>
      </c>
      <c r="D76" s="176" t="s">
        <v>242</v>
      </c>
      <c r="E76" s="177">
        <v>6.3</v>
      </c>
      <c r="F76" s="178"/>
      <c r="G76" s="179">
        <f>ROUND(E76*F76,2)</f>
        <v>0</v>
      </c>
      <c r="H76" s="178"/>
      <c r="I76" s="179">
        <f>ROUND(E76*H76,2)</f>
        <v>0</v>
      </c>
      <c r="J76" s="178"/>
      <c r="K76" s="179">
        <f>ROUND(E76*J76,2)</f>
        <v>0</v>
      </c>
      <c r="L76" s="179">
        <v>21</v>
      </c>
      <c r="M76" s="179">
        <f>G76*(1+L76/100)</f>
        <v>0</v>
      </c>
      <c r="N76" s="177">
        <v>2.5</v>
      </c>
      <c r="O76" s="177">
        <f>ROUND(E76*N76,2)</f>
        <v>15.75</v>
      </c>
      <c r="P76" s="177">
        <v>0</v>
      </c>
      <c r="Q76" s="177">
        <f>ROUND(E76*P76,2)</f>
        <v>0</v>
      </c>
      <c r="R76" s="179" t="s">
        <v>641</v>
      </c>
      <c r="S76" s="179" t="s">
        <v>153</v>
      </c>
      <c r="T76" s="180" t="s">
        <v>153</v>
      </c>
      <c r="U76" s="158">
        <v>1.4490000000000001</v>
      </c>
      <c r="V76" s="158">
        <f>ROUND(E76*U76,2)</f>
        <v>9.1300000000000008</v>
      </c>
      <c r="W76" s="158"/>
      <c r="X76" s="158" t="s">
        <v>218</v>
      </c>
      <c r="Y76" s="147"/>
      <c r="Z76" s="147"/>
      <c r="AA76" s="147"/>
      <c r="AB76" s="147"/>
      <c r="AC76" s="147"/>
      <c r="AD76" s="147"/>
      <c r="AE76" s="147"/>
      <c r="AF76" s="147"/>
      <c r="AG76" s="147" t="s">
        <v>587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68" t="s">
        <v>645</v>
      </c>
      <c r="D77" s="269"/>
      <c r="E77" s="269"/>
      <c r="F77" s="269"/>
      <c r="G77" s="269"/>
      <c r="H77" s="158"/>
      <c r="I77" s="158"/>
      <c r="J77" s="158"/>
      <c r="K77" s="158"/>
      <c r="L77" s="158"/>
      <c r="M77" s="158"/>
      <c r="N77" s="157"/>
      <c r="O77" s="157"/>
      <c r="P77" s="157"/>
      <c r="Q77" s="157"/>
      <c r="R77" s="158"/>
      <c r="S77" s="158"/>
      <c r="T77" s="158"/>
      <c r="U77" s="158"/>
      <c r="V77" s="158"/>
      <c r="W77" s="158"/>
      <c r="X77" s="158"/>
      <c r="Y77" s="147"/>
      <c r="Z77" s="147"/>
      <c r="AA77" s="147"/>
      <c r="AB77" s="147"/>
      <c r="AC77" s="147"/>
      <c r="AD77" s="147"/>
      <c r="AE77" s="147"/>
      <c r="AF77" s="147"/>
      <c r="AG77" s="147" t="s">
        <v>221</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64"/>
      <c r="D78" s="265"/>
      <c r="E78" s="265"/>
      <c r="F78" s="265"/>
      <c r="G78" s="265"/>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159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64" t="s">
        <v>148</v>
      </c>
      <c r="B79" s="165" t="s">
        <v>93</v>
      </c>
      <c r="C79" s="184" t="s">
        <v>95</v>
      </c>
      <c r="D79" s="166"/>
      <c r="E79" s="167"/>
      <c r="F79" s="168"/>
      <c r="G79" s="168">
        <f>SUMIF(AG80:AG173,"&lt;&gt;NOR",G80:G173)</f>
        <v>0</v>
      </c>
      <c r="H79" s="168"/>
      <c r="I79" s="168">
        <f>SUM(I80:I173)</f>
        <v>0</v>
      </c>
      <c r="J79" s="168"/>
      <c r="K79" s="168">
        <f>SUM(K80:K173)</f>
        <v>0</v>
      </c>
      <c r="L79" s="168"/>
      <c r="M79" s="168">
        <f>SUM(M80:M173)</f>
        <v>0</v>
      </c>
      <c r="N79" s="167"/>
      <c r="O79" s="167">
        <f>SUM(O80:O173)</f>
        <v>39.289999999999992</v>
      </c>
      <c r="P79" s="167"/>
      <c r="Q79" s="167">
        <f>SUM(Q80:Q173)</f>
        <v>0.28999999999999998</v>
      </c>
      <c r="R79" s="168"/>
      <c r="S79" s="168"/>
      <c r="T79" s="169"/>
      <c r="U79" s="163"/>
      <c r="V79" s="163">
        <f>SUM(V80:V173)</f>
        <v>155.29000000000002</v>
      </c>
      <c r="W79" s="163"/>
      <c r="X79" s="163"/>
      <c r="AG79" t="s">
        <v>149</v>
      </c>
    </row>
    <row r="80" spans="1:60" outlineLevel="1" x14ac:dyDescent="0.2">
      <c r="A80" s="174">
        <v>25</v>
      </c>
      <c r="B80" s="175" t="s">
        <v>646</v>
      </c>
      <c r="C80" s="185" t="s">
        <v>647</v>
      </c>
      <c r="D80" s="176" t="s">
        <v>234</v>
      </c>
      <c r="E80" s="177">
        <v>12</v>
      </c>
      <c r="F80" s="178"/>
      <c r="G80" s="179">
        <f>ROUND(E80*F80,2)</f>
        <v>0</v>
      </c>
      <c r="H80" s="178"/>
      <c r="I80" s="179">
        <f>ROUND(E80*H80,2)</f>
        <v>0</v>
      </c>
      <c r="J80" s="178"/>
      <c r="K80" s="179">
        <f>ROUND(E80*J80,2)</f>
        <v>0</v>
      </c>
      <c r="L80" s="179">
        <v>21</v>
      </c>
      <c r="M80" s="179">
        <f>G80*(1+L80/100)</f>
        <v>0</v>
      </c>
      <c r="N80" s="177">
        <v>0</v>
      </c>
      <c r="O80" s="177">
        <f>ROUND(E80*N80,2)</f>
        <v>0</v>
      </c>
      <c r="P80" s="177">
        <v>2.4E-2</v>
      </c>
      <c r="Q80" s="177">
        <f>ROUND(E80*P80,2)</f>
        <v>0.28999999999999998</v>
      </c>
      <c r="R80" s="179" t="s">
        <v>641</v>
      </c>
      <c r="S80" s="179" t="s">
        <v>153</v>
      </c>
      <c r="T80" s="180" t="s">
        <v>153</v>
      </c>
      <c r="U80" s="158">
        <v>0.23</v>
      </c>
      <c r="V80" s="158">
        <f>ROUND(E80*U80,2)</f>
        <v>2.76</v>
      </c>
      <c r="W80" s="158"/>
      <c r="X80" s="158" t="s">
        <v>218</v>
      </c>
      <c r="Y80" s="147"/>
      <c r="Z80" s="147"/>
      <c r="AA80" s="147"/>
      <c r="AB80" s="147"/>
      <c r="AC80" s="147"/>
      <c r="AD80" s="147"/>
      <c r="AE80" s="147"/>
      <c r="AF80" s="147"/>
      <c r="AG80" s="147" t="s">
        <v>587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68" t="s">
        <v>648</v>
      </c>
      <c r="D81" s="269"/>
      <c r="E81" s="269"/>
      <c r="F81" s="269"/>
      <c r="G81" s="269"/>
      <c r="H81" s="158"/>
      <c r="I81" s="158"/>
      <c r="J81" s="158"/>
      <c r="K81" s="158"/>
      <c r="L81" s="158"/>
      <c r="M81" s="158"/>
      <c r="N81" s="157"/>
      <c r="O81" s="157"/>
      <c r="P81" s="157"/>
      <c r="Q81" s="157"/>
      <c r="R81" s="158"/>
      <c r="S81" s="158"/>
      <c r="T81" s="158"/>
      <c r="U81" s="158"/>
      <c r="V81" s="158"/>
      <c r="W81" s="158"/>
      <c r="X81" s="158"/>
      <c r="Y81" s="147"/>
      <c r="Z81" s="147"/>
      <c r="AA81" s="147"/>
      <c r="AB81" s="147"/>
      <c r="AC81" s="147"/>
      <c r="AD81" s="147"/>
      <c r="AE81" s="147"/>
      <c r="AF81" s="147"/>
      <c r="AG81" s="147" t="s">
        <v>221</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64"/>
      <c r="D82" s="265"/>
      <c r="E82" s="265"/>
      <c r="F82" s="265"/>
      <c r="G82" s="265"/>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159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4">
        <v>26</v>
      </c>
      <c r="B83" s="175" t="s">
        <v>649</v>
      </c>
      <c r="C83" s="185" t="s">
        <v>650</v>
      </c>
      <c r="D83" s="176" t="s">
        <v>234</v>
      </c>
      <c r="E83" s="177">
        <v>127</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t="s">
        <v>641</v>
      </c>
      <c r="S83" s="179" t="s">
        <v>153</v>
      </c>
      <c r="T83" s="180" t="s">
        <v>153</v>
      </c>
      <c r="U83" s="158">
        <v>3.4000000000000002E-2</v>
      </c>
      <c r="V83" s="158">
        <f>ROUND(E83*U83,2)</f>
        <v>4.32</v>
      </c>
      <c r="W83" s="158"/>
      <c r="X83" s="158" t="s">
        <v>218</v>
      </c>
      <c r="Y83" s="147"/>
      <c r="Z83" s="147"/>
      <c r="AA83" s="147"/>
      <c r="AB83" s="147"/>
      <c r="AC83" s="147"/>
      <c r="AD83" s="147"/>
      <c r="AE83" s="147"/>
      <c r="AF83" s="147"/>
      <c r="AG83" s="147" t="s">
        <v>587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68" t="s">
        <v>642</v>
      </c>
      <c r="D84" s="269"/>
      <c r="E84" s="269"/>
      <c r="F84" s="269"/>
      <c r="G84" s="269"/>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221</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264"/>
      <c r="D85" s="265"/>
      <c r="E85" s="265"/>
      <c r="F85" s="265"/>
      <c r="G85" s="265"/>
      <c r="H85" s="158"/>
      <c r="I85" s="158"/>
      <c r="J85" s="158"/>
      <c r="K85" s="158"/>
      <c r="L85" s="158"/>
      <c r="M85" s="158"/>
      <c r="N85" s="157"/>
      <c r="O85" s="157"/>
      <c r="P85" s="157"/>
      <c r="Q85" s="157"/>
      <c r="R85" s="158"/>
      <c r="S85" s="158"/>
      <c r="T85" s="158"/>
      <c r="U85" s="158"/>
      <c r="V85" s="158"/>
      <c r="W85" s="158"/>
      <c r="X85" s="158"/>
      <c r="Y85" s="147"/>
      <c r="Z85" s="147"/>
      <c r="AA85" s="147"/>
      <c r="AB85" s="147"/>
      <c r="AC85" s="147"/>
      <c r="AD85" s="147"/>
      <c r="AE85" s="147"/>
      <c r="AF85" s="147"/>
      <c r="AG85" s="147" t="s">
        <v>159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4">
        <v>27</v>
      </c>
      <c r="B86" s="175" t="s">
        <v>651</v>
      </c>
      <c r="C86" s="185" t="s">
        <v>652</v>
      </c>
      <c r="D86" s="176" t="s">
        <v>234</v>
      </c>
      <c r="E86" s="177">
        <v>45.5</v>
      </c>
      <c r="F86" s="178"/>
      <c r="G86" s="179">
        <f>ROUND(E86*F86,2)</f>
        <v>0</v>
      </c>
      <c r="H86" s="178"/>
      <c r="I86" s="179">
        <f>ROUND(E86*H86,2)</f>
        <v>0</v>
      </c>
      <c r="J86" s="178"/>
      <c r="K86" s="179">
        <f>ROUND(E86*J86,2)</f>
        <v>0</v>
      </c>
      <c r="L86" s="179">
        <v>21</v>
      </c>
      <c r="M86" s="179">
        <f>G86*(1+L86/100)</f>
        <v>0</v>
      </c>
      <c r="N86" s="177">
        <v>0</v>
      </c>
      <c r="O86" s="177">
        <f>ROUND(E86*N86,2)</f>
        <v>0</v>
      </c>
      <c r="P86" s="177">
        <v>0</v>
      </c>
      <c r="Q86" s="177">
        <f>ROUND(E86*P86,2)</f>
        <v>0</v>
      </c>
      <c r="R86" s="179" t="s">
        <v>641</v>
      </c>
      <c r="S86" s="179" t="s">
        <v>153</v>
      </c>
      <c r="T86" s="180" t="s">
        <v>153</v>
      </c>
      <c r="U86" s="158">
        <v>6.6000000000000003E-2</v>
      </c>
      <c r="V86" s="158">
        <f>ROUND(E86*U86,2)</f>
        <v>3</v>
      </c>
      <c r="W86" s="158"/>
      <c r="X86" s="158" t="s">
        <v>218</v>
      </c>
      <c r="Y86" s="147"/>
      <c r="Z86" s="147"/>
      <c r="AA86" s="147"/>
      <c r="AB86" s="147"/>
      <c r="AC86" s="147"/>
      <c r="AD86" s="147"/>
      <c r="AE86" s="147"/>
      <c r="AF86" s="147"/>
      <c r="AG86" s="147" t="s">
        <v>587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68" t="s">
        <v>653</v>
      </c>
      <c r="D87" s="269"/>
      <c r="E87" s="269"/>
      <c r="F87" s="269"/>
      <c r="G87" s="269"/>
      <c r="H87" s="158"/>
      <c r="I87" s="158"/>
      <c r="J87" s="158"/>
      <c r="K87" s="158"/>
      <c r="L87" s="158"/>
      <c r="M87" s="158"/>
      <c r="N87" s="157"/>
      <c r="O87" s="157"/>
      <c r="P87" s="157"/>
      <c r="Q87" s="157"/>
      <c r="R87" s="158"/>
      <c r="S87" s="158"/>
      <c r="T87" s="158"/>
      <c r="U87" s="158"/>
      <c r="V87" s="158"/>
      <c r="W87" s="158"/>
      <c r="X87" s="158"/>
      <c r="Y87" s="147"/>
      <c r="Z87" s="147"/>
      <c r="AA87" s="147"/>
      <c r="AB87" s="147"/>
      <c r="AC87" s="147"/>
      <c r="AD87" s="147"/>
      <c r="AE87" s="147"/>
      <c r="AF87" s="147"/>
      <c r="AG87" s="147" t="s">
        <v>221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64"/>
      <c r="D88" s="265"/>
      <c r="E88" s="265"/>
      <c r="F88" s="265"/>
      <c r="G88" s="265"/>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159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74">
        <v>28</v>
      </c>
      <c r="B89" s="175" t="s">
        <v>654</v>
      </c>
      <c r="C89" s="185" t="s">
        <v>655</v>
      </c>
      <c r="D89" s="176" t="s">
        <v>352</v>
      </c>
      <c r="E89" s="177">
        <v>2</v>
      </c>
      <c r="F89" s="178"/>
      <c r="G89" s="179">
        <f>ROUND(E89*F89,2)</f>
        <v>0</v>
      </c>
      <c r="H89" s="178"/>
      <c r="I89" s="179">
        <f>ROUND(E89*H89,2)</f>
        <v>0</v>
      </c>
      <c r="J89" s="178"/>
      <c r="K89" s="179">
        <f>ROUND(E89*J89,2)</f>
        <v>0</v>
      </c>
      <c r="L89" s="179">
        <v>21</v>
      </c>
      <c r="M89" s="179">
        <f>G89*(1+L89/100)</f>
        <v>0</v>
      </c>
      <c r="N89" s="177">
        <v>3.0000000000000001E-5</v>
      </c>
      <c r="O89" s="177">
        <f>ROUND(E89*N89,2)</f>
        <v>0</v>
      </c>
      <c r="P89" s="177">
        <v>0</v>
      </c>
      <c r="Q89" s="177">
        <f>ROUND(E89*P89,2)</f>
        <v>0</v>
      </c>
      <c r="R89" s="179" t="s">
        <v>641</v>
      </c>
      <c r="S89" s="179" t="s">
        <v>153</v>
      </c>
      <c r="T89" s="180" t="s">
        <v>153</v>
      </c>
      <c r="U89" s="158">
        <v>0.33</v>
      </c>
      <c r="V89" s="158">
        <f>ROUND(E89*U89,2)</f>
        <v>0.66</v>
      </c>
      <c r="W89" s="158"/>
      <c r="X89" s="158" t="s">
        <v>218</v>
      </c>
      <c r="Y89" s="147"/>
      <c r="Z89" s="147"/>
      <c r="AA89" s="147"/>
      <c r="AB89" s="147"/>
      <c r="AC89" s="147"/>
      <c r="AD89" s="147"/>
      <c r="AE89" s="147"/>
      <c r="AF89" s="147"/>
      <c r="AG89" s="147" t="s">
        <v>587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268" t="s">
        <v>642</v>
      </c>
      <c r="D90" s="269"/>
      <c r="E90" s="269"/>
      <c r="F90" s="269"/>
      <c r="G90" s="269"/>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221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264"/>
      <c r="D91" s="265"/>
      <c r="E91" s="265"/>
      <c r="F91" s="265"/>
      <c r="G91" s="265"/>
      <c r="H91" s="158"/>
      <c r="I91" s="158"/>
      <c r="J91" s="158"/>
      <c r="K91" s="158"/>
      <c r="L91" s="158"/>
      <c r="M91" s="158"/>
      <c r="N91" s="157"/>
      <c r="O91" s="157"/>
      <c r="P91" s="157"/>
      <c r="Q91" s="157"/>
      <c r="R91" s="158"/>
      <c r="S91" s="158"/>
      <c r="T91" s="158"/>
      <c r="U91" s="158"/>
      <c r="V91" s="158"/>
      <c r="W91" s="158"/>
      <c r="X91" s="158"/>
      <c r="Y91" s="147"/>
      <c r="Z91" s="147"/>
      <c r="AA91" s="147"/>
      <c r="AB91" s="147"/>
      <c r="AC91" s="147"/>
      <c r="AD91" s="147"/>
      <c r="AE91" s="147"/>
      <c r="AF91" s="147"/>
      <c r="AG91" s="147" t="s">
        <v>159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4">
        <v>29</v>
      </c>
      <c r="B92" s="175" t="s">
        <v>656</v>
      </c>
      <c r="C92" s="185" t="s">
        <v>657</v>
      </c>
      <c r="D92" s="176" t="s">
        <v>352</v>
      </c>
      <c r="E92" s="177">
        <v>10</v>
      </c>
      <c r="F92" s="178"/>
      <c r="G92" s="179">
        <f>ROUND(E92*F92,2)</f>
        <v>0</v>
      </c>
      <c r="H92" s="178"/>
      <c r="I92" s="179">
        <f>ROUND(E92*H92,2)</f>
        <v>0</v>
      </c>
      <c r="J92" s="178"/>
      <c r="K92" s="179">
        <f>ROUND(E92*J92,2)</f>
        <v>0</v>
      </c>
      <c r="L92" s="179">
        <v>21</v>
      </c>
      <c r="M92" s="179">
        <f>G92*(1+L92/100)</f>
        <v>0</v>
      </c>
      <c r="N92" s="177">
        <v>1.0000000000000001E-5</v>
      </c>
      <c r="O92" s="177">
        <f>ROUND(E92*N92,2)</f>
        <v>0</v>
      </c>
      <c r="P92" s="177">
        <v>0</v>
      </c>
      <c r="Q92" s="177">
        <f>ROUND(E92*P92,2)</f>
        <v>0</v>
      </c>
      <c r="R92" s="179" t="s">
        <v>641</v>
      </c>
      <c r="S92" s="179" t="s">
        <v>153</v>
      </c>
      <c r="T92" s="180" t="s">
        <v>153</v>
      </c>
      <c r="U92" s="158">
        <v>0.17599999999999999</v>
      </c>
      <c r="V92" s="158">
        <f>ROUND(E92*U92,2)</f>
        <v>1.76</v>
      </c>
      <c r="W92" s="158"/>
      <c r="X92" s="158" t="s">
        <v>218</v>
      </c>
      <c r="Y92" s="147"/>
      <c r="Z92" s="147"/>
      <c r="AA92" s="147"/>
      <c r="AB92" s="147"/>
      <c r="AC92" s="147"/>
      <c r="AD92" s="147"/>
      <c r="AE92" s="147"/>
      <c r="AF92" s="147"/>
      <c r="AG92" s="147" t="s">
        <v>587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268" t="s">
        <v>642</v>
      </c>
      <c r="D93" s="269"/>
      <c r="E93" s="269"/>
      <c r="F93" s="269"/>
      <c r="G93" s="269"/>
      <c r="H93" s="158"/>
      <c r="I93" s="158"/>
      <c r="J93" s="158"/>
      <c r="K93" s="158"/>
      <c r="L93" s="158"/>
      <c r="M93" s="158"/>
      <c r="N93" s="157"/>
      <c r="O93" s="157"/>
      <c r="P93" s="157"/>
      <c r="Q93" s="157"/>
      <c r="R93" s="158"/>
      <c r="S93" s="158"/>
      <c r="T93" s="158"/>
      <c r="U93" s="158"/>
      <c r="V93" s="158"/>
      <c r="W93" s="158"/>
      <c r="X93" s="158"/>
      <c r="Y93" s="147"/>
      <c r="Z93" s="147"/>
      <c r="AA93" s="147"/>
      <c r="AB93" s="147"/>
      <c r="AC93" s="147"/>
      <c r="AD93" s="147"/>
      <c r="AE93" s="147"/>
      <c r="AF93" s="147"/>
      <c r="AG93" s="147" t="s">
        <v>221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64"/>
      <c r="D94" s="265"/>
      <c r="E94" s="265"/>
      <c r="F94" s="265"/>
      <c r="G94" s="265"/>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159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74">
        <v>30</v>
      </c>
      <c r="B95" s="175" t="s">
        <v>658</v>
      </c>
      <c r="C95" s="185" t="s">
        <v>659</v>
      </c>
      <c r="D95" s="176" t="s">
        <v>352</v>
      </c>
      <c r="E95" s="177">
        <v>1</v>
      </c>
      <c r="F95" s="178"/>
      <c r="G95" s="179">
        <f>ROUND(E95*F95,2)</f>
        <v>0</v>
      </c>
      <c r="H95" s="178"/>
      <c r="I95" s="179">
        <f>ROUND(E95*H95,2)</f>
        <v>0</v>
      </c>
      <c r="J95" s="178"/>
      <c r="K95" s="179">
        <f>ROUND(E95*J95,2)</f>
        <v>0</v>
      </c>
      <c r="L95" s="179">
        <v>21</v>
      </c>
      <c r="M95" s="179">
        <f>G95*(1+L95/100)</f>
        <v>0</v>
      </c>
      <c r="N95" s="177">
        <v>2.3000000000000001E-4</v>
      </c>
      <c r="O95" s="177">
        <f>ROUND(E95*N95,2)</f>
        <v>0</v>
      </c>
      <c r="P95" s="177">
        <v>0</v>
      </c>
      <c r="Q95" s="177">
        <f>ROUND(E95*P95,2)</f>
        <v>0</v>
      </c>
      <c r="R95" s="179" t="s">
        <v>641</v>
      </c>
      <c r="S95" s="179" t="s">
        <v>153</v>
      </c>
      <c r="T95" s="180" t="s">
        <v>153</v>
      </c>
      <c r="U95" s="158">
        <v>0.61</v>
      </c>
      <c r="V95" s="158">
        <f>ROUND(E95*U95,2)</f>
        <v>0.61</v>
      </c>
      <c r="W95" s="158"/>
      <c r="X95" s="158" t="s">
        <v>218</v>
      </c>
      <c r="Y95" s="147"/>
      <c r="Z95" s="147"/>
      <c r="AA95" s="147"/>
      <c r="AB95" s="147"/>
      <c r="AC95" s="147"/>
      <c r="AD95" s="147"/>
      <c r="AE95" s="147"/>
      <c r="AF95" s="147"/>
      <c r="AG95" s="147" t="s">
        <v>587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66"/>
      <c r="D96" s="267"/>
      <c r="E96" s="267"/>
      <c r="F96" s="267"/>
      <c r="G96" s="267"/>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159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4">
        <v>31</v>
      </c>
      <c r="B97" s="175" t="s">
        <v>660</v>
      </c>
      <c r="C97" s="185" t="s">
        <v>661</v>
      </c>
      <c r="D97" s="176" t="s">
        <v>234</v>
      </c>
      <c r="E97" s="177">
        <v>127</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t="s">
        <v>641</v>
      </c>
      <c r="S97" s="179" t="s">
        <v>153</v>
      </c>
      <c r="T97" s="180" t="s">
        <v>153</v>
      </c>
      <c r="U97" s="158">
        <v>4.3999999999999997E-2</v>
      </c>
      <c r="V97" s="158">
        <f>ROUND(E97*U97,2)</f>
        <v>5.59</v>
      </c>
      <c r="W97" s="158"/>
      <c r="X97" s="158" t="s">
        <v>218</v>
      </c>
      <c r="Y97" s="147"/>
      <c r="Z97" s="147"/>
      <c r="AA97" s="147"/>
      <c r="AB97" s="147"/>
      <c r="AC97" s="147"/>
      <c r="AD97" s="147"/>
      <c r="AE97" s="147"/>
      <c r="AF97" s="147"/>
      <c r="AG97" s="147" t="s">
        <v>587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68" t="s">
        <v>662</v>
      </c>
      <c r="D98" s="269"/>
      <c r="E98" s="269"/>
      <c r="F98" s="269"/>
      <c r="G98" s="269"/>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221</v>
      </c>
      <c r="AH98" s="147"/>
      <c r="AI98" s="147"/>
      <c r="AJ98" s="147"/>
      <c r="AK98" s="147"/>
      <c r="AL98" s="147"/>
      <c r="AM98" s="147"/>
      <c r="AN98" s="147"/>
      <c r="AO98" s="147"/>
      <c r="AP98" s="147"/>
      <c r="AQ98" s="147"/>
      <c r="AR98" s="147"/>
      <c r="AS98" s="147"/>
      <c r="AT98" s="147"/>
      <c r="AU98" s="147"/>
      <c r="AV98" s="147"/>
      <c r="AW98" s="147"/>
      <c r="AX98" s="147"/>
      <c r="AY98" s="147"/>
      <c r="AZ98" s="147"/>
      <c r="BA98" s="181" t="str">
        <f>C98</f>
        <v>přísun, montáže, demontáže a odsunu zkoušecího čerpadla, napuštění tlakovou vodou a dodání vody pro tlakovou zkoušku,</v>
      </c>
      <c r="BB98" s="147"/>
      <c r="BC98" s="147"/>
      <c r="BD98" s="147"/>
      <c r="BE98" s="147"/>
      <c r="BF98" s="147"/>
      <c r="BG98" s="147"/>
      <c r="BH98" s="147"/>
    </row>
    <row r="99" spans="1:60" outlineLevel="1" x14ac:dyDescent="0.2">
      <c r="A99" s="154"/>
      <c r="B99" s="155"/>
      <c r="C99" s="264"/>
      <c r="D99" s="265"/>
      <c r="E99" s="265"/>
      <c r="F99" s="265"/>
      <c r="G99" s="265"/>
      <c r="H99" s="158"/>
      <c r="I99" s="158"/>
      <c r="J99" s="158"/>
      <c r="K99" s="158"/>
      <c r="L99" s="158"/>
      <c r="M99" s="158"/>
      <c r="N99" s="157"/>
      <c r="O99" s="157"/>
      <c r="P99" s="157"/>
      <c r="Q99" s="157"/>
      <c r="R99" s="158"/>
      <c r="S99" s="158"/>
      <c r="T99" s="158"/>
      <c r="U99" s="158"/>
      <c r="V99" s="158"/>
      <c r="W99" s="158"/>
      <c r="X99" s="158"/>
      <c r="Y99" s="147"/>
      <c r="Z99" s="147"/>
      <c r="AA99" s="147"/>
      <c r="AB99" s="147"/>
      <c r="AC99" s="147"/>
      <c r="AD99" s="147"/>
      <c r="AE99" s="147"/>
      <c r="AF99" s="147"/>
      <c r="AG99" s="147" t="s">
        <v>159</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74">
        <v>32</v>
      </c>
      <c r="B100" s="175" t="s">
        <v>663</v>
      </c>
      <c r="C100" s="185" t="s">
        <v>664</v>
      </c>
      <c r="D100" s="176" t="s">
        <v>234</v>
      </c>
      <c r="E100" s="177">
        <v>127</v>
      </c>
      <c r="F100" s="178"/>
      <c r="G100" s="179">
        <f>ROUND(E100*F100,2)</f>
        <v>0</v>
      </c>
      <c r="H100" s="178"/>
      <c r="I100" s="179">
        <f>ROUND(E100*H100,2)</f>
        <v>0</v>
      </c>
      <c r="J100" s="178"/>
      <c r="K100" s="179">
        <f>ROUND(E100*J100,2)</f>
        <v>0</v>
      </c>
      <c r="L100" s="179">
        <v>21</v>
      </c>
      <c r="M100" s="179">
        <f>G100*(1+L100/100)</f>
        <v>0</v>
      </c>
      <c r="N100" s="177">
        <v>0</v>
      </c>
      <c r="O100" s="177">
        <f>ROUND(E100*N100,2)</f>
        <v>0</v>
      </c>
      <c r="P100" s="177">
        <v>0</v>
      </c>
      <c r="Q100" s="177">
        <f>ROUND(E100*P100,2)</f>
        <v>0</v>
      </c>
      <c r="R100" s="179" t="s">
        <v>641</v>
      </c>
      <c r="S100" s="179" t="s">
        <v>153</v>
      </c>
      <c r="T100" s="180" t="s">
        <v>153</v>
      </c>
      <c r="U100" s="158">
        <v>0.21</v>
      </c>
      <c r="V100" s="158">
        <f>ROUND(E100*U100,2)</f>
        <v>26.67</v>
      </c>
      <c r="W100" s="158"/>
      <c r="X100" s="158" t="s">
        <v>218</v>
      </c>
      <c r="Y100" s="147"/>
      <c r="Z100" s="147"/>
      <c r="AA100" s="147"/>
      <c r="AB100" s="147"/>
      <c r="AC100" s="147"/>
      <c r="AD100" s="147"/>
      <c r="AE100" s="147"/>
      <c r="AF100" s="147"/>
      <c r="AG100" s="147" t="s">
        <v>587</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268" t="s">
        <v>665</v>
      </c>
      <c r="D101" s="269"/>
      <c r="E101" s="269"/>
      <c r="F101" s="269"/>
      <c r="G101" s="269"/>
      <c r="H101" s="158"/>
      <c r="I101" s="158"/>
      <c r="J101" s="158"/>
      <c r="K101" s="158"/>
      <c r="L101" s="158"/>
      <c r="M101" s="158"/>
      <c r="N101" s="157"/>
      <c r="O101" s="157"/>
      <c r="P101" s="157"/>
      <c r="Q101" s="157"/>
      <c r="R101" s="158"/>
      <c r="S101" s="158"/>
      <c r="T101" s="158"/>
      <c r="U101" s="158"/>
      <c r="V101" s="158"/>
      <c r="W101" s="158"/>
      <c r="X101" s="158"/>
      <c r="Y101" s="147"/>
      <c r="Z101" s="147"/>
      <c r="AA101" s="147"/>
      <c r="AB101" s="147"/>
      <c r="AC101" s="147"/>
      <c r="AD101" s="147"/>
      <c r="AE101" s="147"/>
      <c r="AF101" s="147"/>
      <c r="AG101" s="147" t="s">
        <v>221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81" t="str">
        <f>C101</f>
        <v>napuštění a vypuštění vody, dodání vody a desinfekčního prostředku, náklady na bakteriologický rozbor vody,</v>
      </c>
      <c r="BB101" s="147"/>
      <c r="BC101" s="147"/>
      <c r="BD101" s="147"/>
      <c r="BE101" s="147"/>
      <c r="BF101" s="147"/>
      <c r="BG101" s="147"/>
      <c r="BH101" s="147"/>
    </row>
    <row r="102" spans="1:60" outlineLevel="1" x14ac:dyDescent="0.2">
      <c r="A102" s="154"/>
      <c r="B102" s="155"/>
      <c r="C102" s="264"/>
      <c r="D102" s="265"/>
      <c r="E102" s="265"/>
      <c r="F102" s="265"/>
      <c r="G102" s="265"/>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159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2.5" outlineLevel="1" x14ac:dyDescent="0.2">
      <c r="A103" s="174">
        <v>33</v>
      </c>
      <c r="B103" s="175" t="s">
        <v>666</v>
      </c>
      <c r="C103" s="185" t="s">
        <v>667</v>
      </c>
      <c r="D103" s="176" t="s">
        <v>234</v>
      </c>
      <c r="E103" s="177">
        <v>45.5</v>
      </c>
      <c r="F103" s="178"/>
      <c r="G103" s="179">
        <f>ROUND(E103*F103,2)</f>
        <v>0</v>
      </c>
      <c r="H103" s="178"/>
      <c r="I103" s="179">
        <f>ROUND(E103*H103,2)</f>
        <v>0</v>
      </c>
      <c r="J103" s="178"/>
      <c r="K103" s="179">
        <f>ROUND(E103*J103,2)</f>
        <v>0</v>
      </c>
      <c r="L103" s="179">
        <v>21</v>
      </c>
      <c r="M103" s="179">
        <f>G103*(1+L103/100)</f>
        <v>0</v>
      </c>
      <c r="N103" s="177">
        <v>0</v>
      </c>
      <c r="O103" s="177">
        <f>ROUND(E103*N103,2)</f>
        <v>0</v>
      </c>
      <c r="P103" s="177">
        <v>0</v>
      </c>
      <c r="Q103" s="177">
        <f>ROUND(E103*P103,2)</f>
        <v>0</v>
      </c>
      <c r="R103" s="179" t="s">
        <v>641</v>
      </c>
      <c r="S103" s="179" t="s">
        <v>153</v>
      </c>
      <c r="T103" s="180" t="s">
        <v>153</v>
      </c>
      <c r="U103" s="158">
        <v>5.8999999999999997E-2</v>
      </c>
      <c r="V103" s="158">
        <f>ROUND(E103*U103,2)</f>
        <v>2.68</v>
      </c>
      <c r="W103" s="158"/>
      <c r="X103" s="158" t="s">
        <v>218</v>
      </c>
      <c r="Y103" s="147"/>
      <c r="Z103" s="147"/>
      <c r="AA103" s="147"/>
      <c r="AB103" s="147"/>
      <c r="AC103" s="147"/>
      <c r="AD103" s="147"/>
      <c r="AE103" s="147"/>
      <c r="AF103" s="147"/>
      <c r="AG103" s="147" t="s">
        <v>587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268" t="s">
        <v>668</v>
      </c>
      <c r="D104" s="269"/>
      <c r="E104" s="269"/>
      <c r="F104" s="269"/>
      <c r="G104" s="269"/>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221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264"/>
      <c r="D105" s="265"/>
      <c r="E105" s="265"/>
      <c r="F105" s="265"/>
      <c r="G105" s="265"/>
      <c r="H105" s="158"/>
      <c r="I105" s="158"/>
      <c r="J105" s="158"/>
      <c r="K105" s="158"/>
      <c r="L105" s="158"/>
      <c r="M105" s="158"/>
      <c r="N105" s="157"/>
      <c r="O105" s="157"/>
      <c r="P105" s="157"/>
      <c r="Q105" s="157"/>
      <c r="R105" s="158"/>
      <c r="S105" s="158"/>
      <c r="T105" s="158"/>
      <c r="U105" s="158"/>
      <c r="V105" s="158"/>
      <c r="W105" s="158"/>
      <c r="X105" s="158"/>
      <c r="Y105" s="147"/>
      <c r="Z105" s="147"/>
      <c r="AA105" s="147"/>
      <c r="AB105" s="147"/>
      <c r="AC105" s="147"/>
      <c r="AD105" s="147"/>
      <c r="AE105" s="147"/>
      <c r="AF105" s="147"/>
      <c r="AG105" s="147" t="s">
        <v>159</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74">
        <v>34</v>
      </c>
      <c r="B106" s="175" t="s">
        <v>669</v>
      </c>
      <c r="C106" s="185" t="s">
        <v>670</v>
      </c>
      <c r="D106" s="176" t="s">
        <v>671</v>
      </c>
      <c r="E106" s="177">
        <v>6</v>
      </c>
      <c r="F106" s="178"/>
      <c r="G106" s="179">
        <f>ROUND(E106*F106,2)</f>
        <v>0</v>
      </c>
      <c r="H106" s="178"/>
      <c r="I106" s="179">
        <f>ROUND(E106*H106,2)</f>
        <v>0</v>
      </c>
      <c r="J106" s="178"/>
      <c r="K106" s="179">
        <f>ROUND(E106*J106,2)</f>
        <v>0</v>
      </c>
      <c r="L106" s="179">
        <v>21</v>
      </c>
      <c r="M106" s="179">
        <f>G106*(1+L106/100)</f>
        <v>0</v>
      </c>
      <c r="N106" s="177">
        <v>1.2999999999999999E-4</v>
      </c>
      <c r="O106" s="177">
        <f>ROUND(E106*N106,2)</f>
        <v>0</v>
      </c>
      <c r="P106" s="177">
        <v>0</v>
      </c>
      <c r="Q106" s="177">
        <f>ROUND(E106*P106,2)</f>
        <v>0</v>
      </c>
      <c r="R106" s="179" t="s">
        <v>641</v>
      </c>
      <c r="S106" s="179" t="s">
        <v>153</v>
      </c>
      <c r="T106" s="180" t="s">
        <v>153</v>
      </c>
      <c r="U106" s="158">
        <v>6.2</v>
      </c>
      <c r="V106" s="158">
        <f>ROUND(E106*U106,2)</f>
        <v>37.200000000000003</v>
      </c>
      <c r="W106" s="158"/>
      <c r="X106" s="158" t="s">
        <v>218</v>
      </c>
      <c r="Y106" s="147"/>
      <c r="Z106" s="147"/>
      <c r="AA106" s="147"/>
      <c r="AB106" s="147"/>
      <c r="AC106" s="147"/>
      <c r="AD106" s="147"/>
      <c r="AE106" s="147"/>
      <c r="AF106" s="147"/>
      <c r="AG106" s="147" t="s">
        <v>587</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268" t="s">
        <v>668</v>
      </c>
      <c r="D107" s="269"/>
      <c r="E107" s="269"/>
      <c r="F107" s="269"/>
      <c r="G107" s="269"/>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221</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64"/>
      <c r="D108" s="265"/>
      <c r="E108" s="265"/>
      <c r="F108" s="265"/>
      <c r="G108" s="265"/>
      <c r="H108" s="158"/>
      <c r="I108" s="158"/>
      <c r="J108" s="158"/>
      <c r="K108" s="158"/>
      <c r="L108" s="158"/>
      <c r="M108" s="158"/>
      <c r="N108" s="157"/>
      <c r="O108" s="157"/>
      <c r="P108" s="157"/>
      <c r="Q108" s="157"/>
      <c r="R108" s="158"/>
      <c r="S108" s="158"/>
      <c r="T108" s="158"/>
      <c r="U108" s="158"/>
      <c r="V108" s="158"/>
      <c r="W108" s="158"/>
      <c r="X108" s="158"/>
      <c r="Y108" s="147"/>
      <c r="Z108" s="147"/>
      <c r="AA108" s="147"/>
      <c r="AB108" s="147"/>
      <c r="AC108" s="147"/>
      <c r="AD108" s="147"/>
      <c r="AE108" s="147"/>
      <c r="AF108" s="147"/>
      <c r="AG108" s="147" t="s">
        <v>159</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74">
        <v>35</v>
      </c>
      <c r="B109" s="175" t="s">
        <v>672</v>
      </c>
      <c r="C109" s="185" t="s">
        <v>673</v>
      </c>
      <c r="D109" s="176" t="s">
        <v>352</v>
      </c>
      <c r="E109" s="177">
        <v>1</v>
      </c>
      <c r="F109" s="178"/>
      <c r="G109" s="179">
        <f>ROUND(E109*F109,2)</f>
        <v>0</v>
      </c>
      <c r="H109" s="178"/>
      <c r="I109" s="179">
        <f>ROUND(E109*H109,2)</f>
        <v>0</v>
      </c>
      <c r="J109" s="178"/>
      <c r="K109" s="179">
        <f>ROUND(E109*J109,2)</f>
        <v>0</v>
      </c>
      <c r="L109" s="179">
        <v>21</v>
      </c>
      <c r="M109" s="179">
        <f>G109*(1+L109/100)</f>
        <v>0</v>
      </c>
      <c r="N109" s="177">
        <v>10.81826</v>
      </c>
      <c r="O109" s="177">
        <f>ROUND(E109*N109,2)</f>
        <v>10.82</v>
      </c>
      <c r="P109" s="177">
        <v>0</v>
      </c>
      <c r="Q109" s="177">
        <f>ROUND(E109*P109,2)</f>
        <v>0</v>
      </c>
      <c r="R109" s="179" t="s">
        <v>641</v>
      </c>
      <c r="S109" s="179" t="s">
        <v>153</v>
      </c>
      <c r="T109" s="180" t="s">
        <v>153</v>
      </c>
      <c r="U109" s="158">
        <v>37.798999999999999</v>
      </c>
      <c r="V109" s="158">
        <f>ROUND(E109*U109,2)</f>
        <v>37.799999999999997</v>
      </c>
      <c r="W109" s="158"/>
      <c r="X109" s="158" t="s">
        <v>218</v>
      </c>
      <c r="Y109" s="147"/>
      <c r="Z109" s="147"/>
      <c r="AA109" s="147"/>
      <c r="AB109" s="147"/>
      <c r="AC109" s="147"/>
      <c r="AD109" s="147"/>
      <c r="AE109" s="147"/>
      <c r="AF109" s="147"/>
      <c r="AG109" s="147" t="s">
        <v>587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68" t="s">
        <v>674</v>
      </c>
      <c r="D110" s="269"/>
      <c r="E110" s="269"/>
      <c r="F110" s="269"/>
      <c r="G110" s="269"/>
      <c r="H110" s="158"/>
      <c r="I110" s="158"/>
      <c r="J110" s="158"/>
      <c r="K110" s="158"/>
      <c r="L110" s="158"/>
      <c r="M110" s="158"/>
      <c r="N110" s="157"/>
      <c r="O110" s="157"/>
      <c r="P110" s="157"/>
      <c r="Q110" s="157"/>
      <c r="R110" s="158"/>
      <c r="S110" s="158"/>
      <c r="T110" s="158"/>
      <c r="U110" s="158"/>
      <c r="V110" s="158"/>
      <c r="W110" s="158"/>
      <c r="X110" s="158"/>
      <c r="Y110" s="147"/>
      <c r="Z110" s="147"/>
      <c r="AA110" s="147"/>
      <c r="AB110" s="147"/>
      <c r="AC110" s="147"/>
      <c r="AD110" s="147"/>
      <c r="AE110" s="147"/>
      <c r="AF110" s="147"/>
      <c r="AG110" s="147" t="s">
        <v>221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53" t="s">
        <v>675</v>
      </c>
      <c r="D111" s="254"/>
      <c r="E111" s="254"/>
      <c r="F111" s="254"/>
      <c r="G111" s="254"/>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157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264"/>
      <c r="D112" s="265"/>
      <c r="E112" s="265"/>
      <c r="F112" s="265"/>
      <c r="G112" s="265"/>
      <c r="H112" s="158"/>
      <c r="I112" s="158"/>
      <c r="J112" s="158"/>
      <c r="K112" s="158"/>
      <c r="L112" s="158"/>
      <c r="M112" s="158"/>
      <c r="N112" s="157"/>
      <c r="O112" s="157"/>
      <c r="P112" s="157"/>
      <c r="Q112" s="157"/>
      <c r="R112" s="158"/>
      <c r="S112" s="158"/>
      <c r="T112" s="158"/>
      <c r="U112" s="158"/>
      <c r="V112" s="158"/>
      <c r="W112" s="158"/>
      <c r="X112" s="158"/>
      <c r="Y112" s="147"/>
      <c r="Z112" s="147"/>
      <c r="AA112" s="147"/>
      <c r="AB112" s="147"/>
      <c r="AC112" s="147"/>
      <c r="AD112" s="147"/>
      <c r="AE112" s="147"/>
      <c r="AF112" s="147"/>
      <c r="AG112" s="147" t="s">
        <v>159</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33.75" outlineLevel="1" x14ac:dyDescent="0.2">
      <c r="A113" s="174">
        <v>36</v>
      </c>
      <c r="B113" s="175" t="s">
        <v>676</v>
      </c>
      <c r="C113" s="185" t="s">
        <v>677</v>
      </c>
      <c r="D113" s="176" t="s">
        <v>352</v>
      </c>
      <c r="E113" s="177">
        <v>1</v>
      </c>
      <c r="F113" s="178"/>
      <c r="G113" s="179">
        <f>ROUND(E113*F113,2)</f>
        <v>0</v>
      </c>
      <c r="H113" s="178"/>
      <c r="I113" s="179">
        <f>ROUND(E113*H113,2)</f>
        <v>0</v>
      </c>
      <c r="J113" s="178"/>
      <c r="K113" s="179">
        <f>ROUND(E113*J113,2)</f>
        <v>0</v>
      </c>
      <c r="L113" s="179">
        <v>21</v>
      </c>
      <c r="M113" s="179">
        <f>G113*(1+L113/100)</f>
        <v>0</v>
      </c>
      <c r="N113" s="177">
        <v>3.3308399999999998</v>
      </c>
      <c r="O113" s="177">
        <f>ROUND(E113*N113,2)</f>
        <v>3.33</v>
      </c>
      <c r="P113" s="177">
        <v>0</v>
      </c>
      <c r="Q113" s="177">
        <f>ROUND(E113*P113,2)</f>
        <v>0</v>
      </c>
      <c r="R113" s="179" t="s">
        <v>641</v>
      </c>
      <c r="S113" s="179" t="s">
        <v>153</v>
      </c>
      <c r="T113" s="180" t="s">
        <v>153</v>
      </c>
      <c r="U113" s="158">
        <v>20.363</v>
      </c>
      <c r="V113" s="158">
        <f>ROUND(E113*U113,2)</f>
        <v>20.36</v>
      </c>
      <c r="W113" s="158"/>
      <c r="X113" s="158" t="s">
        <v>218</v>
      </c>
      <c r="Y113" s="147"/>
      <c r="Z113" s="147"/>
      <c r="AA113" s="147"/>
      <c r="AB113" s="147"/>
      <c r="AC113" s="147"/>
      <c r="AD113" s="147"/>
      <c r="AE113" s="147"/>
      <c r="AF113" s="147"/>
      <c r="AG113" s="147" t="s">
        <v>587</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268" t="s">
        <v>678</v>
      </c>
      <c r="D114" s="269"/>
      <c r="E114" s="269"/>
      <c r="F114" s="269"/>
      <c r="G114" s="269"/>
      <c r="H114" s="158"/>
      <c r="I114" s="158"/>
      <c r="J114" s="158"/>
      <c r="K114" s="158"/>
      <c r="L114" s="158"/>
      <c r="M114" s="158"/>
      <c r="N114" s="157"/>
      <c r="O114" s="157"/>
      <c r="P114" s="157"/>
      <c r="Q114" s="157"/>
      <c r="R114" s="158"/>
      <c r="S114" s="158"/>
      <c r="T114" s="158"/>
      <c r="U114" s="158"/>
      <c r="V114" s="158"/>
      <c r="W114" s="158"/>
      <c r="X114" s="158"/>
      <c r="Y114" s="147"/>
      <c r="Z114" s="147"/>
      <c r="AA114" s="147"/>
      <c r="AB114" s="147"/>
      <c r="AC114" s="147"/>
      <c r="AD114" s="147"/>
      <c r="AE114" s="147"/>
      <c r="AF114" s="147"/>
      <c r="AG114" s="147" t="s">
        <v>221</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64"/>
      <c r="D115" s="265"/>
      <c r="E115" s="265"/>
      <c r="F115" s="265"/>
      <c r="G115" s="265"/>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159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x14ac:dyDescent="0.2">
      <c r="A116" s="174">
        <v>37</v>
      </c>
      <c r="B116" s="175" t="s">
        <v>679</v>
      </c>
      <c r="C116" s="185" t="s">
        <v>680</v>
      </c>
      <c r="D116" s="176" t="s">
        <v>352</v>
      </c>
      <c r="E116" s="177">
        <v>1</v>
      </c>
      <c r="F116" s="178"/>
      <c r="G116" s="179">
        <f>ROUND(E116*F116,2)</f>
        <v>0</v>
      </c>
      <c r="H116" s="178"/>
      <c r="I116" s="179">
        <f>ROUND(E116*H116,2)</f>
        <v>0</v>
      </c>
      <c r="J116" s="178"/>
      <c r="K116" s="179">
        <f>ROUND(E116*J116,2)</f>
        <v>0</v>
      </c>
      <c r="L116" s="179">
        <v>21</v>
      </c>
      <c r="M116" s="179">
        <f>G116*(1+L116/100)</f>
        <v>0</v>
      </c>
      <c r="N116" s="177">
        <v>0.16502</v>
      </c>
      <c r="O116" s="177">
        <f>ROUND(E116*N116,2)</f>
        <v>0.17</v>
      </c>
      <c r="P116" s="177">
        <v>0</v>
      </c>
      <c r="Q116" s="177">
        <f>ROUND(E116*P116,2)</f>
        <v>0</v>
      </c>
      <c r="R116" s="179" t="s">
        <v>641</v>
      </c>
      <c r="S116" s="179" t="s">
        <v>153</v>
      </c>
      <c r="T116" s="180" t="s">
        <v>153</v>
      </c>
      <c r="U116" s="158">
        <v>1.3140000000000001</v>
      </c>
      <c r="V116" s="158">
        <f>ROUND(E116*U116,2)</f>
        <v>1.31</v>
      </c>
      <c r="W116" s="158"/>
      <c r="X116" s="158" t="s">
        <v>218</v>
      </c>
      <c r="Y116" s="147"/>
      <c r="Z116" s="147"/>
      <c r="AA116" s="147"/>
      <c r="AB116" s="147"/>
      <c r="AC116" s="147"/>
      <c r="AD116" s="147"/>
      <c r="AE116" s="147"/>
      <c r="AF116" s="147"/>
      <c r="AG116" s="147" t="s">
        <v>587</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66"/>
      <c r="D117" s="267"/>
      <c r="E117" s="267"/>
      <c r="F117" s="267"/>
      <c r="G117" s="267"/>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159</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74">
        <v>38</v>
      </c>
      <c r="B118" s="175" t="s">
        <v>681</v>
      </c>
      <c r="C118" s="185" t="s">
        <v>682</v>
      </c>
      <c r="D118" s="176" t="s">
        <v>352</v>
      </c>
      <c r="E118" s="177">
        <v>1</v>
      </c>
      <c r="F118" s="178"/>
      <c r="G118" s="179">
        <f>ROUND(E118*F118,2)</f>
        <v>0</v>
      </c>
      <c r="H118" s="178"/>
      <c r="I118" s="179">
        <f>ROUND(E118*H118,2)</f>
        <v>0</v>
      </c>
      <c r="J118" s="178"/>
      <c r="K118" s="179">
        <f>ROUND(E118*J118,2)</f>
        <v>0</v>
      </c>
      <c r="L118" s="179">
        <v>21</v>
      </c>
      <c r="M118" s="179">
        <f>G118*(1+L118/100)</f>
        <v>0</v>
      </c>
      <c r="N118" s="177">
        <v>0.12303</v>
      </c>
      <c r="O118" s="177">
        <f>ROUND(E118*N118,2)</f>
        <v>0.12</v>
      </c>
      <c r="P118" s="177">
        <v>0</v>
      </c>
      <c r="Q118" s="177">
        <f>ROUND(E118*P118,2)</f>
        <v>0</v>
      </c>
      <c r="R118" s="179" t="s">
        <v>641</v>
      </c>
      <c r="S118" s="179" t="s">
        <v>153</v>
      </c>
      <c r="T118" s="180" t="s">
        <v>153</v>
      </c>
      <c r="U118" s="158">
        <v>0.86299999999999999</v>
      </c>
      <c r="V118" s="158">
        <f>ROUND(E118*U118,2)</f>
        <v>0.86</v>
      </c>
      <c r="W118" s="158"/>
      <c r="X118" s="158" t="s">
        <v>218</v>
      </c>
      <c r="Y118" s="147"/>
      <c r="Z118" s="147"/>
      <c r="AA118" s="147"/>
      <c r="AB118" s="147"/>
      <c r="AC118" s="147"/>
      <c r="AD118" s="147"/>
      <c r="AE118" s="147"/>
      <c r="AF118" s="147"/>
      <c r="AG118" s="147" t="s">
        <v>587</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268" t="s">
        <v>683</v>
      </c>
      <c r="D119" s="269"/>
      <c r="E119" s="269"/>
      <c r="F119" s="269"/>
      <c r="G119" s="269"/>
      <c r="H119" s="158"/>
      <c r="I119" s="158"/>
      <c r="J119" s="158"/>
      <c r="K119" s="158"/>
      <c r="L119" s="158"/>
      <c r="M119" s="158"/>
      <c r="N119" s="157"/>
      <c r="O119" s="157"/>
      <c r="P119" s="157"/>
      <c r="Q119" s="157"/>
      <c r="R119" s="158"/>
      <c r="S119" s="158"/>
      <c r="T119" s="158"/>
      <c r="U119" s="158"/>
      <c r="V119" s="158"/>
      <c r="W119" s="158"/>
      <c r="X119" s="158"/>
      <c r="Y119" s="147"/>
      <c r="Z119" s="147"/>
      <c r="AA119" s="147"/>
      <c r="AB119" s="147"/>
      <c r="AC119" s="147"/>
      <c r="AD119" s="147"/>
      <c r="AE119" s="147"/>
      <c r="AF119" s="147"/>
      <c r="AG119" s="147" t="s">
        <v>221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264"/>
      <c r="D120" s="265"/>
      <c r="E120" s="265"/>
      <c r="F120" s="265"/>
      <c r="G120" s="265"/>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159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4">
        <v>39</v>
      </c>
      <c r="B121" s="175" t="s">
        <v>684</v>
      </c>
      <c r="C121" s="185" t="s">
        <v>685</v>
      </c>
      <c r="D121" s="176" t="s">
        <v>234</v>
      </c>
      <c r="E121" s="177">
        <v>127</v>
      </c>
      <c r="F121" s="178"/>
      <c r="G121" s="179">
        <f>ROUND(E121*F121,2)</f>
        <v>0</v>
      </c>
      <c r="H121" s="178"/>
      <c r="I121" s="179">
        <f>ROUND(E121*H121,2)</f>
        <v>0</v>
      </c>
      <c r="J121" s="178"/>
      <c r="K121" s="179">
        <f>ROUND(E121*J121,2)</f>
        <v>0</v>
      </c>
      <c r="L121" s="179">
        <v>21</v>
      </c>
      <c r="M121" s="179">
        <f>G121*(1+L121/100)</f>
        <v>0</v>
      </c>
      <c r="N121" s="177">
        <v>0</v>
      </c>
      <c r="O121" s="177">
        <f>ROUND(E121*N121,2)</f>
        <v>0</v>
      </c>
      <c r="P121" s="177">
        <v>0</v>
      </c>
      <c r="Q121" s="177">
        <f>ROUND(E121*P121,2)</f>
        <v>0</v>
      </c>
      <c r="R121" s="179" t="s">
        <v>641</v>
      </c>
      <c r="S121" s="179" t="s">
        <v>153</v>
      </c>
      <c r="T121" s="180" t="s">
        <v>153</v>
      </c>
      <c r="U121" s="158">
        <v>2.5999999999999999E-2</v>
      </c>
      <c r="V121" s="158">
        <f>ROUND(E121*U121,2)</f>
        <v>3.3</v>
      </c>
      <c r="W121" s="158"/>
      <c r="X121" s="158" t="s">
        <v>218</v>
      </c>
      <c r="Y121" s="147"/>
      <c r="Z121" s="147"/>
      <c r="AA121" s="147"/>
      <c r="AB121" s="147"/>
      <c r="AC121" s="147"/>
      <c r="AD121" s="147"/>
      <c r="AE121" s="147"/>
      <c r="AF121" s="147"/>
      <c r="AG121" s="147" t="s">
        <v>587</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266"/>
      <c r="D122" s="267"/>
      <c r="E122" s="267"/>
      <c r="F122" s="267"/>
      <c r="G122" s="267"/>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159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4">
        <v>40</v>
      </c>
      <c r="B123" s="175" t="s">
        <v>686</v>
      </c>
      <c r="C123" s="185" t="s">
        <v>687</v>
      </c>
      <c r="D123" s="176" t="s">
        <v>234</v>
      </c>
      <c r="E123" s="177">
        <v>127</v>
      </c>
      <c r="F123" s="178"/>
      <c r="G123" s="179">
        <f>ROUND(E123*F123,2)</f>
        <v>0</v>
      </c>
      <c r="H123" s="178"/>
      <c r="I123" s="179">
        <f>ROUND(E123*H123,2)</f>
        <v>0</v>
      </c>
      <c r="J123" s="178"/>
      <c r="K123" s="179">
        <f>ROUND(E123*J123,2)</f>
        <v>0</v>
      </c>
      <c r="L123" s="179">
        <v>21</v>
      </c>
      <c r="M123" s="179">
        <f>G123*(1+L123/100)</f>
        <v>0</v>
      </c>
      <c r="N123" s="177">
        <v>5.0000000000000002E-5</v>
      </c>
      <c r="O123" s="177">
        <f>ROUND(E123*N123,2)</f>
        <v>0.01</v>
      </c>
      <c r="P123" s="177">
        <v>0</v>
      </c>
      <c r="Q123" s="177">
        <f>ROUND(E123*P123,2)</f>
        <v>0</v>
      </c>
      <c r="R123" s="179" t="s">
        <v>641</v>
      </c>
      <c r="S123" s="179" t="s">
        <v>153</v>
      </c>
      <c r="T123" s="180" t="s">
        <v>153</v>
      </c>
      <c r="U123" s="158">
        <v>3.4000000000000002E-2</v>
      </c>
      <c r="V123" s="158">
        <f>ROUND(E123*U123,2)</f>
        <v>4.32</v>
      </c>
      <c r="W123" s="158"/>
      <c r="X123" s="158" t="s">
        <v>218</v>
      </c>
      <c r="Y123" s="147"/>
      <c r="Z123" s="147"/>
      <c r="AA123" s="147"/>
      <c r="AB123" s="147"/>
      <c r="AC123" s="147"/>
      <c r="AD123" s="147"/>
      <c r="AE123" s="147"/>
      <c r="AF123" s="147"/>
      <c r="AG123" s="147" t="s">
        <v>587</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66"/>
      <c r="D124" s="267"/>
      <c r="E124" s="267"/>
      <c r="F124" s="267"/>
      <c r="G124" s="267"/>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159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4">
        <v>41</v>
      </c>
      <c r="B125" s="175" t="s">
        <v>688</v>
      </c>
      <c r="C125" s="185" t="s">
        <v>689</v>
      </c>
      <c r="D125" s="176" t="s">
        <v>352</v>
      </c>
      <c r="E125" s="177">
        <v>1</v>
      </c>
      <c r="F125" s="178"/>
      <c r="G125" s="179">
        <f>ROUND(E125*F125,2)</f>
        <v>0</v>
      </c>
      <c r="H125" s="178"/>
      <c r="I125" s="179">
        <f>ROUND(E125*H125,2)</f>
        <v>0</v>
      </c>
      <c r="J125" s="178"/>
      <c r="K125" s="179">
        <f>ROUND(E125*J125,2)</f>
        <v>0</v>
      </c>
      <c r="L125" s="179">
        <v>21</v>
      </c>
      <c r="M125" s="179">
        <f>G125*(1+L125/100)</f>
        <v>0</v>
      </c>
      <c r="N125" s="177">
        <v>0</v>
      </c>
      <c r="O125" s="177">
        <f>ROUND(E125*N125,2)</f>
        <v>0</v>
      </c>
      <c r="P125" s="177">
        <v>0</v>
      </c>
      <c r="Q125" s="177">
        <f>ROUND(E125*P125,2)</f>
        <v>0</v>
      </c>
      <c r="R125" s="179" t="s">
        <v>690</v>
      </c>
      <c r="S125" s="179" t="s">
        <v>153</v>
      </c>
      <c r="T125" s="180" t="s">
        <v>153</v>
      </c>
      <c r="U125" s="158">
        <v>0.10100000000000001</v>
      </c>
      <c r="V125" s="158">
        <f>ROUND(E125*U125,2)</f>
        <v>0.1</v>
      </c>
      <c r="W125" s="158"/>
      <c r="X125" s="158" t="s">
        <v>218</v>
      </c>
      <c r="Y125" s="147"/>
      <c r="Z125" s="147"/>
      <c r="AA125" s="147"/>
      <c r="AB125" s="147"/>
      <c r="AC125" s="147"/>
      <c r="AD125" s="147"/>
      <c r="AE125" s="147"/>
      <c r="AF125" s="147"/>
      <c r="AG125" s="147" t="s">
        <v>587</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266"/>
      <c r="D126" s="267"/>
      <c r="E126" s="267"/>
      <c r="F126" s="267"/>
      <c r="G126" s="267"/>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159</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4">
        <v>42</v>
      </c>
      <c r="B127" s="175" t="s">
        <v>691</v>
      </c>
      <c r="C127" s="185" t="s">
        <v>692</v>
      </c>
      <c r="D127" s="176" t="s">
        <v>234</v>
      </c>
      <c r="E127" s="177">
        <v>3</v>
      </c>
      <c r="F127" s="178"/>
      <c r="G127" s="179">
        <f>ROUND(E127*F127,2)</f>
        <v>0</v>
      </c>
      <c r="H127" s="178"/>
      <c r="I127" s="179">
        <f>ROUND(E127*H127,2)</f>
        <v>0</v>
      </c>
      <c r="J127" s="178"/>
      <c r="K127" s="179">
        <f>ROUND(E127*J127,2)</f>
        <v>0</v>
      </c>
      <c r="L127" s="179">
        <v>21</v>
      </c>
      <c r="M127" s="179">
        <f>G127*(1+L127/100)</f>
        <v>0</v>
      </c>
      <c r="N127" s="177">
        <v>3.0000000000000001E-3</v>
      </c>
      <c r="O127" s="177">
        <f>ROUND(E127*N127,2)</f>
        <v>0.01</v>
      </c>
      <c r="P127" s="177">
        <v>0</v>
      </c>
      <c r="Q127" s="177">
        <f>ROUND(E127*P127,2)</f>
        <v>0</v>
      </c>
      <c r="R127" s="179"/>
      <c r="S127" s="179" t="s">
        <v>205</v>
      </c>
      <c r="T127" s="180" t="s">
        <v>154</v>
      </c>
      <c r="U127" s="158">
        <v>0</v>
      </c>
      <c r="V127" s="158">
        <f>ROUND(E127*U127,2)</f>
        <v>0</v>
      </c>
      <c r="W127" s="158"/>
      <c r="X127" s="158" t="s">
        <v>218</v>
      </c>
      <c r="Y127" s="147"/>
      <c r="Z127" s="147"/>
      <c r="AA127" s="147"/>
      <c r="AB127" s="147"/>
      <c r="AC127" s="147"/>
      <c r="AD127" s="147"/>
      <c r="AE127" s="147"/>
      <c r="AF127" s="147"/>
      <c r="AG127" s="147" t="s">
        <v>587</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266"/>
      <c r="D128" s="267"/>
      <c r="E128" s="267"/>
      <c r="F128" s="267"/>
      <c r="G128" s="267"/>
      <c r="H128" s="158"/>
      <c r="I128" s="158"/>
      <c r="J128" s="158"/>
      <c r="K128" s="158"/>
      <c r="L128" s="158"/>
      <c r="M128" s="158"/>
      <c r="N128" s="157"/>
      <c r="O128" s="157"/>
      <c r="P128" s="157"/>
      <c r="Q128" s="157"/>
      <c r="R128" s="158"/>
      <c r="S128" s="158"/>
      <c r="T128" s="158"/>
      <c r="U128" s="158"/>
      <c r="V128" s="158"/>
      <c r="W128" s="158"/>
      <c r="X128" s="158"/>
      <c r="Y128" s="147"/>
      <c r="Z128" s="147"/>
      <c r="AA128" s="147"/>
      <c r="AB128" s="147"/>
      <c r="AC128" s="147"/>
      <c r="AD128" s="147"/>
      <c r="AE128" s="147"/>
      <c r="AF128" s="147"/>
      <c r="AG128" s="147" t="s">
        <v>159</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74">
        <v>43</v>
      </c>
      <c r="B129" s="175" t="s">
        <v>693</v>
      </c>
      <c r="C129" s="185" t="s">
        <v>694</v>
      </c>
      <c r="D129" s="176" t="s">
        <v>352</v>
      </c>
      <c r="E129" s="177">
        <v>1</v>
      </c>
      <c r="F129" s="178"/>
      <c r="G129" s="179">
        <f>ROUND(E129*F129,2)</f>
        <v>0</v>
      </c>
      <c r="H129" s="178"/>
      <c r="I129" s="179">
        <f>ROUND(E129*H129,2)</f>
        <v>0</v>
      </c>
      <c r="J129" s="178"/>
      <c r="K129" s="179">
        <f>ROUND(E129*J129,2)</f>
        <v>0</v>
      </c>
      <c r="L129" s="179">
        <v>21</v>
      </c>
      <c r="M129" s="179">
        <f>G129*(1+L129/100)</f>
        <v>0</v>
      </c>
      <c r="N129" s="177">
        <v>5.9130000000000002E-2</v>
      </c>
      <c r="O129" s="177">
        <f>ROUND(E129*N129,2)</f>
        <v>0.06</v>
      </c>
      <c r="P129" s="177">
        <v>0</v>
      </c>
      <c r="Q129" s="177">
        <f>ROUND(E129*P129,2)</f>
        <v>0</v>
      </c>
      <c r="R129" s="179" t="s">
        <v>624</v>
      </c>
      <c r="S129" s="179" t="s">
        <v>153</v>
      </c>
      <c r="T129" s="180" t="s">
        <v>153</v>
      </c>
      <c r="U129" s="158">
        <v>1.9925200000000001</v>
      </c>
      <c r="V129" s="158">
        <f>ROUND(E129*U129,2)</f>
        <v>1.99</v>
      </c>
      <c r="W129" s="158"/>
      <c r="X129" s="158" t="s">
        <v>479</v>
      </c>
      <c r="Y129" s="147"/>
      <c r="Z129" s="147"/>
      <c r="AA129" s="147"/>
      <c r="AB129" s="147"/>
      <c r="AC129" s="147"/>
      <c r="AD129" s="147"/>
      <c r="AE129" s="147"/>
      <c r="AF129" s="147"/>
      <c r="AG129" s="147" t="s">
        <v>480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266"/>
      <c r="D130" s="267"/>
      <c r="E130" s="267"/>
      <c r="F130" s="267"/>
      <c r="G130" s="267"/>
      <c r="H130" s="158"/>
      <c r="I130" s="158"/>
      <c r="J130" s="158"/>
      <c r="K130" s="158"/>
      <c r="L130" s="158"/>
      <c r="M130" s="158"/>
      <c r="N130" s="157"/>
      <c r="O130" s="157"/>
      <c r="P130" s="157"/>
      <c r="Q130" s="157"/>
      <c r="R130" s="158"/>
      <c r="S130" s="158"/>
      <c r="T130" s="158"/>
      <c r="U130" s="158"/>
      <c r="V130" s="158"/>
      <c r="W130" s="158"/>
      <c r="X130" s="158"/>
      <c r="Y130" s="147"/>
      <c r="Z130" s="147"/>
      <c r="AA130" s="147"/>
      <c r="AB130" s="147"/>
      <c r="AC130" s="147"/>
      <c r="AD130" s="147"/>
      <c r="AE130" s="147"/>
      <c r="AF130" s="147"/>
      <c r="AG130" s="147" t="s">
        <v>159</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33.75" outlineLevel="1" x14ac:dyDescent="0.2">
      <c r="A131" s="174">
        <v>44</v>
      </c>
      <c r="B131" s="175" t="s">
        <v>695</v>
      </c>
      <c r="C131" s="185" t="s">
        <v>696</v>
      </c>
      <c r="D131" s="176" t="s">
        <v>352</v>
      </c>
      <c r="E131" s="177">
        <v>3.5</v>
      </c>
      <c r="F131" s="178"/>
      <c r="G131" s="179">
        <f>ROUND(E131*F131,2)</f>
        <v>0</v>
      </c>
      <c r="H131" s="178"/>
      <c r="I131" s="179">
        <f>ROUND(E131*H131,2)</f>
        <v>0</v>
      </c>
      <c r="J131" s="178"/>
      <c r="K131" s="179">
        <f>ROUND(E131*J131,2)</f>
        <v>0</v>
      </c>
      <c r="L131" s="179">
        <v>21</v>
      </c>
      <c r="M131" s="179">
        <f>G131*(1+L131/100)</f>
        <v>0</v>
      </c>
      <c r="N131" s="177">
        <v>3.2100000000000002E-3</v>
      </c>
      <c r="O131" s="177">
        <f>ROUND(E131*N131,2)</f>
        <v>0.01</v>
      </c>
      <c r="P131" s="177">
        <v>0</v>
      </c>
      <c r="Q131" s="177">
        <f>ROUND(E131*P131,2)</f>
        <v>0</v>
      </c>
      <c r="R131" s="179" t="s">
        <v>383</v>
      </c>
      <c r="S131" s="179" t="s">
        <v>153</v>
      </c>
      <c r="T131" s="180" t="s">
        <v>153</v>
      </c>
      <c r="U131" s="158">
        <v>0</v>
      </c>
      <c r="V131" s="158">
        <f>ROUND(E131*U131,2)</f>
        <v>0</v>
      </c>
      <c r="W131" s="158"/>
      <c r="X131" s="158" t="s">
        <v>384</v>
      </c>
      <c r="Y131" s="147"/>
      <c r="Z131" s="147"/>
      <c r="AA131" s="147"/>
      <c r="AB131" s="147"/>
      <c r="AC131" s="147"/>
      <c r="AD131" s="147"/>
      <c r="AE131" s="147"/>
      <c r="AF131" s="147"/>
      <c r="AG131" s="147" t="s">
        <v>527</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266"/>
      <c r="D132" s="267"/>
      <c r="E132" s="267"/>
      <c r="F132" s="267"/>
      <c r="G132" s="267"/>
      <c r="H132" s="158"/>
      <c r="I132" s="158"/>
      <c r="J132" s="158"/>
      <c r="K132" s="158"/>
      <c r="L132" s="158"/>
      <c r="M132" s="158"/>
      <c r="N132" s="157"/>
      <c r="O132" s="157"/>
      <c r="P132" s="157"/>
      <c r="Q132" s="157"/>
      <c r="R132" s="158"/>
      <c r="S132" s="158"/>
      <c r="T132" s="158"/>
      <c r="U132" s="158"/>
      <c r="V132" s="158"/>
      <c r="W132" s="158"/>
      <c r="X132" s="158"/>
      <c r="Y132" s="147"/>
      <c r="Z132" s="147"/>
      <c r="AA132" s="147"/>
      <c r="AB132" s="147"/>
      <c r="AC132" s="147"/>
      <c r="AD132" s="147"/>
      <c r="AE132" s="147"/>
      <c r="AF132" s="147"/>
      <c r="AG132" s="147" t="s">
        <v>159</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74">
        <v>45</v>
      </c>
      <c r="B133" s="175" t="s">
        <v>697</v>
      </c>
      <c r="C133" s="185" t="s">
        <v>698</v>
      </c>
      <c r="D133" s="176" t="s">
        <v>234</v>
      </c>
      <c r="E133" s="177">
        <v>127</v>
      </c>
      <c r="F133" s="178"/>
      <c r="G133" s="179">
        <f>ROUND(E133*F133,2)</f>
        <v>0</v>
      </c>
      <c r="H133" s="178"/>
      <c r="I133" s="179">
        <f>ROUND(E133*H133,2)</f>
        <v>0</v>
      </c>
      <c r="J133" s="178"/>
      <c r="K133" s="179">
        <f>ROUND(E133*J133,2)</f>
        <v>0</v>
      </c>
      <c r="L133" s="179">
        <v>21</v>
      </c>
      <c r="M133" s="179">
        <f>G133*(1+L133/100)</f>
        <v>0</v>
      </c>
      <c r="N133" s="177">
        <v>2.7E-4</v>
      </c>
      <c r="O133" s="177">
        <f>ROUND(E133*N133,2)</f>
        <v>0.03</v>
      </c>
      <c r="P133" s="177">
        <v>0</v>
      </c>
      <c r="Q133" s="177">
        <f>ROUND(E133*P133,2)</f>
        <v>0</v>
      </c>
      <c r="R133" s="179" t="s">
        <v>383</v>
      </c>
      <c r="S133" s="179" t="s">
        <v>699</v>
      </c>
      <c r="T133" s="180" t="s">
        <v>699</v>
      </c>
      <c r="U133" s="158">
        <v>0</v>
      </c>
      <c r="V133" s="158">
        <f>ROUND(E133*U133,2)</f>
        <v>0</v>
      </c>
      <c r="W133" s="158"/>
      <c r="X133" s="158" t="s">
        <v>384</v>
      </c>
      <c r="Y133" s="147"/>
      <c r="Z133" s="147"/>
      <c r="AA133" s="147"/>
      <c r="AB133" s="147"/>
      <c r="AC133" s="147"/>
      <c r="AD133" s="147"/>
      <c r="AE133" s="147"/>
      <c r="AF133" s="147"/>
      <c r="AG133" s="147" t="s">
        <v>527</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266"/>
      <c r="D134" s="267"/>
      <c r="E134" s="267"/>
      <c r="F134" s="267"/>
      <c r="G134" s="267"/>
      <c r="H134" s="158"/>
      <c r="I134" s="158"/>
      <c r="J134" s="158"/>
      <c r="K134" s="158"/>
      <c r="L134" s="158"/>
      <c r="M134" s="158"/>
      <c r="N134" s="157"/>
      <c r="O134" s="157"/>
      <c r="P134" s="157"/>
      <c r="Q134" s="157"/>
      <c r="R134" s="158"/>
      <c r="S134" s="158"/>
      <c r="T134" s="158"/>
      <c r="U134" s="158"/>
      <c r="V134" s="158"/>
      <c r="W134" s="158"/>
      <c r="X134" s="158"/>
      <c r="Y134" s="147"/>
      <c r="Z134" s="147"/>
      <c r="AA134" s="147"/>
      <c r="AB134" s="147"/>
      <c r="AC134" s="147"/>
      <c r="AD134" s="147"/>
      <c r="AE134" s="147"/>
      <c r="AF134" s="147"/>
      <c r="AG134" s="147" t="s">
        <v>159</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74">
        <v>46</v>
      </c>
      <c r="B135" s="175" t="s">
        <v>700</v>
      </c>
      <c r="C135" s="185" t="s">
        <v>701</v>
      </c>
      <c r="D135" s="176" t="s">
        <v>352</v>
      </c>
      <c r="E135" s="177">
        <v>2</v>
      </c>
      <c r="F135" s="178"/>
      <c r="G135" s="179">
        <f>ROUND(E135*F135,2)</f>
        <v>0</v>
      </c>
      <c r="H135" s="178"/>
      <c r="I135" s="179">
        <f>ROUND(E135*H135,2)</f>
        <v>0</v>
      </c>
      <c r="J135" s="178"/>
      <c r="K135" s="179">
        <f>ROUND(E135*J135,2)</f>
        <v>0</v>
      </c>
      <c r="L135" s="179">
        <v>21</v>
      </c>
      <c r="M135" s="179">
        <f>G135*(1+L135/100)</f>
        <v>0</v>
      </c>
      <c r="N135" s="177">
        <v>2.9E-4</v>
      </c>
      <c r="O135" s="177">
        <f>ROUND(E135*N135,2)</f>
        <v>0</v>
      </c>
      <c r="P135" s="177">
        <v>0</v>
      </c>
      <c r="Q135" s="177">
        <f>ROUND(E135*P135,2)</f>
        <v>0</v>
      </c>
      <c r="R135" s="179" t="s">
        <v>383</v>
      </c>
      <c r="S135" s="179" t="s">
        <v>153</v>
      </c>
      <c r="T135" s="180" t="s">
        <v>153</v>
      </c>
      <c r="U135" s="158">
        <v>0</v>
      </c>
      <c r="V135" s="158">
        <f>ROUND(E135*U135,2)</f>
        <v>0</v>
      </c>
      <c r="W135" s="158"/>
      <c r="X135" s="158" t="s">
        <v>384</v>
      </c>
      <c r="Y135" s="147"/>
      <c r="Z135" s="147"/>
      <c r="AA135" s="147"/>
      <c r="AB135" s="147"/>
      <c r="AC135" s="147"/>
      <c r="AD135" s="147"/>
      <c r="AE135" s="147"/>
      <c r="AF135" s="147"/>
      <c r="AG135" s="147" t="s">
        <v>527</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66"/>
      <c r="D136" s="267"/>
      <c r="E136" s="267"/>
      <c r="F136" s="267"/>
      <c r="G136" s="267"/>
      <c r="H136" s="158"/>
      <c r="I136" s="158"/>
      <c r="J136" s="158"/>
      <c r="K136" s="158"/>
      <c r="L136" s="158"/>
      <c r="M136" s="158"/>
      <c r="N136" s="157"/>
      <c r="O136" s="157"/>
      <c r="P136" s="157"/>
      <c r="Q136" s="157"/>
      <c r="R136" s="158"/>
      <c r="S136" s="158"/>
      <c r="T136" s="158"/>
      <c r="U136" s="158"/>
      <c r="V136" s="158"/>
      <c r="W136" s="158"/>
      <c r="X136" s="158"/>
      <c r="Y136" s="147"/>
      <c r="Z136" s="147"/>
      <c r="AA136" s="147"/>
      <c r="AB136" s="147"/>
      <c r="AC136" s="147"/>
      <c r="AD136" s="147"/>
      <c r="AE136" s="147"/>
      <c r="AF136" s="147"/>
      <c r="AG136" s="147" t="s">
        <v>159</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74">
        <v>47</v>
      </c>
      <c r="B137" s="175" t="s">
        <v>702</v>
      </c>
      <c r="C137" s="185" t="s">
        <v>703</v>
      </c>
      <c r="D137" s="176" t="s">
        <v>352</v>
      </c>
      <c r="E137" s="177">
        <v>6</v>
      </c>
      <c r="F137" s="178"/>
      <c r="G137" s="179">
        <f>ROUND(E137*F137,2)</f>
        <v>0</v>
      </c>
      <c r="H137" s="178"/>
      <c r="I137" s="179">
        <f>ROUND(E137*H137,2)</f>
        <v>0</v>
      </c>
      <c r="J137" s="178"/>
      <c r="K137" s="179">
        <f>ROUND(E137*J137,2)</f>
        <v>0</v>
      </c>
      <c r="L137" s="179">
        <v>21</v>
      </c>
      <c r="M137" s="179">
        <f>G137*(1+L137/100)</f>
        <v>0</v>
      </c>
      <c r="N137" s="177">
        <v>3.8000000000000002E-4</v>
      </c>
      <c r="O137" s="177">
        <f>ROUND(E137*N137,2)</f>
        <v>0</v>
      </c>
      <c r="P137" s="177">
        <v>0</v>
      </c>
      <c r="Q137" s="177">
        <f>ROUND(E137*P137,2)</f>
        <v>0</v>
      </c>
      <c r="R137" s="179" t="s">
        <v>383</v>
      </c>
      <c r="S137" s="179" t="s">
        <v>153</v>
      </c>
      <c r="T137" s="180" t="s">
        <v>153</v>
      </c>
      <c r="U137" s="158">
        <v>0</v>
      </c>
      <c r="V137" s="158">
        <f>ROUND(E137*U137,2)</f>
        <v>0</v>
      </c>
      <c r="W137" s="158"/>
      <c r="X137" s="158" t="s">
        <v>384</v>
      </c>
      <c r="Y137" s="147"/>
      <c r="Z137" s="147"/>
      <c r="AA137" s="147"/>
      <c r="AB137" s="147"/>
      <c r="AC137" s="147"/>
      <c r="AD137" s="147"/>
      <c r="AE137" s="147"/>
      <c r="AF137" s="147"/>
      <c r="AG137" s="147" t="s">
        <v>527</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266"/>
      <c r="D138" s="267"/>
      <c r="E138" s="267"/>
      <c r="F138" s="267"/>
      <c r="G138" s="267"/>
      <c r="H138" s="158"/>
      <c r="I138" s="158"/>
      <c r="J138" s="158"/>
      <c r="K138" s="158"/>
      <c r="L138" s="158"/>
      <c r="M138" s="158"/>
      <c r="N138" s="157"/>
      <c r="O138" s="157"/>
      <c r="P138" s="157"/>
      <c r="Q138" s="157"/>
      <c r="R138" s="158"/>
      <c r="S138" s="158"/>
      <c r="T138" s="158"/>
      <c r="U138" s="158"/>
      <c r="V138" s="158"/>
      <c r="W138" s="158"/>
      <c r="X138" s="158"/>
      <c r="Y138" s="147"/>
      <c r="Z138" s="147"/>
      <c r="AA138" s="147"/>
      <c r="AB138" s="147"/>
      <c r="AC138" s="147"/>
      <c r="AD138" s="147"/>
      <c r="AE138" s="147"/>
      <c r="AF138" s="147"/>
      <c r="AG138" s="147" t="s">
        <v>159</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33.75" outlineLevel="1" x14ac:dyDescent="0.2">
      <c r="A139" s="174">
        <v>48</v>
      </c>
      <c r="B139" s="175" t="s">
        <v>704</v>
      </c>
      <c r="C139" s="185" t="s">
        <v>705</v>
      </c>
      <c r="D139" s="176" t="s">
        <v>352</v>
      </c>
      <c r="E139" s="177">
        <v>2</v>
      </c>
      <c r="F139" s="178"/>
      <c r="G139" s="179">
        <f>ROUND(E139*F139,2)</f>
        <v>0</v>
      </c>
      <c r="H139" s="178"/>
      <c r="I139" s="179">
        <f>ROUND(E139*H139,2)</f>
        <v>0</v>
      </c>
      <c r="J139" s="178"/>
      <c r="K139" s="179">
        <f>ROUND(E139*J139,2)</f>
        <v>0</v>
      </c>
      <c r="L139" s="179">
        <v>21</v>
      </c>
      <c r="M139" s="179">
        <f>G139*(1+L139/100)</f>
        <v>0</v>
      </c>
      <c r="N139" s="177">
        <v>4.2999999999999999E-4</v>
      </c>
      <c r="O139" s="177">
        <f>ROUND(E139*N139,2)</f>
        <v>0</v>
      </c>
      <c r="P139" s="177">
        <v>0</v>
      </c>
      <c r="Q139" s="177">
        <f>ROUND(E139*P139,2)</f>
        <v>0</v>
      </c>
      <c r="R139" s="179" t="s">
        <v>383</v>
      </c>
      <c r="S139" s="179" t="s">
        <v>153</v>
      </c>
      <c r="T139" s="180" t="s">
        <v>153</v>
      </c>
      <c r="U139" s="158">
        <v>0</v>
      </c>
      <c r="V139" s="158">
        <f>ROUND(E139*U139,2)</f>
        <v>0</v>
      </c>
      <c r="W139" s="158"/>
      <c r="X139" s="158" t="s">
        <v>384</v>
      </c>
      <c r="Y139" s="147"/>
      <c r="Z139" s="147"/>
      <c r="AA139" s="147"/>
      <c r="AB139" s="147"/>
      <c r="AC139" s="147"/>
      <c r="AD139" s="147"/>
      <c r="AE139" s="147"/>
      <c r="AF139" s="147"/>
      <c r="AG139" s="147" t="s">
        <v>527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66"/>
      <c r="D140" s="267"/>
      <c r="E140" s="267"/>
      <c r="F140" s="267"/>
      <c r="G140" s="267"/>
      <c r="H140" s="158"/>
      <c r="I140" s="158"/>
      <c r="J140" s="158"/>
      <c r="K140" s="158"/>
      <c r="L140" s="158"/>
      <c r="M140" s="158"/>
      <c r="N140" s="157"/>
      <c r="O140" s="157"/>
      <c r="P140" s="157"/>
      <c r="Q140" s="157"/>
      <c r="R140" s="158"/>
      <c r="S140" s="158"/>
      <c r="T140" s="158"/>
      <c r="U140" s="158"/>
      <c r="V140" s="158"/>
      <c r="W140" s="158"/>
      <c r="X140" s="158"/>
      <c r="Y140" s="147"/>
      <c r="Z140" s="147"/>
      <c r="AA140" s="147"/>
      <c r="AB140" s="147"/>
      <c r="AC140" s="147"/>
      <c r="AD140" s="147"/>
      <c r="AE140" s="147"/>
      <c r="AF140" s="147"/>
      <c r="AG140" s="147" t="s">
        <v>159</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33.75" outlineLevel="1" x14ac:dyDescent="0.2">
      <c r="A141" s="174">
        <v>49</v>
      </c>
      <c r="B141" s="175" t="s">
        <v>706</v>
      </c>
      <c r="C141" s="185" t="s">
        <v>707</v>
      </c>
      <c r="D141" s="176" t="s">
        <v>352</v>
      </c>
      <c r="E141" s="177">
        <v>1</v>
      </c>
      <c r="F141" s="178"/>
      <c r="G141" s="179">
        <f>ROUND(E141*F141,2)</f>
        <v>0</v>
      </c>
      <c r="H141" s="178"/>
      <c r="I141" s="179">
        <f>ROUND(E141*H141,2)</f>
        <v>0</v>
      </c>
      <c r="J141" s="178"/>
      <c r="K141" s="179">
        <f>ROUND(E141*J141,2)</f>
        <v>0</v>
      </c>
      <c r="L141" s="179">
        <v>21</v>
      </c>
      <c r="M141" s="179">
        <f>G141*(1+L141/100)</f>
        <v>0</v>
      </c>
      <c r="N141" s="177">
        <v>8.4999999999999995E-4</v>
      </c>
      <c r="O141" s="177">
        <f>ROUND(E141*N141,2)</f>
        <v>0</v>
      </c>
      <c r="P141" s="177">
        <v>0</v>
      </c>
      <c r="Q141" s="177">
        <f>ROUND(E141*P141,2)</f>
        <v>0</v>
      </c>
      <c r="R141" s="179" t="s">
        <v>383</v>
      </c>
      <c r="S141" s="179" t="s">
        <v>153</v>
      </c>
      <c r="T141" s="180" t="s">
        <v>153</v>
      </c>
      <c r="U141" s="158">
        <v>0</v>
      </c>
      <c r="V141" s="158">
        <f>ROUND(E141*U141,2)</f>
        <v>0</v>
      </c>
      <c r="W141" s="158"/>
      <c r="X141" s="158" t="s">
        <v>384</v>
      </c>
      <c r="Y141" s="147"/>
      <c r="Z141" s="147"/>
      <c r="AA141" s="147"/>
      <c r="AB141" s="147"/>
      <c r="AC141" s="147"/>
      <c r="AD141" s="147"/>
      <c r="AE141" s="147"/>
      <c r="AF141" s="147"/>
      <c r="AG141" s="147" t="s">
        <v>527</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66"/>
      <c r="D142" s="267"/>
      <c r="E142" s="267"/>
      <c r="F142" s="267"/>
      <c r="G142" s="267"/>
      <c r="H142" s="158"/>
      <c r="I142" s="158"/>
      <c r="J142" s="158"/>
      <c r="K142" s="158"/>
      <c r="L142" s="158"/>
      <c r="M142" s="158"/>
      <c r="N142" s="157"/>
      <c r="O142" s="157"/>
      <c r="P142" s="157"/>
      <c r="Q142" s="157"/>
      <c r="R142" s="158"/>
      <c r="S142" s="158"/>
      <c r="T142" s="158"/>
      <c r="U142" s="158"/>
      <c r="V142" s="158"/>
      <c r="W142" s="158"/>
      <c r="X142" s="158"/>
      <c r="Y142" s="147"/>
      <c r="Z142" s="147"/>
      <c r="AA142" s="147"/>
      <c r="AB142" s="147"/>
      <c r="AC142" s="147"/>
      <c r="AD142" s="147"/>
      <c r="AE142" s="147"/>
      <c r="AF142" s="147"/>
      <c r="AG142" s="147" t="s">
        <v>159</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33.75" outlineLevel="1" x14ac:dyDescent="0.2">
      <c r="A143" s="174">
        <v>50</v>
      </c>
      <c r="B143" s="175" t="s">
        <v>708</v>
      </c>
      <c r="C143" s="185" t="s">
        <v>709</v>
      </c>
      <c r="D143" s="176" t="s">
        <v>352</v>
      </c>
      <c r="E143" s="177">
        <v>1</v>
      </c>
      <c r="F143" s="178"/>
      <c r="G143" s="179">
        <f>ROUND(E143*F143,2)</f>
        <v>0</v>
      </c>
      <c r="H143" s="178"/>
      <c r="I143" s="179">
        <f>ROUND(E143*H143,2)</f>
        <v>0</v>
      </c>
      <c r="J143" s="178"/>
      <c r="K143" s="179">
        <f>ROUND(E143*J143,2)</f>
        <v>0</v>
      </c>
      <c r="L143" s="179">
        <v>21</v>
      </c>
      <c r="M143" s="179">
        <f>G143*(1+L143/100)</f>
        <v>0</v>
      </c>
      <c r="N143" s="177">
        <v>7.6000000000000004E-4</v>
      </c>
      <c r="O143" s="177">
        <f>ROUND(E143*N143,2)</f>
        <v>0</v>
      </c>
      <c r="P143" s="177">
        <v>0</v>
      </c>
      <c r="Q143" s="177">
        <f>ROUND(E143*P143,2)</f>
        <v>0</v>
      </c>
      <c r="R143" s="179" t="s">
        <v>383</v>
      </c>
      <c r="S143" s="179" t="s">
        <v>153</v>
      </c>
      <c r="T143" s="180" t="s">
        <v>153</v>
      </c>
      <c r="U143" s="158">
        <v>0</v>
      </c>
      <c r="V143" s="158">
        <f>ROUND(E143*U143,2)</f>
        <v>0</v>
      </c>
      <c r="W143" s="158"/>
      <c r="X143" s="158" t="s">
        <v>384</v>
      </c>
      <c r="Y143" s="147"/>
      <c r="Z143" s="147"/>
      <c r="AA143" s="147"/>
      <c r="AB143" s="147"/>
      <c r="AC143" s="147"/>
      <c r="AD143" s="147"/>
      <c r="AE143" s="147"/>
      <c r="AF143" s="147"/>
      <c r="AG143" s="147" t="s">
        <v>527</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66"/>
      <c r="D144" s="267"/>
      <c r="E144" s="267"/>
      <c r="F144" s="267"/>
      <c r="G144" s="267"/>
      <c r="H144" s="158"/>
      <c r="I144" s="158"/>
      <c r="J144" s="158"/>
      <c r="K144" s="158"/>
      <c r="L144" s="158"/>
      <c r="M144" s="158"/>
      <c r="N144" s="157"/>
      <c r="O144" s="157"/>
      <c r="P144" s="157"/>
      <c r="Q144" s="157"/>
      <c r="R144" s="158"/>
      <c r="S144" s="158"/>
      <c r="T144" s="158"/>
      <c r="U144" s="158"/>
      <c r="V144" s="158"/>
      <c r="W144" s="158"/>
      <c r="X144" s="158"/>
      <c r="Y144" s="147"/>
      <c r="Z144" s="147"/>
      <c r="AA144" s="147"/>
      <c r="AB144" s="147"/>
      <c r="AC144" s="147"/>
      <c r="AD144" s="147"/>
      <c r="AE144" s="147"/>
      <c r="AF144" s="147"/>
      <c r="AG144" s="147" t="s">
        <v>159</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74">
        <v>51</v>
      </c>
      <c r="B145" s="175" t="s">
        <v>710</v>
      </c>
      <c r="C145" s="185" t="s">
        <v>711</v>
      </c>
      <c r="D145" s="176" t="s">
        <v>352</v>
      </c>
      <c r="E145" s="177">
        <v>2</v>
      </c>
      <c r="F145" s="178"/>
      <c r="G145" s="179">
        <f>ROUND(E145*F145,2)</f>
        <v>0</v>
      </c>
      <c r="H145" s="178"/>
      <c r="I145" s="179">
        <f>ROUND(E145*H145,2)</f>
        <v>0</v>
      </c>
      <c r="J145" s="178"/>
      <c r="K145" s="179">
        <f>ROUND(E145*J145,2)</f>
        <v>0</v>
      </c>
      <c r="L145" s="179">
        <v>21</v>
      </c>
      <c r="M145" s="179">
        <f>G145*(1+L145/100)</f>
        <v>0</v>
      </c>
      <c r="N145" s="177">
        <v>1.4999999999999999E-4</v>
      </c>
      <c r="O145" s="177">
        <f>ROUND(E145*N145,2)</f>
        <v>0</v>
      </c>
      <c r="P145" s="177">
        <v>0</v>
      </c>
      <c r="Q145" s="177">
        <f>ROUND(E145*P145,2)</f>
        <v>0</v>
      </c>
      <c r="R145" s="179" t="s">
        <v>383</v>
      </c>
      <c r="S145" s="179" t="s">
        <v>153</v>
      </c>
      <c r="T145" s="180" t="s">
        <v>153</v>
      </c>
      <c r="U145" s="158">
        <v>0</v>
      </c>
      <c r="V145" s="158">
        <f>ROUND(E145*U145,2)</f>
        <v>0</v>
      </c>
      <c r="W145" s="158"/>
      <c r="X145" s="158" t="s">
        <v>384</v>
      </c>
      <c r="Y145" s="147"/>
      <c r="Z145" s="147"/>
      <c r="AA145" s="147"/>
      <c r="AB145" s="147"/>
      <c r="AC145" s="147"/>
      <c r="AD145" s="147"/>
      <c r="AE145" s="147"/>
      <c r="AF145" s="147"/>
      <c r="AG145" s="147" t="s">
        <v>527</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266"/>
      <c r="D146" s="267"/>
      <c r="E146" s="267"/>
      <c r="F146" s="267"/>
      <c r="G146" s="267"/>
      <c r="H146" s="158"/>
      <c r="I146" s="158"/>
      <c r="J146" s="158"/>
      <c r="K146" s="158"/>
      <c r="L146" s="158"/>
      <c r="M146" s="158"/>
      <c r="N146" s="157"/>
      <c r="O146" s="157"/>
      <c r="P146" s="157"/>
      <c r="Q146" s="157"/>
      <c r="R146" s="158"/>
      <c r="S146" s="158"/>
      <c r="T146" s="158"/>
      <c r="U146" s="158"/>
      <c r="V146" s="158"/>
      <c r="W146" s="158"/>
      <c r="X146" s="158"/>
      <c r="Y146" s="147"/>
      <c r="Z146" s="147"/>
      <c r="AA146" s="147"/>
      <c r="AB146" s="147"/>
      <c r="AC146" s="147"/>
      <c r="AD146" s="147"/>
      <c r="AE146" s="147"/>
      <c r="AF146" s="147"/>
      <c r="AG146" s="147" t="s">
        <v>159</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74">
        <v>52</v>
      </c>
      <c r="B147" s="175" t="s">
        <v>712</v>
      </c>
      <c r="C147" s="185" t="s">
        <v>713</v>
      </c>
      <c r="D147" s="176" t="s">
        <v>352</v>
      </c>
      <c r="E147" s="177">
        <v>1</v>
      </c>
      <c r="F147" s="178"/>
      <c r="G147" s="179">
        <f>ROUND(E147*F147,2)</f>
        <v>0</v>
      </c>
      <c r="H147" s="178"/>
      <c r="I147" s="179">
        <f>ROUND(E147*H147,2)</f>
        <v>0</v>
      </c>
      <c r="J147" s="178"/>
      <c r="K147" s="179">
        <f>ROUND(E147*J147,2)</f>
        <v>0</v>
      </c>
      <c r="L147" s="179">
        <v>21</v>
      </c>
      <c r="M147" s="179">
        <f>G147*(1+L147/100)</f>
        <v>0</v>
      </c>
      <c r="N147" s="177">
        <v>0</v>
      </c>
      <c r="O147" s="177">
        <f>ROUND(E147*N147,2)</f>
        <v>0</v>
      </c>
      <c r="P147" s="177">
        <v>0</v>
      </c>
      <c r="Q147" s="177">
        <f>ROUND(E147*P147,2)</f>
        <v>0</v>
      </c>
      <c r="R147" s="179" t="s">
        <v>383</v>
      </c>
      <c r="S147" s="179" t="s">
        <v>153</v>
      </c>
      <c r="T147" s="180" t="s">
        <v>153</v>
      </c>
      <c r="U147" s="158">
        <v>0</v>
      </c>
      <c r="V147" s="158">
        <f>ROUND(E147*U147,2)</f>
        <v>0</v>
      </c>
      <c r="W147" s="158"/>
      <c r="X147" s="158" t="s">
        <v>384</v>
      </c>
      <c r="Y147" s="147"/>
      <c r="Z147" s="147"/>
      <c r="AA147" s="147"/>
      <c r="AB147" s="147"/>
      <c r="AC147" s="147"/>
      <c r="AD147" s="147"/>
      <c r="AE147" s="147"/>
      <c r="AF147" s="147"/>
      <c r="AG147" s="147" t="s">
        <v>527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66"/>
      <c r="D148" s="267"/>
      <c r="E148" s="267"/>
      <c r="F148" s="267"/>
      <c r="G148" s="267"/>
      <c r="H148" s="158"/>
      <c r="I148" s="158"/>
      <c r="J148" s="158"/>
      <c r="K148" s="158"/>
      <c r="L148" s="158"/>
      <c r="M148" s="158"/>
      <c r="N148" s="157"/>
      <c r="O148" s="157"/>
      <c r="P148" s="157"/>
      <c r="Q148" s="157"/>
      <c r="R148" s="158"/>
      <c r="S148" s="158"/>
      <c r="T148" s="158"/>
      <c r="U148" s="158"/>
      <c r="V148" s="158"/>
      <c r="W148" s="158"/>
      <c r="X148" s="158"/>
      <c r="Y148" s="147"/>
      <c r="Z148" s="147"/>
      <c r="AA148" s="147"/>
      <c r="AB148" s="147"/>
      <c r="AC148" s="147"/>
      <c r="AD148" s="147"/>
      <c r="AE148" s="147"/>
      <c r="AF148" s="147"/>
      <c r="AG148" s="147" t="s">
        <v>159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74">
        <v>53</v>
      </c>
      <c r="B149" s="175" t="s">
        <v>714</v>
      </c>
      <c r="C149" s="185" t="s">
        <v>715</v>
      </c>
      <c r="D149" s="176" t="s">
        <v>352</v>
      </c>
      <c r="E149" s="177">
        <v>1</v>
      </c>
      <c r="F149" s="178"/>
      <c r="G149" s="179">
        <f>ROUND(E149*F149,2)</f>
        <v>0</v>
      </c>
      <c r="H149" s="178"/>
      <c r="I149" s="179">
        <f>ROUND(E149*H149,2)</f>
        <v>0</v>
      </c>
      <c r="J149" s="178"/>
      <c r="K149" s="179">
        <f>ROUND(E149*J149,2)</f>
        <v>0</v>
      </c>
      <c r="L149" s="179">
        <v>21</v>
      </c>
      <c r="M149" s="179">
        <f>G149*(1+L149/100)</f>
        <v>0</v>
      </c>
      <c r="N149" s="177">
        <v>0</v>
      </c>
      <c r="O149" s="177">
        <f>ROUND(E149*N149,2)</f>
        <v>0</v>
      </c>
      <c r="P149" s="177">
        <v>0</v>
      </c>
      <c r="Q149" s="177">
        <f>ROUND(E149*P149,2)</f>
        <v>0</v>
      </c>
      <c r="R149" s="179" t="s">
        <v>383</v>
      </c>
      <c r="S149" s="179" t="s">
        <v>153</v>
      </c>
      <c r="T149" s="180" t="s">
        <v>153</v>
      </c>
      <c r="U149" s="158">
        <v>0</v>
      </c>
      <c r="V149" s="158">
        <f>ROUND(E149*U149,2)</f>
        <v>0</v>
      </c>
      <c r="W149" s="158"/>
      <c r="X149" s="158" t="s">
        <v>384</v>
      </c>
      <c r="Y149" s="147"/>
      <c r="Z149" s="147"/>
      <c r="AA149" s="147"/>
      <c r="AB149" s="147"/>
      <c r="AC149" s="147"/>
      <c r="AD149" s="147"/>
      <c r="AE149" s="147"/>
      <c r="AF149" s="147"/>
      <c r="AG149" s="147" t="s">
        <v>527</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266"/>
      <c r="D150" s="267"/>
      <c r="E150" s="267"/>
      <c r="F150" s="267"/>
      <c r="G150" s="267"/>
      <c r="H150" s="158"/>
      <c r="I150" s="158"/>
      <c r="J150" s="158"/>
      <c r="K150" s="158"/>
      <c r="L150" s="158"/>
      <c r="M150" s="158"/>
      <c r="N150" s="157"/>
      <c r="O150" s="157"/>
      <c r="P150" s="157"/>
      <c r="Q150" s="157"/>
      <c r="R150" s="158"/>
      <c r="S150" s="158"/>
      <c r="T150" s="158"/>
      <c r="U150" s="158"/>
      <c r="V150" s="158"/>
      <c r="W150" s="158"/>
      <c r="X150" s="158"/>
      <c r="Y150" s="147"/>
      <c r="Z150" s="147"/>
      <c r="AA150" s="147"/>
      <c r="AB150" s="147"/>
      <c r="AC150" s="147"/>
      <c r="AD150" s="147"/>
      <c r="AE150" s="147"/>
      <c r="AF150" s="147"/>
      <c r="AG150" s="147" t="s">
        <v>159</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2.5" outlineLevel="1" x14ac:dyDescent="0.2">
      <c r="A151" s="174">
        <v>54</v>
      </c>
      <c r="B151" s="175" t="s">
        <v>716</v>
      </c>
      <c r="C151" s="185" t="s">
        <v>717</v>
      </c>
      <c r="D151" s="176" t="s">
        <v>352</v>
      </c>
      <c r="E151" s="177">
        <v>1</v>
      </c>
      <c r="F151" s="178"/>
      <c r="G151" s="179">
        <f>ROUND(E151*F151,2)</f>
        <v>0</v>
      </c>
      <c r="H151" s="178"/>
      <c r="I151" s="179">
        <f>ROUND(E151*H151,2)</f>
        <v>0</v>
      </c>
      <c r="J151" s="178"/>
      <c r="K151" s="179">
        <f>ROUND(E151*J151,2)</f>
        <v>0</v>
      </c>
      <c r="L151" s="179">
        <v>21</v>
      </c>
      <c r="M151" s="179">
        <f>G151*(1+L151/100)</f>
        <v>0</v>
      </c>
      <c r="N151" s="177">
        <v>0</v>
      </c>
      <c r="O151" s="177">
        <f>ROUND(E151*N151,2)</f>
        <v>0</v>
      </c>
      <c r="P151" s="177">
        <v>0</v>
      </c>
      <c r="Q151" s="177">
        <f>ROUND(E151*P151,2)</f>
        <v>0</v>
      </c>
      <c r="R151" s="179" t="s">
        <v>383</v>
      </c>
      <c r="S151" s="179" t="s">
        <v>153</v>
      </c>
      <c r="T151" s="180" t="s">
        <v>153</v>
      </c>
      <c r="U151" s="158">
        <v>0</v>
      </c>
      <c r="V151" s="158">
        <f>ROUND(E151*U151,2)</f>
        <v>0</v>
      </c>
      <c r="W151" s="158"/>
      <c r="X151" s="158" t="s">
        <v>384</v>
      </c>
      <c r="Y151" s="147"/>
      <c r="Z151" s="147"/>
      <c r="AA151" s="147"/>
      <c r="AB151" s="147"/>
      <c r="AC151" s="147"/>
      <c r="AD151" s="147"/>
      <c r="AE151" s="147"/>
      <c r="AF151" s="147"/>
      <c r="AG151" s="147" t="s">
        <v>527</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266"/>
      <c r="D152" s="267"/>
      <c r="E152" s="267"/>
      <c r="F152" s="267"/>
      <c r="G152" s="267"/>
      <c r="H152" s="158"/>
      <c r="I152" s="158"/>
      <c r="J152" s="158"/>
      <c r="K152" s="158"/>
      <c r="L152" s="158"/>
      <c r="M152" s="158"/>
      <c r="N152" s="157"/>
      <c r="O152" s="157"/>
      <c r="P152" s="157"/>
      <c r="Q152" s="157"/>
      <c r="R152" s="158"/>
      <c r="S152" s="158"/>
      <c r="T152" s="158"/>
      <c r="U152" s="158"/>
      <c r="V152" s="158"/>
      <c r="W152" s="158"/>
      <c r="X152" s="158"/>
      <c r="Y152" s="147"/>
      <c r="Z152" s="147"/>
      <c r="AA152" s="147"/>
      <c r="AB152" s="147"/>
      <c r="AC152" s="147"/>
      <c r="AD152" s="147"/>
      <c r="AE152" s="147"/>
      <c r="AF152" s="147"/>
      <c r="AG152" s="147" t="s">
        <v>159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2.5" outlineLevel="1" x14ac:dyDescent="0.2">
      <c r="A153" s="174">
        <v>55</v>
      </c>
      <c r="B153" s="175" t="s">
        <v>718</v>
      </c>
      <c r="C153" s="185" t="s">
        <v>719</v>
      </c>
      <c r="D153" s="176" t="s">
        <v>352</v>
      </c>
      <c r="E153" s="177">
        <v>1</v>
      </c>
      <c r="F153" s="178"/>
      <c r="G153" s="179">
        <f>ROUND(E153*F153,2)</f>
        <v>0</v>
      </c>
      <c r="H153" s="178"/>
      <c r="I153" s="179">
        <f>ROUND(E153*H153,2)</f>
        <v>0</v>
      </c>
      <c r="J153" s="178"/>
      <c r="K153" s="179">
        <f>ROUND(E153*J153,2)</f>
        <v>0</v>
      </c>
      <c r="L153" s="179">
        <v>21</v>
      </c>
      <c r="M153" s="179">
        <f>G153*(1+L153/100)</f>
        <v>0</v>
      </c>
      <c r="N153" s="177">
        <v>2.5000000000000001E-3</v>
      </c>
      <c r="O153" s="177">
        <f>ROUND(E153*N153,2)</f>
        <v>0</v>
      </c>
      <c r="P153" s="177">
        <v>0</v>
      </c>
      <c r="Q153" s="177">
        <f>ROUND(E153*P153,2)</f>
        <v>0</v>
      </c>
      <c r="R153" s="179" t="s">
        <v>383</v>
      </c>
      <c r="S153" s="179" t="s">
        <v>153</v>
      </c>
      <c r="T153" s="180" t="s">
        <v>153</v>
      </c>
      <c r="U153" s="158">
        <v>0</v>
      </c>
      <c r="V153" s="158">
        <f>ROUND(E153*U153,2)</f>
        <v>0</v>
      </c>
      <c r="W153" s="158"/>
      <c r="X153" s="158" t="s">
        <v>384</v>
      </c>
      <c r="Y153" s="147"/>
      <c r="Z153" s="147"/>
      <c r="AA153" s="147"/>
      <c r="AB153" s="147"/>
      <c r="AC153" s="147"/>
      <c r="AD153" s="147"/>
      <c r="AE153" s="147"/>
      <c r="AF153" s="147"/>
      <c r="AG153" s="147" t="s">
        <v>527</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266"/>
      <c r="D154" s="267"/>
      <c r="E154" s="267"/>
      <c r="F154" s="267"/>
      <c r="G154" s="267"/>
      <c r="H154" s="158"/>
      <c r="I154" s="158"/>
      <c r="J154" s="158"/>
      <c r="K154" s="158"/>
      <c r="L154" s="158"/>
      <c r="M154" s="158"/>
      <c r="N154" s="157"/>
      <c r="O154" s="157"/>
      <c r="P154" s="157"/>
      <c r="Q154" s="157"/>
      <c r="R154" s="158"/>
      <c r="S154" s="158"/>
      <c r="T154" s="158"/>
      <c r="U154" s="158"/>
      <c r="V154" s="158"/>
      <c r="W154" s="158"/>
      <c r="X154" s="158"/>
      <c r="Y154" s="147"/>
      <c r="Z154" s="147"/>
      <c r="AA154" s="147"/>
      <c r="AB154" s="147"/>
      <c r="AC154" s="147"/>
      <c r="AD154" s="147"/>
      <c r="AE154" s="147"/>
      <c r="AF154" s="147"/>
      <c r="AG154" s="147" t="s">
        <v>159</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33.75" outlineLevel="1" x14ac:dyDescent="0.2">
      <c r="A155" s="174">
        <v>56</v>
      </c>
      <c r="B155" s="175" t="s">
        <v>720</v>
      </c>
      <c r="C155" s="185" t="s">
        <v>721</v>
      </c>
      <c r="D155" s="176" t="s">
        <v>352</v>
      </c>
      <c r="E155" s="177">
        <v>1</v>
      </c>
      <c r="F155" s="178"/>
      <c r="G155" s="179">
        <f>ROUND(E155*F155,2)</f>
        <v>0</v>
      </c>
      <c r="H155" s="178"/>
      <c r="I155" s="179">
        <f>ROUND(E155*H155,2)</f>
        <v>0</v>
      </c>
      <c r="J155" s="178"/>
      <c r="K155" s="179">
        <f>ROUND(E155*J155,2)</f>
        <v>0</v>
      </c>
      <c r="L155" s="179">
        <v>21</v>
      </c>
      <c r="M155" s="179">
        <f>G155*(1+L155/100)</f>
        <v>0</v>
      </c>
      <c r="N155" s="177">
        <v>4.3E-3</v>
      </c>
      <c r="O155" s="177">
        <f>ROUND(E155*N155,2)</f>
        <v>0</v>
      </c>
      <c r="P155" s="177">
        <v>0</v>
      </c>
      <c r="Q155" s="177">
        <f>ROUND(E155*P155,2)</f>
        <v>0</v>
      </c>
      <c r="R155" s="179" t="s">
        <v>383</v>
      </c>
      <c r="S155" s="179" t="s">
        <v>153</v>
      </c>
      <c r="T155" s="180" t="s">
        <v>153</v>
      </c>
      <c r="U155" s="158">
        <v>0</v>
      </c>
      <c r="V155" s="158">
        <f>ROUND(E155*U155,2)</f>
        <v>0</v>
      </c>
      <c r="W155" s="158"/>
      <c r="X155" s="158" t="s">
        <v>384</v>
      </c>
      <c r="Y155" s="147"/>
      <c r="Z155" s="147"/>
      <c r="AA155" s="147"/>
      <c r="AB155" s="147"/>
      <c r="AC155" s="147"/>
      <c r="AD155" s="147"/>
      <c r="AE155" s="147"/>
      <c r="AF155" s="147"/>
      <c r="AG155" s="147" t="s">
        <v>527</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66"/>
      <c r="D156" s="267"/>
      <c r="E156" s="267"/>
      <c r="F156" s="267"/>
      <c r="G156" s="267"/>
      <c r="H156" s="158"/>
      <c r="I156" s="158"/>
      <c r="J156" s="158"/>
      <c r="K156" s="158"/>
      <c r="L156" s="158"/>
      <c r="M156" s="158"/>
      <c r="N156" s="157"/>
      <c r="O156" s="157"/>
      <c r="P156" s="157"/>
      <c r="Q156" s="157"/>
      <c r="R156" s="158"/>
      <c r="S156" s="158"/>
      <c r="T156" s="158"/>
      <c r="U156" s="158"/>
      <c r="V156" s="158"/>
      <c r="W156" s="158"/>
      <c r="X156" s="158"/>
      <c r="Y156" s="147"/>
      <c r="Z156" s="147"/>
      <c r="AA156" s="147"/>
      <c r="AB156" s="147"/>
      <c r="AC156" s="147"/>
      <c r="AD156" s="147"/>
      <c r="AE156" s="147"/>
      <c r="AF156" s="147"/>
      <c r="AG156" s="147" t="s">
        <v>159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ht="22.5" outlineLevel="1" x14ac:dyDescent="0.2">
      <c r="A157" s="174">
        <v>57</v>
      </c>
      <c r="B157" s="175" t="s">
        <v>722</v>
      </c>
      <c r="C157" s="185" t="s">
        <v>723</v>
      </c>
      <c r="D157" s="176" t="s">
        <v>352</v>
      </c>
      <c r="E157" s="177">
        <v>1</v>
      </c>
      <c r="F157" s="178"/>
      <c r="G157" s="179">
        <f>ROUND(E157*F157,2)</f>
        <v>0</v>
      </c>
      <c r="H157" s="178"/>
      <c r="I157" s="179">
        <f>ROUND(E157*H157,2)</f>
        <v>0</v>
      </c>
      <c r="J157" s="178"/>
      <c r="K157" s="179">
        <f>ROUND(E157*J157,2)</f>
        <v>0</v>
      </c>
      <c r="L157" s="179">
        <v>21</v>
      </c>
      <c r="M157" s="179">
        <f>G157*(1+L157/100)</f>
        <v>0</v>
      </c>
      <c r="N157" s="177">
        <v>6.8999999999999999E-3</v>
      </c>
      <c r="O157" s="177">
        <f>ROUND(E157*N157,2)</f>
        <v>0.01</v>
      </c>
      <c r="P157" s="177">
        <v>0</v>
      </c>
      <c r="Q157" s="177">
        <f>ROUND(E157*P157,2)</f>
        <v>0</v>
      </c>
      <c r="R157" s="179" t="s">
        <v>383</v>
      </c>
      <c r="S157" s="179" t="s">
        <v>153</v>
      </c>
      <c r="T157" s="180" t="s">
        <v>153</v>
      </c>
      <c r="U157" s="158">
        <v>0</v>
      </c>
      <c r="V157" s="158">
        <f>ROUND(E157*U157,2)</f>
        <v>0</v>
      </c>
      <c r="W157" s="158"/>
      <c r="X157" s="158" t="s">
        <v>384</v>
      </c>
      <c r="Y157" s="147"/>
      <c r="Z157" s="147"/>
      <c r="AA157" s="147"/>
      <c r="AB157" s="147"/>
      <c r="AC157" s="147"/>
      <c r="AD157" s="147"/>
      <c r="AE157" s="147"/>
      <c r="AF157" s="147"/>
      <c r="AG157" s="147" t="s">
        <v>527</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266"/>
      <c r="D158" s="267"/>
      <c r="E158" s="267"/>
      <c r="F158" s="267"/>
      <c r="G158" s="267"/>
      <c r="H158" s="158"/>
      <c r="I158" s="158"/>
      <c r="J158" s="158"/>
      <c r="K158" s="158"/>
      <c r="L158" s="158"/>
      <c r="M158" s="158"/>
      <c r="N158" s="157"/>
      <c r="O158" s="157"/>
      <c r="P158" s="157"/>
      <c r="Q158" s="157"/>
      <c r="R158" s="158"/>
      <c r="S158" s="158"/>
      <c r="T158" s="158"/>
      <c r="U158" s="158"/>
      <c r="V158" s="158"/>
      <c r="W158" s="158"/>
      <c r="X158" s="158"/>
      <c r="Y158" s="147"/>
      <c r="Z158" s="147"/>
      <c r="AA158" s="147"/>
      <c r="AB158" s="147"/>
      <c r="AC158" s="147"/>
      <c r="AD158" s="147"/>
      <c r="AE158" s="147"/>
      <c r="AF158" s="147"/>
      <c r="AG158" s="147" t="s">
        <v>159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1" x14ac:dyDescent="0.2">
      <c r="A159" s="174">
        <v>58</v>
      </c>
      <c r="B159" s="175" t="s">
        <v>724</v>
      </c>
      <c r="C159" s="185" t="s">
        <v>725</v>
      </c>
      <c r="D159" s="176" t="s">
        <v>352</v>
      </c>
      <c r="E159" s="177">
        <v>1</v>
      </c>
      <c r="F159" s="178"/>
      <c r="G159" s="179">
        <f>ROUND(E159*F159,2)</f>
        <v>0</v>
      </c>
      <c r="H159" s="178"/>
      <c r="I159" s="179">
        <f>ROUND(E159*H159,2)</f>
        <v>0</v>
      </c>
      <c r="J159" s="178"/>
      <c r="K159" s="179">
        <f>ROUND(E159*J159,2)</f>
        <v>0</v>
      </c>
      <c r="L159" s="179">
        <v>21</v>
      </c>
      <c r="M159" s="179">
        <f>G159*(1+L159/100)</f>
        <v>0</v>
      </c>
      <c r="N159" s="177">
        <v>0.58499999999999996</v>
      </c>
      <c r="O159" s="177">
        <f>ROUND(E159*N159,2)</f>
        <v>0.59</v>
      </c>
      <c r="P159" s="177">
        <v>0</v>
      </c>
      <c r="Q159" s="177">
        <f>ROUND(E159*P159,2)</f>
        <v>0</v>
      </c>
      <c r="R159" s="179" t="s">
        <v>383</v>
      </c>
      <c r="S159" s="179" t="s">
        <v>153</v>
      </c>
      <c r="T159" s="180" t="s">
        <v>153</v>
      </c>
      <c r="U159" s="158">
        <v>0</v>
      </c>
      <c r="V159" s="158">
        <f>ROUND(E159*U159,2)</f>
        <v>0</v>
      </c>
      <c r="W159" s="158"/>
      <c r="X159" s="158" t="s">
        <v>384</v>
      </c>
      <c r="Y159" s="147"/>
      <c r="Z159" s="147"/>
      <c r="AA159" s="147"/>
      <c r="AB159" s="147"/>
      <c r="AC159" s="147"/>
      <c r="AD159" s="147"/>
      <c r="AE159" s="147"/>
      <c r="AF159" s="147"/>
      <c r="AG159" s="147" t="s">
        <v>527</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266"/>
      <c r="D160" s="267"/>
      <c r="E160" s="267"/>
      <c r="F160" s="267"/>
      <c r="G160" s="267"/>
      <c r="H160" s="158"/>
      <c r="I160" s="158"/>
      <c r="J160" s="158"/>
      <c r="K160" s="158"/>
      <c r="L160" s="158"/>
      <c r="M160" s="158"/>
      <c r="N160" s="157"/>
      <c r="O160" s="157"/>
      <c r="P160" s="157"/>
      <c r="Q160" s="157"/>
      <c r="R160" s="158"/>
      <c r="S160" s="158"/>
      <c r="T160" s="158"/>
      <c r="U160" s="158"/>
      <c r="V160" s="158"/>
      <c r="W160" s="158"/>
      <c r="X160" s="158"/>
      <c r="Y160" s="147"/>
      <c r="Z160" s="147"/>
      <c r="AA160" s="147"/>
      <c r="AB160" s="147"/>
      <c r="AC160" s="147"/>
      <c r="AD160" s="147"/>
      <c r="AE160" s="147"/>
      <c r="AF160" s="147"/>
      <c r="AG160" s="147" t="s">
        <v>159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74">
        <v>59</v>
      </c>
      <c r="B161" s="175" t="s">
        <v>726</v>
      </c>
      <c r="C161" s="185" t="s">
        <v>727</v>
      </c>
      <c r="D161" s="176" t="s">
        <v>352</v>
      </c>
      <c r="E161" s="177">
        <v>1</v>
      </c>
      <c r="F161" s="178"/>
      <c r="G161" s="179">
        <f>ROUND(E161*F161,2)</f>
        <v>0</v>
      </c>
      <c r="H161" s="178"/>
      <c r="I161" s="179">
        <f>ROUND(E161*H161,2)</f>
        <v>0</v>
      </c>
      <c r="J161" s="178"/>
      <c r="K161" s="179">
        <f>ROUND(E161*J161,2)</f>
        <v>0</v>
      </c>
      <c r="L161" s="179">
        <v>21</v>
      </c>
      <c r="M161" s="179">
        <f>G161*(1+L161/100)</f>
        <v>0</v>
      </c>
      <c r="N161" s="177">
        <v>2E-3</v>
      </c>
      <c r="O161" s="177">
        <f>ROUND(E161*N161,2)</f>
        <v>0</v>
      </c>
      <c r="P161" s="177">
        <v>0</v>
      </c>
      <c r="Q161" s="177">
        <f>ROUND(E161*P161,2)</f>
        <v>0</v>
      </c>
      <c r="R161" s="179" t="s">
        <v>383</v>
      </c>
      <c r="S161" s="179" t="s">
        <v>153</v>
      </c>
      <c r="T161" s="180" t="s">
        <v>153</v>
      </c>
      <c r="U161" s="158">
        <v>0</v>
      </c>
      <c r="V161" s="158">
        <f>ROUND(E161*U161,2)</f>
        <v>0</v>
      </c>
      <c r="W161" s="158"/>
      <c r="X161" s="158" t="s">
        <v>384</v>
      </c>
      <c r="Y161" s="147"/>
      <c r="Z161" s="147"/>
      <c r="AA161" s="147"/>
      <c r="AB161" s="147"/>
      <c r="AC161" s="147"/>
      <c r="AD161" s="147"/>
      <c r="AE161" s="147"/>
      <c r="AF161" s="147"/>
      <c r="AG161" s="147" t="s">
        <v>527</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266"/>
      <c r="D162" s="267"/>
      <c r="E162" s="267"/>
      <c r="F162" s="267"/>
      <c r="G162" s="267"/>
      <c r="H162" s="158"/>
      <c r="I162" s="158"/>
      <c r="J162" s="158"/>
      <c r="K162" s="158"/>
      <c r="L162" s="158"/>
      <c r="M162" s="158"/>
      <c r="N162" s="157"/>
      <c r="O162" s="157"/>
      <c r="P162" s="157"/>
      <c r="Q162" s="157"/>
      <c r="R162" s="158"/>
      <c r="S162" s="158"/>
      <c r="T162" s="158"/>
      <c r="U162" s="158"/>
      <c r="V162" s="158"/>
      <c r="W162" s="158"/>
      <c r="X162" s="158"/>
      <c r="Y162" s="147"/>
      <c r="Z162" s="147"/>
      <c r="AA162" s="147"/>
      <c r="AB162" s="147"/>
      <c r="AC162" s="147"/>
      <c r="AD162" s="147"/>
      <c r="AE162" s="147"/>
      <c r="AF162" s="147"/>
      <c r="AG162" s="147" t="s">
        <v>159</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33.75" outlineLevel="1" x14ac:dyDescent="0.2">
      <c r="A163" s="174">
        <v>60</v>
      </c>
      <c r="B163" s="175" t="s">
        <v>691</v>
      </c>
      <c r="C163" s="185" t="s">
        <v>992</v>
      </c>
      <c r="D163" s="176" t="s">
        <v>556</v>
      </c>
      <c r="E163" s="177">
        <v>1</v>
      </c>
      <c r="F163" s="178"/>
      <c r="G163" s="179">
        <f>ROUND(E163*F163,2)</f>
        <v>0</v>
      </c>
      <c r="H163" s="178"/>
      <c r="I163" s="179">
        <f>ROUND(E163*H163,2)</f>
        <v>0</v>
      </c>
      <c r="J163" s="178"/>
      <c r="K163" s="179">
        <f>ROUND(E163*J163,2)</f>
        <v>0</v>
      </c>
      <c r="L163" s="179">
        <v>21</v>
      </c>
      <c r="M163" s="179">
        <f>G163*(1+L163/100)</f>
        <v>0</v>
      </c>
      <c r="N163" s="177">
        <v>24</v>
      </c>
      <c r="O163" s="177">
        <f>ROUND(E163*N163,2)</f>
        <v>24</v>
      </c>
      <c r="P163" s="177">
        <v>0</v>
      </c>
      <c r="Q163" s="177">
        <f>ROUND(E163*P163,2)</f>
        <v>0</v>
      </c>
      <c r="R163" s="179"/>
      <c r="S163" s="179" t="s">
        <v>205</v>
      </c>
      <c r="T163" s="180" t="s">
        <v>154</v>
      </c>
      <c r="U163" s="158">
        <v>0</v>
      </c>
      <c r="V163" s="158">
        <f>ROUND(E163*U163,2)</f>
        <v>0</v>
      </c>
      <c r="W163" s="158"/>
      <c r="X163" s="158" t="s">
        <v>728</v>
      </c>
      <c r="Y163" s="147"/>
      <c r="Z163" s="147"/>
      <c r="AA163" s="147"/>
      <c r="AB163" s="147"/>
      <c r="AC163" s="147"/>
      <c r="AD163" s="147"/>
      <c r="AE163" s="147"/>
      <c r="AF163" s="147"/>
      <c r="AG163" s="147" t="s">
        <v>729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66"/>
      <c r="D164" s="267"/>
      <c r="E164" s="267"/>
      <c r="F164" s="267"/>
      <c r="G164" s="267"/>
      <c r="H164" s="158"/>
      <c r="I164" s="158"/>
      <c r="J164" s="158"/>
      <c r="K164" s="158"/>
      <c r="L164" s="158"/>
      <c r="M164" s="158"/>
      <c r="N164" s="157"/>
      <c r="O164" s="157"/>
      <c r="P164" s="157"/>
      <c r="Q164" s="157"/>
      <c r="R164" s="158"/>
      <c r="S164" s="158"/>
      <c r="T164" s="158"/>
      <c r="U164" s="158"/>
      <c r="V164" s="158"/>
      <c r="W164" s="158"/>
      <c r="X164" s="158"/>
      <c r="Y164" s="147"/>
      <c r="Z164" s="147"/>
      <c r="AA164" s="147"/>
      <c r="AB164" s="147"/>
      <c r="AC164" s="147"/>
      <c r="AD164" s="147"/>
      <c r="AE164" s="147"/>
      <c r="AF164" s="147"/>
      <c r="AG164" s="147" t="s">
        <v>159</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74">
        <v>61</v>
      </c>
      <c r="B165" s="175" t="s">
        <v>691</v>
      </c>
      <c r="C165" s="185" t="s">
        <v>730</v>
      </c>
      <c r="D165" s="176" t="s">
        <v>352</v>
      </c>
      <c r="E165" s="177">
        <v>1</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c r="S165" s="179" t="s">
        <v>205</v>
      </c>
      <c r="T165" s="180" t="s">
        <v>154</v>
      </c>
      <c r="U165" s="158">
        <v>0</v>
      </c>
      <c r="V165" s="158">
        <f>ROUND(E165*U165,2)</f>
        <v>0</v>
      </c>
      <c r="W165" s="158"/>
      <c r="X165" s="158" t="s">
        <v>728</v>
      </c>
      <c r="Y165" s="147"/>
      <c r="Z165" s="147"/>
      <c r="AA165" s="147"/>
      <c r="AB165" s="147"/>
      <c r="AC165" s="147"/>
      <c r="AD165" s="147"/>
      <c r="AE165" s="147"/>
      <c r="AF165" s="147"/>
      <c r="AG165" s="147" t="s">
        <v>729</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66"/>
      <c r="D166" s="267"/>
      <c r="E166" s="267"/>
      <c r="F166" s="267"/>
      <c r="G166" s="267"/>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159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74">
        <v>62</v>
      </c>
      <c r="B167" s="175" t="s">
        <v>691</v>
      </c>
      <c r="C167" s="185" t="s">
        <v>731</v>
      </c>
      <c r="D167" s="176" t="s">
        <v>556</v>
      </c>
      <c r="E167" s="177">
        <v>1</v>
      </c>
      <c r="F167" s="178"/>
      <c r="G167" s="179">
        <f>ROUND(E167*F167,2)</f>
        <v>0</v>
      </c>
      <c r="H167" s="178"/>
      <c r="I167" s="179">
        <f>ROUND(E167*H167,2)</f>
        <v>0</v>
      </c>
      <c r="J167" s="178"/>
      <c r="K167" s="179">
        <f>ROUND(E167*J167,2)</f>
        <v>0</v>
      </c>
      <c r="L167" s="179">
        <v>21</v>
      </c>
      <c r="M167" s="179">
        <f>G167*(1+L167/100)</f>
        <v>0</v>
      </c>
      <c r="N167" s="177">
        <v>0.01</v>
      </c>
      <c r="O167" s="177">
        <f>ROUND(E167*N167,2)</f>
        <v>0.01</v>
      </c>
      <c r="P167" s="177">
        <v>0</v>
      </c>
      <c r="Q167" s="177">
        <f>ROUND(E167*P167,2)</f>
        <v>0</v>
      </c>
      <c r="R167" s="179"/>
      <c r="S167" s="179" t="s">
        <v>205</v>
      </c>
      <c r="T167" s="180" t="s">
        <v>154</v>
      </c>
      <c r="U167" s="158">
        <v>0</v>
      </c>
      <c r="V167" s="158">
        <f>ROUND(E167*U167,2)</f>
        <v>0</v>
      </c>
      <c r="W167" s="158"/>
      <c r="X167" s="158" t="s">
        <v>728</v>
      </c>
      <c r="Y167" s="147"/>
      <c r="Z167" s="147"/>
      <c r="AA167" s="147"/>
      <c r="AB167" s="147"/>
      <c r="AC167" s="147"/>
      <c r="AD167" s="147"/>
      <c r="AE167" s="147"/>
      <c r="AF167" s="147"/>
      <c r="AG167" s="147" t="s">
        <v>729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262" t="s">
        <v>732</v>
      </c>
      <c r="D168" s="263"/>
      <c r="E168" s="263"/>
      <c r="F168" s="263"/>
      <c r="G168" s="263"/>
      <c r="H168" s="158"/>
      <c r="I168" s="158"/>
      <c r="J168" s="158"/>
      <c r="K168" s="158"/>
      <c r="L168" s="158"/>
      <c r="M168" s="158"/>
      <c r="N168" s="157"/>
      <c r="O168" s="157"/>
      <c r="P168" s="157"/>
      <c r="Q168" s="157"/>
      <c r="R168" s="158"/>
      <c r="S168" s="158"/>
      <c r="T168" s="158"/>
      <c r="U168" s="158"/>
      <c r="V168" s="158"/>
      <c r="W168" s="158"/>
      <c r="X168" s="158"/>
      <c r="Y168" s="147"/>
      <c r="Z168" s="147"/>
      <c r="AA168" s="147"/>
      <c r="AB168" s="147"/>
      <c r="AC168" s="147"/>
      <c r="AD168" s="147"/>
      <c r="AE168" s="147"/>
      <c r="AF168" s="147"/>
      <c r="AG168" s="147" t="s">
        <v>157</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64"/>
      <c r="D169" s="265"/>
      <c r="E169" s="265"/>
      <c r="F169" s="265"/>
      <c r="G169" s="265"/>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159</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4">
        <v>63</v>
      </c>
      <c r="B170" s="175" t="s">
        <v>691</v>
      </c>
      <c r="C170" s="185" t="s">
        <v>733</v>
      </c>
      <c r="D170" s="176" t="s">
        <v>352</v>
      </c>
      <c r="E170" s="177">
        <v>1</v>
      </c>
      <c r="F170" s="178"/>
      <c r="G170" s="179">
        <f>ROUND(E170*F170,2)</f>
        <v>0</v>
      </c>
      <c r="H170" s="178"/>
      <c r="I170" s="179">
        <f>ROUND(E170*H170,2)</f>
        <v>0</v>
      </c>
      <c r="J170" s="178"/>
      <c r="K170" s="179">
        <f>ROUND(E170*J170,2)</f>
        <v>0</v>
      </c>
      <c r="L170" s="179">
        <v>21</v>
      </c>
      <c r="M170" s="179">
        <f>G170*(1+L170/100)</f>
        <v>0</v>
      </c>
      <c r="N170" s="177">
        <v>8.9999999999999998E-4</v>
      </c>
      <c r="O170" s="177">
        <f>ROUND(E170*N170,2)</f>
        <v>0</v>
      </c>
      <c r="P170" s="177">
        <v>0</v>
      </c>
      <c r="Q170" s="177">
        <f>ROUND(E170*P170,2)</f>
        <v>0</v>
      </c>
      <c r="R170" s="179"/>
      <c r="S170" s="179" t="s">
        <v>205</v>
      </c>
      <c r="T170" s="180" t="s">
        <v>154</v>
      </c>
      <c r="U170" s="158">
        <v>0</v>
      </c>
      <c r="V170" s="158">
        <f>ROUND(E170*U170,2)</f>
        <v>0</v>
      </c>
      <c r="W170" s="158"/>
      <c r="X170" s="158" t="s">
        <v>728</v>
      </c>
      <c r="Y170" s="147"/>
      <c r="Z170" s="147"/>
      <c r="AA170" s="147"/>
      <c r="AB170" s="147"/>
      <c r="AC170" s="147"/>
      <c r="AD170" s="147"/>
      <c r="AE170" s="147"/>
      <c r="AF170" s="147"/>
      <c r="AG170" s="147" t="s">
        <v>729</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66"/>
      <c r="D171" s="267"/>
      <c r="E171" s="267"/>
      <c r="F171" s="267"/>
      <c r="G171" s="267"/>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159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74">
        <v>64</v>
      </c>
      <c r="B172" s="175" t="s">
        <v>691</v>
      </c>
      <c r="C172" s="185" t="s">
        <v>734</v>
      </c>
      <c r="D172" s="176" t="s">
        <v>234</v>
      </c>
      <c r="E172" s="177">
        <v>39</v>
      </c>
      <c r="F172" s="178"/>
      <c r="G172" s="179">
        <f>ROUND(E172*F172,2)</f>
        <v>0</v>
      </c>
      <c r="H172" s="178"/>
      <c r="I172" s="179">
        <f>ROUND(E172*H172,2)</f>
        <v>0</v>
      </c>
      <c r="J172" s="178"/>
      <c r="K172" s="179">
        <f>ROUND(E172*J172,2)</f>
        <v>0</v>
      </c>
      <c r="L172" s="179">
        <v>21</v>
      </c>
      <c r="M172" s="179">
        <f>G172*(1+L172/100)</f>
        <v>0</v>
      </c>
      <c r="N172" s="177">
        <v>3.0000000000000001E-3</v>
      </c>
      <c r="O172" s="177">
        <f>ROUND(E172*N172,2)</f>
        <v>0.12</v>
      </c>
      <c r="P172" s="177">
        <v>0</v>
      </c>
      <c r="Q172" s="177">
        <f>ROUND(E172*P172,2)</f>
        <v>0</v>
      </c>
      <c r="R172" s="179"/>
      <c r="S172" s="179" t="s">
        <v>205</v>
      </c>
      <c r="T172" s="180" t="s">
        <v>154</v>
      </c>
      <c r="U172" s="158">
        <v>0</v>
      </c>
      <c r="V172" s="158">
        <f>ROUND(E172*U172,2)</f>
        <v>0</v>
      </c>
      <c r="W172" s="158"/>
      <c r="X172" s="158" t="s">
        <v>728</v>
      </c>
      <c r="Y172" s="147"/>
      <c r="Z172" s="147"/>
      <c r="AA172" s="147"/>
      <c r="AB172" s="147"/>
      <c r="AC172" s="147"/>
      <c r="AD172" s="147"/>
      <c r="AE172" s="147"/>
      <c r="AF172" s="147"/>
      <c r="AG172" s="147" t="s">
        <v>729</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66"/>
      <c r="D173" s="267"/>
      <c r="E173" s="267"/>
      <c r="F173" s="267"/>
      <c r="G173" s="267"/>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159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x14ac:dyDescent="0.2">
      <c r="A174" s="164" t="s">
        <v>148</v>
      </c>
      <c r="B174" s="165" t="s">
        <v>102</v>
      </c>
      <c r="C174" s="184" t="s">
        <v>103</v>
      </c>
      <c r="D174" s="166"/>
      <c r="E174" s="167"/>
      <c r="F174" s="168"/>
      <c r="G174" s="168">
        <f>SUMIF(AG175:AG177,"&lt;&gt;NOR",G175:G177)</f>
        <v>0</v>
      </c>
      <c r="H174" s="168"/>
      <c r="I174" s="168">
        <f>SUM(I175:I177)</f>
        <v>0</v>
      </c>
      <c r="J174" s="168"/>
      <c r="K174" s="168">
        <f>SUM(K175:K177)</f>
        <v>0</v>
      </c>
      <c r="L174" s="168"/>
      <c r="M174" s="168">
        <f>SUM(M175:M177)</f>
        <v>0</v>
      </c>
      <c r="N174" s="167"/>
      <c r="O174" s="167">
        <f>SUM(O175:O177)</f>
        <v>0</v>
      </c>
      <c r="P174" s="167"/>
      <c r="Q174" s="167">
        <f>SUM(Q175:Q177)</f>
        <v>0</v>
      </c>
      <c r="R174" s="168"/>
      <c r="S174" s="168"/>
      <c r="T174" s="169"/>
      <c r="U174" s="163"/>
      <c r="V174" s="163">
        <f>SUM(V175:V177)</f>
        <v>46.34</v>
      </c>
      <c r="W174" s="163"/>
      <c r="X174" s="163"/>
      <c r="AG174" t="s">
        <v>149</v>
      </c>
    </row>
    <row r="175" spans="1:60" ht="22.5" outlineLevel="1" x14ac:dyDescent="0.2">
      <c r="A175" s="174">
        <v>65</v>
      </c>
      <c r="B175" s="175" t="s">
        <v>735</v>
      </c>
      <c r="C175" s="185" t="s">
        <v>736</v>
      </c>
      <c r="D175" s="176" t="s">
        <v>447</v>
      </c>
      <c r="E175" s="177">
        <v>219.1</v>
      </c>
      <c r="F175" s="178"/>
      <c r="G175" s="179">
        <f>ROUND(E175*F175,2)</f>
        <v>0</v>
      </c>
      <c r="H175" s="178"/>
      <c r="I175" s="179">
        <f>ROUND(E175*H175,2)</f>
        <v>0</v>
      </c>
      <c r="J175" s="178"/>
      <c r="K175" s="179">
        <f>ROUND(E175*J175,2)</f>
        <v>0</v>
      </c>
      <c r="L175" s="179">
        <v>21</v>
      </c>
      <c r="M175" s="179">
        <f>G175*(1+L175/100)</f>
        <v>0</v>
      </c>
      <c r="N175" s="177">
        <v>0</v>
      </c>
      <c r="O175" s="177">
        <f>ROUND(E175*N175,2)</f>
        <v>0</v>
      </c>
      <c r="P175" s="177">
        <v>0</v>
      </c>
      <c r="Q175" s="177">
        <f>ROUND(E175*P175,2)</f>
        <v>0</v>
      </c>
      <c r="R175" s="179" t="s">
        <v>641</v>
      </c>
      <c r="S175" s="179" t="s">
        <v>153</v>
      </c>
      <c r="T175" s="180" t="s">
        <v>153</v>
      </c>
      <c r="U175" s="158">
        <v>0.21149999999999999</v>
      </c>
      <c r="V175" s="158">
        <f>ROUND(E175*U175,2)</f>
        <v>46.34</v>
      </c>
      <c r="W175" s="158"/>
      <c r="X175" s="158" t="s">
        <v>218</v>
      </c>
      <c r="Y175" s="147"/>
      <c r="Z175" s="147"/>
      <c r="AA175" s="147"/>
      <c r="AB175" s="147"/>
      <c r="AC175" s="147"/>
      <c r="AD175" s="147"/>
      <c r="AE175" s="147"/>
      <c r="AF175" s="147"/>
      <c r="AG175" s="147" t="s">
        <v>587</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68" t="s">
        <v>737</v>
      </c>
      <c r="D176" s="269"/>
      <c r="E176" s="269"/>
      <c r="F176" s="269"/>
      <c r="G176" s="269"/>
      <c r="H176" s="158"/>
      <c r="I176" s="158"/>
      <c r="J176" s="158"/>
      <c r="K176" s="158"/>
      <c r="L176" s="158"/>
      <c r="M176" s="158"/>
      <c r="N176" s="157"/>
      <c r="O176" s="157"/>
      <c r="P176" s="157"/>
      <c r="Q176" s="157"/>
      <c r="R176" s="158"/>
      <c r="S176" s="158"/>
      <c r="T176" s="158"/>
      <c r="U176" s="158"/>
      <c r="V176" s="158"/>
      <c r="W176" s="158"/>
      <c r="X176" s="158"/>
      <c r="Y176" s="147"/>
      <c r="Z176" s="147"/>
      <c r="AA176" s="147"/>
      <c r="AB176" s="147"/>
      <c r="AC176" s="147"/>
      <c r="AD176" s="147"/>
      <c r="AE176" s="147"/>
      <c r="AF176" s="147"/>
      <c r="AG176" s="147" t="s">
        <v>221</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64"/>
      <c r="D177" s="265"/>
      <c r="E177" s="265"/>
      <c r="F177" s="265"/>
      <c r="G177" s="265"/>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159</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x14ac:dyDescent="0.2">
      <c r="A178" s="164" t="s">
        <v>148</v>
      </c>
      <c r="B178" s="165" t="s">
        <v>106</v>
      </c>
      <c r="C178" s="184" t="s">
        <v>107</v>
      </c>
      <c r="D178" s="166"/>
      <c r="E178" s="167"/>
      <c r="F178" s="168"/>
      <c r="G178" s="168">
        <f>SUMIF(AG179:AG180,"&lt;&gt;NOR",G179:G180)</f>
        <v>0</v>
      </c>
      <c r="H178" s="168"/>
      <c r="I178" s="168">
        <f>SUM(I179:I180)</f>
        <v>0</v>
      </c>
      <c r="J178" s="168"/>
      <c r="K178" s="168">
        <f>SUM(K179:K180)</f>
        <v>0</v>
      </c>
      <c r="L178" s="168"/>
      <c r="M178" s="168">
        <f>SUM(M179:M180)</f>
        <v>0</v>
      </c>
      <c r="N178" s="167"/>
      <c r="O178" s="167">
        <f>SUM(O179:O180)</f>
        <v>0.15</v>
      </c>
      <c r="P178" s="167"/>
      <c r="Q178" s="167">
        <f>SUM(Q179:Q180)</f>
        <v>0</v>
      </c>
      <c r="R178" s="168"/>
      <c r="S178" s="168"/>
      <c r="T178" s="169"/>
      <c r="U178" s="163"/>
      <c r="V178" s="163">
        <f>SUM(V179:V180)</f>
        <v>1</v>
      </c>
      <c r="W178" s="163"/>
      <c r="X178" s="163"/>
      <c r="AG178" t="s">
        <v>149</v>
      </c>
    </row>
    <row r="179" spans="1:60" ht="33.75" outlineLevel="1" x14ac:dyDescent="0.2">
      <c r="A179" s="174">
        <v>66</v>
      </c>
      <c r="B179" s="175" t="s">
        <v>738</v>
      </c>
      <c r="C179" s="185" t="s">
        <v>739</v>
      </c>
      <c r="D179" s="176" t="s">
        <v>352</v>
      </c>
      <c r="E179" s="177">
        <v>2</v>
      </c>
      <c r="F179" s="178"/>
      <c r="G179" s="179">
        <f>ROUND(E179*F179,2)</f>
        <v>0</v>
      </c>
      <c r="H179" s="178"/>
      <c r="I179" s="179">
        <f>ROUND(E179*H179,2)</f>
        <v>0</v>
      </c>
      <c r="J179" s="178"/>
      <c r="K179" s="179">
        <f>ROUND(E179*J179,2)</f>
        <v>0</v>
      </c>
      <c r="L179" s="179">
        <v>21</v>
      </c>
      <c r="M179" s="179">
        <f>G179*(1+L179/100)</f>
        <v>0</v>
      </c>
      <c r="N179" s="177">
        <v>7.6630000000000004E-2</v>
      </c>
      <c r="O179" s="177">
        <f>ROUND(E179*N179,2)</f>
        <v>0.15</v>
      </c>
      <c r="P179" s="177">
        <v>0</v>
      </c>
      <c r="Q179" s="177">
        <f>ROUND(E179*P179,2)</f>
        <v>0</v>
      </c>
      <c r="R179" s="179" t="s">
        <v>690</v>
      </c>
      <c r="S179" s="179" t="s">
        <v>153</v>
      </c>
      <c r="T179" s="180" t="s">
        <v>153</v>
      </c>
      <c r="U179" s="158">
        <v>0.5</v>
      </c>
      <c r="V179" s="158">
        <f>ROUND(E179*U179,2)</f>
        <v>1</v>
      </c>
      <c r="W179" s="158"/>
      <c r="X179" s="158" t="s">
        <v>218</v>
      </c>
      <c r="Y179" s="147"/>
      <c r="Z179" s="147"/>
      <c r="AA179" s="147"/>
      <c r="AB179" s="147"/>
      <c r="AC179" s="147"/>
      <c r="AD179" s="147"/>
      <c r="AE179" s="147"/>
      <c r="AF179" s="147"/>
      <c r="AG179" s="147" t="s">
        <v>587</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66"/>
      <c r="D180" s="267"/>
      <c r="E180" s="267"/>
      <c r="F180" s="267"/>
      <c r="G180" s="267"/>
      <c r="H180" s="158"/>
      <c r="I180" s="158"/>
      <c r="J180" s="158"/>
      <c r="K180" s="158"/>
      <c r="L180" s="158"/>
      <c r="M180" s="158"/>
      <c r="N180" s="157"/>
      <c r="O180" s="157"/>
      <c r="P180" s="157"/>
      <c r="Q180" s="157"/>
      <c r="R180" s="158"/>
      <c r="S180" s="158"/>
      <c r="T180" s="158"/>
      <c r="U180" s="158"/>
      <c r="V180" s="158"/>
      <c r="W180" s="158"/>
      <c r="X180" s="158"/>
      <c r="Y180" s="147"/>
      <c r="Z180" s="147"/>
      <c r="AA180" s="147"/>
      <c r="AB180" s="147"/>
      <c r="AC180" s="147"/>
      <c r="AD180" s="147"/>
      <c r="AE180" s="147"/>
      <c r="AF180" s="147"/>
      <c r="AG180" s="147" t="s">
        <v>159</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
      <c r="A181" s="3"/>
      <c r="B181" s="4"/>
      <c r="C181" s="187"/>
      <c r="D181" s="6"/>
      <c r="E181" s="3"/>
      <c r="F181" s="3"/>
      <c r="G181" s="3"/>
      <c r="H181" s="3"/>
      <c r="I181" s="3"/>
      <c r="J181" s="3"/>
      <c r="K181" s="3"/>
      <c r="L181" s="3"/>
      <c r="M181" s="3"/>
      <c r="N181" s="3"/>
      <c r="O181" s="3"/>
      <c r="P181" s="3"/>
      <c r="Q181" s="3"/>
      <c r="R181" s="3"/>
      <c r="S181" s="3"/>
      <c r="T181" s="3"/>
      <c r="U181" s="3"/>
      <c r="V181" s="3"/>
      <c r="W181" s="3"/>
      <c r="X181" s="3"/>
      <c r="AE181">
        <v>15</v>
      </c>
      <c r="AF181">
        <v>21</v>
      </c>
      <c r="AG181" t="s">
        <v>135</v>
      </c>
    </row>
    <row r="182" spans="1:60" x14ac:dyDescent="0.2">
      <c r="A182" s="150"/>
      <c r="B182" s="151" t="s">
        <v>29</v>
      </c>
      <c r="C182" s="188"/>
      <c r="D182" s="152"/>
      <c r="E182" s="153"/>
      <c r="F182" s="153"/>
      <c r="G182" s="183">
        <f>G8+G69+G79+G174+G178</f>
        <v>0</v>
      </c>
      <c r="H182" s="3"/>
      <c r="I182" s="3"/>
      <c r="J182" s="3"/>
      <c r="K182" s="3"/>
      <c r="L182" s="3"/>
      <c r="M182" s="3"/>
      <c r="N182" s="3"/>
      <c r="O182" s="3"/>
      <c r="P182" s="3"/>
      <c r="Q182" s="3"/>
      <c r="R182" s="3"/>
      <c r="S182" s="3"/>
      <c r="T182" s="3"/>
      <c r="U182" s="3"/>
      <c r="V182" s="3"/>
      <c r="W182" s="3"/>
      <c r="X182" s="3"/>
      <c r="AE182">
        <f>SUMIF(L7:L180,AE181,G7:G180)</f>
        <v>0</v>
      </c>
      <c r="AF182">
        <f>SUMIF(L7:L180,AF181,G7:G180)</f>
        <v>0</v>
      </c>
      <c r="AG182" t="s">
        <v>210</v>
      </c>
    </row>
    <row r="183" spans="1:60" x14ac:dyDescent="0.2">
      <c r="C183" s="189"/>
      <c r="D183" s="10"/>
      <c r="AG183" t="s">
        <v>212</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sheetData>
  <sheetProtection algorithmName="SHA-512" hashValue="hgp1EE+0eKWxiSEomZgziFRD6iav3zlyFBBpF9rcvQGgiJ9o/vzR0RIuWNCpE65vRIP4eT7Nw9mCSSD7vivf8A==" saltValue="qL7OCR0qB1pOIR3N7daRiw==" spinCount="100000" sheet="1"/>
  <mergeCells count="106">
    <mergeCell ref="C173:G173"/>
    <mergeCell ref="C176:G176"/>
    <mergeCell ref="C177:G177"/>
    <mergeCell ref="C180:G180"/>
    <mergeCell ref="C162:G162"/>
    <mergeCell ref="C164:G164"/>
    <mergeCell ref="C166:G166"/>
    <mergeCell ref="C168:G168"/>
    <mergeCell ref="C169:G169"/>
    <mergeCell ref="C171:G171"/>
    <mergeCell ref="C150:G150"/>
    <mergeCell ref="C152:G152"/>
    <mergeCell ref="C154:G154"/>
    <mergeCell ref="C156:G156"/>
    <mergeCell ref="C158:G158"/>
    <mergeCell ref="C160:G160"/>
    <mergeCell ref="C138:G138"/>
    <mergeCell ref="C140:G140"/>
    <mergeCell ref="C142:G142"/>
    <mergeCell ref="C144:G144"/>
    <mergeCell ref="C146:G146"/>
    <mergeCell ref="C148:G148"/>
    <mergeCell ref="C126:G126"/>
    <mergeCell ref="C128:G128"/>
    <mergeCell ref="C130:G130"/>
    <mergeCell ref="C132:G132"/>
    <mergeCell ref="C134:G134"/>
    <mergeCell ref="C136:G136"/>
    <mergeCell ref="C115:G115"/>
    <mergeCell ref="C117:G117"/>
    <mergeCell ref="C119:G119"/>
    <mergeCell ref="C120:G120"/>
    <mergeCell ref="C122:G122"/>
    <mergeCell ref="C124:G124"/>
    <mergeCell ref="C107:G107"/>
    <mergeCell ref="C108:G108"/>
    <mergeCell ref="C110:G110"/>
    <mergeCell ref="C111:G111"/>
    <mergeCell ref="C112:G112"/>
    <mergeCell ref="C114:G114"/>
    <mergeCell ref="C98:G98"/>
    <mergeCell ref="C99:G99"/>
    <mergeCell ref="C101:G101"/>
    <mergeCell ref="C102:G102"/>
    <mergeCell ref="C104:G104"/>
    <mergeCell ref="C105:G105"/>
    <mergeCell ref="C88:G88"/>
    <mergeCell ref="C90:G90"/>
    <mergeCell ref="C91:G91"/>
    <mergeCell ref="C93:G93"/>
    <mergeCell ref="C94:G94"/>
    <mergeCell ref="C96:G96"/>
    <mergeCell ref="C78:G78"/>
    <mergeCell ref="C81:G81"/>
    <mergeCell ref="C82:G82"/>
    <mergeCell ref="C84:G84"/>
    <mergeCell ref="C85:G85"/>
    <mergeCell ref="C87:G87"/>
    <mergeCell ref="C68:G68"/>
    <mergeCell ref="C71:G71"/>
    <mergeCell ref="C72:G72"/>
    <mergeCell ref="C74:G74"/>
    <mergeCell ref="C75:G75"/>
    <mergeCell ref="C77:G77"/>
    <mergeCell ref="C60:G60"/>
    <mergeCell ref="C61:G61"/>
    <mergeCell ref="C62:G62"/>
    <mergeCell ref="C64:G64"/>
    <mergeCell ref="C65:G65"/>
    <mergeCell ref="C67:G67"/>
    <mergeCell ref="C50:G50"/>
    <mergeCell ref="C51:G51"/>
    <mergeCell ref="C53:G53"/>
    <mergeCell ref="C55:G55"/>
    <mergeCell ref="C56:G56"/>
    <mergeCell ref="C58:G58"/>
    <mergeCell ref="C40:G40"/>
    <mergeCell ref="C42:G42"/>
    <mergeCell ref="C43:G43"/>
    <mergeCell ref="C45:G45"/>
    <mergeCell ref="C47:G47"/>
    <mergeCell ref="C48:G48"/>
    <mergeCell ref="C31:G31"/>
    <mergeCell ref="C33:G33"/>
    <mergeCell ref="C34:G34"/>
    <mergeCell ref="C36:G36"/>
    <mergeCell ref="C37:G37"/>
    <mergeCell ref="C39:G39"/>
    <mergeCell ref="C22:G22"/>
    <mergeCell ref="C23:G23"/>
    <mergeCell ref="C25:G25"/>
    <mergeCell ref="C26:G26"/>
    <mergeCell ref="C28:G28"/>
    <mergeCell ref="C30:G30"/>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998"/>
  <sheetViews>
    <sheetView workbookViewId="0">
      <pane ySplit="7" topLeftCell="A164" activePane="bottomLeft" state="frozen"/>
      <selection pane="bottomLeft" activeCell="B55" sqref="B55"/>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5" t="s">
        <v>213</v>
      </c>
      <c r="B1" s="255"/>
      <c r="C1" s="255"/>
      <c r="D1" s="255"/>
      <c r="E1" s="255"/>
      <c r="F1" s="255"/>
      <c r="G1" s="255"/>
      <c r="AG1" t="s">
        <v>122</v>
      </c>
    </row>
    <row r="2" spans="1:60" ht="24.95" customHeight="1" x14ac:dyDescent="0.2">
      <c r="A2" s="194" t="s">
        <v>7</v>
      </c>
      <c r="B2" s="49" t="s">
        <v>41</v>
      </c>
      <c r="C2" s="256" t="s">
        <v>42</v>
      </c>
      <c r="D2" s="257"/>
      <c r="E2" s="257"/>
      <c r="F2" s="257"/>
      <c r="G2" s="258"/>
      <c r="AG2" t="s">
        <v>123</v>
      </c>
    </row>
    <row r="3" spans="1:60" ht="24.95" customHeight="1" x14ac:dyDescent="0.2">
      <c r="A3" s="194" t="s">
        <v>8</v>
      </c>
      <c r="B3" s="49" t="s">
        <v>52</v>
      </c>
      <c r="C3" s="256" t="s">
        <v>53</v>
      </c>
      <c r="D3" s="257"/>
      <c r="E3" s="257"/>
      <c r="F3" s="257"/>
      <c r="G3" s="258"/>
      <c r="AC3" s="121" t="s">
        <v>123</v>
      </c>
      <c r="AG3" t="s">
        <v>125</v>
      </c>
    </row>
    <row r="4" spans="1:60" ht="24.95" customHeight="1" x14ac:dyDescent="0.2">
      <c r="A4" s="195" t="s">
        <v>9</v>
      </c>
      <c r="B4" s="141" t="s">
        <v>52</v>
      </c>
      <c r="C4" s="259" t="s">
        <v>53</v>
      </c>
      <c r="D4" s="260"/>
      <c r="E4" s="260"/>
      <c r="F4" s="260"/>
      <c r="G4" s="261"/>
      <c r="AG4" t="s">
        <v>126</v>
      </c>
    </row>
    <row r="5" spans="1:60" x14ac:dyDescent="0.2">
      <c r="D5" s="10"/>
    </row>
    <row r="6" spans="1:60" ht="38.25" x14ac:dyDescent="0.2">
      <c r="A6" s="196" t="s">
        <v>127</v>
      </c>
      <c r="B6" s="145" t="s">
        <v>128</v>
      </c>
      <c r="C6" s="145" t="s">
        <v>129</v>
      </c>
      <c r="D6" s="144" t="s">
        <v>130</v>
      </c>
      <c r="E6" s="143" t="s">
        <v>131</v>
      </c>
      <c r="F6" s="142" t="s">
        <v>132</v>
      </c>
      <c r="G6" s="143" t="s">
        <v>29</v>
      </c>
      <c r="H6" s="146" t="s">
        <v>30</v>
      </c>
      <c r="I6" s="146" t="s">
        <v>133</v>
      </c>
      <c r="J6" s="146" t="s">
        <v>31</v>
      </c>
      <c r="K6" s="146" t="s">
        <v>134</v>
      </c>
      <c r="L6" s="146" t="s">
        <v>135</v>
      </c>
      <c r="M6" s="146" t="s">
        <v>136</v>
      </c>
      <c r="N6" s="146" t="s">
        <v>137</v>
      </c>
      <c r="O6" s="146" t="s">
        <v>138</v>
      </c>
      <c r="P6" s="146" t="s">
        <v>139</v>
      </c>
      <c r="Q6" s="146" t="s">
        <v>140</v>
      </c>
      <c r="R6" s="146" t="s">
        <v>141</v>
      </c>
      <c r="S6" s="146" t="s">
        <v>142</v>
      </c>
      <c r="T6" s="146" t="s">
        <v>143</v>
      </c>
      <c r="U6" s="146" t="s">
        <v>144</v>
      </c>
      <c r="V6" s="146" t="s">
        <v>145</v>
      </c>
      <c r="W6" s="146" t="s">
        <v>146</v>
      </c>
      <c r="X6" s="146" t="s">
        <v>147</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row>
    <row r="8" spans="1:60" x14ac:dyDescent="0.2">
      <c r="A8" s="164" t="s">
        <v>148</v>
      </c>
      <c r="B8" s="165" t="s">
        <v>70</v>
      </c>
      <c r="C8" s="184" t="s">
        <v>71</v>
      </c>
      <c r="D8" s="166"/>
      <c r="E8" s="167"/>
      <c r="F8" s="168"/>
      <c r="G8" s="168">
        <f>SUMIF(AG9:AG41,"&lt;&gt;NOR",G9:G41)</f>
        <v>0</v>
      </c>
      <c r="H8" s="168"/>
      <c r="I8" s="168">
        <f>SUM(I9:I41)</f>
        <v>0</v>
      </c>
      <c r="J8" s="168"/>
      <c r="K8" s="168">
        <f>SUM(K9:K41)</f>
        <v>0</v>
      </c>
      <c r="L8" s="168"/>
      <c r="M8" s="168">
        <f>SUM(M9:M41)</f>
        <v>0</v>
      </c>
      <c r="N8" s="167"/>
      <c r="O8" s="167">
        <f>SUM(O9:O41)</f>
        <v>0</v>
      </c>
      <c r="P8" s="167"/>
      <c r="Q8" s="167">
        <f>SUM(Q9:Q41)</f>
        <v>0</v>
      </c>
      <c r="R8" s="168"/>
      <c r="S8" s="168"/>
      <c r="T8" s="169"/>
      <c r="U8" s="163"/>
      <c r="V8" s="163">
        <f>SUM(V9:V41)</f>
        <v>0</v>
      </c>
      <c r="W8" s="163"/>
      <c r="X8" s="163"/>
      <c r="AG8" t="s">
        <v>149</v>
      </c>
    </row>
    <row r="9" spans="1:60" ht="33.75" outlineLevel="1" x14ac:dyDescent="0.2">
      <c r="A9" s="174">
        <v>1</v>
      </c>
      <c r="B9" s="175" t="s">
        <v>740</v>
      </c>
      <c r="C9" s="185" t="s">
        <v>741</v>
      </c>
      <c r="D9" s="176" t="s">
        <v>742</v>
      </c>
      <c r="E9" s="177">
        <v>10</v>
      </c>
      <c r="F9" s="178"/>
      <c r="G9" s="179">
        <f>ROUND(E9*F9,2)</f>
        <v>0</v>
      </c>
      <c r="H9" s="178"/>
      <c r="I9" s="179">
        <f>ROUND(E9*H9,2)</f>
        <v>0</v>
      </c>
      <c r="J9" s="178"/>
      <c r="K9" s="179">
        <f>ROUND(E9*J9,2)</f>
        <v>0</v>
      </c>
      <c r="L9" s="179">
        <v>21</v>
      </c>
      <c r="M9" s="179">
        <f>G9*(1+L9/100)</f>
        <v>0</v>
      </c>
      <c r="N9" s="177">
        <v>0</v>
      </c>
      <c r="O9" s="177">
        <f>ROUND(E9*N9,2)</f>
        <v>0</v>
      </c>
      <c r="P9" s="177">
        <v>0</v>
      </c>
      <c r="Q9" s="177">
        <f>ROUND(E9*P9,2)</f>
        <v>0</v>
      </c>
      <c r="R9" s="179"/>
      <c r="S9" s="179" t="s">
        <v>205</v>
      </c>
      <c r="T9" s="180" t="s">
        <v>154</v>
      </c>
      <c r="U9" s="158">
        <v>0</v>
      </c>
      <c r="V9" s="158">
        <f>ROUND(E9*U9,2)</f>
        <v>0</v>
      </c>
      <c r="W9" s="158"/>
      <c r="X9" s="158" t="s">
        <v>218</v>
      </c>
      <c r="Y9" s="147"/>
      <c r="Z9" s="147"/>
      <c r="AA9" s="147"/>
      <c r="AB9" s="147"/>
      <c r="AC9" s="147"/>
      <c r="AD9" s="147"/>
      <c r="AE9" s="147"/>
      <c r="AF9" s="147"/>
      <c r="AG9" s="147" t="s">
        <v>743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54"/>
      <c r="B10" s="155"/>
      <c r="C10" s="262" t="s">
        <v>744</v>
      </c>
      <c r="D10" s="263"/>
      <c r="E10" s="263"/>
      <c r="F10" s="263"/>
      <c r="G10" s="263"/>
      <c r="H10" s="158"/>
      <c r="I10" s="158"/>
      <c r="J10" s="158"/>
      <c r="K10" s="158"/>
      <c r="L10" s="158"/>
      <c r="M10" s="158"/>
      <c r="N10" s="157"/>
      <c r="O10" s="157"/>
      <c r="P10" s="157"/>
      <c r="Q10" s="157"/>
      <c r="R10" s="158"/>
      <c r="S10" s="158"/>
      <c r="T10" s="158"/>
      <c r="U10" s="158"/>
      <c r="V10" s="158"/>
      <c r="W10" s="158"/>
      <c r="X10" s="158"/>
      <c r="Y10" s="147"/>
      <c r="Z10" s="147"/>
      <c r="AA10" s="147"/>
      <c r="AB10" s="147"/>
      <c r="AC10" s="147"/>
      <c r="AD10" s="147"/>
      <c r="AE10" s="147"/>
      <c r="AF10" s="147"/>
      <c r="AG10" s="147" t="s">
        <v>157</v>
      </c>
      <c r="AH10" s="147"/>
      <c r="AI10" s="147"/>
      <c r="AJ10" s="147"/>
      <c r="AK10" s="147"/>
      <c r="AL10" s="147"/>
      <c r="AM10" s="147"/>
      <c r="AN10" s="147"/>
      <c r="AO10" s="147"/>
      <c r="AP10" s="147"/>
      <c r="AQ10" s="147"/>
      <c r="AR10" s="147"/>
      <c r="AS10" s="147"/>
      <c r="AT10" s="147"/>
      <c r="AU10" s="147"/>
      <c r="AV10" s="147"/>
      <c r="AW10" s="147"/>
      <c r="AX10" s="147"/>
      <c r="AY10" s="147"/>
      <c r="AZ10" s="147"/>
      <c r="BA10" s="181" t="str">
        <f>C10</f>
        <v>uzavřené části - v rajském dvoře psychiatrické kliniky. Rozměry cca d.1800/h.650/v. 880 mm. Materiál akátové či tropické dřevo – všechen mobiliář v parku bude proveden ze stejného materiálu (jednotného dřeva - upřesní investor). Včetně kotvících prvků. Vzhled viz obr.:</v>
      </c>
      <c r="BB10" s="147"/>
      <c r="BC10" s="147"/>
      <c r="BD10" s="147"/>
      <c r="BE10" s="147"/>
      <c r="BF10" s="147"/>
      <c r="BG10" s="147"/>
      <c r="BH10" s="147"/>
    </row>
    <row r="11" spans="1:60" outlineLevel="1" x14ac:dyDescent="0.2">
      <c r="A11" s="154"/>
      <c r="B11" s="155"/>
      <c r="C11" s="264"/>
      <c r="D11" s="265"/>
      <c r="E11" s="265"/>
      <c r="F11" s="265"/>
      <c r="G11" s="265"/>
      <c r="H11" s="158"/>
      <c r="I11" s="158"/>
      <c r="J11" s="158"/>
      <c r="K11" s="158"/>
      <c r="L11" s="158"/>
      <c r="M11" s="158"/>
      <c r="N11" s="157"/>
      <c r="O11" s="157"/>
      <c r="P11" s="157"/>
      <c r="Q11" s="157"/>
      <c r="R11" s="158"/>
      <c r="S11" s="158"/>
      <c r="T11" s="158"/>
      <c r="U11" s="158"/>
      <c r="V11" s="158"/>
      <c r="W11" s="158"/>
      <c r="X11" s="158"/>
      <c r="Y11" s="147"/>
      <c r="Z11" s="147"/>
      <c r="AA11" s="147"/>
      <c r="AB11" s="147"/>
      <c r="AC11" s="147"/>
      <c r="AD11" s="147"/>
      <c r="AE11" s="147"/>
      <c r="AF11" s="147"/>
      <c r="AG11" s="147" t="s">
        <v>159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74">
        <v>2</v>
      </c>
      <c r="B12" s="175" t="s">
        <v>740</v>
      </c>
      <c r="C12" s="185" t="s">
        <v>745</v>
      </c>
      <c r="D12" s="176" t="s">
        <v>742</v>
      </c>
      <c r="E12" s="177">
        <v>1</v>
      </c>
      <c r="F12" s="178"/>
      <c r="G12" s="179">
        <f>ROUND(E12*F12,2)</f>
        <v>0</v>
      </c>
      <c r="H12" s="178"/>
      <c r="I12" s="179">
        <f>ROUND(E12*H12,2)</f>
        <v>0</v>
      </c>
      <c r="J12" s="178"/>
      <c r="K12" s="179">
        <f>ROUND(E12*J12,2)</f>
        <v>0</v>
      </c>
      <c r="L12" s="179">
        <v>21</v>
      </c>
      <c r="M12" s="179">
        <f>G12*(1+L12/100)</f>
        <v>0</v>
      </c>
      <c r="N12" s="177">
        <v>0</v>
      </c>
      <c r="O12" s="177">
        <f>ROUND(E12*N12,2)</f>
        <v>0</v>
      </c>
      <c r="P12" s="177">
        <v>0</v>
      </c>
      <c r="Q12" s="177">
        <f>ROUND(E12*P12,2)</f>
        <v>0</v>
      </c>
      <c r="R12" s="179"/>
      <c r="S12" s="179" t="s">
        <v>205</v>
      </c>
      <c r="T12" s="180" t="s">
        <v>154</v>
      </c>
      <c r="U12" s="158">
        <v>0</v>
      </c>
      <c r="V12" s="158">
        <f>ROUND(E12*U12,2)</f>
        <v>0</v>
      </c>
      <c r="W12" s="158"/>
      <c r="X12" s="158" t="s">
        <v>384</v>
      </c>
      <c r="Y12" s="147"/>
      <c r="Z12" s="147"/>
      <c r="AA12" s="147"/>
      <c r="AB12" s="147"/>
      <c r="AC12" s="147"/>
      <c r="AD12" s="147"/>
      <c r="AE12" s="147"/>
      <c r="AF12" s="147"/>
      <c r="AG12" s="147" t="s">
        <v>527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66"/>
      <c r="D13" s="267"/>
      <c r="E13" s="267"/>
      <c r="F13" s="267"/>
      <c r="G13" s="267"/>
      <c r="H13" s="158"/>
      <c r="I13" s="158"/>
      <c r="J13" s="158"/>
      <c r="K13" s="158"/>
      <c r="L13" s="158"/>
      <c r="M13" s="158"/>
      <c r="N13" s="157"/>
      <c r="O13" s="157"/>
      <c r="P13" s="157"/>
      <c r="Q13" s="157"/>
      <c r="R13" s="158"/>
      <c r="S13" s="158"/>
      <c r="T13" s="158"/>
      <c r="U13" s="158"/>
      <c r="V13" s="158"/>
      <c r="W13" s="158"/>
      <c r="X13" s="158"/>
      <c r="Y13" s="147"/>
      <c r="Z13" s="147"/>
      <c r="AA13" s="147"/>
      <c r="AB13" s="147"/>
      <c r="AC13" s="147"/>
      <c r="AD13" s="147"/>
      <c r="AE13" s="147"/>
      <c r="AF13" s="147"/>
      <c r="AG13" s="147" t="s">
        <v>159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3.75" outlineLevel="1" x14ac:dyDescent="0.2">
      <c r="A14" s="174">
        <v>3</v>
      </c>
      <c r="B14" s="175" t="s">
        <v>740</v>
      </c>
      <c r="C14" s="185" t="s">
        <v>746</v>
      </c>
      <c r="D14" s="176" t="s">
        <v>742</v>
      </c>
      <c r="E14" s="177">
        <v>1</v>
      </c>
      <c r="F14" s="178"/>
      <c r="G14" s="179">
        <f>ROUND(E14*F14,2)</f>
        <v>0</v>
      </c>
      <c r="H14" s="178"/>
      <c r="I14" s="179">
        <f>ROUND(E14*H14,2)</f>
        <v>0</v>
      </c>
      <c r="J14" s="178"/>
      <c r="K14" s="179">
        <f>ROUND(E14*J14,2)</f>
        <v>0</v>
      </c>
      <c r="L14" s="179">
        <v>21</v>
      </c>
      <c r="M14" s="179">
        <f>G14*(1+L14/100)</f>
        <v>0</v>
      </c>
      <c r="N14" s="177">
        <v>0</v>
      </c>
      <c r="O14" s="177">
        <f>ROUND(E14*N14,2)</f>
        <v>0</v>
      </c>
      <c r="P14" s="177">
        <v>0</v>
      </c>
      <c r="Q14" s="177">
        <f>ROUND(E14*P14,2)</f>
        <v>0</v>
      </c>
      <c r="R14" s="179"/>
      <c r="S14" s="179" t="s">
        <v>205</v>
      </c>
      <c r="T14" s="180" t="s">
        <v>154</v>
      </c>
      <c r="U14" s="158">
        <v>0</v>
      </c>
      <c r="V14" s="158">
        <f>ROUND(E14*U14,2)</f>
        <v>0</v>
      </c>
      <c r="W14" s="158"/>
      <c r="X14" s="158" t="s">
        <v>728</v>
      </c>
      <c r="Y14" s="147"/>
      <c r="Z14" s="147"/>
      <c r="AA14" s="147"/>
      <c r="AB14" s="147"/>
      <c r="AC14" s="147"/>
      <c r="AD14" s="147"/>
      <c r="AE14" s="147"/>
      <c r="AF14" s="147"/>
      <c r="AG14" s="147" t="s">
        <v>729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262" t="s">
        <v>747</v>
      </c>
      <c r="D15" s="263"/>
      <c r="E15" s="263"/>
      <c r="F15" s="263"/>
      <c r="G15" s="263"/>
      <c r="H15" s="158"/>
      <c r="I15" s="158"/>
      <c r="J15" s="158"/>
      <c r="K15" s="158"/>
      <c r="L15" s="158"/>
      <c r="M15" s="158"/>
      <c r="N15" s="157"/>
      <c r="O15" s="157"/>
      <c r="P15" s="157"/>
      <c r="Q15" s="157"/>
      <c r="R15" s="158"/>
      <c r="S15" s="158"/>
      <c r="T15" s="158"/>
      <c r="U15" s="158"/>
      <c r="V15" s="158"/>
      <c r="W15" s="158"/>
      <c r="X15" s="158"/>
      <c r="Y15" s="147"/>
      <c r="Z15" s="147"/>
      <c r="AA15" s="147"/>
      <c r="AB15" s="147"/>
      <c r="AC15" s="147"/>
      <c r="AD15" s="147"/>
      <c r="AE15" s="147"/>
      <c r="AF15" s="147"/>
      <c r="AG15" s="147" t="s">
        <v>157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64"/>
      <c r="D16" s="265"/>
      <c r="E16" s="265"/>
      <c r="F16" s="265"/>
      <c r="G16" s="265"/>
      <c r="H16" s="158"/>
      <c r="I16" s="158"/>
      <c r="J16" s="158"/>
      <c r="K16" s="158"/>
      <c r="L16" s="158"/>
      <c r="M16" s="158"/>
      <c r="N16" s="157"/>
      <c r="O16" s="157"/>
      <c r="P16" s="157"/>
      <c r="Q16" s="157"/>
      <c r="R16" s="158"/>
      <c r="S16" s="158"/>
      <c r="T16" s="158"/>
      <c r="U16" s="158"/>
      <c r="V16" s="158"/>
      <c r="W16" s="158"/>
      <c r="X16" s="158"/>
      <c r="Y16" s="147"/>
      <c r="Z16" s="147"/>
      <c r="AA16" s="147"/>
      <c r="AB16" s="147"/>
      <c r="AC16" s="147"/>
      <c r="AD16" s="147"/>
      <c r="AE16" s="147"/>
      <c r="AF16" s="147"/>
      <c r="AG16" s="147" t="s">
        <v>159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74">
        <v>4</v>
      </c>
      <c r="B17" s="175" t="s">
        <v>740</v>
      </c>
      <c r="C17" s="185" t="s">
        <v>748</v>
      </c>
      <c r="D17" s="176" t="s">
        <v>742</v>
      </c>
      <c r="E17" s="177">
        <v>5</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205</v>
      </c>
      <c r="T17" s="180" t="s">
        <v>154</v>
      </c>
      <c r="U17" s="158">
        <v>0</v>
      </c>
      <c r="V17" s="158">
        <f>ROUND(E17*U17,2)</f>
        <v>0</v>
      </c>
      <c r="W17" s="158"/>
      <c r="X17" s="158" t="s">
        <v>728</v>
      </c>
      <c r="Y17" s="147"/>
      <c r="Z17" s="147"/>
      <c r="AA17" s="147"/>
      <c r="AB17" s="147"/>
      <c r="AC17" s="147"/>
      <c r="AD17" s="147"/>
      <c r="AE17" s="147"/>
      <c r="AF17" s="147"/>
      <c r="AG17" s="147" t="s">
        <v>729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62" t="s">
        <v>749</v>
      </c>
      <c r="D18" s="263"/>
      <c r="E18" s="263"/>
      <c r="F18" s="263"/>
      <c r="G18" s="263"/>
      <c r="H18" s="158"/>
      <c r="I18" s="158"/>
      <c r="J18" s="158"/>
      <c r="K18" s="158"/>
      <c r="L18" s="158"/>
      <c r="M18" s="158"/>
      <c r="N18" s="157"/>
      <c r="O18" s="157"/>
      <c r="P18" s="157"/>
      <c r="Q18" s="157"/>
      <c r="R18" s="158"/>
      <c r="S18" s="158"/>
      <c r="T18" s="158"/>
      <c r="U18" s="158"/>
      <c r="V18" s="158"/>
      <c r="W18" s="158"/>
      <c r="X18" s="158"/>
      <c r="Y18" s="147"/>
      <c r="Z18" s="147"/>
      <c r="AA18" s="147"/>
      <c r="AB18" s="147"/>
      <c r="AC18" s="147"/>
      <c r="AD18" s="147"/>
      <c r="AE18" s="147"/>
      <c r="AF18" s="147"/>
      <c r="AG18" s="147" t="s">
        <v>157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64"/>
      <c r="D19" s="265"/>
      <c r="E19" s="265"/>
      <c r="F19" s="265"/>
      <c r="G19" s="265"/>
      <c r="H19" s="158"/>
      <c r="I19" s="158"/>
      <c r="J19" s="158"/>
      <c r="K19" s="158"/>
      <c r="L19" s="158"/>
      <c r="M19" s="158"/>
      <c r="N19" s="157"/>
      <c r="O19" s="157"/>
      <c r="P19" s="157"/>
      <c r="Q19" s="157"/>
      <c r="R19" s="158"/>
      <c r="S19" s="158"/>
      <c r="T19" s="158"/>
      <c r="U19" s="158"/>
      <c r="V19" s="158"/>
      <c r="W19" s="158"/>
      <c r="X19" s="158"/>
      <c r="Y19" s="147"/>
      <c r="Z19" s="147"/>
      <c r="AA19" s="147"/>
      <c r="AB19" s="147"/>
      <c r="AC19" s="147"/>
      <c r="AD19" s="147"/>
      <c r="AE19" s="147"/>
      <c r="AF19" s="147"/>
      <c r="AG19" s="147" t="s">
        <v>159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74">
        <v>5</v>
      </c>
      <c r="B20" s="175" t="s">
        <v>740</v>
      </c>
      <c r="C20" s="185" t="s">
        <v>750</v>
      </c>
      <c r="D20" s="176" t="s">
        <v>742</v>
      </c>
      <c r="E20" s="177">
        <v>5</v>
      </c>
      <c r="F20" s="178"/>
      <c r="G20" s="179">
        <f>ROUND(E20*F20,2)</f>
        <v>0</v>
      </c>
      <c r="H20" s="178"/>
      <c r="I20" s="179">
        <f>ROUND(E20*H20,2)</f>
        <v>0</v>
      </c>
      <c r="J20" s="178"/>
      <c r="K20" s="179">
        <f>ROUND(E20*J20,2)</f>
        <v>0</v>
      </c>
      <c r="L20" s="179">
        <v>21</v>
      </c>
      <c r="M20" s="179">
        <f>G20*(1+L20/100)</f>
        <v>0</v>
      </c>
      <c r="N20" s="177">
        <v>0</v>
      </c>
      <c r="O20" s="177">
        <f>ROUND(E20*N20,2)</f>
        <v>0</v>
      </c>
      <c r="P20" s="177">
        <v>0</v>
      </c>
      <c r="Q20" s="177">
        <f>ROUND(E20*P20,2)</f>
        <v>0</v>
      </c>
      <c r="R20" s="179"/>
      <c r="S20" s="179" t="s">
        <v>205</v>
      </c>
      <c r="T20" s="180" t="s">
        <v>154</v>
      </c>
      <c r="U20" s="158">
        <v>0</v>
      </c>
      <c r="V20" s="158">
        <f>ROUND(E20*U20,2)</f>
        <v>0</v>
      </c>
      <c r="W20" s="158"/>
      <c r="X20" s="158" t="s">
        <v>728</v>
      </c>
      <c r="Y20" s="147"/>
      <c r="Z20" s="147"/>
      <c r="AA20" s="147"/>
      <c r="AB20" s="147"/>
      <c r="AC20" s="147"/>
      <c r="AD20" s="147"/>
      <c r="AE20" s="147"/>
      <c r="AF20" s="147"/>
      <c r="AG20" s="147" t="s">
        <v>729</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54"/>
      <c r="B21" s="155"/>
      <c r="C21" s="262" t="s">
        <v>751</v>
      </c>
      <c r="D21" s="263"/>
      <c r="E21" s="263"/>
      <c r="F21" s="263"/>
      <c r="G21" s="263"/>
      <c r="H21" s="158"/>
      <c r="I21" s="158"/>
      <c r="J21" s="158"/>
      <c r="K21" s="158"/>
      <c r="L21" s="158"/>
      <c r="M21" s="158"/>
      <c r="N21" s="157"/>
      <c r="O21" s="157"/>
      <c r="P21" s="157"/>
      <c r="Q21" s="157"/>
      <c r="R21" s="158"/>
      <c r="S21" s="158"/>
      <c r="T21" s="158"/>
      <c r="U21" s="158"/>
      <c r="V21" s="158"/>
      <c r="W21" s="158"/>
      <c r="X21" s="158"/>
      <c r="Y21" s="147"/>
      <c r="Z21" s="147"/>
      <c r="AA21" s="147"/>
      <c r="AB21" s="147"/>
      <c r="AC21" s="147"/>
      <c r="AD21" s="147"/>
      <c r="AE21" s="147"/>
      <c r="AF21" s="147"/>
      <c r="AG21" s="147" t="s">
        <v>157</v>
      </c>
      <c r="AH21" s="147"/>
      <c r="AI21" s="147"/>
      <c r="AJ21" s="147"/>
      <c r="AK21" s="147"/>
      <c r="AL21" s="147"/>
      <c r="AM21" s="147"/>
      <c r="AN21" s="147"/>
      <c r="AO21" s="147"/>
      <c r="AP21" s="147"/>
      <c r="AQ21" s="147"/>
      <c r="AR21" s="147"/>
      <c r="AS21" s="147"/>
      <c r="AT21" s="147"/>
      <c r="AU21" s="147"/>
      <c r="AV21" s="147"/>
      <c r="AW21" s="147"/>
      <c r="AX21" s="147"/>
      <c r="AY21" s="147"/>
      <c r="AZ21" s="147"/>
      <c r="BA21" s="181" t="str">
        <f>C21</f>
        <v>úpravou žárově zinkovanou barvou, barevné provedení by mělo být shodné s provedením kovových konstrukcí u laviček (jednotný styl mobiliáře pro celý park). Vhodný typ např.:</v>
      </c>
      <c r="BB21" s="147"/>
      <c r="BC21" s="147"/>
      <c r="BD21" s="147"/>
      <c r="BE21" s="147"/>
      <c r="BF21" s="147"/>
      <c r="BG21" s="147"/>
      <c r="BH21" s="147"/>
    </row>
    <row r="22" spans="1:60" outlineLevel="1" x14ac:dyDescent="0.2">
      <c r="A22" s="154"/>
      <c r="B22" s="155"/>
      <c r="C22" s="264"/>
      <c r="D22" s="265"/>
      <c r="E22" s="265"/>
      <c r="F22" s="265"/>
      <c r="G22" s="265"/>
      <c r="H22" s="158"/>
      <c r="I22" s="158"/>
      <c r="J22" s="158"/>
      <c r="K22" s="158"/>
      <c r="L22" s="158"/>
      <c r="M22" s="158"/>
      <c r="N22" s="157"/>
      <c r="O22" s="157"/>
      <c r="P22" s="157"/>
      <c r="Q22" s="157"/>
      <c r="R22" s="158"/>
      <c r="S22" s="158"/>
      <c r="T22" s="158"/>
      <c r="U22" s="158"/>
      <c r="V22" s="158"/>
      <c r="W22" s="158"/>
      <c r="X22" s="158"/>
      <c r="Y22" s="147"/>
      <c r="Z22" s="147"/>
      <c r="AA22" s="147"/>
      <c r="AB22" s="147"/>
      <c r="AC22" s="147"/>
      <c r="AD22" s="147"/>
      <c r="AE22" s="147"/>
      <c r="AF22" s="147"/>
      <c r="AG22" s="147" t="s">
        <v>159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33.75" outlineLevel="1" x14ac:dyDescent="0.2">
      <c r="A23" s="174">
        <v>6</v>
      </c>
      <c r="B23" s="175" t="s">
        <v>740</v>
      </c>
      <c r="C23" s="185" t="s">
        <v>752</v>
      </c>
      <c r="D23" s="176" t="s">
        <v>742</v>
      </c>
      <c r="E23" s="177">
        <v>3</v>
      </c>
      <c r="F23" s="178"/>
      <c r="G23" s="179">
        <f>ROUND(E23*F23,2)</f>
        <v>0</v>
      </c>
      <c r="H23" s="178"/>
      <c r="I23" s="179">
        <f>ROUND(E23*H23,2)</f>
        <v>0</v>
      </c>
      <c r="J23" s="178"/>
      <c r="K23" s="179">
        <f>ROUND(E23*J23,2)</f>
        <v>0</v>
      </c>
      <c r="L23" s="179">
        <v>21</v>
      </c>
      <c r="M23" s="179">
        <f>G23*(1+L23/100)</f>
        <v>0</v>
      </c>
      <c r="N23" s="177">
        <v>0</v>
      </c>
      <c r="O23" s="177">
        <f>ROUND(E23*N23,2)</f>
        <v>0</v>
      </c>
      <c r="P23" s="177">
        <v>0</v>
      </c>
      <c r="Q23" s="177">
        <f>ROUND(E23*P23,2)</f>
        <v>0</v>
      </c>
      <c r="R23" s="179"/>
      <c r="S23" s="179" t="s">
        <v>205</v>
      </c>
      <c r="T23" s="180" t="s">
        <v>154</v>
      </c>
      <c r="U23" s="158">
        <v>0</v>
      </c>
      <c r="V23" s="158">
        <f>ROUND(E23*U23,2)</f>
        <v>0</v>
      </c>
      <c r="W23" s="158"/>
      <c r="X23" s="158" t="s">
        <v>728</v>
      </c>
      <c r="Y23" s="147"/>
      <c r="Z23" s="147"/>
      <c r="AA23" s="147"/>
      <c r="AB23" s="147"/>
      <c r="AC23" s="147"/>
      <c r="AD23" s="147"/>
      <c r="AE23" s="147"/>
      <c r="AF23" s="147"/>
      <c r="AG23" s="147" t="s">
        <v>729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1" x14ac:dyDescent="0.2">
      <c r="A24" s="154"/>
      <c r="B24" s="155"/>
      <c r="C24" s="262" t="s">
        <v>753</v>
      </c>
      <c r="D24" s="263"/>
      <c r="E24" s="263"/>
      <c r="F24" s="263"/>
      <c r="G24" s="263"/>
      <c r="H24" s="158"/>
      <c r="I24" s="158"/>
      <c r="J24" s="158"/>
      <c r="K24" s="158"/>
      <c r="L24" s="158"/>
      <c r="M24" s="158"/>
      <c r="N24" s="157"/>
      <c r="O24" s="157"/>
      <c r="P24" s="157"/>
      <c r="Q24" s="157"/>
      <c r="R24" s="158"/>
      <c r="S24" s="158"/>
      <c r="T24" s="158"/>
      <c r="U24" s="158"/>
      <c r="V24" s="158"/>
      <c r="W24" s="158"/>
      <c r="X24" s="158"/>
      <c r="Y24" s="147"/>
      <c r="Z24" s="147"/>
      <c r="AA24" s="147"/>
      <c r="AB24" s="147"/>
      <c r="AC24" s="147"/>
      <c r="AD24" s="147"/>
      <c r="AE24" s="147"/>
      <c r="AF24" s="147"/>
      <c r="AG24" s="147" t="s">
        <v>157</v>
      </c>
      <c r="AH24" s="147"/>
      <c r="AI24" s="147"/>
      <c r="AJ24" s="147"/>
      <c r="AK24" s="147"/>
      <c r="AL24" s="147"/>
      <c r="AM24" s="147"/>
      <c r="AN24" s="147"/>
      <c r="AO24" s="147"/>
      <c r="AP24" s="147"/>
      <c r="AQ24" s="147"/>
      <c r="AR24" s="147"/>
      <c r="AS24" s="147"/>
      <c r="AT24" s="147"/>
      <c r="AU24" s="147"/>
      <c r="AV24" s="147"/>
      <c r="AW24" s="147"/>
      <c r="AX24" s="147"/>
      <c r="AY24" s="147"/>
      <c r="AZ24" s="147"/>
      <c r="BA24" s="181" t="str">
        <f>C24</f>
        <v>vstupu z JV části města (poblíž budovy nové kliniky). Jednostranná plakátovací plocha desková – ocelová / dřevěná (akát, dub) konstrukce, plocha z OSB desky, rozměry – šířka cca 1330, výška cca 2605 mm, tl. cca 315 mm. Součástí dodávky bude i výroba vlastní tabule. Obsah - grafický obsah tabulí pro tisk předchystá investor. Vzhled viz obr.:</v>
      </c>
      <c r="BB24" s="147"/>
      <c r="BC24" s="147"/>
      <c r="BD24" s="147"/>
      <c r="BE24" s="147"/>
      <c r="BF24" s="147"/>
      <c r="BG24" s="147"/>
      <c r="BH24" s="147"/>
    </row>
    <row r="25" spans="1:60" outlineLevel="1" x14ac:dyDescent="0.2">
      <c r="A25" s="154"/>
      <c r="B25" s="155"/>
      <c r="C25" s="264"/>
      <c r="D25" s="265"/>
      <c r="E25" s="265"/>
      <c r="F25" s="265"/>
      <c r="G25" s="265"/>
      <c r="H25" s="158"/>
      <c r="I25" s="158"/>
      <c r="J25" s="158"/>
      <c r="K25" s="158"/>
      <c r="L25" s="158"/>
      <c r="M25" s="158"/>
      <c r="N25" s="157"/>
      <c r="O25" s="157"/>
      <c r="P25" s="157"/>
      <c r="Q25" s="157"/>
      <c r="R25" s="158"/>
      <c r="S25" s="158"/>
      <c r="T25" s="158"/>
      <c r="U25" s="158"/>
      <c r="V25" s="158"/>
      <c r="W25" s="158"/>
      <c r="X25" s="158"/>
      <c r="Y25" s="147"/>
      <c r="Z25" s="147"/>
      <c r="AA25" s="147"/>
      <c r="AB25" s="147"/>
      <c r="AC25" s="147"/>
      <c r="AD25" s="147"/>
      <c r="AE25" s="147"/>
      <c r="AF25" s="147"/>
      <c r="AG25" s="147" t="s">
        <v>159</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33.75" outlineLevel="1" x14ac:dyDescent="0.2">
      <c r="A26" s="174">
        <v>7</v>
      </c>
      <c r="B26" s="175" t="s">
        <v>740</v>
      </c>
      <c r="C26" s="185" t="s">
        <v>754</v>
      </c>
      <c r="D26" s="176" t="s">
        <v>742</v>
      </c>
      <c r="E26" s="177">
        <v>4</v>
      </c>
      <c r="F26" s="178"/>
      <c r="G26" s="179">
        <f>ROUND(E26*F26,2)</f>
        <v>0</v>
      </c>
      <c r="H26" s="178"/>
      <c r="I26" s="179">
        <f>ROUND(E26*H26,2)</f>
        <v>0</v>
      </c>
      <c r="J26" s="178"/>
      <c r="K26" s="179">
        <f>ROUND(E26*J26,2)</f>
        <v>0</v>
      </c>
      <c r="L26" s="179">
        <v>21</v>
      </c>
      <c r="M26" s="179">
        <f>G26*(1+L26/100)</f>
        <v>0</v>
      </c>
      <c r="N26" s="177">
        <v>0</v>
      </c>
      <c r="O26" s="177">
        <f>ROUND(E26*N26,2)</f>
        <v>0</v>
      </c>
      <c r="P26" s="177">
        <v>0</v>
      </c>
      <c r="Q26" s="177">
        <f>ROUND(E26*P26,2)</f>
        <v>0</v>
      </c>
      <c r="R26" s="179"/>
      <c r="S26" s="179" t="s">
        <v>205</v>
      </c>
      <c r="T26" s="180" t="s">
        <v>154</v>
      </c>
      <c r="U26" s="158">
        <v>0</v>
      </c>
      <c r="V26" s="158">
        <f>ROUND(E26*U26,2)</f>
        <v>0</v>
      </c>
      <c r="W26" s="158"/>
      <c r="X26" s="158" t="s">
        <v>728</v>
      </c>
      <c r="Y26" s="147"/>
      <c r="Z26" s="147"/>
      <c r="AA26" s="147"/>
      <c r="AB26" s="147"/>
      <c r="AC26" s="147"/>
      <c r="AD26" s="147"/>
      <c r="AE26" s="147"/>
      <c r="AF26" s="147"/>
      <c r="AG26" s="147" t="s">
        <v>729</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3.75" outlineLevel="1" x14ac:dyDescent="0.2">
      <c r="A27" s="154"/>
      <c r="B27" s="155"/>
      <c r="C27" s="262" t="s">
        <v>755</v>
      </c>
      <c r="D27" s="263"/>
      <c r="E27" s="263"/>
      <c r="F27" s="263"/>
      <c r="G27" s="263"/>
      <c r="H27" s="158"/>
      <c r="I27" s="158"/>
      <c r="J27" s="158"/>
      <c r="K27" s="158"/>
      <c r="L27" s="158"/>
      <c r="M27" s="158"/>
      <c r="N27" s="157"/>
      <c r="O27" s="157"/>
      <c r="P27" s="157"/>
      <c r="Q27" s="157"/>
      <c r="R27" s="158"/>
      <c r="S27" s="158"/>
      <c r="T27" s="158"/>
      <c r="U27" s="158"/>
      <c r="V27" s="158"/>
      <c r="W27" s="158"/>
      <c r="X27" s="158"/>
      <c r="Y27" s="147"/>
      <c r="Z27" s="147"/>
      <c r="AA27" s="147"/>
      <c r="AB27" s="147"/>
      <c r="AC27" s="147"/>
      <c r="AD27" s="147"/>
      <c r="AE27" s="147"/>
      <c r="AF27" s="147"/>
      <c r="AG27" s="147" t="s">
        <v>157</v>
      </c>
      <c r="AH27" s="147"/>
      <c r="AI27" s="147"/>
      <c r="AJ27" s="147"/>
      <c r="AK27" s="147"/>
      <c r="AL27" s="147"/>
      <c r="AM27" s="147"/>
      <c r="AN27" s="147"/>
      <c r="AO27" s="147"/>
      <c r="AP27" s="147"/>
      <c r="AQ27" s="147"/>
      <c r="AR27" s="147"/>
      <c r="AS27" s="147"/>
      <c r="AT27" s="147"/>
      <c r="AU27" s="147"/>
      <c r="AV27" s="147"/>
      <c r="AW27" s="147"/>
      <c r="AX27" s="147"/>
      <c r="AY27" s="147"/>
      <c r="AZ27" s="147"/>
      <c r="BA27" s="181" t="str">
        <f>C27</f>
        <v>do 1 m. Alternativně sendvichová konstrukce z Al rámečku a FeZn plechu na dvou lomených nohách, vypalovaný lak, žárový pozink. Vybrána bude varianta vzhledově podobná velké ceduli – bude sladěno (rozhodne investor). Obsah - grafický obsah tabulí pro tisk předchystá investor. Vhodný vzhled viz obr.:</v>
      </c>
      <c r="BB27" s="147"/>
      <c r="BC27" s="147"/>
      <c r="BD27" s="147"/>
      <c r="BE27" s="147"/>
      <c r="BF27" s="147"/>
      <c r="BG27" s="147"/>
      <c r="BH27" s="147"/>
    </row>
    <row r="28" spans="1:60" outlineLevel="1" x14ac:dyDescent="0.2">
      <c r="A28" s="154"/>
      <c r="B28" s="155"/>
      <c r="C28" s="264"/>
      <c r="D28" s="265"/>
      <c r="E28" s="265"/>
      <c r="F28" s="265"/>
      <c r="G28" s="265"/>
      <c r="H28" s="158"/>
      <c r="I28" s="158"/>
      <c r="J28" s="158"/>
      <c r="K28" s="158"/>
      <c r="L28" s="158"/>
      <c r="M28" s="158"/>
      <c r="N28" s="157"/>
      <c r="O28" s="157"/>
      <c r="P28" s="157"/>
      <c r="Q28" s="157"/>
      <c r="R28" s="158"/>
      <c r="S28" s="158"/>
      <c r="T28" s="158"/>
      <c r="U28" s="158"/>
      <c r="V28" s="158"/>
      <c r="W28" s="158"/>
      <c r="X28" s="158"/>
      <c r="Y28" s="147"/>
      <c r="Z28" s="147"/>
      <c r="AA28" s="147"/>
      <c r="AB28" s="147"/>
      <c r="AC28" s="147"/>
      <c r="AD28" s="147"/>
      <c r="AE28" s="147"/>
      <c r="AF28" s="147"/>
      <c r="AG28" s="147" t="s">
        <v>159</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33.75" outlineLevel="1" x14ac:dyDescent="0.2">
      <c r="A29" s="174">
        <v>8</v>
      </c>
      <c r="B29" s="175" t="s">
        <v>740</v>
      </c>
      <c r="C29" s="185" t="s">
        <v>756</v>
      </c>
      <c r="D29" s="176" t="s">
        <v>742</v>
      </c>
      <c r="E29" s="177">
        <v>8</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c r="S29" s="179" t="s">
        <v>205</v>
      </c>
      <c r="T29" s="180" t="s">
        <v>154</v>
      </c>
      <c r="U29" s="158">
        <v>0</v>
      </c>
      <c r="V29" s="158">
        <f>ROUND(E29*U29,2)</f>
        <v>0</v>
      </c>
      <c r="W29" s="158"/>
      <c r="X29" s="158" t="s">
        <v>728</v>
      </c>
      <c r="Y29" s="147"/>
      <c r="Z29" s="147"/>
      <c r="AA29" s="147"/>
      <c r="AB29" s="147"/>
      <c r="AC29" s="147"/>
      <c r="AD29" s="147"/>
      <c r="AE29" s="147"/>
      <c r="AF29" s="147"/>
      <c r="AG29" s="147" t="s">
        <v>729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262" t="s">
        <v>991</v>
      </c>
      <c r="D30" s="263"/>
      <c r="E30" s="263"/>
      <c r="F30" s="263"/>
      <c r="G30" s="263"/>
      <c r="H30" s="158"/>
      <c r="I30" s="158"/>
      <c r="J30" s="158"/>
      <c r="K30" s="158"/>
      <c r="L30" s="158"/>
      <c r="M30" s="158"/>
      <c r="N30" s="157"/>
      <c r="O30" s="157"/>
      <c r="P30" s="157"/>
      <c r="Q30" s="157"/>
      <c r="R30" s="158"/>
      <c r="S30" s="158"/>
      <c r="T30" s="158"/>
      <c r="U30" s="158"/>
      <c r="V30" s="158"/>
      <c r="W30" s="158"/>
      <c r="X30" s="158"/>
      <c r="Y30" s="147"/>
      <c r="Z30" s="147"/>
      <c r="AA30" s="147"/>
      <c r="AB30" s="147"/>
      <c r="AC30" s="147"/>
      <c r="AD30" s="147"/>
      <c r="AE30" s="147"/>
      <c r="AF30" s="147"/>
      <c r="AG30" s="147" t="s">
        <v>157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ht="56.25" outlineLevel="1" x14ac:dyDescent="0.2">
      <c r="A31" s="154"/>
      <c r="B31" s="155"/>
      <c r="C31" s="253" t="s">
        <v>757</v>
      </c>
      <c r="D31" s="254"/>
      <c r="E31" s="254"/>
      <c r="F31" s="254"/>
      <c r="G31" s="254"/>
      <c r="H31" s="158"/>
      <c r="I31" s="158"/>
      <c r="J31" s="158"/>
      <c r="K31" s="158"/>
      <c r="L31" s="158"/>
      <c r="M31" s="158"/>
      <c r="N31" s="157"/>
      <c r="O31" s="157"/>
      <c r="P31" s="157"/>
      <c r="Q31" s="157"/>
      <c r="R31" s="158"/>
      <c r="S31" s="158"/>
      <c r="T31" s="158"/>
      <c r="U31" s="158"/>
      <c r="V31" s="158"/>
      <c r="W31" s="158"/>
      <c r="X31" s="158"/>
      <c r="Y31" s="147"/>
      <c r="Z31" s="147"/>
      <c r="AA31" s="147"/>
      <c r="AB31" s="147"/>
      <c r="AC31" s="147"/>
      <c r="AD31" s="147"/>
      <c r="AE31" s="147"/>
      <c r="AF31" s="147"/>
      <c r="AG31" s="147" t="s">
        <v>157</v>
      </c>
      <c r="AH31" s="147"/>
      <c r="AI31" s="147"/>
      <c r="AJ31" s="147"/>
      <c r="AK31" s="147"/>
      <c r="AL31" s="147"/>
      <c r="AM31" s="147"/>
      <c r="AN31" s="147"/>
      <c r="AO31" s="147"/>
      <c r="AP31" s="147"/>
      <c r="AQ31" s="147"/>
      <c r="AR31" s="147"/>
      <c r="AS31" s="147"/>
      <c r="AT31" s="147"/>
      <c r="AU31" s="147"/>
      <c r="AV31" s="147"/>
      <c r="AW31" s="147"/>
      <c r="AX31" s="147"/>
      <c r="AY31" s="147"/>
      <c r="AZ31" s="147"/>
      <c r="BA31" s="181" t="str">
        <f>C31</f>
        <v>Příprava vnitřní části zvýšeného záhonu je také součástí dodávky - na dno na rostlou zem se položí králičí pletivo (ochrana před hlodavci). Na pletivo se položí vrstva větví, organického materiálu a kompostu (cca 10-15 cm) – větve zajistí vlhkost a organický materiál dodává postupně živiny do půdy. Zbývající volný prostor se vyplní pěstebním substrátem střídavě s kompostem, do horní části již jen substrát, a to cca 5-10 cm pod okraj obruby. Povrch může být dále zamulčován borkou, která udrží vlhkost v záhonu (vrstva cca do 5 cm). Po stranách záhonu je vhodné položit geotextilii. Vhodné provedení viz ilustrativní foto:</v>
      </c>
      <c r="BB31" s="147"/>
      <c r="BC31" s="147"/>
      <c r="BD31" s="147"/>
      <c r="BE31" s="147"/>
      <c r="BF31" s="147"/>
      <c r="BG31" s="147"/>
      <c r="BH31" s="147"/>
    </row>
    <row r="32" spans="1:60" outlineLevel="1" x14ac:dyDescent="0.2">
      <c r="A32" s="154"/>
      <c r="B32" s="155"/>
      <c r="C32" s="264"/>
      <c r="D32" s="265"/>
      <c r="E32" s="265"/>
      <c r="F32" s="265"/>
      <c r="G32" s="265"/>
      <c r="H32" s="158"/>
      <c r="I32" s="158"/>
      <c r="J32" s="158"/>
      <c r="K32" s="158"/>
      <c r="L32" s="158"/>
      <c r="M32" s="158"/>
      <c r="N32" s="157"/>
      <c r="O32" s="157"/>
      <c r="P32" s="157"/>
      <c r="Q32" s="157"/>
      <c r="R32" s="158"/>
      <c r="S32" s="158"/>
      <c r="T32" s="158"/>
      <c r="U32" s="158"/>
      <c r="V32" s="158"/>
      <c r="W32" s="158"/>
      <c r="X32" s="158"/>
      <c r="Y32" s="147"/>
      <c r="Z32" s="147"/>
      <c r="AA32" s="147"/>
      <c r="AB32" s="147"/>
      <c r="AC32" s="147"/>
      <c r="AD32" s="147"/>
      <c r="AE32" s="147"/>
      <c r="AF32" s="147"/>
      <c r="AG32" s="147" t="s">
        <v>159</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33.75" outlineLevel="1" x14ac:dyDescent="0.2">
      <c r="A33" s="174">
        <v>9</v>
      </c>
      <c r="B33" s="175" t="s">
        <v>740</v>
      </c>
      <c r="C33" s="185" t="s">
        <v>758</v>
      </c>
      <c r="D33" s="176" t="s">
        <v>742</v>
      </c>
      <c r="E33" s="177">
        <v>1</v>
      </c>
      <c r="F33" s="178"/>
      <c r="G33" s="179">
        <f>ROUND(E33*F33,2)</f>
        <v>0</v>
      </c>
      <c r="H33" s="178"/>
      <c r="I33" s="179">
        <f>ROUND(E33*H33,2)</f>
        <v>0</v>
      </c>
      <c r="J33" s="178"/>
      <c r="K33" s="179">
        <f>ROUND(E33*J33,2)</f>
        <v>0</v>
      </c>
      <c r="L33" s="179">
        <v>21</v>
      </c>
      <c r="M33" s="179">
        <f>G33*(1+L33/100)</f>
        <v>0</v>
      </c>
      <c r="N33" s="177">
        <v>0</v>
      </c>
      <c r="O33" s="177">
        <f>ROUND(E33*N33,2)</f>
        <v>0</v>
      </c>
      <c r="P33" s="177">
        <v>0</v>
      </c>
      <c r="Q33" s="177">
        <f>ROUND(E33*P33,2)</f>
        <v>0</v>
      </c>
      <c r="R33" s="179"/>
      <c r="S33" s="179" t="s">
        <v>205</v>
      </c>
      <c r="T33" s="180" t="s">
        <v>154</v>
      </c>
      <c r="U33" s="158">
        <v>0</v>
      </c>
      <c r="V33" s="158">
        <f>ROUND(E33*U33,2)</f>
        <v>0</v>
      </c>
      <c r="W33" s="158"/>
      <c r="X33" s="158" t="s">
        <v>728</v>
      </c>
      <c r="Y33" s="147"/>
      <c r="Z33" s="147"/>
      <c r="AA33" s="147"/>
      <c r="AB33" s="147"/>
      <c r="AC33" s="147"/>
      <c r="AD33" s="147"/>
      <c r="AE33" s="147"/>
      <c r="AF33" s="147"/>
      <c r="AG33" s="147" t="s">
        <v>729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33.75" outlineLevel="1" x14ac:dyDescent="0.2">
      <c r="A34" s="154"/>
      <c r="B34" s="155"/>
      <c r="C34" s="262" t="s">
        <v>759</v>
      </c>
      <c r="D34" s="263"/>
      <c r="E34" s="263"/>
      <c r="F34" s="263"/>
      <c r="G34" s="263"/>
      <c r="H34" s="158"/>
      <c r="I34" s="158"/>
      <c r="J34" s="158"/>
      <c r="K34" s="158"/>
      <c r="L34" s="158"/>
      <c r="M34" s="158"/>
      <c r="N34" s="157"/>
      <c r="O34" s="157"/>
      <c r="P34" s="157"/>
      <c r="Q34" s="157"/>
      <c r="R34" s="158"/>
      <c r="S34" s="158"/>
      <c r="T34" s="158"/>
      <c r="U34" s="158"/>
      <c r="V34" s="158"/>
      <c r="W34" s="158"/>
      <c r="X34" s="158"/>
      <c r="Y34" s="147"/>
      <c r="Z34" s="147"/>
      <c r="AA34" s="147"/>
      <c r="AB34" s="147"/>
      <c r="AC34" s="147"/>
      <c r="AD34" s="147"/>
      <c r="AE34" s="147"/>
      <c r="AF34" s="147"/>
      <c r="AG34" s="147" t="s">
        <v>157</v>
      </c>
      <c r="AH34" s="147"/>
      <c r="AI34" s="147"/>
      <c r="AJ34" s="147"/>
      <c r="AK34" s="147"/>
      <c r="AL34" s="147"/>
      <c r="AM34" s="147"/>
      <c r="AN34" s="147"/>
      <c r="AO34" s="147"/>
      <c r="AP34" s="147"/>
      <c r="AQ34" s="147"/>
      <c r="AR34" s="147"/>
      <c r="AS34" s="147"/>
      <c r="AT34" s="147"/>
      <c r="AU34" s="147"/>
      <c r="AV34" s="147"/>
      <c r="AW34" s="147"/>
      <c r="AX34" s="147"/>
      <c r="AY34" s="147"/>
      <c r="AZ34" s="147"/>
      <c r="BA34" s="181" t="str">
        <f>C34</f>
        <v>je řešen v SO 02. Tryska v malé půlkulaté misce jímající přebytečnou vodu, materiál nerez. Výška 84,5 cm, průměr 33 cm. Pítko bude napojeno na vodovod a dešťovou komunikaci, technické řešení napojení je součástí SO 02 Venkovní rozvody kanalizace a vody, akumulační nádrž. Vzhled viz obr.:</v>
      </c>
      <c r="BB34" s="147"/>
      <c r="BC34" s="147"/>
      <c r="BD34" s="147"/>
      <c r="BE34" s="147"/>
      <c r="BF34" s="147"/>
      <c r="BG34" s="147"/>
      <c r="BH34" s="147"/>
    </row>
    <row r="35" spans="1:60" outlineLevel="1" x14ac:dyDescent="0.2">
      <c r="A35" s="154"/>
      <c r="B35" s="155"/>
      <c r="C35" s="264"/>
      <c r="D35" s="265"/>
      <c r="E35" s="265"/>
      <c r="F35" s="265"/>
      <c r="G35" s="265"/>
      <c r="H35" s="158"/>
      <c r="I35" s="158"/>
      <c r="J35" s="158"/>
      <c r="K35" s="158"/>
      <c r="L35" s="158"/>
      <c r="M35" s="158"/>
      <c r="N35" s="157"/>
      <c r="O35" s="157"/>
      <c r="P35" s="157"/>
      <c r="Q35" s="157"/>
      <c r="R35" s="158"/>
      <c r="S35" s="158"/>
      <c r="T35" s="158"/>
      <c r="U35" s="158"/>
      <c r="V35" s="158"/>
      <c r="W35" s="158"/>
      <c r="X35" s="158"/>
      <c r="Y35" s="147"/>
      <c r="Z35" s="147"/>
      <c r="AA35" s="147"/>
      <c r="AB35" s="147"/>
      <c r="AC35" s="147"/>
      <c r="AD35" s="147"/>
      <c r="AE35" s="147"/>
      <c r="AF35" s="147"/>
      <c r="AG35" s="147" t="s">
        <v>159</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33.75" outlineLevel="1" x14ac:dyDescent="0.2">
      <c r="A36" s="174">
        <v>10</v>
      </c>
      <c r="B36" s="175" t="s">
        <v>740</v>
      </c>
      <c r="C36" s="185" t="s">
        <v>760</v>
      </c>
      <c r="D36" s="176" t="s">
        <v>742</v>
      </c>
      <c r="E36" s="177">
        <v>3</v>
      </c>
      <c r="F36" s="178"/>
      <c r="G36" s="179">
        <f>ROUND(E36*F36,2)</f>
        <v>0</v>
      </c>
      <c r="H36" s="178"/>
      <c r="I36" s="179">
        <f>ROUND(E36*H36,2)</f>
        <v>0</v>
      </c>
      <c r="J36" s="178"/>
      <c r="K36" s="179">
        <f>ROUND(E36*J36,2)</f>
        <v>0</v>
      </c>
      <c r="L36" s="179">
        <v>21</v>
      </c>
      <c r="M36" s="179">
        <f>G36*(1+L36/100)</f>
        <v>0</v>
      </c>
      <c r="N36" s="177">
        <v>0</v>
      </c>
      <c r="O36" s="177">
        <f>ROUND(E36*N36,2)</f>
        <v>0</v>
      </c>
      <c r="P36" s="177">
        <v>0</v>
      </c>
      <c r="Q36" s="177">
        <f>ROUND(E36*P36,2)</f>
        <v>0</v>
      </c>
      <c r="R36" s="179"/>
      <c r="S36" s="179" t="s">
        <v>205</v>
      </c>
      <c r="T36" s="180" t="s">
        <v>154</v>
      </c>
      <c r="U36" s="158">
        <v>0</v>
      </c>
      <c r="V36" s="158">
        <f>ROUND(E36*U36,2)</f>
        <v>0</v>
      </c>
      <c r="W36" s="158"/>
      <c r="X36" s="158" t="s">
        <v>728</v>
      </c>
      <c r="Y36" s="147"/>
      <c r="Z36" s="147"/>
      <c r="AA36" s="147"/>
      <c r="AB36" s="147"/>
      <c r="AC36" s="147"/>
      <c r="AD36" s="147"/>
      <c r="AE36" s="147"/>
      <c r="AF36" s="147"/>
      <c r="AG36" s="147" t="s">
        <v>729</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33.75" outlineLevel="1" x14ac:dyDescent="0.2">
      <c r="A37" s="154"/>
      <c r="B37" s="155"/>
      <c r="C37" s="262" t="s">
        <v>761</v>
      </c>
      <c r="D37" s="263"/>
      <c r="E37" s="263"/>
      <c r="F37" s="263"/>
      <c r="G37" s="263"/>
      <c r="H37" s="158"/>
      <c r="I37" s="158"/>
      <c r="J37" s="158"/>
      <c r="K37" s="158"/>
      <c r="L37" s="158"/>
      <c r="M37" s="158"/>
      <c r="N37" s="157"/>
      <c r="O37" s="157"/>
      <c r="P37" s="157"/>
      <c r="Q37" s="157"/>
      <c r="R37" s="158"/>
      <c r="S37" s="158"/>
      <c r="T37" s="158"/>
      <c r="U37" s="158"/>
      <c r="V37" s="158"/>
      <c r="W37" s="158"/>
      <c r="X37" s="158"/>
      <c r="Y37" s="147"/>
      <c r="Z37" s="147"/>
      <c r="AA37" s="147"/>
      <c r="AB37" s="147"/>
      <c r="AC37" s="147"/>
      <c r="AD37" s="147"/>
      <c r="AE37" s="147"/>
      <c r="AF37" s="147"/>
      <c r="AG37" s="147" t="s">
        <v>157</v>
      </c>
      <c r="AH37" s="147"/>
      <c r="AI37" s="147"/>
      <c r="AJ37" s="147"/>
      <c r="AK37" s="147"/>
      <c r="AL37" s="147"/>
      <c r="AM37" s="147"/>
      <c r="AN37" s="147"/>
      <c r="AO37" s="147"/>
      <c r="AP37" s="147"/>
      <c r="AQ37" s="147"/>
      <c r="AR37" s="147"/>
      <c r="AS37" s="147"/>
      <c r="AT37" s="147"/>
      <c r="AU37" s="147"/>
      <c r="AV37" s="147"/>
      <c r="AW37" s="147"/>
      <c r="AX37" s="147"/>
      <c r="AY37" s="147"/>
      <c r="AZ37" s="147"/>
      <c r="BA37" s="181" t="str">
        <f>C37</f>
        <v>rychlospojky umožňuje snadné připojení zahradní hadice na podzemní rozvod závlahové vody, s možností regulace průtoku, aby byla vhodná i pro závlahové systémy s vyšším tlakem. Čep - adaptér kombinovatelný s běžnými rychlospojkami pro hadice 1/2 a 3/4". Na zimu je třeba vypouštět. Podzemní rozvody a napojení na areálové vedení - viz SO 02. Vzhled viz obr.:</v>
      </c>
      <c r="BB37" s="147"/>
      <c r="BC37" s="147"/>
      <c r="BD37" s="147"/>
      <c r="BE37" s="147"/>
      <c r="BF37" s="147"/>
      <c r="BG37" s="147"/>
      <c r="BH37" s="147"/>
    </row>
    <row r="38" spans="1:60" outlineLevel="1" x14ac:dyDescent="0.2">
      <c r="A38" s="154"/>
      <c r="B38" s="155"/>
      <c r="C38" s="264"/>
      <c r="D38" s="265"/>
      <c r="E38" s="265"/>
      <c r="F38" s="265"/>
      <c r="G38" s="265"/>
      <c r="H38" s="158"/>
      <c r="I38" s="158"/>
      <c r="J38" s="158"/>
      <c r="K38" s="158"/>
      <c r="L38" s="158"/>
      <c r="M38" s="158"/>
      <c r="N38" s="157"/>
      <c r="O38" s="157"/>
      <c r="P38" s="157"/>
      <c r="Q38" s="157"/>
      <c r="R38" s="158"/>
      <c r="S38" s="158"/>
      <c r="T38" s="158"/>
      <c r="U38" s="158"/>
      <c r="V38" s="158"/>
      <c r="W38" s="158"/>
      <c r="X38" s="158"/>
      <c r="Y38" s="147"/>
      <c r="Z38" s="147"/>
      <c r="AA38" s="147"/>
      <c r="AB38" s="147"/>
      <c r="AC38" s="147"/>
      <c r="AD38" s="147"/>
      <c r="AE38" s="147"/>
      <c r="AF38" s="147"/>
      <c r="AG38" s="147" t="s">
        <v>159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33.75" outlineLevel="1" x14ac:dyDescent="0.2">
      <c r="A39" s="174">
        <v>11</v>
      </c>
      <c r="B39" s="175" t="s">
        <v>740</v>
      </c>
      <c r="C39" s="185" t="s">
        <v>762</v>
      </c>
      <c r="D39" s="176" t="s">
        <v>742</v>
      </c>
      <c r="E39" s="177">
        <v>3</v>
      </c>
      <c r="F39" s="178"/>
      <c r="G39" s="179">
        <f>ROUND(E39*F39,2)</f>
        <v>0</v>
      </c>
      <c r="H39" s="178"/>
      <c r="I39" s="179">
        <f>ROUND(E39*H39,2)</f>
        <v>0</v>
      </c>
      <c r="J39" s="178"/>
      <c r="K39" s="179">
        <f>ROUND(E39*J39,2)</f>
        <v>0</v>
      </c>
      <c r="L39" s="179">
        <v>21</v>
      </c>
      <c r="M39" s="179">
        <f>G39*(1+L39/100)</f>
        <v>0</v>
      </c>
      <c r="N39" s="177">
        <v>0</v>
      </c>
      <c r="O39" s="177">
        <f>ROUND(E39*N39,2)</f>
        <v>0</v>
      </c>
      <c r="P39" s="177">
        <v>0</v>
      </c>
      <c r="Q39" s="177">
        <f>ROUND(E39*P39,2)</f>
        <v>0</v>
      </c>
      <c r="R39" s="179"/>
      <c r="S39" s="179" t="s">
        <v>205</v>
      </c>
      <c r="T39" s="180" t="s">
        <v>154</v>
      </c>
      <c r="U39" s="158">
        <v>0</v>
      </c>
      <c r="V39" s="158">
        <f>ROUND(E39*U39,2)</f>
        <v>0</v>
      </c>
      <c r="W39" s="158"/>
      <c r="X39" s="158" t="s">
        <v>728</v>
      </c>
      <c r="Y39" s="147"/>
      <c r="Z39" s="147"/>
      <c r="AA39" s="147"/>
      <c r="AB39" s="147"/>
      <c r="AC39" s="147"/>
      <c r="AD39" s="147"/>
      <c r="AE39" s="147"/>
      <c r="AF39" s="147"/>
      <c r="AG39" s="147" t="s">
        <v>729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54"/>
      <c r="B40" s="155"/>
      <c r="C40" s="262" t="s">
        <v>763</v>
      </c>
      <c r="D40" s="263"/>
      <c r="E40" s="263"/>
      <c r="F40" s="263"/>
      <c r="G40" s="263"/>
      <c r="H40" s="158"/>
      <c r="I40" s="158"/>
      <c r="J40" s="158"/>
      <c r="K40" s="158"/>
      <c r="L40" s="158"/>
      <c r="M40" s="158"/>
      <c r="N40" s="157"/>
      <c r="O40" s="157"/>
      <c r="P40" s="157"/>
      <c r="Q40" s="157"/>
      <c r="R40" s="158"/>
      <c r="S40" s="158"/>
      <c r="T40" s="158"/>
      <c r="U40" s="158"/>
      <c r="V40" s="158"/>
      <c r="W40" s="158"/>
      <c r="X40" s="158"/>
      <c r="Y40" s="147"/>
      <c r="Z40" s="147"/>
      <c r="AA40" s="147"/>
      <c r="AB40" s="147"/>
      <c r="AC40" s="147"/>
      <c r="AD40" s="147"/>
      <c r="AE40" s="147"/>
      <c r="AF40" s="147"/>
      <c r="AG40" s="147" t="s">
        <v>157</v>
      </c>
      <c r="AH40" s="147"/>
      <c r="AI40" s="147"/>
      <c r="AJ40" s="147"/>
      <c r="AK40" s="147"/>
      <c r="AL40" s="147"/>
      <c r="AM40" s="147"/>
      <c r="AN40" s="147"/>
      <c r="AO40" s="147"/>
      <c r="AP40" s="147"/>
      <c r="AQ40" s="147"/>
      <c r="AR40" s="147"/>
      <c r="AS40" s="147"/>
      <c r="AT40" s="147"/>
      <c r="AU40" s="147"/>
      <c r="AV40" s="147"/>
      <c r="AW40" s="147"/>
      <c r="AX40" s="147"/>
      <c r="AY40" s="147"/>
      <c r="AZ40" s="147"/>
      <c r="BA40" s="181" t="str">
        <f>C40</f>
        <v>světelný zdroj ve výšce 3,3 m, celková výška 4,4 m. Kompletní dodávka s ocelovým stožárem. Stožár bude pevně ukotven přes betonovou patku do terénu - dodávka komplet včetně tototo ukotvení a montáže, včetně dopravy. Vzhled viz:</v>
      </c>
      <c r="BB40" s="147"/>
      <c r="BC40" s="147"/>
      <c r="BD40" s="147"/>
      <c r="BE40" s="147"/>
      <c r="BF40" s="147"/>
      <c r="BG40" s="147"/>
      <c r="BH40" s="147"/>
    </row>
    <row r="41" spans="1:60" outlineLevel="1" x14ac:dyDescent="0.2">
      <c r="A41" s="154"/>
      <c r="B41" s="155"/>
      <c r="C41" s="264"/>
      <c r="D41" s="265"/>
      <c r="E41" s="265"/>
      <c r="F41" s="265"/>
      <c r="G41" s="265"/>
      <c r="H41" s="158"/>
      <c r="I41" s="158"/>
      <c r="J41" s="158"/>
      <c r="K41" s="158"/>
      <c r="L41" s="158"/>
      <c r="M41" s="158"/>
      <c r="N41" s="157"/>
      <c r="O41" s="157"/>
      <c r="P41" s="157"/>
      <c r="Q41" s="157"/>
      <c r="R41" s="158"/>
      <c r="S41" s="158"/>
      <c r="T41" s="158"/>
      <c r="U41" s="158"/>
      <c r="V41" s="158"/>
      <c r="W41" s="158"/>
      <c r="X41" s="158"/>
      <c r="Y41" s="147"/>
      <c r="Z41" s="147"/>
      <c r="AA41" s="147"/>
      <c r="AB41" s="147"/>
      <c r="AC41" s="147"/>
      <c r="AD41" s="147"/>
      <c r="AE41" s="147"/>
      <c r="AF41" s="147"/>
      <c r="AG41" s="147" t="s">
        <v>159</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x14ac:dyDescent="0.2">
      <c r="A42" s="164" t="s">
        <v>148</v>
      </c>
      <c r="B42" s="165" t="s">
        <v>73</v>
      </c>
      <c r="C42" s="184" t="s">
        <v>74</v>
      </c>
      <c r="D42" s="166"/>
      <c r="E42" s="167"/>
      <c r="F42" s="168"/>
      <c r="G42" s="168">
        <f>SUMIF(AG43:AG71,"&lt;&gt;NOR",G43:G71)</f>
        <v>0</v>
      </c>
      <c r="H42" s="168"/>
      <c r="I42" s="168">
        <f>SUM(I43:I71)</f>
        <v>0</v>
      </c>
      <c r="J42" s="168"/>
      <c r="K42" s="168">
        <f>SUM(K43:K71)</f>
        <v>0</v>
      </c>
      <c r="L42" s="168"/>
      <c r="M42" s="168">
        <f>SUM(M43:M71)</f>
        <v>0</v>
      </c>
      <c r="N42" s="167"/>
      <c r="O42" s="167">
        <f>SUM(O43:O71)</f>
        <v>0</v>
      </c>
      <c r="P42" s="167"/>
      <c r="Q42" s="167">
        <f>SUM(Q43:Q71)</f>
        <v>0</v>
      </c>
      <c r="R42" s="168"/>
      <c r="S42" s="168"/>
      <c r="T42" s="169"/>
      <c r="U42" s="163"/>
      <c r="V42" s="163">
        <f>SUM(V43:V71)</f>
        <v>0</v>
      </c>
      <c r="W42" s="163"/>
      <c r="X42" s="163"/>
      <c r="AG42" t="s">
        <v>149</v>
      </c>
    </row>
    <row r="43" spans="1:60" outlineLevel="1" x14ac:dyDescent="0.2">
      <c r="A43" s="174">
        <v>12</v>
      </c>
      <c r="B43" s="175" t="s">
        <v>740</v>
      </c>
      <c r="C43" s="185" t="s">
        <v>764</v>
      </c>
      <c r="D43" s="176" t="s">
        <v>765</v>
      </c>
      <c r="E43" s="177">
        <v>1</v>
      </c>
      <c r="F43" s="178"/>
      <c r="G43" s="179">
        <f>ROUND(E43*F43,2)</f>
        <v>0</v>
      </c>
      <c r="H43" s="178"/>
      <c r="I43" s="179">
        <f>ROUND(E43*H43,2)</f>
        <v>0</v>
      </c>
      <c r="J43" s="178"/>
      <c r="K43" s="179">
        <f>ROUND(E43*J43,2)</f>
        <v>0</v>
      </c>
      <c r="L43" s="179">
        <v>21</v>
      </c>
      <c r="M43" s="179">
        <f>G43*(1+L43/100)</f>
        <v>0</v>
      </c>
      <c r="N43" s="177">
        <v>0</v>
      </c>
      <c r="O43" s="177">
        <f>ROUND(E43*N43,2)</f>
        <v>0</v>
      </c>
      <c r="P43" s="177">
        <v>0</v>
      </c>
      <c r="Q43" s="177">
        <f>ROUND(E43*P43,2)</f>
        <v>0</v>
      </c>
      <c r="R43" s="179"/>
      <c r="S43" s="179" t="s">
        <v>205</v>
      </c>
      <c r="T43" s="180" t="s">
        <v>154</v>
      </c>
      <c r="U43" s="158">
        <v>0</v>
      </c>
      <c r="V43" s="158">
        <f>ROUND(E43*U43,2)</f>
        <v>0</v>
      </c>
      <c r="W43" s="158"/>
      <c r="X43" s="158" t="s">
        <v>728</v>
      </c>
      <c r="Y43" s="147"/>
      <c r="Z43" s="147"/>
      <c r="AA43" s="147"/>
      <c r="AB43" s="147"/>
      <c r="AC43" s="147"/>
      <c r="AD43" s="147"/>
      <c r="AE43" s="147"/>
      <c r="AF43" s="147"/>
      <c r="AG43" s="147" t="s">
        <v>766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66"/>
      <c r="D44" s="267"/>
      <c r="E44" s="267"/>
      <c r="F44" s="267"/>
      <c r="G44" s="267"/>
      <c r="H44" s="158"/>
      <c r="I44" s="158"/>
      <c r="J44" s="158"/>
      <c r="K44" s="158"/>
      <c r="L44" s="158"/>
      <c r="M44" s="158"/>
      <c r="N44" s="157"/>
      <c r="O44" s="157"/>
      <c r="P44" s="157"/>
      <c r="Q44" s="157"/>
      <c r="R44" s="158"/>
      <c r="S44" s="158"/>
      <c r="T44" s="158"/>
      <c r="U44" s="158"/>
      <c r="V44" s="158"/>
      <c r="W44" s="158"/>
      <c r="X44" s="158"/>
      <c r="Y44" s="147"/>
      <c r="Z44" s="147"/>
      <c r="AA44" s="147"/>
      <c r="AB44" s="147"/>
      <c r="AC44" s="147"/>
      <c r="AD44" s="147"/>
      <c r="AE44" s="147"/>
      <c r="AF44" s="147"/>
      <c r="AG44" s="147" t="s">
        <v>159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4">
        <v>13</v>
      </c>
      <c r="B45" s="175" t="s">
        <v>740</v>
      </c>
      <c r="C45" s="185" t="s">
        <v>767</v>
      </c>
      <c r="D45" s="176" t="s">
        <v>234</v>
      </c>
      <c r="E45" s="177">
        <v>10</v>
      </c>
      <c r="F45" s="178"/>
      <c r="G45" s="179">
        <f>ROUND(E45*F45,2)</f>
        <v>0</v>
      </c>
      <c r="H45" s="178"/>
      <c r="I45" s="179">
        <f>ROUND(E45*H45,2)</f>
        <v>0</v>
      </c>
      <c r="J45" s="178"/>
      <c r="K45" s="179">
        <f>ROUND(E45*J45,2)</f>
        <v>0</v>
      </c>
      <c r="L45" s="179">
        <v>21</v>
      </c>
      <c r="M45" s="179">
        <f>G45*(1+L45/100)</f>
        <v>0</v>
      </c>
      <c r="N45" s="177">
        <v>0</v>
      </c>
      <c r="O45" s="177">
        <f>ROUND(E45*N45,2)</f>
        <v>0</v>
      </c>
      <c r="P45" s="177">
        <v>0</v>
      </c>
      <c r="Q45" s="177">
        <f>ROUND(E45*P45,2)</f>
        <v>0</v>
      </c>
      <c r="R45" s="179"/>
      <c r="S45" s="179" t="s">
        <v>205</v>
      </c>
      <c r="T45" s="180" t="s">
        <v>154</v>
      </c>
      <c r="U45" s="158">
        <v>0</v>
      </c>
      <c r="V45" s="158">
        <f>ROUND(E45*U45,2)</f>
        <v>0</v>
      </c>
      <c r="W45" s="158"/>
      <c r="X45" s="158" t="s">
        <v>728</v>
      </c>
      <c r="Y45" s="147"/>
      <c r="Z45" s="147"/>
      <c r="AA45" s="147"/>
      <c r="AB45" s="147"/>
      <c r="AC45" s="147"/>
      <c r="AD45" s="147"/>
      <c r="AE45" s="147"/>
      <c r="AF45" s="147"/>
      <c r="AG45" s="147" t="s">
        <v>766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66"/>
      <c r="D46" s="267"/>
      <c r="E46" s="267"/>
      <c r="F46" s="267"/>
      <c r="G46" s="267"/>
      <c r="H46" s="158"/>
      <c r="I46" s="158"/>
      <c r="J46" s="158"/>
      <c r="K46" s="158"/>
      <c r="L46" s="158"/>
      <c r="M46" s="158"/>
      <c r="N46" s="157"/>
      <c r="O46" s="157"/>
      <c r="P46" s="157"/>
      <c r="Q46" s="157"/>
      <c r="R46" s="158"/>
      <c r="S46" s="158"/>
      <c r="T46" s="158"/>
      <c r="U46" s="158"/>
      <c r="V46" s="158"/>
      <c r="W46" s="158"/>
      <c r="X46" s="158"/>
      <c r="Y46" s="147"/>
      <c r="Z46" s="147"/>
      <c r="AA46" s="147"/>
      <c r="AB46" s="147"/>
      <c r="AC46" s="147"/>
      <c r="AD46" s="147"/>
      <c r="AE46" s="147"/>
      <c r="AF46" s="147"/>
      <c r="AG46" s="147" t="s">
        <v>159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4">
        <v>14</v>
      </c>
      <c r="B47" s="175" t="s">
        <v>740</v>
      </c>
      <c r="C47" s="185" t="s">
        <v>768</v>
      </c>
      <c r="D47" s="176" t="s">
        <v>765</v>
      </c>
      <c r="E47" s="177">
        <v>1</v>
      </c>
      <c r="F47" s="178"/>
      <c r="G47" s="179">
        <f>ROUND(E47*F47,2)</f>
        <v>0</v>
      </c>
      <c r="H47" s="178"/>
      <c r="I47" s="179">
        <f>ROUND(E47*H47,2)</f>
        <v>0</v>
      </c>
      <c r="J47" s="178"/>
      <c r="K47" s="179">
        <f>ROUND(E47*J47,2)</f>
        <v>0</v>
      </c>
      <c r="L47" s="179">
        <v>21</v>
      </c>
      <c r="M47" s="179">
        <f>G47*(1+L47/100)</f>
        <v>0</v>
      </c>
      <c r="N47" s="177">
        <v>0</v>
      </c>
      <c r="O47" s="177">
        <f>ROUND(E47*N47,2)</f>
        <v>0</v>
      </c>
      <c r="P47" s="177">
        <v>0</v>
      </c>
      <c r="Q47" s="177">
        <f>ROUND(E47*P47,2)</f>
        <v>0</v>
      </c>
      <c r="R47" s="179"/>
      <c r="S47" s="179" t="s">
        <v>205</v>
      </c>
      <c r="T47" s="180" t="s">
        <v>154</v>
      </c>
      <c r="U47" s="158">
        <v>0</v>
      </c>
      <c r="V47" s="158">
        <f>ROUND(E47*U47,2)</f>
        <v>0</v>
      </c>
      <c r="W47" s="158"/>
      <c r="X47" s="158" t="s">
        <v>728</v>
      </c>
      <c r="Y47" s="147"/>
      <c r="Z47" s="147"/>
      <c r="AA47" s="147"/>
      <c r="AB47" s="147"/>
      <c r="AC47" s="147"/>
      <c r="AD47" s="147"/>
      <c r="AE47" s="147"/>
      <c r="AF47" s="147"/>
      <c r="AG47" s="147" t="s">
        <v>766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266"/>
      <c r="D48" s="267"/>
      <c r="E48" s="267"/>
      <c r="F48" s="267"/>
      <c r="G48" s="267"/>
      <c r="H48" s="158"/>
      <c r="I48" s="158"/>
      <c r="J48" s="158"/>
      <c r="K48" s="158"/>
      <c r="L48" s="158"/>
      <c r="M48" s="158"/>
      <c r="N48" s="157"/>
      <c r="O48" s="157"/>
      <c r="P48" s="157"/>
      <c r="Q48" s="157"/>
      <c r="R48" s="158"/>
      <c r="S48" s="158"/>
      <c r="T48" s="158"/>
      <c r="U48" s="158"/>
      <c r="V48" s="158"/>
      <c r="W48" s="158"/>
      <c r="X48" s="158"/>
      <c r="Y48" s="147"/>
      <c r="Z48" s="147"/>
      <c r="AA48" s="147"/>
      <c r="AB48" s="147"/>
      <c r="AC48" s="147"/>
      <c r="AD48" s="147"/>
      <c r="AE48" s="147"/>
      <c r="AF48" s="147"/>
      <c r="AG48" s="147" t="s">
        <v>159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4">
        <v>15</v>
      </c>
      <c r="B49" s="175" t="s">
        <v>740</v>
      </c>
      <c r="C49" s="185" t="s">
        <v>769</v>
      </c>
      <c r="D49" s="176" t="s">
        <v>765</v>
      </c>
      <c r="E49" s="177">
        <v>1</v>
      </c>
      <c r="F49" s="178"/>
      <c r="G49" s="179">
        <f>ROUND(E49*F49,2)</f>
        <v>0</v>
      </c>
      <c r="H49" s="178"/>
      <c r="I49" s="179">
        <f>ROUND(E49*H49,2)</f>
        <v>0</v>
      </c>
      <c r="J49" s="178"/>
      <c r="K49" s="179">
        <f>ROUND(E49*J49,2)</f>
        <v>0</v>
      </c>
      <c r="L49" s="179">
        <v>21</v>
      </c>
      <c r="M49" s="179">
        <f>G49*(1+L49/100)</f>
        <v>0</v>
      </c>
      <c r="N49" s="177">
        <v>0</v>
      </c>
      <c r="O49" s="177">
        <f>ROUND(E49*N49,2)</f>
        <v>0</v>
      </c>
      <c r="P49" s="177">
        <v>0</v>
      </c>
      <c r="Q49" s="177">
        <f>ROUND(E49*P49,2)</f>
        <v>0</v>
      </c>
      <c r="R49" s="179"/>
      <c r="S49" s="179" t="s">
        <v>205</v>
      </c>
      <c r="T49" s="180" t="s">
        <v>154</v>
      </c>
      <c r="U49" s="158">
        <v>0</v>
      </c>
      <c r="V49" s="158">
        <f>ROUND(E49*U49,2)</f>
        <v>0</v>
      </c>
      <c r="W49" s="158"/>
      <c r="X49" s="158" t="s">
        <v>728</v>
      </c>
      <c r="Y49" s="147"/>
      <c r="Z49" s="147"/>
      <c r="AA49" s="147"/>
      <c r="AB49" s="147"/>
      <c r="AC49" s="147"/>
      <c r="AD49" s="147"/>
      <c r="AE49" s="147"/>
      <c r="AF49" s="147"/>
      <c r="AG49" s="147" t="s">
        <v>766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66"/>
      <c r="D50" s="267"/>
      <c r="E50" s="267"/>
      <c r="F50" s="267"/>
      <c r="G50" s="267"/>
      <c r="H50" s="158"/>
      <c r="I50" s="158"/>
      <c r="J50" s="158"/>
      <c r="K50" s="158"/>
      <c r="L50" s="158"/>
      <c r="M50" s="158"/>
      <c r="N50" s="157"/>
      <c r="O50" s="157"/>
      <c r="P50" s="157"/>
      <c r="Q50" s="157"/>
      <c r="R50" s="158"/>
      <c r="S50" s="158"/>
      <c r="T50" s="158"/>
      <c r="U50" s="158"/>
      <c r="V50" s="158"/>
      <c r="W50" s="158"/>
      <c r="X50" s="158"/>
      <c r="Y50" s="147"/>
      <c r="Z50" s="147"/>
      <c r="AA50" s="147"/>
      <c r="AB50" s="147"/>
      <c r="AC50" s="147"/>
      <c r="AD50" s="147"/>
      <c r="AE50" s="147"/>
      <c r="AF50" s="147"/>
      <c r="AG50" s="147" t="s">
        <v>159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4">
        <v>16</v>
      </c>
      <c r="B51" s="175" t="s">
        <v>740</v>
      </c>
      <c r="C51" s="185" t="s">
        <v>770</v>
      </c>
      <c r="D51" s="176" t="s">
        <v>765</v>
      </c>
      <c r="E51" s="177">
        <v>1</v>
      </c>
      <c r="F51" s="178"/>
      <c r="G51" s="179">
        <f>ROUND(E51*F51,2)</f>
        <v>0</v>
      </c>
      <c r="H51" s="178"/>
      <c r="I51" s="179">
        <f>ROUND(E51*H51,2)</f>
        <v>0</v>
      </c>
      <c r="J51" s="178"/>
      <c r="K51" s="179">
        <f>ROUND(E51*J51,2)</f>
        <v>0</v>
      </c>
      <c r="L51" s="179">
        <v>21</v>
      </c>
      <c r="M51" s="179">
        <f>G51*(1+L51/100)</f>
        <v>0</v>
      </c>
      <c r="N51" s="177">
        <v>0</v>
      </c>
      <c r="O51" s="177">
        <f>ROUND(E51*N51,2)</f>
        <v>0</v>
      </c>
      <c r="P51" s="177">
        <v>0</v>
      </c>
      <c r="Q51" s="177">
        <f>ROUND(E51*P51,2)</f>
        <v>0</v>
      </c>
      <c r="R51" s="179"/>
      <c r="S51" s="179" t="s">
        <v>205</v>
      </c>
      <c r="T51" s="180" t="s">
        <v>154</v>
      </c>
      <c r="U51" s="158">
        <v>0</v>
      </c>
      <c r="V51" s="158">
        <f>ROUND(E51*U51,2)</f>
        <v>0</v>
      </c>
      <c r="W51" s="158"/>
      <c r="X51" s="158" t="s">
        <v>728</v>
      </c>
      <c r="Y51" s="147"/>
      <c r="Z51" s="147"/>
      <c r="AA51" s="147"/>
      <c r="AB51" s="147"/>
      <c r="AC51" s="147"/>
      <c r="AD51" s="147"/>
      <c r="AE51" s="147"/>
      <c r="AF51" s="147"/>
      <c r="AG51" s="147" t="s">
        <v>766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266"/>
      <c r="D52" s="267"/>
      <c r="E52" s="267"/>
      <c r="F52" s="267"/>
      <c r="G52" s="267"/>
      <c r="H52" s="158"/>
      <c r="I52" s="158"/>
      <c r="J52" s="158"/>
      <c r="K52" s="158"/>
      <c r="L52" s="158"/>
      <c r="M52" s="158"/>
      <c r="N52" s="157"/>
      <c r="O52" s="157"/>
      <c r="P52" s="157"/>
      <c r="Q52" s="157"/>
      <c r="R52" s="158"/>
      <c r="S52" s="158"/>
      <c r="T52" s="158"/>
      <c r="U52" s="158"/>
      <c r="V52" s="158"/>
      <c r="W52" s="158"/>
      <c r="X52" s="158"/>
      <c r="Y52" s="147"/>
      <c r="Z52" s="147"/>
      <c r="AA52" s="147"/>
      <c r="AB52" s="147"/>
      <c r="AC52" s="147"/>
      <c r="AD52" s="147"/>
      <c r="AE52" s="147"/>
      <c r="AF52" s="147"/>
      <c r="AG52" s="147" t="s">
        <v>159</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4">
        <v>17</v>
      </c>
      <c r="B53" s="175" t="s">
        <v>740</v>
      </c>
      <c r="C53" s="185" t="s">
        <v>771</v>
      </c>
      <c r="D53" s="176" t="s">
        <v>765</v>
      </c>
      <c r="E53" s="177">
        <v>1</v>
      </c>
      <c r="F53" s="178"/>
      <c r="G53" s="179">
        <f>ROUND(E53*F53,2)</f>
        <v>0</v>
      </c>
      <c r="H53" s="178"/>
      <c r="I53" s="179">
        <f>ROUND(E53*H53,2)</f>
        <v>0</v>
      </c>
      <c r="J53" s="178"/>
      <c r="K53" s="179">
        <f>ROUND(E53*J53,2)</f>
        <v>0</v>
      </c>
      <c r="L53" s="179">
        <v>21</v>
      </c>
      <c r="M53" s="179">
        <f>G53*(1+L53/100)</f>
        <v>0</v>
      </c>
      <c r="N53" s="177">
        <v>0</v>
      </c>
      <c r="O53" s="177">
        <f>ROUND(E53*N53,2)</f>
        <v>0</v>
      </c>
      <c r="P53" s="177">
        <v>0</v>
      </c>
      <c r="Q53" s="177">
        <f>ROUND(E53*P53,2)</f>
        <v>0</v>
      </c>
      <c r="R53" s="179"/>
      <c r="S53" s="179" t="s">
        <v>205</v>
      </c>
      <c r="T53" s="180" t="s">
        <v>154</v>
      </c>
      <c r="U53" s="158">
        <v>0</v>
      </c>
      <c r="V53" s="158">
        <f>ROUND(E53*U53,2)</f>
        <v>0</v>
      </c>
      <c r="W53" s="158"/>
      <c r="X53" s="158" t="s">
        <v>728</v>
      </c>
      <c r="Y53" s="147"/>
      <c r="Z53" s="147"/>
      <c r="AA53" s="147"/>
      <c r="AB53" s="147"/>
      <c r="AC53" s="147"/>
      <c r="AD53" s="147"/>
      <c r="AE53" s="147"/>
      <c r="AF53" s="147"/>
      <c r="AG53" s="147" t="s">
        <v>766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266"/>
      <c r="D54" s="267"/>
      <c r="E54" s="267"/>
      <c r="F54" s="267"/>
      <c r="G54" s="267"/>
      <c r="H54" s="158"/>
      <c r="I54" s="158"/>
      <c r="J54" s="158"/>
      <c r="K54" s="158"/>
      <c r="L54" s="158"/>
      <c r="M54" s="158"/>
      <c r="N54" s="157"/>
      <c r="O54" s="157"/>
      <c r="P54" s="157"/>
      <c r="Q54" s="157"/>
      <c r="R54" s="158"/>
      <c r="S54" s="158"/>
      <c r="T54" s="158"/>
      <c r="U54" s="158"/>
      <c r="V54" s="158"/>
      <c r="W54" s="158"/>
      <c r="X54" s="158"/>
      <c r="Y54" s="147"/>
      <c r="Z54" s="147"/>
      <c r="AA54" s="147"/>
      <c r="AB54" s="147"/>
      <c r="AC54" s="147"/>
      <c r="AD54" s="147"/>
      <c r="AE54" s="147"/>
      <c r="AF54" s="147"/>
      <c r="AG54" s="147" t="s">
        <v>159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4">
        <v>18</v>
      </c>
      <c r="B55" s="175" t="s">
        <v>740</v>
      </c>
      <c r="C55" s="185" t="s">
        <v>772</v>
      </c>
      <c r="D55" s="176" t="s">
        <v>742</v>
      </c>
      <c r="E55" s="177">
        <v>1</v>
      </c>
      <c r="F55" s="178"/>
      <c r="G55" s="179">
        <f>ROUND(E55*F55,2)</f>
        <v>0</v>
      </c>
      <c r="H55" s="178"/>
      <c r="I55" s="179">
        <f>ROUND(E55*H55,2)</f>
        <v>0</v>
      </c>
      <c r="J55" s="178"/>
      <c r="K55" s="179">
        <f>ROUND(E55*J55,2)</f>
        <v>0</v>
      </c>
      <c r="L55" s="179">
        <v>21</v>
      </c>
      <c r="M55" s="179">
        <f>G55*(1+L55/100)</f>
        <v>0</v>
      </c>
      <c r="N55" s="177">
        <v>0</v>
      </c>
      <c r="O55" s="177">
        <f>ROUND(E55*N55,2)</f>
        <v>0</v>
      </c>
      <c r="P55" s="177">
        <v>0</v>
      </c>
      <c r="Q55" s="177">
        <f>ROUND(E55*P55,2)</f>
        <v>0</v>
      </c>
      <c r="R55" s="179"/>
      <c r="S55" s="179" t="s">
        <v>205</v>
      </c>
      <c r="T55" s="180" t="s">
        <v>154</v>
      </c>
      <c r="U55" s="158">
        <v>0</v>
      </c>
      <c r="V55" s="158">
        <f>ROUND(E55*U55,2)</f>
        <v>0</v>
      </c>
      <c r="W55" s="158"/>
      <c r="X55" s="158" t="s">
        <v>728</v>
      </c>
      <c r="Y55" s="147"/>
      <c r="Z55" s="147"/>
      <c r="AA55" s="147"/>
      <c r="AB55" s="147"/>
      <c r="AC55" s="147"/>
      <c r="AD55" s="147"/>
      <c r="AE55" s="147"/>
      <c r="AF55" s="147"/>
      <c r="AG55" s="147" t="s">
        <v>766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66"/>
      <c r="D56" s="267"/>
      <c r="E56" s="267"/>
      <c r="F56" s="267"/>
      <c r="G56" s="267"/>
      <c r="H56" s="158"/>
      <c r="I56" s="158"/>
      <c r="J56" s="158"/>
      <c r="K56" s="158"/>
      <c r="L56" s="158"/>
      <c r="M56" s="158"/>
      <c r="N56" s="157"/>
      <c r="O56" s="157"/>
      <c r="P56" s="157"/>
      <c r="Q56" s="157"/>
      <c r="R56" s="158"/>
      <c r="S56" s="158"/>
      <c r="T56" s="158"/>
      <c r="U56" s="158"/>
      <c r="V56" s="158"/>
      <c r="W56" s="158"/>
      <c r="X56" s="158"/>
      <c r="Y56" s="147"/>
      <c r="Z56" s="147"/>
      <c r="AA56" s="147"/>
      <c r="AB56" s="147"/>
      <c r="AC56" s="147"/>
      <c r="AD56" s="147"/>
      <c r="AE56" s="147"/>
      <c r="AF56" s="147"/>
      <c r="AG56" s="147" t="s">
        <v>159</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4">
        <v>19</v>
      </c>
      <c r="B57" s="175" t="s">
        <v>740</v>
      </c>
      <c r="C57" s="185" t="s">
        <v>773</v>
      </c>
      <c r="D57" s="176" t="s">
        <v>519</v>
      </c>
      <c r="E57" s="177">
        <v>32</v>
      </c>
      <c r="F57" s="178"/>
      <c r="G57" s="179">
        <f>ROUND(E57*F57,2)</f>
        <v>0</v>
      </c>
      <c r="H57" s="178"/>
      <c r="I57" s="179">
        <f>ROUND(E57*H57,2)</f>
        <v>0</v>
      </c>
      <c r="J57" s="178"/>
      <c r="K57" s="179">
        <f>ROUND(E57*J57,2)</f>
        <v>0</v>
      </c>
      <c r="L57" s="179">
        <v>21</v>
      </c>
      <c r="M57" s="179">
        <f>G57*(1+L57/100)</f>
        <v>0</v>
      </c>
      <c r="N57" s="177">
        <v>0</v>
      </c>
      <c r="O57" s="177">
        <f>ROUND(E57*N57,2)</f>
        <v>0</v>
      </c>
      <c r="P57" s="177">
        <v>0</v>
      </c>
      <c r="Q57" s="177">
        <f>ROUND(E57*P57,2)</f>
        <v>0</v>
      </c>
      <c r="R57" s="179"/>
      <c r="S57" s="179" t="s">
        <v>205</v>
      </c>
      <c r="T57" s="180" t="s">
        <v>154</v>
      </c>
      <c r="U57" s="158">
        <v>0</v>
      </c>
      <c r="V57" s="158">
        <f>ROUND(E57*U57,2)</f>
        <v>0</v>
      </c>
      <c r="W57" s="158"/>
      <c r="X57" s="158" t="s">
        <v>728</v>
      </c>
      <c r="Y57" s="147"/>
      <c r="Z57" s="147"/>
      <c r="AA57" s="147"/>
      <c r="AB57" s="147"/>
      <c r="AC57" s="147"/>
      <c r="AD57" s="147"/>
      <c r="AE57" s="147"/>
      <c r="AF57" s="147"/>
      <c r="AG57" s="147" t="s">
        <v>729</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92" t="s">
        <v>774</v>
      </c>
      <c r="D58" s="190"/>
      <c r="E58" s="191"/>
      <c r="F58" s="158"/>
      <c r="G58" s="158"/>
      <c r="H58" s="158"/>
      <c r="I58" s="158"/>
      <c r="J58" s="158"/>
      <c r="K58" s="158"/>
      <c r="L58" s="158"/>
      <c r="M58" s="158"/>
      <c r="N58" s="157"/>
      <c r="O58" s="157"/>
      <c r="P58" s="157"/>
      <c r="Q58" s="157"/>
      <c r="R58" s="158"/>
      <c r="S58" s="158"/>
      <c r="T58" s="158"/>
      <c r="U58" s="158"/>
      <c r="V58" s="158"/>
      <c r="W58" s="158"/>
      <c r="X58" s="158"/>
      <c r="Y58" s="147"/>
      <c r="Z58" s="147"/>
      <c r="AA58" s="147"/>
      <c r="AB58" s="147"/>
      <c r="AC58" s="147"/>
      <c r="AD58" s="147"/>
      <c r="AE58" s="147"/>
      <c r="AF58" s="147"/>
      <c r="AG58" s="147" t="s">
        <v>223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92" t="s">
        <v>775</v>
      </c>
      <c r="D59" s="190"/>
      <c r="E59" s="191">
        <v>32</v>
      </c>
      <c r="F59" s="158"/>
      <c r="G59" s="158"/>
      <c r="H59" s="158"/>
      <c r="I59" s="158"/>
      <c r="J59" s="158"/>
      <c r="K59" s="158"/>
      <c r="L59" s="158"/>
      <c r="M59" s="158"/>
      <c r="N59" s="157"/>
      <c r="O59" s="157"/>
      <c r="P59" s="157"/>
      <c r="Q59" s="157"/>
      <c r="R59" s="158"/>
      <c r="S59" s="158"/>
      <c r="T59" s="158"/>
      <c r="U59" s="158"/>
      <c r="V59" s="158"/>
      <c r="W59" s="158"/>
      <c r="X59" s="158"/>
      <c r="Y59" s="147"/>
      <c r="Z59" s="147"/>
      <c r="AA59" s="147"/>
      <c r="AB59" s="147"/>
      <c r="AC59" s="147"/>
      <c r="AD59" s="147"/>
      <c r="AE59" s="147"/>
      <c r="AF59" s="147"/>
      <c r="AG59" s="147" t="s">
        <v>223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264"/>
      <c r="D60" s="265"/>
      <c r="E60" s="265"/>
      <c r="F60" s="265"/>
      <c r="G60" s="265"/>
      <c r="H60" s="158"/>
      <c r="I60" s="158"/>
      <c r="J60" s="158"/>
      <c r="K60" s="158"/>
      <c r="L60" s="158"/>
      <c r="M60" s="158"/>
      <c r="N60" s="157"/>
      <c r="O60" s="157"/>
      <c r="P60" s="157"/>
      <c r="Q60" s="157"/>
      <c r="R60" s="158"/>
      <c r="S60" s="158"/>
      <c r="T60" s="158"/>
      <c r="U60" s="158"/>
      <c r="V60" s="158"/>
      <c r="W60" s="158"/>
      <c r="X60" s="158"/>
      <c r="Y60" s="147"/>
      <c r="Z60" s="147"/>
      <c r="AA60" s="147"/>
      <c r="AB60" s="147"/>
      <c r="AC60" s="147"/>
      <c r="AD60" s="147"/>
      <c r="AE60" s="147"/>
      <c r="AF60" s="147"/>
      <c r="AG60" s="147" t="s">
        <v>159</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4">
        <v>20</v>
      </c>
      <c r="B61" s="175" t="s">
        <v>740</v>
      </c>
      <c r="C61" s="185" t="s">
        <v>776</v>
      </c>
      <c r="D61" s="176" t="s">
        <v>234</v>
      </c>
      <c r="E61" s="177">
        <v>12</v>
      </c>
      <c r="F61" s="178"/>
      <c r="G61" s="179">
        <f>ROUND(E61*F61,2)</f>
        <v>0</v>
      </c>
      <c r="H61" s="178"/>
      <c r="I61" s="179">
        <f>ROUND(E61*H61,2)</f>
        <v>0</v>
      </c>
      <c r="J61" s="178"/>
      <c r="K61" s="179">
        <f>ROUND(E61*J61,2)</f>
        <v>0</v>
      </c>
      <c r="L61" s="179">
        <v>21</v>
      </c>
      <c r="M61" s="179">
        <f>G61*(1+L61/100)</f>
        <v>0</v>
      </c>
      <c r="N61" s="177">
        <v>0</v>
      </c>
      <c r="O61" s="177">
        <f>ROUND(E61*N61,2)</f>
        <v>0</v>
      </c>
      <c r="P61" s="177">
        <v>0</v>
      </c>
      <c r="Q61" s="177">
        <f>ROUND(E61*P61,2)</f>
        <v>0</v>
      </c>
      <c r="R61" s="179"/>
      <c r="S61" s="179" t="s">
        <v>205</v>
      </c>
      <c r="T61" s="180" t="s">
        <v>154</v>
      </c>
      <c r="U61" s="158">
        <v>0</v>
      </c>
      <c r="V61" s="158">
        <f>ROUND(E61*U61,2)</f>
        <v>0</v>
      </c>
      <c r="W61" s="158"/>
      <c r="X61" s="158" t="s">
        <v>728</v>
      </c>
      <c r="Y61" s="147"/>
      <c r="Z61" s="147"/>
      <c r="AA61" s="147"/>
      <c r="AB61" s="147"/>
      <c r="AC61" s="147"/>
      <c r="AD61" s="147"/>
      <c r="AE61" s="147"/>
      <c r="AF61" s="147"/>
      <c r="AG61" s="147" t="s">
        <v>729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66"/>
      <c r="D62" s="267"/>
      <c r="E62" s="267"/>
      <c r="F62" s="267"/>
      <c r="G62" s="267"/>
      <c r="H62" s="158"/>
      <c r="I62" s="158"/>
      <c r="J62" s="158"/>
      <c r="K62" s="158"/>
      <c r="L62" s="158"/>
      <c r="M62" s="158"/>
      <c r="N62" s="157"/>
      <c r="O62" s="157"/>
      <c r="P62" s="157"/>
      <c r="Q62" s="157"/>
      <c r="R62" s="158"/>
      <c r="S62" s="158"/>
      <c r="T62" s="158"/>
      <c r="U62" s="158"/>
      <c r="V62" s="158"/>
      <c r="W62" s="158"/>
      <c r="X62" s="158"/>
      <c r="Y62" s="147"/>
      <c r="Z62" s="147"/>
      <c r="AA62" s="147"/>
      <c r="AB62" s="147"/>
      <c r="AC62" s="147"/>
      <c r="AD62" s="147"/>
      <c r="AE62" s="147"/>
      <c r="AF62" s="147"/>
      <c r="AG62" s="147" t="s">
        <v>159</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4">
        <v>21</v>
      </c>
      <c r="B63" s="175" t="s">
        <v>740</v>
      </c>
      <c r="C63" s="185" t="s">
        <v>777</v>
      </c>
      <c r="D63" s="176" t="s">
        <v>765</v>
      </c>
      <c r="E63" s="177">
        <v>1</v>
      </c>
      <c r="F63" s="178"/>
      <c r="G63" s="179">
        <f>ROUND(E63*F63,2)</f>
        <v>0</v>
      </c>
      <c r="H63" s="178"/>
      <c r="I63" s="179">
        <f>ROUND(E63*H63,2)</f>
        <v>0</v>
      </c>
      <c r="J63" s="178"/>
      <c r="K63" s="179">
        <f>ROUND(E63*J63,2)</f>
        <v>0</v>
      </c>
      <c r="L63" s="179">
        <v>21</v>
      </c>
      <c r="M63" s="179">
        <f>G63*(1+L63/100)</f>
        <v>0</v>
      </c>
      <c r="N63" s="177">
        <v>0</v>
      </c>
      <c r="O63" s="177">
        <f>ROUND(E63*N63,2)</f>
        <v>0</v>
      </c>
      <c r="P63" s="177">
        <v>0</v>
      </c>
      <c r="Q63" s="177">
        <f>ROUND(E63*P63,2)</f>
        <v>0</v>
      </c>
      <c r="R63" s="179"/>
      <c r="S63" s="179" t="s">
        <v>205</v>
      </c>
      <c r="T63" s="180" t="s">
        <v>154</v>
      </c>
      <c r="U63" s="158">
        <v>0</v>
      </c>
      <c r="V63" s="158">
        <f>ROUND(E63*U63,2)</f>
        <v>0</v>
      </c>
      <c r="W63" s="158"/>
      <c r="X63" s="158" t="s">
        <v>728</v>
      </c>
      <c r="Y63" s="147"/>
      <c r="Z63" s="147"/>
      <c r="AA63" s="147"/>
      <c r="AB63" s="147"/>
      <c r="AC63" s="147"/>
      <c r="AD63" s="147"/>
      <c r="AE63" s="147"/>
      <c r="AF63" s="147"/>
      <c r="AG63" s="147" t="s">
        <v>729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266"/>
      <c r="D64" s="267"/>
      <c r="E64" s="267"/>
      <c r="F64" s="267"/>
      <c r="G64" s="267"/>
      <c r="H64" s="158"/>
      <c r="I64" s="158"/>
      <c r="J64" s="158"/>
      <c r="K64" s="158"/>
      <c r="L64" s="158"/>
      <c r="M64" s="158"/>
      <c r="N64" s="157"/>
      <c r="O64" s="157"/>
      <c r="P64" s="157"/>
      <c r="Q64" s="157"/>
      <c r="R64" s="158"/>
      <c r="S64" s="158"/>
      <c r="T64" s="158"/>
      <c r="U64" s="158"/>
      <c r="V64" s="158"/>
      <c r="W64" s="158"/>
      <c r="X64" s="158"/>
      <c r="Y64" s="147"/>
      <c r="Z64" s="147"/>
      <c r="AA64" s="147"/>
      <c r="AB64" s="147"/>
      <c r="AC64" s="147"/>
      <c r="AD64" s="147"/>
      <c r="AE64" s="147"/>
      <c r="AF64" s="147"/>
      <c r="AG64" s="147" t="s">
        <v>159</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33.75" outlineLevel="1" x14ac:dyDescent="0.2">
      <c r="A65" s="174">
        <v>22</v>
      </c>
      <c r="B65" s="175" t="s">
        <v>740</v>
      </c>
      <c r="C65" s="185" t="s">
        <v>778</v>
      </c>
      <c r="D65" s="176" t="s">
        <v>742</v>
      </c>
      <c r="E65" s="177">
        <v>1</v>
      </c>
      <c r="F65" s="178"/>
      <c r="G65" s="179">
        <f>ROUND(E65*F65,2)</f>
        <v>0</v>
      </c>
      <c r="H65" s="178"/>
      <c r="I65" s="179">
        <f>ROUND(E65*H65,2)</f>
        <v>0</v>
      </c>
      <c r="J65" s="178"/>
      <c r="K65" s="179">
        <f>ROUND(E65*J65,2)</f>
        <v>0</v>
      </c>
      <c r="L65" s="179">
        <v>21</v>
      </c>
      <c r="M65" s="179">
        <f>G65*(1+L65/100)</f>
        <v>0</v>
      </c>
      <c r="N65" s="177">
        <v>0</v>
      </c>
      <c r="O65" s="177">
        <f>ROUND(E65*N65,2)</f>
        <v>0</v>
      </c>
      <c r="P65" s="177">
        <v>0</v>
      </c>
      <c r="Q65" s="177">
        <f>ROUND(E65*P65,2)</f>
        <v>0</v>
      </c>
      <c r="R65" s="179"/>
      <c r="S65" s="179" t="s">
        <v>205</v>
      </c>
      <c r="T65" s="180" t="s">
        <v>154</v>
      </c>
      <c r="U65" s="158">
        <v>0</v>
      </c>
      <c r="V65" s="158">
        <f>ROUND(E65*U65,2)</f>
        <v>0</v>
      </c>
      <c r="W65" s="158"/>
      <c r="X65" s="158" t="s">
        <v>728</v>
      </c>
      <c r="Y65" s="147"/>
      <c r="Z65" s="147"/>
      <c r="AA65" s="147"/>
      <c r="AB65" s="147"/>
      <c r="AC65" s="147"/>
      <c r="AD65" s="147"/>
      <c r="AE65" s="147"/>
      <c r="AF65" s="147"/>
      <c r="AG65" s="147" t="s">
        <v>729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90" outlineLevel="1" x14ac:dyDescent="0.2">
      <c r="A66" s="154"/>
      <c r="B66" s="155"/>
      <c r="C66" s="262" t="s">
        <v>779</v>
      </c>
      <c r="D66" s="263"/>
      <c r="E66" s="263"/>
      <c r="F66" s="263"/>
      <c r="G66" s="263"/>
      <c r="H66" s="158"/>
      <c r="I66" s="158"/>
      <c r="J66" s="158"/>
      <c r="K66" s="158"/>
      <c r="L66" s="158"/>
      <c r="M66" s="158"/>
      <c r="N66" s="157"/>
      <c r="O66" s="157"/>
      <c r="P66" s="157"/>
      <c r="Q66" s="157"/>
      <c r="R66" s="158"/>
      <c r="S66" s="158"/>
      <c r="T66" s="158"/>
      <c r="U66" s="158"/>
      <c r="V66" s="158"/>
      <c r="W66" s="158"/>
      <c r="X66" s="158"/>
      <c r="Y66" s="147"/>
      <c r="Z66" s="147"/>
      <c r="AA66" s="147"/>
      <c r="AB66" s="147"/>
      <c r="AC66" s="147"/>
      <c r="AD66" s="147"/>
      <c r="AE66" s="147"/>
      <c r="AF66" s="147"/>
      <c r="AG66" s="147" t="s">
        <v>157</v>
      </c>
      <c r="AH66" s="147"/>
      <c r="AI66" s="147"/>
      <c r="AJ66" s="147"/>
      <c r="AK66" s="147"/>
      <c r="AL66" s="147"/>
      <c r="AM66" s="147"/>
      <c r="AN66" s="147"/>
      <c r="AO66" s="147"/>
      <c r="AP66" s="147"/>
      <c r="AQ66" s="147"/>
      <c r="AR66" s="147"/>
      <c r="AS66" s="147"/>
      <c r="AT66" s="147"/>
      <c r="AU66" s="147"/>
      <c r="AV66" s="147"/>
      <c r="AW66" s="147"/>
      <c r="AX66" s="147"/>
      <c r="AY66" s="147"/>
      <c r="AZ66" s="147"/>
      <c r="BA66" s="181" t="str">
        <f>C66</f>
        <v>fontánu, vyrobenou na míru, vzhled viz inspirativní foto + výkres D.1.2_03_107. Rozměry - výška cca 2-2,3m, šířka – kruhy o průměru do 1,2m, součástí fontány budou kruhové plochy, ze kterých poteče voda (3 patra), dole nebude bazének, voda bude stékat na cihelnou dlažbu, ve které bude vpusť, ze které voda bude odtékat do jímky, kde projde přes filtr a čerpadlem bude hnána opět vzhůru středovou stojnou. Vodní prvek bude napojen na studniční vodovod (pro doplnění vody při vyšším odparu), a přepad povede do dešťové kanalizace (při deštích). Poblíž v mlatové ploše bude servisní šachta, s filtrací a čerpadlem a připojením čerpadla na elektřinu (230 V). Nebude zde zřízen spodní bazének, jak je na obrázku, součástí fontány nebude plocha s hladinou, která by byla náročná na údržbu. V prostoru pod dlažbou/fontánou bude pouze akumulační nádrž. V rámci servisní šachty bude možnost vypuštění prvku pro zimní období. Napojení na přípojky je řešeno v rámci areálových rozvodů. Podrobný popis viz TZ + výkres D.1.2_03_107</v>
      </c>
      <c r="BB66" s="147"/>
      <c r="BC66" s="147"/>
      <c r="BD66" s="147"/>
      <c r="BE66" s="147"/>
      <c r="BF66" s="147"/>
      <c r="BG66" s="147"/>
      <c r="BH66" s="147"/>
    </row>
    <row r="67" spans="1:60" outlineLevel="1" x14ac:dyDescent="0.2">
      <c r="A67" s="154"/>
      <c r="B67" s="155"/>
      <c r="C67" s="264"/>
      <c r="D67" s="265"/>
      <c r="E67" s="265"/>
      <c r="F67" s="265"/>
      <c r="G67" s="265"/>
      <c r="H67" s="158"/>
      <c r="I67" s="158"/>
      <c r="J67" s="158"/>
      <c r="K67" s="158"/>
      <c r="L67" s="158"/>
      <c r="M67" s="158"/>
      <c r="N67" s="157"/>
      <c r="O67" s="157"/>
      <c r="P67" s="157"/>
      <c r="Q67" s="157"/>
      <c r="R67" s="158"/>
      <c r="S67" s="158"/>
      <c r="T67" s="158"/>
      <c r="U67" s="158"/>
      <c r="V67" s="158"/>
      <c r="W67" s="158"/>
      <c r="X67" s="158"/>
      <c r="Y67" s="147"/>
      <c r="Z67" s="147"/>
      <c r="AA67" s="147"/>
      <c r="AB67" s="147"/>
      <c r="AC67" s="147"/>
      <c r="AD67" s="147"/>
      <c r="AE67" s="147"/>
      <c r="AF67" s="147"/>
      <c r="AG67" s="147" t="s">
        <v>159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4">
        <v>23</v>
      </c>
      <c r="B68" s="175" t="s">
        <v>740</v>
      </c>
      <c r="C68" s="185" t="s">
        <v>780</v>
      </c>
      <c r="D68" s="176" t="s">
        <v>765</v>
      </c>
      <c r="E68" s="177">
        <v>1</v>
      </c>
      <c r="F68" s="178"/>
      <c r="G68" s="179">
        <f>ROUND(E68*F68,2)</f>
        <v>0</v>
      </c>
      <c r="H68" s="178"/>
      <c r="I68" s="179">
        <f>ROUND(E68*H68,2)</f>
        <v>0</v>
      </c>
      <c r="J68" s="178"/>
      <c r="K68" s="179">
        <f>ROUND(E68*J68,2)</f>
        <v>0</v>
      </c>
      <c r="L68" s="179">
        <v>21</v>
      </c>
      <c r="M68" s="179">
        <f>G68*(1+L68/100)</f>
        <v>0</v>
      </c>
      <c r="N68" s="177">
        <v>0</v>
      </c>
      <c r="O68" s="177">
        <f>ROUND(E68*N68,2)</f>
        <v>0</v>
      </c>
      <c r="P68" s="177">
        <v>0</v>
      </c>
      <c r="Q68" s="177">
        <f>ROUND(E68*P68,2)</f>
        <v>0</v>
      </c>
      <c r="R68" s="179"/>
      <c r="S68" s="179" t="s">
        <v>205</v>
      </c>
      <c r="T68" s="180" t="s">
        <v>154</v>
      </c>
      <c r="U68" s="158">
        <v>0</v>
      </c>
      <c r="V68" s="158">
        <f>ROUND(E68*U68,2)</f>
        <v>0</v>
      </c>
      <c r="W68" s="158"/>
      <c r="X68" s="158" t="s">
        <v>728</v>
      </c>
      <c r="Y68" s="147"/>
      <c r="Z68" s="147"/>
      <c r="AA68" s="147"/>
      <c r="AB68" s="147"/>
      <c r="AC68" s="147"/>
      <c r="AD68" s="147"/>
      <c r="AE68" s="147"/>
      <c r="AF68" s="147"/>
      <c r="AG68" s="147" t="s">
        <v>729</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66"/>
      <c r="D69" s="267"/>
      <c r="E69" s="267"/>
      <c r="F69" s="267"/>
      <c r="G69" s="267"/>
      <c r="H69" s="158"/>
      <c r="I69" s="158"/>
      <c r="J69" s="158"/>
      <c r="K69" s="158"/>
      <c r="L69" s="158"/>
      <c r="M69" s="158"/>
      <c r="N69" s="157"/>
      <c r="O69" s="157"/>
      <c r="P69" s="157"/>
      <c r="Q69" s="157"/>
      <c r="R69" s="158"/>
      <c r="S69" s="158"/>
      <c r="T69" s="158"/>
      <c r="U69" s="158"/>
      <c r="V69" s="158"/>
      <c r="W69" s="158"/>
      <c r="X69" s="158"/>
      <c r="Y69" s="147"/>
      <c r="Z69" s="147"/>
      <c r="AA69" s="147"/>
      <c r="AB69" s="147"/>
      <c r="AC69" s="147"/>
      <c r="AD69" s="147"/>
      <c r="AE69" s="147"/>
      <c r="AF69" s="147"/>
      <c r="AG69" s="147" t="s">
        <v>159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4">
        <v>24</v>
      </c>
      <c r="B70" s="175" t="s">
        <v>740</v>
      </c>
      <c r="C70" s="185" t="s">
        <v>781</v>
      </c>
      <c r="D70" s="176" t="s">
        <v>765</v>
      </c>
      <c r="E70" s="177">
        <v>1</v>
      </c>
      <c r="F70" s="178"/>
      <c r="G70" s="179">
        <f>ROUND(E70*F70,2)</f>
        <v>0</v>
      </c>
      <c r="H70" s="178"/>
      <c r="I70" s="179">
        <f>ROUND(E70*H70,2)</f>
        <v>0</v>
      </c>
      <c r="J70" s="178"/>
      <c r="K70" s="179">
        <f>ROUND(E70*J70,2)</f>
        <v>0</v>
      </c>
      <c r="L70" s="179">
        <v>21</v>
      </c>
      <c r="M70" s="179">
        <f>G70*(1+L70/100)</f>
        <v>0</v>
      </c>
      <c r="N70" s="177">
        <v>0</v>
      </c>
      <c r="O70" s="177">
        <f>ROUND(E70*N70,2)</f>
        <v>0</v>
      </c>
      <c r="P70" s="177">
        <v>0</v>
      </c>
      <c r="Q70" s="177">
        <f>ROUND(E70*P70,2)</f>
        <v>0</v>
      </c>
      <c r="R70" s="179"/>
      <c r="S70" s="179" t="s">
        <v>205</v>
      </c>
      <c r="T70" s="180" t="s">
        <v>154</v>
      </c>
      <c r="U70" s="158">
        <v>0</v>
      </c>
      <c r="V70" s="158">
        <f>ROUND(E70*U70,2)</f>
        <v>0</v>
      </c>
      <c r="W70" s="158"/>
      <c r="X70" s="158" t="s">
        <v>728</v>
      </c>
      <c r="Y70" s="147"/>
      <c r="Z70" s="147"/>
      <c r="AA70" s="147"/>
      <c r="AB70" s="147"/>
      <c r="AC70" s="147"/>
      <c r="AD70" s="147"/>
      <c r="AE70" s="147"/>
      <c r="AF70" s="147"/>
      <c r="AG70" s="147" t="s">
        <v>729</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266"/>
      <c r="D71" s="267"/>
      <c r="E71" s="267"/>
      <c r="F71" s="267"/>
      <c r="G71" s="267"/>
      <c r="H71" s="158"/>
      <c r="I71" s="158"/>
      <c r="J71" s="158"/>
      <c r="K71" s="158"/>
      <c r="L71" s="158"/>
      <c r="M71" s="158"/>
      <c r="N71" s="157"/>
      <c r="O71" s="157"/>
      <c r="P71" s="157"/>
      <c r="Q71" s="157"/>
      <c r="R71" s="158"/>
      <c r="S71" s="158"/>
      <c r="T71" s="158"/>
      <c r="U71" s="158"/>
      <c r="V71" s="158"/>
      <c r="W71" s="158"/>
      <c r="X71" s="158"/>
      <c r="Y71" s="147"/>
      <c r="Z71" s="147"/>
      <c r="AA71" s="147"/>
      <c r="AB71" s="147"/>
      <c r="AC71" s="147"/>
      <c r="AD71" s="147"/>
      <c r="AE71" s="147"/>
      <c r="AF71" s="147"/>
      <c r="AG71" s="147" t="s">
        <v>159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4" t="s">
        <v>148</v>
      </c>
      <c r="B72" s="165" t="s">
        <v>76</v>
      </c>
      <c r="C72" s="184" t="s">
        <v>77</v>
      </c>
      <c r="D72" s="166"/>
      <c r="E72" s="167"/>
      <c r="F72" s="168"/>
      <c r="G72" s="168">
        <f>SUMIF(AG73:AG88,"&lt;&gt;NOR",G73:G88)</f>
        <v>0</v>
      </c>
      <c r="H72" s="168"/>
      <c r="I72" s="168">
        <f>SUM(I73:I88)</f>
        <v>0</v>
      </c>
      <c r="J72" s="168"/>
      <c r="K72" s="168">
        <f>SUM(K73:K88)</f>
        <v>0</v>
      </c>
      <c r="L72" s="168"/>
      <c r="M72" s="168">
        <f>SUM(M73:M88)</f>
        <v>0</v>
      </c>
      <c r="N72" s="167"/>
      <c r="O72" s="167">
        <f>SUM(O73:O88)</f>
        <v>0</v>
      </c>
      <c r="P72" s="167"/>
      <c r="Q72" s="167">
        <f>SUM(Q73:Q88)</f>
        <v>0</v>
      </c>
      <c r="R72" s="168"/>
      <c r="S72" s="168"/>
      <c r="T72" s="169"/>
      <c r="U72" s="163"/>
      <c r="V72" s="163">
        <f>SUM(V73:V88)</f>
        <v>0</v>
      </c>
      <c r="W72" s="163"/>
      <c r="X72" s="163"/>
      <c r="AG72" t="s">
        <v>149</v>
      </c>
    </row>
    <row r="73" spans="1:60" outlineLevel="1" x14ac:dyDescent="0.2">
      <c r="A73" s="174">
        <v>25</v>
      </c>
      <c r="B73" s="175" t="s">
        <v>782</v>
      </c>
      <c r="C73" s="185" t="s">
        <v>783</v>
      </c>
      <c r="D73" s="176" t="s">
        <v>216</v>
      </c>
      <c r="E73" s="177">
        <v>103.7</v>
      </c>
      <c r="F73" s="178"/>
      <c r="G73" s="179">
        <f>ROUND(E73*F73,2)</f>
        <v>0</v>
      </c>
      <c r="H73" s="178"/>
      <c r="I73" s="179">
        <f>ROUND(E73*H73,2)</f>
        <v>0</v>
      </c>
      <c r="J73" s="178"/>
      <c r="K73" s="179">
        <f>ROUND(E73*J73,2)</f>
        <v>0</v>
      </c>
      <c r="L73" s="179">
        <v>21</v>
      </c>
      <c r="M73" s="179">
        <f>G73*(1+L73/100)</f>
        <v>0</v>
      </c>
      <c r="N73" s="177">
        <v>0</v>
      </c>
      <c r="O73" s="177">
        <f>ROUND(E73*N73,2)</f>
        <v>0</v>
      </c>
      <c r="P73" s="177">
        <v>0</v>
      </c>
      <c r="Q73" s="177">
        <f>ROUND(E73*P73,2)</f>
        <v>0</v>
      </c>
      <c r="R73" s="179"/>
      <c r="S73" s="179" t="s">
        <v>205</v>
      </c>
      <c r="T73" s="180" t="s">
        <v>154</v>
      </c>
      <c r="U73" s="158">
        <v>0</v>
      </c>
      <c r="V73" s="158">
        <f>ROUND(E73*U73,2)</f>
        <v>0</v>
      </c>
      <c r="W73" s="158"/>
      <c r="X73" s="158" t="s">
        <v>218</v>
      </c>
      <c r="Y73" s="147"/>
      <c r="Z73" s="147"/>
      <c r="AA73" s="147"/>
      <c r="AB73" s="147"/>
      <c r="AC73" s="147"/>
      <c r="AD73" s="147"/>
      <c r="AE73" s="147"/>
      <c r="AF73" s="147"/>
      <c r="AG73" s="147" t="s">
        <v>743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66"/>
      <c r="D74" s="267"/>
      <c r="E74" s="267"/>
      <c r="F74" s="267"/>
      <c r="G74" s="267"/>
      <c r="H74" s="158"/>
      <c r="I74" s="158"/>
      <c r="J74" s="158"/>
      <c r="K74" s="158"/>
      <c r="L74" s="158"/>
      <c r="M74" s="158"/>
      <c r="N74" s="157"/>
      <c r="O74" s="157"/>
      <c r="P74" s="157"/>
      <c r="Q74" s="157"/>
      <c r="R74" s="158"/>
      <c r="S74" s="158"/>
      <c r="T74" s="158"/>
      <c r="U74" s="158"/>
      <c r="V74" s="158"/>
      <c r="W74" s="158"/>
      <c r="X74" s="158"/>
      <c r="Y74" s="147"/>
      <c r="Z74" s="147"/>
      <c r="AA74" s="147"/>
      <c r="AB74" s="147"/>
      <c r="AC74" s="147"/>
      <c r="AD74" s="147"/>
      <c r="AE74" s="147"/>
      <c r="AF74" s="147"/>
      <c r="AG74" s="147" t="s">
        <v>159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4">
        <v>26</v>
      </c>
      <c r="B75" s="175" t="s">
        <v>784</v>
      </c>
      <c r="C75" s="185" t="s">
        <v>785</v>
      </c>
      <c r="D75" s="176" t="s">
        <v>742</v>
      </c>
      <c r="E75" s="177">
        <v>2</v>
      </c>
      <c r="F75" s="178"/>
      <c r="G75" s="179">
        <f>ROUND(E75*F75,2)</f>
        <v>0</v>
      </c>
      <c r="H75" s="178"/>
      <c r="I75" s="179">
        <f>ROUND(E75*H75,2)</f>
        <v>0</v>
      </c>
      <c r="J75" s="178"/>
      <c r="K75" s="179">
        <f>ROUND(E75*J75,2)</f>
        <v>0</v>
      </c>
      <c r="L75" s="179">
        <v>21</v>
      </c>
      <c r="M75" s="179">
        <f>G75*(1+L75/100)</f>
        <v>0</v>
      </c>
      <c r="N75" s="177">
        <v>0</v>
      </c>
      <c r="O75" s="177">
        <f>ROUND(E75*N75,2)</f>
        <v>0</v>
      </c>
      <c r="P75" s="177">
        <v>0</v>
      </c>
      <c r="Q75" s="177">
        <f>ROUND(E75*P75,2)</f>
        <v>0</v>
      </c>
      <c r="R75" s="179"/>
      <c r="S75" s="179" t="s">
        <v>205</v>
      </c>
      <c r="T75" s="180" t="s">
        <v>154</v>
      </c>
      <c r="U75" s="158">
        <v>0</v>
      </c>
      <c r="V75" s="158">
        <f>ROUND(E75*U75,2)</f>
        <v>0</v>
      </c>
      <c r="W75" s="158"/>
      <c r="X75" s="158" t="s">
        <v>218</v>
      </c>
      <c r="Y75" s="147"/>
      <c r="Z75" s="147"/>
      <c r="AA75" s="147"/>
      <c r="AB75" s="147"/>
      <c r="AC75" s="147"/>
      <c r="AD75" s="147"/>
      <c r="AE75" s="147"/>
      <c r="AF75" s="147"/>
      <c r="AG75" s="147" t="s">
        <v>743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66"/>
      <c r="D76" s="267"/>
      <c r="E76" s="267"/>
      <c r="F76" s="267"/>
      <c r="G76" s="267"/>
      <c r="H76" s="158"/>
      <c r="I76" s="158"/>
      <c r="J76" s="158"/>
      <c r="K76" s="158"/>
      <c r="L76" s="158"/>
      <c r="M76" s="158"/>
      <c r="N76" s="157"/>
      <c r="O76" s="157"/>
      <c r="P76" s="157"/>
      <c r="Q76" s="157"/>
      <c r="R76" s="158"/>
      <c r="S76" s="158"/>
      <c r="T76" s="158"/>
      <c r="U76" s="158"/>
      <c r="V76" s="158"/>
      <c r="W76" s="158"/>
      <c r="X76" s="158"/>
      <c r="Y76" s="147"/>
      <c r="Z76" s="147"/>
      <c r="AA76" s="147"/>
      <c r="AB76" s="147"/>
      <c r="AC76" s="147"/>
      <c r="AD76" s="147"/>
      <c r="AE76" s="147"/>
      <c r="AF76" s="147"/>
      <c r="AG76" s="147" t="s">
        <v>159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4">
        <v>27</v>
      </c>
      <c r="B77" s="175" t="s">
        <v>786</v>
      </c>
      <c r="C77" s="185" t="s">
        <v>787</v>
      </c>
      <c r="D77" s="176" t="s">
        <v>742</v>
      </c>
      <c r="E77" s="177">
        <v>1</v>
      </c>
      <c r="F77" s="178"/>
      <c r="G77" s="179">
        <f>ROUND(E77*F77,2)</f>
        <v>0</v>
      </c>
      <c r="H77" s="178"/>
      <c r="I77" s="179">
        <f>ROUND(E77*H77,2)</f>
        <v>0</v>
      </c>
      <c r="J77" s="178"/>
      <c r="K77" s="179">
        <f>ROUND(E77*J77,2)</f>
        <v>0</v>
      </c>
      <c r="L77" s="179">
        <v>21</v>
      </c>
      <c r="M77" s="179">
        <f>G77*(1+L77/100)</f>
        <v>0</v>
      </c>
      <c r="N77" s="177">
        <v>0</v>
      </c>
      <c r="O77" s="177">
        <f>ROUND(E77*N77,2)</f>
        <v>0</v>
      </c>
      <c r="P77" s="177">
        <v>0</v>
      </c>
      <c r="Q77" s="177">
        <f>ROUND(E77*P77,2)</f>
        <v>0</v>
      </c>
      <c r="R77" s="179"/>
      <c r="S77" s="179" t="s">
        <v>205</v>
      </c>
      <c r="T77" s="180" t="s">
        <v>154</v>
      </c>
      <c r="U77" s="158">
        <v>0</v>
      </c>
      <c r="V77" s="158">
        <f>ROUND(E77*U77,2)</f>
        <v>0</v>
      </c>
      <c r="W77" s="158"/>
      <c r="X77" s="158" t="s">
        <v>218</v>
      </c>
      <c r="Y77" s="147"/>
      <c r="Z77" s="147"/>
      <c r="AA77" s="147"/>
      <c r="AB77" s="147"/>
      <c r="AC77" s="147"/>
      <c r="AD77" s="147"/>
      <c r="AE77" s="147"/>
      <c r="AF77" s="147"/>
      <c r="AG77" s="147" t="s">
        <v>743</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266"/>
      <c r="D78" s="267"/>
      <c r="E78" s="267"/>
      <c r="F78" s="267"/>
      <c r="G78" s="267"/>
      <c r="H78" s="158"/>
      <c r="I78" s="158"/>
      <c r="J78" s="158"/>
      <c r="K78" s="158"/>
      <c r="L78" s="158"/>
      <c r="M78" s="158"/>
      <c r="N78" s="157"/>
      <c r="O78" s="157"/>
      <c r="P78" s="157"/>
      <c r="Q78" s="157"/>
      <c r="R78" s="158"/>
      <c r="S78" s="158"/>
      <c r="T78" s="158"/>
      <c r="U78" s="158"/>
      <c r="V78" s="158"/>
      <c r="W78" s="158"/>
      <c r="X78" s="158"/>
      <c r="Y78" s="147"/>
      <c r="Z78" s="147"/>
      <c r="AA78" s="147"/>
      <c r="AB78" s="147"/>
      <c r="AC78" s="147"/>
      <c r="AD78" s="147"/>
      <c r="AE78" s="147"/>
      <c r="AF78" s="147"/>
      <c r="AG78" s="147" t="s">
        <v>159</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4">
        <v>28</v>
      </c>
      <c r="B79" s="175" t="s">
        <v>788</v>
      </c>
      <c r="C79" s="185" t="s">
        <v>789</v>
      </c>
      <c r="D79" s="176" t="s">
        <v>742</v>
      </c>
      <c r="E79" s="177">
        <v>1</v>
      </c>
      <c r="F79" s="178"/>
      <c r="G79" s="179">
        <f>ROUND(E79*F79,2)</f>
        <v>0</v>
      </c>
      <c r="H79" s="178"/>
      <c r="I79" s="179">
        <f>ROUND(E79*H79,2)</f>
        <v>0</v>
      </c>
      <c r="J79" s="178"/>
      <c r="K79" s="179">
        <f>ROUND(E79*J79,2)</f>
        <v>0</v>
      </c>
      <c r="L79" s="179">
        <v>21</v>
      </c>
      <c r="M79" s="179">
        <f>G79*(1+L79/100)</f>
        <v>0</v>
      </c>
      <c r="N79" s="177">
        <v>0</v>
      </c>
      <c r="O79" s="177">
        <f>ROUND(E79*N79,2)</f>
        <v>0</v>
      </c>
      <c r="P79" s="177">
        <v>0</v>
      </c>
      <c r="Q79" s="177">
        <f>ROUND(E79*P79,2)</f>
        <v>0</v>
      </c>
      <c r="R79" s="179"/>
      <c r="S79" s="179" t="s">
        <v>205</v>
      </c>
      <c r="T79" s="180" t="s">
        <v>154</v>
      </c>
      <c r="U79" s="158">
        <v>0</v>
      </c>
      <c r="V79" s="158">
        <f>ROUND(E79*U79,2)</f>
        <v>0</v>
      </c>
      <c r="W79" s="158"/>
      <c r="X79" s="158" t="s">
        <v>218</v>
      </c>
      <c r="Y79" s="147"/>
      <c r="Z79" s="147"/>
      <c r="AA79" s="147"/>
      <c r="AB79" s="147"/>
      <c r="AC79" s="147"/>
      <c r="AD79" s="147"/>
      <c r="AE79" s="147"/>
      <c r="AF79" s="147"/>
      <c r="AG79" s="147" t="s">
        <v>743</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266"/>
      <c r="D80" s="267"/>
      <c r="E80" s="267"/>
      <c r="F80" s="267"/>
      <c r="G80" s="267"/>
      <c r="H80" s="158"/>
      <c r="I80" s="158"/>
      <c r="J80" s="158"/>
      <c r="K80" s="158"/>
      <c r="L80" s="158"/>
      <c r="M80" s="158"/>
      <c r="N80" s="157"/>
      <c r="O80" s="157"/>
      <c r="P80" s="157"/>
      <c r="Q80" s="157"/>
      <c r="R80" s="158"/>
      <c r="S80" s="158"/>
      <c r="T80" s="158"/>
      <c r="U80" s="158"/>
      <c r="V80" s="158"/>
      <c r="W80" s="158"/>
      <c r="X80" s="158"/>
      <c r="Y80" s="147"/>
      <c r="Z80" s="147"/>
      <c r="AA80" s="147"/>
      <c r="AB80" s="147"/>
      <c r="AC80" s="147"/>
      <c r="AD80" s="147"/>
      <c r="AE80" s="147"/>
      <c r="AF80" s="147"/>
      <c r="AG80" s="147" t="s">
        <v>159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4">
        <v>29</v>
      </c>
      <c r="B81" s="175" t="s">
        <v>790</v>
      </c>
      <c r="C81" s="185" t="s">
        <v>791</v>
      </c>
      <c r="D81" s="176" t="s">
        <v>742</v>
      </c>
      <c r="E81" s="177">
        <v>8</v>
      </c>
      <c r="F81" s="178"/>
      <c r="G81" s="179">
        <f>ROUND(E81*F81,2)</f>
        <v>0</v>
      </c>
      <c r="H81" s="178"/>
      <c r="I81" s="179">
        <f>ROUND(E81*H81,2)</f>
        <v>0</v>
      </c>
      <c r="J81" s="178"/>
      <c r="K81" s="179">
        <f>ROUND(E81*J81,2)</f>
        <v>0</v>
      </c>
      <c r="L81" s="179">
        <v>21</v>
      </c>
      <c r="M81" s="179">
        <f>G81*(1+L81/100)</f>
        <v>0</v>
      </c>
      <c r="N81" s="177">
        <v>0</v>
      </c>
      <c r="O81" s="177">
        <f>ROUND(E81*N81,2)</f>
        <v>0</v>
      </c>
      <c r="P81" s="177">
        <v>0</v>
      </c>
      <c r="Q81" s="177">
        <f>ROUND(E81*P81,2)</f>
        <v>0</v>
      </c>
      <c r="R81" s="179"/>
      <c r="S81" s="179" t="s">
        <v>205</v>
      </c>
      <c r="T81" s="180" t="s">
        <v>154</v>
      </c>
      <c r="U81" s="158">
        <v>0</v>
      </c>
      <c r="V81" s="158">
        <f>ROUND(E81*U81,2)</f>
        <v>0</v>
      </c>
      <c r="W81" s="158"/>
      <c r="X81" s="158" t="s">
        <v>218</v>
      </c>
      <c r="Y81" s="147"/>
      <c r="Z81" s="147"/>
      <c r="AA81" s="147"/>
      <c r="AB81" s="147"/>
      <c r="AC81" s="147"/>
      <c r="AD81" s="147"/>
      <c r="AE81" s="147"/>
      <c r="AF81" s="147"/>
      <c r="AG81" s="147" t="s">
        <v>743</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66"/>
      <c r="D82" s="267"/>
      <c r="E82" s="267"/>
      <c r="F82" s="267"/>
      <c r="G82" s="267"/>
      <c r="H82" s="158"/>
      <c r="I82" s="158"/>
      <c r="J82" s="158"/>
      <c r="K82" s="158"/>
      <c r="L82" s="158"/>
      <c r="M82" s="158"/>
      <c r="N82" s="157"/>
      <c r="O82" s="157"/>
      <c r="P82" s="157"/>
      <c r="Q82" s="157"/>
      <c r="R82" s="158"/>
      <c r="S82" s="158"/>
      <c r="T82" s="158"/>
      <c r="U82" s="158"/>
      <c r="V82" s="158"/>
      <c r="W82" s="158"/>
      <c r="X82" s="158"/>
      <c r="Y82" s="147"/>
      <c r="Z82" s="147"/>
      <c r="AA82" s="147"/>
      <c r="AB82" s="147"/>
      <c r="AC82" s="147"/>
      <c r="AD82" s="147"/>
      <c r="AE82" s="147"/>
      <c r="AF82" s="147"/>
      <c r="AG82" s="147" t="s">
        <v>159</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4">
        <v>30</v>
      </c>
      <c r="B83" s="175" t="s">
        <v>792</v>
      </c>
      <c r="C83" s="185" t="s">
        <v>793</v>
      </c>
      <c r="D83" s="176" t="s">
        <v>216</v>
      </c>
      <c r="E83" s="177">
        <v>103.7</v>
      </c>
      <c r="F83" s="178"/>
      <c r="G83" s="179">
        <f>ROUND(E83*F83,2)</f>
        <v>0</v>
      </c>
      <c r="H83" s="178"/>
      <c r="I83" s="179">
        <f>ROUND(E83*H83,2)</f>
        <v>0</v>
      </c>
      <c r="J83" s="178"/>
      <c r="K83" s="179">
        <f>ROUND(E83*J83,2)</f>
        <v>0</v>
      </c>
      <c r="L83" s="179">
        <v>21</v>
      </c>
      <c r="M83" s="179">
        <f>G83*(1+L83/100)</f>
        <v>0</v>
      </c>
      <c r="N83" s="177">
        <v>0</v>
      </c>
      <c r="O83" s="177">
        <f>ROUND(E83*N83,2)</f>
        <v>0</v>
      </c>
      <c r="P83" s="177">
        <v>0</v>
      </c>
      <c r="Q83" s="177">
        <f>ROUND(E83*P83,2)</f>
        <v>0</v>
      </c>
      <c r="R83" s="179"/>
      <c r="S83" s="179" t="s">
        <v>205</v>
      </c>
      <c r="T83" s="180" t="s">
        <v>154</v>
      </c>
      <c r="U83" s="158">
        <v>0</v>
      </c>
      <c r="V83" s="158">
        <f>ROUND(E83*U83,2)</f>
        <v>0</v>
      </c>
      <c r="W83" s="158"/>
      <c r="X83" s="158" t="s">
        <v>218</v>
      </c>
      <c r="Y83" s="147"/>
      <c r="Z83" s="147"/>
      <c r="AA83" s="147"/>
      <c r="AB83" s="147"/>
      <c r="AC83" s="147"/>
      <c r="AD83" s="147"/>
      <c r="AE83" s="147"/>
      <c r="AF83" s="147"/>
      <c r="AG83" s="147" t="s">
        <v>743</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66"/>
      <c r="D84" s="267"/>
      <c r="E84" s="267"/>
      <c r="F84" s="267"/>
      <c r="G84" s="267"/>
      <c r="H84" s="158"/>
      <c r="I84" s="158"/>
      <c r="J84" s="158"/>
      <c r="K84" s="158"/>
      <c r="L84" s="158"/>
      <c r="M84" s="158"/>
      <c r="N84" s="157"/>
      <c r="O84" s="157"/>
      <c r="P84" s="157"/>
      <c r="Q84" s="157"/>
      <c r="R84" s="158"/>
      <c r="S84" s="158"/>
      <c r="T84" s="158"/>
      <c r="U84" s="158"/>
      <c r="V84" s="158"/>
      <c r="W84" s="158"/>
      <c r="X84" s="158"/>
      <c r="Y84" s="147"/>
      <c r="Z84" s="147"/>
      <c r="AA84" s="147"/>
      <c r="AB84" s="147"/>
      <c r="AC84" s="147"/>
      <c r="AD84" s="147"/>
      <c r="AE84" s="147"/>
      <c r="AF84" s="147"/>
      <c r="AG84" s="147" t="s">
        <v>159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74">
        <v>31</v>
      </c>
      <c r="B85" s="175" t="s">
        <v>794</v>
      </c>
      <c r="C85" s="185" t="s">
        <v>795</v>
      </c>
      <c r="D85" s="176" t="s">
        <v>216</v>
      </c>
      <c r="E85" s="177">
        <v>1.5</v>
      </c>
      <c r="F85" s="178"/>
      <c r="G85" s="179">
        <f>ROUND(E85*F85,2)</f>
        <v>0</v>
      </c>
      <c r="H85" s="178"/>
      <c r="I85" s="179">
        <f>ROUND(E85*H85,2)</f>
        <v>0</v>
      </c>
      <c r="J85" s="178"/>
      <c r="K85" s="179">
        <f>ROUND(E85*J85,2)</f>
        <v>0</v>
      </c>
      <c r="L85" s="179">
        <v>21</v>
      </c>
      <c r="M85" s="179">
        <f>G85*(1+L85/100)</f>
        <v>0</v>
      </c>
      <c r="N85" s="177">
        <v>0</v>
      </c>
      <c r="O85" s="177">
        <f>ROUND(E85*N85,2)</f>
        <v>0</v>
      </c>
      <c r="P85" s="177">
        <v>0</v>
      </c>
      <c r="Q85" s="177">
        <f>ROUND(E85*P85,2)</f>
        <v>0</v>
      </c>
      <c r="R85" s="179"/>
      <c r="S85" s="179" t="s">
        <v>205</v>
      </c>
      <c r="T85" s="180" t="s">
        <v>154</v>
      </c>
      <c r="U85" s="158">
        <v>0</v>
      </c>
      <c r="V85" s="158">
        <f>ROUND(E85*U85,2)</f>
        <v>0</v>
      </c>
      <c r="W85" s="158"/>
      <c r="X85" s="158" t="s">
        <v>218</v>
      </c>
      <c r="Y85" s="147"/>
      <c r="Z85" s="147"/>
      <c r="AA85" s="147"/>
      <c r="AB85" s="147"/>
      <c r="AC85" s="147"/>
      <c r="AD85" s="147"/>
      <c r="AE85" s="147"/>
      <c r="AF85" s="147"/>
      <c r="AG85" s="147" t="s">
        <v>743</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266"/>
      <c r="D86" s="267"/>
      <c r="E86" s="267"/>
      <c r="F86" s="267"/>
      <c r="G86" s="267"/>
      <c r="H86" s="158"/>
      <c r="I86" s="158"/>
      <c r="J86" s="158"/>
      <c r="K86" s="158"/>
      <c r="L86" s="158"/>
      <c r="M86" s="158"/>
      <c r="N86" s="157"/>
      <c r="O86" s="157"/>
      <c r="P86" s="157"/>
      <c r="Q86" s="157"/>
      <c r="R86" s="158"/>
      <c r="S86" s="158"/>
      <c r="T86" s="158"/>
      <c r="U86" s="158"/>
      <c r="V86" s="158"/>
      <c r="W86" s="158"/>
      <c r="X86" s="158"/>
      <c r="Y86" s="147"/>
      <c r="Z86" s="147"/>
      <c r="AA86" s="147"/>
      <c r="AB86" s="147"/>
      <c r="AC86" s="147"/>
      <c r="AD86" s="147"/>
      <c r="AE86" s="147"/>
      <c r="AF86" s="147"/>
      <c r="AG86" s="147" t="s">
        <v>159</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4">
        <v>32</v>
      </c>
      <c r="B87" s="175" t="s">
        <v>796</v>
      </c>
      <c r="C87" s="185" t="s">
        <v>797</v>
      </c>
      <c r="D87" s="176" t="s">
        <v>447</v>
      </c>
      <c r="E87" s="177">
        <v>7</v>
      </c>
      <c r="F87" s="178"/>
      <c r="G87" s="179">
        <f>ROUND(E87*F87,2)</f>
        <v>0</v>
      </c>
      <c r="H87" s="178"/>
      <c r="I87" s="179">
        <f>ROUND(E87*H87,2)</f>
        <v>0</v>
      </c>
      <c r="J87" s="178"/>
      <c r="K87" s="179">
        <f>ROUND(E87*J87,2)</f>
        <v>0</v>
      </c>
      <c r="L87" s="179">
        <v>21</v>
      </c>
      <c r="M87" s="179">
        <f>G87*(1+L87/100)</f>
        <v>0</v>
      </c>
      <c r="N87" s="177">
        <v>0</v>
      </c>
      <c r="O87" s="177">
        <f>ROUND(E87*N87,2)</f>
        <v>0</v>
      </c>
      <c r="P87" s="177">
        <v>0</v>
      </c>
      <c r="Q87" s="177">
        <f>ROUND(E87*P87,2)</f>
        <v>0</v>
      </c>
      <c r="R87" s="179"/>
      <c r="S87" s="179" t="s">
        <v>205</v>
      </c>
      <c r="T87" s="180" t="s">
        <v>154</v>
      </c>
      <c r="U87" s="158">
        <v>0</v>
      </c>
      <c r="V87" s="158">
        <f>ROUND(E87*U87,2)</f>
        <v>0</v>
      </c>
      <c r="W87" s="158"/>
      <c r="X87" s="158" t="s">
        <v>218</v>
      </c>
      <c r="Y87" s="147"/>
      <c r="Z87" s="147"/>
      <c r="AA87" s="147"/>
      <c r="AB87" s="147"/>
      <c r="AC87" s="147"/>
      <c r="AD87" s="147"/>
      <c r="AE87" s="147"/>
      <c r="AF87" s="147"/>
      <c r="AG87" s="147" t="s">
        <v>743</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266"/>
      <c r="D88" s="267"/>
      <c r="E88" s="267"/>
      <c r="F88" s="267"/>
      <c r="G88" s="267"/>
      <c r="H88" s="158"/>
      <c r="I88" s="158"/>
      <c r="J88" s="158"/>
      <c r="K88" s="158"/>
      <c r="L88" s="158"/>
      <c r="M88" s="158"/>
      <c r="N88" s="157"/>
      <c r="O88" s="157"/>
      <c r="P88" s="157"/>
      <c r="Q88" s="157"/>
      <c r="R88" s="158"/>
      <c r="S88" s="158"/>
      <c r="T88" s="158"/>
      <c r="U88" s="158"/>
      <c r="V88" s="158"/>
      <c r="W88" s="158"/>
      <c r="X88" s="158"/>
      <c r="Y88" s="147"/>
      <c r="Z88" s="147"/>
      <c r="AA88" s="147"/>
      <c r="AB88" s="147"/>
      <c r="AC88" s="147"/>
      <c r="AD88" s="147"/>
      <c r="AE88" s="147"/>
      <c r="AF88" s="147"/>
      <c r="AG88" s="147" t="s">
        <v>159</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x14ac:dyDescent="0.2">
      <c r="A89" s="197" t="s">
        <v>148</v>
      </c>
      <c r="B89" s="151" t="s">
        <v>79</v>
      </c>
      <c r="C89" s="188" t="s">
        <v>80</v>
      </c>
      <c r="D89" s="170"/>
      <c r="E89" s="171"/>
      <c r="F89" s="172"/>
      <c r="G89" s="172">
        <f>SUMIF(AG90:AG104,"&lt;&gt;NOR",G90:G104)</f>
        <v>0</v>
      </c>
      <c r="H89" s="172"/>
      <c r="I89" s="172">
        <f>SUM(I90:I104)</f>
        <v>0</v>
      </c>
      <c r="J89" s="172"/>
      <c r="K89" s="172">
        <f>SUM(K90:K104)</f>
        <v>0</v>
      </c>
      <c r="L89" s="172"/>
      <c r="M89" s="172">
        <f>SUM(M90:M104)</f>
        <v>0</v>
      </c>
      <c r="N89" s="171"/>
      <c r="O89" s="171">
        <f>SUM(O90:O104)</f>
        <v>0</v>
      </c>
      <c r="P89" s="171"/>
      <c r="Q89" s="171">
        <f>SUM(Q90:Q104)</f>
        <v>0</v>
      </c>
      <c r="R89" s="172"/>
      <c r="S89" s="172"/>
      <c r="T89" s="173"/>
      <c r="U89" s="163"/>
      <c r="V89" s="163">
        <f>SUM(V90:V104)</f>
        <v>0</v>
      </c>
      <c r="W89" s="163"/>
      <c r="X89" s="163"/>
      <c r="AG89" t="s">
        <v>149</v>
      </c>
    </row>
    <row r="90" spans="1:60" ht="22.5" outlineLevel="1" x14ac:dyDescent="0.2">
      <c r="A90" s="154"/>
      <c r="B90" s="155"/>
      <c r="C90" s="262" t="s">
        <v>798</v>
      </c>
      <c r="D90" s="263"/>
      <c r="E90" s="263"/>
      <c r="F90" s="263"/>
      <c r="G90" s="263"/>
      <c r="H90" s="158"/>
      <c r="I90" s="158"/>
      <c r="J90" s="158"/>
      <c r="K90" s="158"/>
      <c r="L90" s="158"/>
      <c r="M90" s="158"/>
      <c r="N90" s="157"/>
      <c r="O90" s="157"/>
      <c r="P90" s="157"/>
      <c r="Q90" s="157"/>
      <c r="R90" s="158"/>
      <c r="S90" s="158"/>
      <c r="T90" s="158"/>
      <c r="U90" s="158"/>
      <c r="V90" s="158"/>
      <c r="W90" s="158"/>
      <c r="X90" s="158"/>
      <c r="Y90" s="147"/>
      <c r="Z90" s="147"/>
      <c r="AA90" s="147"/>
      <c r="AB90" s="147"/>
      <c r="AC90" s="147"/>
      <c r="AD90" s="147"/>
      <c r="AE90" s="147"/>
      <c r="AF90" s="147"/>
      <c r="AG90" s="147" t="s">
        <v>157</v>
      </c>
      <c r="AH90" s="147"/>
      <c r="AI90" s="147"/>
      <c r="AJ90" s="147"/>
      <c r="AK90" s="147"/>
      <c r="AL90" s="147"/>
      <c r="AM90" s="147"/>
      <c r="AN90" s="147"/>
      <c r="AO90" s="147"/>
      <c r="AP90" s="147"/>
      <c r="AQ90" s="147"/>
      <c r="AR90" s="147"/>
      <c r="AS90" s="147"/>
      <c r="AT90" s="147"/>
      <c r="AU90" s="147"/>
      <c r="AV90" s="147"/>
      <c r="AW90" s="147"/>
      <c r="AX90" s="147"/>
      <c r="AY90" s="147"/>
      <c r="AZ90" s="147"/>
      <c r="BA90" s="181" t="str">
        <f>C90</f>
        <v xml:space="preserve"> (u naprosté většiny je navržena kombinace řezů zdravotních s bezpečnostními či redukčními, bude na místě prokonzultováno s odborným certifikovaným arboristou, a bude proveden nejvhodnější zásah dle skutečností zjištěných na místě)</v>
      </c>
      <c r="BB90" s="147"/>
      <c r="BC90" s="147"/>
      <c r="BD90" s="147"/>
      <c r="BE90" s="147"/>
      <c r="BF90" s="147"/>
      <c r="BG90" s="147"/>
      <c r="BH90" s="147"/>
    </row>
    <row r="91" spans="1:60" ht="22.5" outlineLevel="1" x14ac:dyDescent="0.2">
      <c r="A91" s="174">
        <v>33</v>
      </c>
      <c r="B91" s="175" t="s">
        <v>799</v>
      </c>
      <c r="C91" s="185" t="s">
        <v>800</v>
      </c>
      <c r="D91" s="176" t="s">
        <v>742</v>
      </c>
      <c r="E91" s="177">
        <v>10</v>
      </c>
      <c r="F91" s="178"/>
      <c r="G91" s="179">
        <f>ROUND(E91*F91,2)</f>
        <v>0</v>
      </c>
      <c r="H91" s="178"/>
      <c r="I91" s="179">
        <f>ROUND(E91*H91,2)</f>
        <v>0</v>
      </c>
      <c r="J91" s="178"/>
      <c r="K91" s="179">
        <f>ROUND(E91*J91,2)</f>
        <v>0</v>
      </c>
      <c r="L91" s="179">
        <v>21</v>
      </c>
      <c r="M91" s="179">
        <f>G91*(1+L91/100)</f>
        <v>0</v>
      </c>
      <c r="N91" s="177">
        <v>0</v>
      </c>
      <c r="O91" s="177">
        <f>ROUND(E91*N91,2)</f>
        <v>0</v>
      </c>
      <c r="P91" s="177">
        <v>0</v>
      </c>
      <c r="Q91" s="177">
        <f>ROUND(E91*P91,2)</f>
        <v>0</v>
      </c>
      <c r="R91" s="179"/>
      <c r="S91" s="179" t="s">
        <v>205</v>
      </c>
      <c r="T91" s="180" t="s">
        <v>154</v>
      </c>
      <c r="U91" s="158">
        <v>0</v>
      </c>
      <c r="V91" s="158">
        <f>ROUND(E91*U91,2)</f>
        <v>0</v>
      </c>
      <c r="W91" s="158"/>
      <c r="X91" s="158" t="s">
        <v>218</v>
      </c>
      <c r="Y91" s="147"/>
      <c r="Z91" s="147"/>
      <c r="AA91" s="147"/>
      <c r="AB91" s="147"/>
      <c r="AC91" s="147"/>
      <c r="AD91" s="147"/>
      <c r="AE91" s="147"/>
      <c r="AF91" s="147"/>
      <c r="AG91" s="147" t="s">
        <v>743</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266"/>
      <c r="D92" s="267"/>
      <c r="E92" s="267"/>
      <c r="F92" s="267"/>
      <c r="G92" s="267"/>
      <c r="H92" s="158"/>
      <c r="I92" s="158"/>
      <c r="J92" s="158"/>
      <c r="K92" s="158"/>
      <c r="L92" s="158"/>
      <c r="M92" s="158"/>
      <c r="N92" s="157"/>
      <c r="O92" s="157"/>
      <c r="P92" s="157"/>
      <c r="Q92" s="157"/>
      <c r="R92" s="158"/>
      <c r="S92" s="158"/>
      <c r="T92" s="158"/>
      <c r="U92" s="158"/>
      <c r="V92" s="158"/>
      <c r="W92" s="158"/>
      <c r="X92" s="158"/>
      <c r="Y92" s="147"/>
      <c r="Z92" s="147"/>
      <c r="AA92" s="147"/>
      <c r="AB92" s="147"/>
      <c r="AC92" s="147"/>
      <c r="AD92" s="147"/>
      <c r="AE92" s="147"/>
      <c r="AF92" s="147"/>
      <c r="AG92" s="147" t="s">
        <v>159</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74">
        <v>34</v>
      </c>
      <c r="B93" s="175" t="s">
        <v>801</v>
      </c>
      <c r="C93" s="185" t="s">
        <v>802</v>
      </c>
      <c r="D93" s="176" t="s">
        <v>742</v>
      </c>
      <c r="E93" s="177">
        <v>2</v>
      </c>
      <c r="F93" s="178"/>
      <c r="G93" s="179">
        <f>ROUND(E93*F93,2)</f>
        <v>0</v>
      </c>
      <c r="H93" s="178"/>
      <c r="I93" s="179">
        <f>ROUND(E93*H93,2)</f>
        <v>0</v>
      </c>
      <c r="J93" s="178"/>
      <c r="K93" s="179">
        <f>ROUND(E93*J93,2)</f>
        <v>0</v>
      </c>
      <c r="L93" s="179">
        <v>21</v>
      </c>
      <c r="M93" s="179">
        <f>G93*(1+L93/100)</f>
        <v>0</v>
      </c>
      <c r="N93" s="177">
        <v>0</v>
      </c>
      <c r="O93" s="177">
        <f>ROUND(E93*N93,2)</f>
        <v>0</v>
      </c>
      <c r="P93" s="177">
        <v>0</v>
      </c>
      <c r="Q93" s="177">
        <f>ROUND(E93*P93,2)</f>
        <v>0</v>
      </c>
      <c r="R93" s="179"/>
      <c r="S93" s="179" t="s">
        <v>205</v>
      </c>
      <c r="T93" s="180" t="s">
        <v>154</v>
      </c>
      <c r="U93" s="158">
        <v>0</v>
      </c>
      <c r="V93" s="158">
        <f>ROUND(E93*U93,2)</f>
        <v>0</v>
      </c>
      <c r="W93" s="158"/>
      <c r="X93" s="158" t="s">
        <v>218</v>
      </c>
      <c r="Y93" s="147"/>
      <c r="Z93" s="147"/>
      <c r="AA93" s="147"/>
      <c r="AB93" s="147"/>
      <c r="AC93" s="147"/>
      <c r="AD93" s="147"/>
      <c r="AE93" s="147"/>
      <c r="AF93" s="147"/>
      <c r="AG93" s="147" t="s">
        <v>743</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66"/>
      <c r="D94" s="267"/>
      <c r="E94" s="267"/>
      <c r="F94" s="267"/>
      <c r="G94" s="267"/>
      <c r="H94" s="158"/>
      <c r="I94" s="158"/>
      <c r="J94" s="158"/>
      <c r="K94" s="158"/>
      <c r="L94" s="158"/>
      <c r="M94" s="158"/>
      <c r="N94" s="157"/>
      <c r="O94" s="157"/>
      <c r="P94" s="157"/>
      <c r="Q94" s="157"/>
      <c r="R94" s="158"/>
      <c r="S94" s="158"/>
      <c r="T94" s="158"/>
      <c r="U94" s="158"/>
      <c r="V94" s="158"/>
      <c r="W94" s="158"/>
      <c r="X94" s="158"/>
      <c r="Y94" s="147"/>
      <c r="Z94" s="147"/>
      <c r="AA94" s="147"/>
      <c r="AB94" s="147"/>
      <c r="AC94" s="147"/>
      <c r="AD94" s="147"/>
      <c r="AE94" s="147"/>
      <c r="AF94" s="147"/>
      <c r="AG94" s="147" t="s">
        <v>159</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2.5" outlineLevel="1" x14ac:dyDescent="0.2">
      <c r="A95" s="174">
        <v>35</v>
      </c>
      <c r="B95" s="175" t="s">
        <v>803</v>
      </c>
      <c r="C95" s="185" t="s">
        <v>804</v>
      </c>
      <c r="D95" s="176" t="s">
        <v>742</v>
      </c>
      <c r="E95" s="177">
        <v>2</v>
      </c>
      <c r="F95" s="178"/>
      <c r="G95" s="179">
        <f>ROUND(E95*F95,2)</f>
        <v>0</v>
      </c>
      <c r="H95" s="178"/>
      <c r="I95" s="179">
        <f>ROUND(E95*H95,2)</f>
        <v>0</v>
      </c>
      <c r="J95" s="178"/>
      <c r="K95" s="179">
        <f>ROUND(E95*J95,2)</f>
        <v>0</v>
      </c>
      <c r="L95" s="179">
        <v>21</v>
      </c>
      <c r="M95" s="179">
        <f>G95*(1+L95/100)</f>
        <v>0</v>
      </c>
      <c r="N95" s="177">
        <v>0</v>
      </c>
      <c r="O95" s="177">
        <f>ROUND(E95*N95,2)</f>
        <v>0</v>
      </c>
      <c r="P95" s="177">
        <v>0</v>
      </c>
      <c r="Q95" s="177">
        <f>ROUND(E95*P95,2)</f>
        <v>0</v>
      </c>
      <c r="R95" s="179"/>
      <c r="S95" s="179" t="s">
        <v>205</v>
      </c>
      <c r="T95" s="180" t="s">
        <v>154</v>
      </c>
      <c r="U95" s="158">
        <v>0</v>
      </c>
      <c r="V95" s="158">
        <f>ROUND(E95*U95,2)</f>
        <v>0</v>
      </c>
      <c r="W95" s="158"/>
      <c r="X95" s="158" t="s">
        <v>218</v>
      </c>
      <c r="Y95" s="147"/>
      <c r="Z95" s="147"/>
      <c r="AA95" s="147"/>
      <c r="AB95" s="147"/>
      <c r="AC95" s="147"/>
      <c r="AD95" s="147"/>
      <c r="AE95" s="147"/>
      <c r="AF95" s="147"/>
      <c r="AG95" s="147" t="s">
        <v>743</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266"/>
      <c r="D96" s="267"/>
      <c r="E96" s="267"/>
      <c r="F96" s="267"/>
      <c r="G96" s="267"/>
      <c r="H96" s="158"/>
      <c r="I96" s="158"/>
      <c r="J96" s="158"/>
      <c r="K96" s="158"/>
      <c r="L96" s="158"/>
      <c r="M96" s="158"/>
      <c r="N96" s="157"/>
      <c r="O96" s="157"/>
      <c r="P96" s="157"/>
      <c r="Q96" s="157"/>
      <c r="R96" s="158"/>
      <c r="S96" s="158"/>
      <c r="T96" s="158"/>
      <c r="U96" s="158"/>
      <c r="V96" s="158"/>
      <c r="W96" s="158"/>
      <c r="X96" s="158"/>
      <c r="Y96" s="147"/>
      <c r="Z96" s="147"/>
      <c r="AA96" s="147"/>
      <c r="AB96" s="147"/>
      <c r="AC96" s="147"/>
      <c r="AD96" s="147"/>
      <c r="AE96" s="147"/>
      <c r="AF96" s="147"/>
      <c r="AG96" s="147" t="s">
        <v>159</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74">
        <v>36</v>
      </c>
      <c r="B97" s="175" t="s">
        <v>805</v>
      </c>
      <c r="C97" s="185" t="s">
        <v>806</v>
      </c>
      <c r="D97" s="176" t="s">
        <v>742</v>
      </c>
      <c r="E97" s="177">
        <v>3</v>
      </c>
      <c r="F97" s="178"/>
      <c r="G97" s="179">
        <f>ROUND(E97*F97,2)</f>
        <v>0</v>
      </c>
      <c r="H97" s="178"/>
      <c r="I97" s="179">
        <f>ROUND(E97*H97,2)</f>
        <v>0</v>
      </c>
      <c r="J97" s="178"/>
      <c r="K97" s="179">
        <f>ROUND(E97*J97,2)</f>
        <v>0</v>
      </c>
      <c r="L97" s="179">
        <v>21</v>
      </c>
      <c r="M97" s="179">
        <f>G97*(1+L97/100)</f>
        <v>0</v>
      </c>
      <c r="N97" s="177">
        <v>0</v>
      </c>
      <c r="O97" s="177">
        <f>ROUND(E97*N97,2)</f>
        <v>0</v>
      </c>
      <c r="P97" s="177">
        <v>0</v>
      </c>
      <c r="Q97" s="177">
        <f>ROUND(E97*P97,2)</f>
        <v>0</v>
      </c>
      <c r="R97" s="179"/>
      <c r="S97" s="179" t="s">
        <v>205</v>
      </c>
      <c r="T97" s="180" t="s">
        <v>154</v>
      </c>
      <c r="U97" s="158">
        <v>0</v>
      </c>
      <c r="V97" s="158">
        <f>ROUND(E97*U97,2)</f>
        <v>0</v>
      </c>
      <c r="W97" s="158"/>
      <c r="X97" s="158" t="s">
        <v>218</v>
      </c>
      <c r="Y97" s="147"/>
      <c r="Z97" s="147"/>
      <c r="AA97" s="147"/>
      <c r="AB97" s="147"/>
      <c r="AC97" s="147"/>
      <c r="AD97" s="147"/>
      <c r="AE97" s="147"/>
      <c r="AF97" s="147"/>
      <c r="AG97" s="147" t="s">
        <v>743</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66"/>
      <c r="D98" s="267"/>
      <c r="E98" s="267"/>
      <c r="F98" s="267"/>
      <c r="G98" s="267"/>
      <c r="H98" s="158"/>
      <c r="I98" s="158"/>
      <c r="J98" s="158"/>
      <c r="K98" s="158"/>
      <c r="L98" s="158"/>
      <c r="M98" s="158"/>
      <c r="N98" s="157"/>
      <c r="O98" s="157"/>
      <c r="P98" s="157"/>
      <c r="Q98" s="157"/>
      <c r="R98" s="158"/>
      <c r="S98" s="158"/>
      <c r="T98" s="158"/>
      <c r="U98" s="158"/>
      <c r="V98" s="158"/>
      <c r="W98" s="158"/>
      <c r="X98" s="158"/>
      <c r="Y98" s="147"/>
      <c r="Z98" s="147"/>
      <c r="AA98" s="147"/>
      <c r="AB98" s="147"/>
      <c r="AC98" s="147"/>
      <c r="AD98" s="147"/>
      <c r="AE98" s="147"/>
      <c r="AF98" s="147"/>
      <c r="AG98" s="147" t="s">
        <v>159</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4">
        <v>37</v>
      </c>
      <c r="B99" s="175" t="s">
        <v>807</v>
      </c>
      <c r="C99" s="185" t="s">
        <v>808</v>
      </c>
      <c r="D99" s="176" t="s">
        <v>742</v>
      </c>
      <c r="E99" s="177">
        <v>4</v>
      </c>
      <c r="F99" s="178"/>
      <c r="G99" s="179">
        <f>ROUND(E99*F99,2)</f>
        <v>0</v>
      </c>
      <c r="H99" s="178"/>
      <c r="I99" s="179">
        <f>ROUND(E99*H99,2)</f>
        <v>0</v>
      </c>
      <c r="J99" s="178"/>
      <c r="K99" s="179">
        <f>ROUND(E99*J99,2)</f>
        <v>0</v>
      </c>
      <c r="L99" s="179">
        <v>21</v>
      </c>
      <c r="M99" s="179">
        <f>G99*(1+L99/100)</f>
        <v>0</v>
      </c>
      <c r="N99" s="177">
        <v>0</v>
      </c>
      <c r="O99" s="177">
        <f>ROUND(E99*N99,2)</f>
        <v>0</v>
      </c>
      <c r="P99" s="177">
        <v>0</v>
      </c>
      <c r="Q99" s="177">
        <f>ROUND(E99*P99,2)</f>
        <v>0</v>
      </c>
      <c r="R99" s="179"/>
      <c r="S99" s="179" t="s">
        <v>205</v>
      </c>
      <c r="T99" s="180" t="s">
        <v>154</v>
      </c>
      <c r="U99" s="158">
        <v>0</v>
      </c>
      <c r="V99" s="158">
        <f>ROUND(E99*U99,2)</f>
        <v>0</v>
      </c>
      <c r="W99" s="158"/>
      <c r="X99" s="158" t="s">
        <v>218</v>
      </c>
      <c r="Y99" s="147"/>
      <c r="Z99" s="147"/>
      <c r="AA99" s="147"/>
      <c r="AB99" s="147"/>
      <c r="AC99" s="147"/>
      <c r="AD99" s="147"/>
      <c r="AE99" s="147"/>
      <c r="AF99" s="147"/>
      <c r="AG99" s="147" t="s">
        <v>743</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266"/>
      <c r="D100" s="267"/>
      <c r="E100" s="267"/>
      <c r="F100" s="267"/>
      <c r="G100" s="267"/>
      <c r="H100" s="158"/>
      <c r="I100" s="158"/>
      <c r="J100" s="158"/>
      <c r="K100" s="158"/>
      <c r="L100" s="158"/>
      <c r="M100" s="158"/>
      <c r="N100" s="157"/>
      <c r="O100" s="157"/>
      <c r="P100" s="157"/>
      <c r="Q100" s="157"/>
      <c r="R100" s="158"/>
      <c r="S100" s="158"/>
      <c r="T100" s="158"/>
      <c r="U100" s="158"/>
      <c r="V100" s="158"/>
      <c r="W100" s="158"/>
      <c r="X100" s="158"/>
      <c r="Y100" s="147"/>
      <c r="Z100" s="147"/>
      <c r="AA100" s="147"/>
      <c r="AB100" s="147"/>
      <c r="AC100" s="147"/>
      <c r="AD100" s="147"/>
      <c r="AE100" s="147"/>
      <c r="AF100" s="147"/>
      <c r="AG100" s="147" t="s">
        <v>159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4">
        <v>38</v>
      </c>
      <c r="B101" s="175" t="s">
        <v>809</v>
      </c>
      <c r="C101" s="185" t="s">
        <v>810</v>
      </c>
      <c r="D101" s="176" t="s">
        <v>742</v>
      </c>
      <c r="E101" s="177">
        <v>1</v>
      </c>
      <c r="F101" s="178"/>
      <c r="G101" s="179">
        <f>ROUND(E101*F101,2)</f>
        <v>0</v>
      </c>
      <c r="H101" s="178"/>
      <c r="I101" s="179">
        <f>ROUND(E101*H101,2)</f>
        <v>0</v>
      </c>
      <c r="J101" s="178"/>
      <c r="K101" s="179">
        <f>ROUND(E101*J101,2)</f>
        <v>0</v>
      </c>
      <c r="L101" s="179">
        <v>21</v>
      </c>
      <c r="M101" s="179">
        <f>G101*(1+L101/100)</f>
        <v>0</v>
      </c>
      <c r="N101" s="177">
        <v>0</v>
      </c>
      <c r="O101" s="177">
        <f>ROUND(E101*N101,2)</f>
        <v>0</v>
      </c>
      <c r="P101" s="177">
        <v>0</v>
      </c>
      <c r="Q101" s="177">
        <f>ROUND(E101*P101,2)</f>
        <v>0</v>
      </c>
      <c r="R101" s="179"/>
      <c r="S101" s="179" t="s">
        <v>205</v>
      </c>
      <c r="T101" s="180" t="s">
        <v>154</v>
      </c>
      <c r="U101" s="158">
        <v>0</v>
      </c>
      <c r="V101" s="158">
        <f>ROUND(E101*U101,2)</f>
        <v>0</v>
      </c>
      <c r="W101" s="158"/>
      <c r="X101" s="158" t="s">
        <v>218</v>
      </c>
      <c r="Y101" s="147"/>
      <c r="Z101" s="147"/>
      <c r="AA101" s="147"/>
      <c r="AB101" s="147"/>
      <c r="AC101" s="147"/>
      <c r="AD101" s="147"/>
      <c r="AE101" s="147"/>
      <c r="AF101" s="147"/>
      <c r="AG101" s="147" t="s">
        <v>743</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266"/>
      <c r="D102" s="267"/>
      <c r="E102" s="267"/>
      <c r="F102" s="267"/>
      <c r="G102" s="267"/>
      <c r="H102" s="158"/>
      <c r="I102" s="158"/>
      <c r="J102" s="158"/>
      <c r="K102" s="158"/>
      <c r="L102" s="158"/>
      <c r="M102" s="158"/>
      <c r="N102" s="157"/>
      <c r="O102" s="157"/>
      <c r="P102" s="157"/>
      <c r="Q102" s="157"/>
      <c r="R102" s="158"/>
      <c r="S102" s="158"/>
      <c r="T102" s="158"/>
      <c r="U102" s="158"/>
      <c r="V102" s="158"/>
      <c r="W102" s="158"/>
      <c r="X102" s="158"/>
      <c r="Y102" s="147"/>
      <c r="Z102" s="147"/>
      <c r="AA102" s="147"/>
      <c r="AB102" s="147"/>
      <c r="AC102" s="147"/>
      <c r="AD102" s="147"/>
      <c r="AE102" s="147"/>
      <c r="AF102" s="147"/>
      <c r="AG102" s="147" t="s">
        <v>159</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4">
        <v>39</v>
      </c>
      <c r="B103" s="175" t="s">
        <v>796</v>
      </c>
      <c r="C103" s="185" t="s">
        <v>797</v>
      </c>
      <c r="D103" s="176" t="s">
        <v>447</v>
      </c>
      <c r="E103" s="177">
        <v>1</v>
      </c>
      <c r="F103" s="178"/>
      <c r="G103" s="179">
        <f>ROUND(E103*F103,2)</f>
        <v>0</v>
      </c>
      <c r="H103" s="178"/>
      <c r="I103" s="179">
        <f>ROUND(E103*H103,2)</f>
        <v>0</v>
      </c>
      <c r="J103" s="178"/>
      <c r="K103" s="179">
        <f>ROUND(E103*J103,2)</f>
        <v>0</v>
      </c>
      <c r="L103" s="179">
        <v>21</v>
      </c>
      <c r="M103" s="179">
        <f>G103*(1+L103/100)</f>
        <v>0</v>
      </c>
      <c r="N103" s="177">
        <v>0</v>
      </c>
      <c r="O103" s="177">
        <f>ROUND(E103*N103,2)</f>
        <v>0</v>
      </c>
      <c r="P103" s="177">
        <v>0</v>
      </c>
      <c r="Q103" s="177">
        <f>ROUND(E103*P103,2)</f>
        <v>0</v>
      </c>
      <c r="R103" s="179"/>
      <c r="S103" s="179" t="s">
        <v>205</v>
      </c>
      <c r="T103" s="180" t="s">
        <v>154</v>
      </c>
      <c r="U103" s="158">
        <v>0</v>
      </c>
      <c r="V103" s="158">
        <f>ROUND(E103*U103,2)</f>
        <v>0</v>
      </c>
      <c r="W103" s="158"/>
      <c r="X103" s="158" t="s">
        <v>218</v>
      </c>
      <c r="Y103" s="147"/>
      <c r="Z103" s="147"/>
      <c r="AA103" s="147"/>
      <c r="AB103" s="147"/>
      <c r="AC103" s="147"/>
      <c r="AD103" s="147"/>
      <c r="AE103" s="147"/>
      <c r="AF103" s="147"/>
      <c r="AG103" s="147" t="s">
        <v>743</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266"/>
      <c r="D104" s="267"/>
      <c r="E104" s="267"/>
      <c r="F104" s="267"/>
      <c r="G104" s="267"/>
      <c r="H104" s="158"/>
      <c r="I104" s="158"/>
      <c r="J104" s="158"/>
      <c r="K104" s="158"/>
      <c r="L104" s="158"/>
      <c r="M104" s="158"/>
      <c r="N104" s="157"/>
      <c r="O104" s="157"/>
      <c r="P104" s="157"/>
      <c r="Q104" s="157"/>
      <c r="R104" s="158"/>
      <c r="S104" s="158"/>
      <c r="T104" s="158"/>
      <c r="U104" s="158"/>
      <c r="V104" s="158"/>
      <c r="W104" s="158"/>
      <c r="X104" s="158"/>
      <c r="Y104" s="147"/>
      <c r="Z104" s="147"/>
      <c r="AA104" s="147"/>
      <c r="AB104" s="147"/>
      <c r="AC104" s="147"/>
      <c r="AD104" s="147"/>
      <c r="AE104" s="147"/>
      <c r="AF104" s="147"/>
      <c r="AG104" s="147" t="s">
        <v>159</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x14ac:dyDescent="0.2">
      <c r="A105" s="164" t="s">
        <v>148</v>
      </c>
      <c r="B105" s="165" t="s">
        <v>82</v>
      </c>
      <c r="C105" s="184" t="s">
        <v>84</v>
      </c>
      <c r="D105" s="166"/>
      <c r="E105" s="167"/>
      <c r="F105" s="168"/>
      <c r="G105" s="168">
        <f>SUMIF(AG106:AG126,"&lt;&gt;NOR",G106:G126)</f>
        <v>0</v>
      </c>
      <c r="H105" s="168"/>
      <c r="I105" s="168">
        <f>SUM(I106:I126)</f>
        <v>0</v>
      </c>
      <c r="J105" s="168"/>
      <c r="K105" s="168">
        <f>SUM(K106:K126)</f>
        <v>0</v>
      </c>
      <c r="L105" s="168"/>
      <c r="M105" s="168">
        <f>SUM(M106:M126)</f>
        <v>0</v>
      </c>
      <c r="N105" s="167"/>
      <c r="O105" s="167">
        <f>SUM(O106:O126)</f>
        <v>0</v>
      </c>
      <c r="P105" s="167"/>
      <c r="Q105" s="167">
        <f>SUM(Q106:Q126)</f>
        <v>0</v>
      </c>
      <c r="R105" s="168"/>
      <c r="S105" s="168"/>
      <c r="T105" s="169"/>
      <c r="U105" s="163"/>
      <c r="V105" s="163">
        <f>SUM(V106:V126)</f>
        <v>0</v>
      </c>
      <c r="W105" s="163"/>
      <c r="X105" s="163"/>
      <c r="AG105" t="s">
        <v>149</v>
      </c>
    </row>
    <row r="106" spans="1:60" ht="22.5" outlineLevel="1" x14ac:dyDescent="0.2">
      <c r="A106" s="174">
        <v>40</v>
      </c>
      <c r="B106" s="175" t="s">
        <v>811</v>
      </c>
      <c r="C106" s="185" t="s">
        <v>812</v>
      </c>
      <c r="D106" s="176" t="s">
        <v>216</v>
      </c>
      <c r="E106" s="177">
        <v>2972.3</v>
      </c>
      <c r="F106" s="178"/>
      <c r="G106" s="179">
        <f>ROUND(E106*F106,2)</f>
        <v>0</v>
      </c>
      <c r="H106" s="178"/>
      <c r="I106" s="179">
        <f>ROUND(E106*H106,2)</f>
        <v>0</v>
      </c>
      <c r="J106" s="178"/>
      <c r="K106" s="179">
        <f>ROUND(E106*J106,2)</f>
        <v>0</v>
      </c>
      <c r="L106" s="179">
        <v>21</v>
      </c>
      <c r="M106" s="179">
        <f>G106*(1+L106/100)</f>
        <v>0</v>
      </c>
      <c r="N106" s="177">
        <v>0</v>
      </c>
      <c r="O106" s="177">
        <f>ROUND(E106*N106,2)</f>
        <v>0</v>
      </c>
      <c r="P106" s="177">
        <v>0</v>
      </c>
      <c r="Q106" s="177">
        <f>ROUND(E106*P106,2)</f>
        <v>0</v>
      </c>
      <c r="R106" s="179"/>
      <c r="S106" s="179" t="s">
        <v>205</v>
      </c>
      <c r="T106" s="180" t="s">
        <v>154</v>
      </c>
      <c r="U106" s="158">
        <v>0</v>
      </c>
      <c r="V106" s="158">
        <f>ROUND(E106*U106,2)</f>
        <v>0</v>
      </c>
      <c r="W106" s="158"/>
      <c r="X106" s="158" t="s">
        <v>218</v>
      </c>
      <c r="Y106" s="147"/>
      <c r="Z106" s="147"/>
      <c r="AA106" s="147"/>
      <c r="AB106" s="147"/>
      <c r="AC106" s="147"/>
      <c r="AD106" s="147"/>
      <c r="AE106" s="147"/>
      <c r="AF106" s="147"/>
      <c r="AG106" s="147" t="s">
        <v>743</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266"/>
      <c r="D107" s="267"/>
      <c r="E107" s="267"/>
      <c r="F107" s="267"/>
      <c r="G107" s="267"/>
      <c r="H107" s="158"/>
      <c r="I107" s="158"/>
      <c r="J107" s="158"/>
      <c r="K107" s="158"/>
      <c r="L107" s="158"/>
      <c r="M107" s="158"/>
      <c r="N107" s="157"/>
      <c r="O107" s="157"/>
      <c r="P107" s="157"/>
      <c r="Q107" s="157"/>
      <c r="R107" s="158"/>
      <c r="S107" s="158"/>
      <c r="T107" s="158"/>
      <c r="U107" s="158"/>
      <c r="V107" s="158"/>
      <c r="W107" s="158"/>
      <c r="X107" s="158"/>
      <c r="Y107" s="147"/>
      <c r="Z107" s="147"/>
      <c r="AA107" s="147"/>
      <c r="AB107" s="147"/>
      <c r="AC107" s="147"/>
      <c r="AD107" s="147"/>
      <c r="AE107" s="147"/>
      <c r="AF107" s="147"/>
      <c r="AG107" s="147" t="s">
        <v>159</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4">
        <v>41</v>
      </c>
      <c r="B108" s="175" t="s">
        <v>813</v>
      </c>
      <c r="C108" s="185" t="s">
        <v>814</v>
      </c>
      <c r="D108" s="176" t="s">
        <v>216</v>
      </c>
      <c r="E108" s="177">
        <v>2972.3</v>
      </c>
      <c r="F108" s="178"/>
      <c r="G108" s="179">
        <f>ROUND(E108*F108,2)</f>
        <v>0</v>
      </c>
      <c r="H108" s="178"/>
      <c r="I108" s="179">
        <f>ROUND(E108*H108,2)</f>
        <v>0</v>
      </c>
      <c r="J108" s="178"/>
      <c r="K108" s="179">
        <f>ROUND(E108*J108,2)</f>
        <v>0</v>
      </c>
      <c r="L108" s="179">
        <v>21</v>
      </c>
      <c r="M108" s="179">
        <f>G108*(1+L108/100)</f>
        <v>0</v>
      </c>
      <c r="N108" s="177">
        <v>0</v>
      </c>
      <c r="O108" s="177">
        <f>ROUND(E108*N108,2)</f>
        <v>0</v>
      </c>
      <c r="P108" s="177">
        <v>0</v>
      </c>
      <c r="Q108" s="177">
        <f>ROUND(E108*P108,2)</f>
        <v>0</v>
      </c>
      <c r="R108" s="179"/>
      <c r="S108" s="179" t="s">
        <v>205</v>
      </c>
      <c r="T108" s="180" t="s">
        <v>154</v>
      </c>
      <c r="U108" s="158">
        <v>0</v>
      </c>
      <c r="V108" s="158">
        <f>ROUND(E108*U108,2)</f>
        <v>0</v>
      </c>
      <c r="W108" s="158"/>
      <c r="X108" s="158" t="s">
        <v>218</v>
      </c>
      <c r="Y108" s="147"/>
      <c r="Z108" s="147"/>
      <c r="AA108" s="147"/>
      <c r="AB108" s="147"/>
      <c r="AC108" s="147"/>
      <c r="AD108" s="147"/>
      <c r="AE108" s="147"/>
      <c r="AF108" s="147"/>
      <c r="AG108" s="147" t="s">
        <v>743</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266"/>
      <c r="D109" s="267"/>
      <c r="E109" s="267"/>
      <c r="F109" s="267"/>
      <c r="G109" s="267"/>
      <c r="H109" s="158"/>
      <c r="I109" s="158"/>
      <c r="J109" s="158"/>
      <c r="K109" s="158"/>
      <c r="L109" s="158"/>
      <c r="M109" s="158"/>
      <c r="N109" s="157"/>
      <c r="O109" s="157"/>
      <c r="P109" s="157"/>
      <c r="Q109" s="157"/>
      <c r="R109" s="158"/>
      <c r="S109" s="158"/>
      <c r="T109" s="158"/>
      <c r="U109" s="158"/>
      <c r="V109" s="158"/>
      <c r="W109" s="158"/>
      <c r="X109" s="158"/>
      <c r="Y109" s="147"/>
      <c r="Z109" s="147"/>
      <c r="AA109" s="147"/>
      <c r="AB109" s="147"/>
      <c r="AC109" s="147"/>
      <c r="AD109" s="147"/>
      <c r="AE109" s="147"/>
      <c r="AF109" s="147"/>
      <c r="AG109" s="147" t="s">
        <v>159</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74">
        <v>42</v>
      </c>
      <c r="B110" s="175" t="s">
        <v>815</v>
      </c>
      <c r="C110" s="185" t="s">
        <v>816</v>
      </c>
      <c r="D110" s="176" t="s">
        <v>216</v>
      </c>
      <c r="E110" s="177">
        <v>5944.6</v>
      </c>
      <c r="F110" s="178"/>
      <c r="G110" s="179">
        <f>ROUND(E110*F110,2)</f>
        <v>0</v>
      </c>
      <c r="H110" s="178"/>
      <c r="I110" s="179">
        <f>ROUND(E110*H110,2)</f>
        <v>0</v>
      </c>
      <c r="J110" s="178"/>
      <c r="K110" s="179">
        <f>ROUND(E110*J110,2)</f>
        <v>0</v>
      </c>
      <c r="L110" s="179">
        <v>21</v>
      </c>
      <c r="M110" s="179">
        <f>G110*(1+L110/100)</f>
        <v>0</v>
      </c>
      <c r="N110" s="177">
        <v>0</v>
      </c>
      <c r="O110" s="177">
        <f>ROUND(E110*N110,2)</f>
        <v>0</v>
      </c>
      <c r="P110" s="177">
        <v>0</v>
      </c>
      <c r="Q110" s="177">
        <f>ROUND(E110*P110,2)</f>
        <v>0</v>
      </c>
      <c r="R110" s="179"/>
      <c r="S110" s="179" t="s">
        <v>205</v>
      </c>
      <c r="T110" s="180" t="s">
        <v>154</v>
      </c>
      <c r="U110" s="158">
        <v>0</v>
      </c>
      <c r="V110" s="158">
        <f>ROUND(E110*U110,2)</f>
        <v>0</v>
      </c>
      <c r="W110" s="158"/>
      <c r="X110" s="158" t="s">
        <v>218</v>
      </c>
      <c r="Y110" s="147"/>
      <c r="Z110" s="147"/>
      <c r="AA110" s="147"/>
      <c r="AB110" s="147"/>
      <c r="AC110" s="147"/>
      <c r="AD110" s="147"/>
      <c r="AE110" s="147"/>
      <c r="AF110" s="147"/>
      <c r="AG110" s="147" t="s">
        <v>743</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266"/>
      <c r="D111" s="267"/>
      <c r="E111" s="267"/>
      <c r="F111" s="267"/>
      <c r="G111" s="267"/>
      <c r="H111" s="158"/>
      <c r="I111" s="158"/>
      <c r="J111" s="158"/>
      <c r="K111" s="158"/>
      <c r="L111" s="158"/>
      <c r="M111" s="158"/>
      <c r="N111" s="157"/>
      <c r="O111" s="157"/>
      <c r="P111" s="157"/>
      <c r="Q111" s="157"/>
      <c r="R111" s="158"/>
      <c r="S111" s="158"/>
      <c r="T111" s="158"/>
      <c r="U111" s="158"/>
      <c r="V111" s="158"/>
      <c r="W111" s="158"/>
      <c r="X111" s="158"/>
      <c r="Y111" s="147"/>
      <c r="Z111" s="147"/>
      <c r="AA111" s="147"/>
      <c r="AB111" s="147"/>
      <c r="AC111" s="147"/>
      <c r="AD111" s="147"/>
      <c r="AE111" s="147"/>
      <c r="AF111" s="147"/>
      <c r="AG111" s="147" t="s">
        <v>159</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ht="22.5" outlineLevel="1" x14ac:dyDescent="0.2">
      <c r="A112" s="174">
        <v>43</v>
      </c>
      <c r="B112" s="175" t="s">
        <v>817</v>
      </c>
      <c r="C112" s="185" t="s">
        <v>818</v>
      </c>
      <c r="D112" s="176" t="s">
        <v>216</v>
      </c>
      <c r="E112" s="177">
        <v>2972.3</v>
      </c>
      <c r="F112" s="178"/>
      <c r="G112" s="179">
        <f>ROUND(E112*F112,2)</f>
        <v>0</v>
      </c>
      <c r="H112" s="178"/>
      <c r="I112" s="179">
        <f>ROUND(E112*H112,2)</f>
        <v>0</v>
      </c>
      <c r="J112" s="178"/>
      <c r="K112" s="179">
        <f>ROUND(E112*J112,2)</f>
        <v>0</v>
      </c>
      <c r="L112" s="179">
        <v>21</v>
      </c>
      <c r="M112" s="179">
        <f>G112*(1+L112/100)</f>
        <v>0</v>
      </c>
      <c r="N112" s="177">
        <v>0</v>
      </c>
      <c r="O112" s="177">
        <f>ROUND(E112*N112,2)</f>
        <v>0</v>
      </c>
      <c r="P112" s="177">
        <v>0</v>
      </c>
      <c r="Q112" s="177">
        <f>ROUND(E112*P112,2)</f>
        <v>0</v>
      </c>
      <c r="R112" s="179"/>
      <c r="S112" s="179" t="s">
        <v>205</v>
      </c>
      <c r="T112" s="180" t="s">
        <v>154</v>
      </c>
      <c r="U112" s="158">
        <v>0</v>
      </c>
      <c r="V112" s="158">
        <f>ROUND(E112*U112,2)</f>
        <v>0</v>
      </c>
      <c r="W112" s="158"/>
      <c r="X112" s="158" t="s">
        <v>218</v>
      </c>
      <c r="Y112" s="147"/>
      <c r="Z112" s="147"/>
      <c r="AA112" s="147"/>
      <c r="AB112" s="147"/>
      <c r="AC112" s="147"/>
      <c r="AD112" s="147"/>
      <c r="AE112" s="147"/>
      <c r="AF112" s="147"/>
      <c r="AG112" s="147" t="s">
        <v>743</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266"/>
      <c r="D113" s="267"/>
      <c r="E113" s="267"/>
      <c r="F113" s="267"/>
      <c r="G113" s="267"/>
      <c r="H113" s="158"/>
      <c r="I113" s="158"/>
      <c r="J113" s="158"/>
      <c r="K113" s="158"/>
      <c r="L113" s="158"/>
      <c r="M113" s="158"/>
      <c r="N113" s="157"/>
      <c r="O113" s="157"/>
      <c r="P113" s="157"/>
      <c r="Q113" s="157"/>
      <c r="R113" s="158"/>
      <c r="S113" s="158"/>
      <c r="T113" s="158"/>
      <c r="U113" s="158"/>
      <c r="V113" s="158"/>
      <c r="W113" s="158"/>
      <c r="X113" s="158"/>
      <c r="Y113" s="147"/>
      <c r="Z113" s="147"/>
      <c r="AA113" s="147"/>
      <c r="AB113" s="147"/>
      <c r="AC113" s="147"/>
      <c r="AD113" s="147"/>
      <c r="AE113" s="147"/>
      <c r="AF113" s="147"/>
      <c r="AG113" s="147" t="s">
        <v>159</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4">
        <v>44</v>
      </c>
      <c r="B114" s="175" t="s">
        <v>819</v>
      </c>
      <c r="C114" s="185" t="s">
        <v>820</v>
      </c>
      <c r="D114" s="176" t="s">
        <v>447</v>
      </c>
      <c r="E114" s="177">
        <v>5.9450000000000003E-2</v>
      </c>
      <c r="F114" s="178"/>
      <c r="G114" s="179">
        <f>ROUND(E114*F114,2)</f>
        <v>0</v>
      </c>
      <c r="H114" s="178"/>
      <c r="I114" s="179">
        <f>ROUND(E114*H114,2)</f>
        <v>0</v>
      </c>
      <c r="J114" s="178"/>
      <c r="K114" s="179">
        <f>ROUND(E114*J114,2)</f>
        <v>0</v>
      </c>
      <c r="L114" s="179">
        <v>21</v>
      </c>
      <c r="M114" s="179">
        <f>G114*(1+L114/100)</f>
        <v>0</v>
      </c>
      <c r="N114" s="177">
        <v>0</v>
      </c>
      <c r="O114" s="177">
        <f>ROUND(E114*N114,2)</f>
        <v>0</v>
      </c>
      <c r="P114" s="177">
        <v>0</v>
      </c>
      <c r="Q114" s="177">
        <f>ROUND(E114*P114,2)</f>
        <v>0</v>
      </c>
      <c r="R114" s="179"/>
      <c r="S114" s="179" t="s">
        <v>205</v>
      </c>
      <c r="T114" s="180" t="s">
        <v>154</v>
      </c>
      <c r="U114" s="158">
        <v>0</v>
      </c>
      <c r="V114" s="158">
        <f>ROUND(E114*U114,2)</f>
        <v>0</v>
      </c>
      <c r="W114" s="158"/>
      <c r="X114" s="158" t="s">
        <v>218</v>
      </c>
      <c r="Y114" s="147"/>
      <c r="Z114" s="147"/>
      <c r="AA114" s="147"/>
      <c r="AB114" s="147"/>
      <c r="AC114" s="147"/>
      <c r="AD114" s="147"/>
      <c r="AE114" s="147"/>
      <c r="AF114" s="147"/>
      <c r="AG114" s="147" t="s">
        <v>743</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266"/>
      <c r="D115" s="267"/>
      <c r="E115" s="267"/>
      <c r="F115" s="267"/>
      <c r="G115" s="267"/>
      <c r="H115" s="158"/>
      <c r="I115" s="158"/>
      <c r="J115" s="158"/>
      <c r="K115" s="158"/>
      <c r="L115" s="158"/>
      <c r="M115" s="158"/>
      <c r="N115" s="157"/>
      <c r="O115" s="157"/>
      <c r="P115" s="157"/>
      <c r="Q115" s="157"/>
      <c r="R115" s="158"/>
      <c r="S115" s="158"/>
      <c r="T115" s="158"/>
      <c r="U115" s="158"/>
      <c r="V115" s="158"/>
      <c r="W115" s="158"/>
      <c r="X115" s="158"/>
      <c r="Y115" s="147"/>
      <c r="Z115" s="147"/>
      <c r="AA115" s="147"/>
      <c r="AB115" s="147"/>
      <c r="AC115" s="147"/>
      <c r="AD115" s="147"/>
      <c r="AE115" s="147"/>
      <c r="AF115" s="147"/>
      <c r="AG115" s="147" t="s">
        <v>159</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33.75" outlineLevel="1" x14ac:dyDescent="0.2">
      <c r="A116" s="174">
        <v>45</v>
      </c>
      <c r="B116" s="175" t="s">
        <v>821</v>
      </c>
      <c r="C116" s="185" t="s">
        <v>822</v>
      </c>
      <c r="D116" s="176" t="s">
        <v>234</v>
      </c>
      <c r="E116" s="177">
        <v>116.1</v>
      </c>
      <c r="F116" s="178"/>
      <c r="G116" s="179">
        <f>ROUND(E116*F116,2)</f>
        <v>0</v>
      </c>
      <c r="H116" s="178"/>
      <c r="I116" s="179">
        <f>ROUND(E116*H116,2)</f>
        <v>0</v>
      </c>
      <c r="J116" s="178"/>
      <c r="K116" s="179">
        <f>ROUND(E116*J116,2)</f>
        <v>0</v>
      </c>
      <c r="L116" s="179">
        <v>21</v>
      </c>
      <c r="M116" s="179">
        <f>G116*(1+L116/100)</f>
        <v>0</v>
      </c>
      <c r="N116" s="177">
        <v>0</v>
      </c>
      <c r="O116" s="177">
        <f>ROUND(E116*N116,2)</f>
        <v>0</v>
      </c>
      <c r="P116" s="177">
        <v>0</v>
      </c>
      <c r="Q116" s="177">
        <f>ROUND(E116*P116,2)</f>
        <v>0</v>
      </c>
      <c r="R116" s="179"/>
      <c r="S116" s="179" t="s">
        <v>205</v>
      </c>
      <c r="T116" s="180" t="s">
        <v>154</v>
      </c>
      <c r="U116" s="158">
        <v>0</v>
      </c>
      <c r="V116" s="158">
        <f>ROUND(E116*U116,2)</f>
        <v>0</v>
      </c>
      <c r="W116" s="158"/>
      <c r="X116" s="158" t="s">
        <v>218</v>
      </c>
      <c r="Y116" s="147"/>
      <c r="Z116" s="147"/>
      <c r="AA116" s="147"/>
      <c r="AB116" s="147"/>
      <c r="AC116" s="147"/>
      <c r="AD116" s="147"/>
      <c r="AE116" s="147"/>
      <c r="AF116" s="147"/>
      <c r="AG116" s="147" t="s">
        <v>743</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262" t="s">
        <v>823</v>
      </c>
      <c r="D117" s="263"/>
      <c r="E117" s="263"/>
      <c r="F117" s="263"/>
      <c r="G117" s="263"/>
      <c r="H117" s="158"/>
      <c r="I117" s="158"/>
      <c r="J117" s="158"/>
      <c r="K117" s="158"/>
      <c r="L117" s="158"/>
      <c r="M117" s="158"/>
      <c r="N117" s="157"/>
      <c r="O117" s="157"/>
      <c r="P117" s="157"/>
      <c r="Q117" s="157"/>
      <c r="R117" s="158"/>
      <c r="S117" s="158"/>
      <c r="T117" s="158"/>
      <c r="U117" s="158"/>
      <c r="V117" s="158"/>
      <c r="W117" s="158"/>
      <c r="X117" s="158"/>
      <c r="Y117" s="147"/>
      <c r="Z117" s="147"/>
      <c r="AA117" s="147"/>
      <c r="AB117" s="147"/>
      <c r="AC117" s="147"/>
      <c r="AD117" s="147"/>
      <c r="AE117" s="147"/>
      <c r="AF117" s="147"/>
      <c r="AG117" s="147" t="s">
        <v>157</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264"/>
      <c r="D118" s="265"/>
      <c r="E118" s="265"/>
      <c r="F118" s="265"/>
      <c r="G118" s="265"/>
      <c r="H118" s="158"/>
      <c r="I118" s="158"/>
      <c r="J118" s="158"/>
      <c r="K118" s="158"/>
      <c r="L118" s="158"/>
      <c r="M118" s="158"/>
      <c r="N118" s="157"/>
      <c r="O118" s="157"/>
      <c r="P118" s="157"/>
      <c r="Q118" s="157"/>
      <c r="R118" s="158"/>
      <c r="S118" s="158"/>
      <c r="T118" s="158"/>
      <c r="U118" s="158"/>
      <c r="V118" s="158"/>
      <c r="W118" s="158"/>
      <c r="X118" s="158"/>
      <c r="Y118" s="147"/>
      <c r="Z118" s="147"/>
      <c r="AA118" s="147"/>
      <c r="AB118" s="147"/>
      <c r="AC118" s="147"/>
      <c r="AD118" s="147"/>
      <c r="AE118" s="147"/>
      <c r="AF118" s="147"/>
      <c r="AG118" s="147" t="s">
        <v>159</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4">
        <v>46</v>
      </c>
      <c r="B119" s="175" t="s">
        <v>740</v>
      </c>
      <c r="C119" s="185" t="s">
        <v>824</v>
      </c>
      <c r="D119" s="176" t="s">
        <v>742</v>
      </c>
      <c r="E119" s="177">
        <v>128</v>
      </c>
      <c r="F119" s="178"/>
      <c r="G119" s="179">
        <f>ROUND(E119*F119,2)</f>
        <v>0</v>
      </c>
      <c r="H119" s="178"/>
      <c r="I119" s="179">
        <f>ROUND(E119*H119,2)</f>
        <v>0</v>
      </c>
      <c r="J119" s="178"/>
      <c r="K119" s="179">
        <f>ROUND(E119*J119,2)</f>
        <v>0</v>
      </c>
      <c r="L119" s="179">
        <v>21</v>
      </c>
      <c r="M119" s="179">
        <f>G119*(1+L119/100)</f>
        <v>0</v>
      </c>
      <c r="N119" s="177">
        <v>0</v>
      </c>
      <c r="O119" s="177">
        <f>ROUND(E119*N119,2)</f>
        <v>0</v>
      </c>
      <c r="P119" s="177">
        <v>0</v>
      </c>
      <c r="Q119" s="177">
        <f>ROUND(E119*P119,2)</f>
        <v>0</v>
      </c>
      <c r="R119" s="179"/>
      <c r="S119" s="179" t="s">
        <v>205</v>
      </c>
      <c r="T119" s="180" t="s">
        <v>154</v>
      </c>
      <c r="U119" s="158">
        <v>0</v>
      </c>
      <c r="V119" s="158">
        <f>ROUND(E119*U119,2)</f>
        <v>0</v>
      </c>
      <c r="W119" s="158"/>
      <c r="X119" s="158" t="s">
        <v>728</v>
      </c>
      <c r="Y119" s="147"/>
      <c r="Z119" s="147"/>
      <c r="AA119" s="147"/>
      <c r="AB119" s="147"/>
      <c r="AC119" s="147"/>
      <c r="AD119" s="147"/>
      <c r="AE119" s="147"/>
      <c r="AF119" s="147"/>
      <c r="AG119" s="147" t="s">
        <v>766</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266"/>
      <c r="D120" s="267"/>
      <c r="E120" s="267"/>
      <c r="F120" s="267"/>
      <c r="G120" s="267"/>
      <c r="H120" s="158"/>
      <c r="I120" s="158"/>
      <c r="J120" s="158"/>
      <c r="K120" s="158"/>
      <c r="L120" s="158"/>
      <c r="M120" s="158"/>
      <c r="N120" s="157"/>
      <c r="O120" s="157"/>
      <c r="P120" s="157"/>
      <c r="Q120" s="157"/>
      <c r="R120" s="158"/>
      <c r="S120" s="158"/>
      <c r="T120" s="158"/>
      <c r="U120" s="158"/>
      <c r="V120" s="158"/>
      <c r="W120" s="158"/>
      <c r="X120" s="158"/>
      <c r="Y120" s="147"/>
      <c r="Z120" s="147"/>
      <c r="AA120" s="147"/>
      <c r="AB120" s="147"/>
      <c r="AC120" s="147"/>
      <c r="AD120" s="147"/>
      <c r="AE120" s="147"/>
      <c r="AF120" s="147"/>
      <c r="AG120" s="147" t="s">
        <v>159</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4">
        <v>47</v>
      </c>
      <c r="B121" s="175" t="s">
        <v>740</v>
      </c>
      <c r="C121" s="185" t="s">
        <v>825</v>
      </c>
      <c r="D121" s="176" t="s">
        <v>742</v>
      </c>
      <c r="E121" s="177">
        <v>348</v>
      </c>
      <c r="F121" s="178"/>
      <c r="G121" s="179">
        <f>ROUND(E121*F121,2)</f>
        <v>0</v>
      </c>
      <c r="H121" s="178"/>
      <c r="I121" s="179">
        <f>ROUND(E121*H121,2)</f>
        <v>0</v>
      </c>
      <c r="J121" s="178"/>
      <c r="K121" s="179">
        <f>ROUND(E121*J121,2)</f>
        <v>0</v>
      </c>
      <c r="L121" s="179">
        <v>21</v>
      </c>
      <c r="M121" s="179">
        <f>G121*(1+L121/100)</f>
        <v>0</v>
      </c>
      <c r="N121" s="177">
        <v>0</v>
      </c>
      <c r="O121" s="177">
        <f>ROUND(E121*N121,2)</f>
        <v>0</v>
      </c>
      <c r="P121" s="177">
        <v>0</v>
      </c>
      <c r="Q121" s="177">
        <f>ROUND(E121*P121,2)</f>
        <v>0</v>
      </c>
      <c r="R121" s="179"/>
      <c r="S121" s="179" t="s">
        <v>205</v>
      </c>
      <c r="T121" s="180" t="s">
        <v>154</v>
      </c>
      <c r="U121" s="158">
        <v>0</v>
      </c>
      <c r="V121" s="158">
        <f>ROUND(E121*U121,2)</f>
        <v>0</v>
      </c>
      <c r="W121" s="158"/>
      <c r="X121" s="158" t="s">
        <v>728</v>
      </c>
      <c r="Y121" s="147"/>
      <c r="Z121" s="147"/>
      <c r="AA121" s="147"/>
      <c r="AB121" s="147"/>
      <c r="AC121" s="147"/>
      <c r="AD121" s="147"/>
      <c r="AE121" s="147"/>
      <c r="AF121" s="147"/>
      <c r="AG121" s="147" t="s">
        <v>766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266"/>
      <c r="D122" s="267"/>
      <c r="E122" s="267"/>
      <c r="F122" s="267"/>
      <c r="G122" s="267"/>
      <c r="H122" s="158"/>
      <c r="I122" s="158"/>
      <c r="J122" s="158"/>
      <c r="K122" s="158"/>
      <c r="L122" s="158"/>
      <c r="M122" s="158"/>
      <c r="N122" s="157"/>
      <c r="O122" s="157"/>
      <c r="P122" s="157"/>
      <c r="Q122" s="157"/>
      <c r="R122" s="158"/>
      <c r="S122" s="158"/>
      <c r="T122" s="158"/>
      <c r="U122" s="158"/>
      <c r="V122" s="158"/>
      <c r="W122" s="158"/>
      <c r="X122" s="158"/>
      <c r="Y122" s="147"/>
      <c r="Z122" s="147"/>
      <c r="AA122" s="147"/>
      <c r="AB122" s="147"/>
      <c r="AC122" s="147"/>
      <c r="AD122" s="147"/>
      <c r="AE122" s="147"/>
      <c r="AF122" s="147"/>
      <c r="AG122" s="147" t="s">
        <v>159</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4">
        <v>48</v>
      </c>
      <c r="B123" s="175" t="s">
        <v>796</v>
      </c>
      <c r="C123" s="185" t="s">
        <v>826</v>
      </c>
      <c r="D123" s="176" t="s">
        <v>447</v>
      </c>
      <c r="E123" s="177">
        <v>0.129</v>
      </c>
      <c r="F123" s="178"/>
      <c r="G123" s="179">
        <f>ROUND(E123*F123,2)</f>
        <v>0</v>
      </c>
      <c r="H123" s="178"/>
      <c r="I123" s="179">
        <f>ROUND(E123*H123,2)</f>
        <v>0</v>
      </c>
      <c r="J123" s="178"/>
      <c r="K123" s="179">
        <f>ROUND(E123*J123,2)</f>
        <v>0</v>
      </c>
      <c r="L123" s="179">
        <v>21</v>
      </c>
      <c r="M123" s="179">
        <f>G123*(1+L123/100)</f>
        <v>0</v>
      </c>
      <c r="N123" s="177">
        <v>0</v>
      </c>
      <c r="O123" s="177">
        <f>ROUND(E123*N123,2)</f>
        <v>0</v>
      </c>
      <c r="P123" s="177">
        <v>0</v>
      </c>
      <c r="Q123" s="177">
        <f>ROUND(E123*P123,2)</f>
        <v>0</v>
      </c>
      <c r="R123" s="179"/>
      <c r="S123" s="179" t="s">
        <v>205</v>
      </c>
      <c r="T123" s="180" t="s">
        <v>154</v>
      </c>
      <c r="U123" s="158">
        <v>0</v>
      </c>
      <c r="V123" s="158">
        <f>ROUND(E123*U123,2)</f>
        <v>0</v>
      </c>
      <c r="W123" s="158"/>
      <c r="X123" s="158" t="s">
        <v>728</v>
      </c>
      <c r="Y123" s="147"/>
      <c r="Z123" s="147"/>
      <c r="AA123" s="147"/>
      <c r="AB123" s="147"/>
      <c r="AC123" s="147"/>
      <c r="AD123" s="147"/>
      <c r="AE123" s="147"/>
      <c r="AF123" s="147"/>
      <c r="AG123" s="147" t="s">
        <v>729</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66"/>
      <c r="D124" s="267"/>
      <c r="E124" s="267"/>
      <c r="F124" s="267"/>
      <c r="G124" s="267"/>
      <c r="H124" s="158"/>
      <c r="I124" s="158"/>
      <c r="J124" s="158"/>
      <c r="K124" s="158"/>
      <c r="L124" s="158"/>
      <c r="M124" s="158"/>
      <c r="N124" s="157"/>
      <c r="O124" s="157"/>
      <c r="P124" s="157"/>
      <c r="Q124" s="157"/>
      <c r="R124" s="158"/>
      <c r="S124" s="158"/>
      <c r="T124" s="158"/>
      <c r="U124" s="158"/>
      <c r="V124" s="158"/>
      <c r="W124" s="158"/>
      <c r="X124" s="158"/>
      <c r="Y124" s="147"/>
      <c r="Z124" s="147"/>
      <c r="AA124" s="147"/>
      <c r="AB124" s="147"/>
      <c r="AC124" s="147"/>
      <c r="AD124" s="147"/>
      <c r="AE124" s="147"/>
      <c r="AF124" s="147"/>
      <c r="AG124" s="147" t="s">
        <v>159</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4">
        <v>49</v>
      </c>
      <c r="B125" s="175" t="s">
        <v>796</v>
      </c>
      <c r="C125" s="185" t="s">
        <v>827</v>
      </c>
      <c r="D125" s="176" t="s">
        <v>447</v>
      </c>
      <c r="E125" s="177">
        <v>5.9450000000000003E-2</v>
      </c>
      <c r="F125" s="178"/>
      <c r="G125" s="179">
        <f>ROUND(E125*F125,2)</f>
        <v>0</v>
      </c>
      <c r="H125" s="178"/>
      <c r="I125" s="179">
        <f>ROUND(E125*H125,2)</f>
        <v>0</v>
      </c>
      <c r="J125" s="178"/>
      <c r="K125" s="179">
        <f>ROUND(E125*J125,2)</f>
        <v>0</v>
      </c>
      <c r="L125" s="179">
        <v>21</v>
      </c>
      <c r="M125" s="179">
        <f>G125*(1+L125/100)</f>
        <v>0</v>
      </c>
      <c r="N125" s="177">
        <v>0</v>
      </c>
      <c r="O125" s="177">
        <f>ROUND(E125*N125,2)</f>
        <v>0</v>
      </c>
      <c r="P125" s="177">
        <v>0</v>
      </c>
      <c r="Q125" s="177">
        <f>ROUND(E125*P125,2)</f>
        <v>0</v>
      </c>
      <c r="R125" s="179"/>
      <c r="S125" s="179" t="s">
        <v>205</v>
      </c>
      <c r="T125" s="180" t="s">
        <v>154</v>
      </c>
      <c r="U125" s="158">
        <v>0</v>
      </c>
      <c r="V125" s="158">
        <f>ROUND(E125*U125,2)</f>
        <v>0</v>
      </c>
      <c r="W125" s="158"/>
      <c r="X125" s="158" t="s">
        <v>728</v>
      </c>
      <c r="Y125" s="147"/>
      <c r="Z125" s="147"/>
      <c r="AA125" s="147"/>
      <c r="AB125" s="147"/>
      <c r="AC125" s="147"/>
      <c r="AD125" s="147"/>
      <c r="AE125" s="147"/>
      <c r="AF125" s="147"/>
      <c r="AG125" s="147" t="s">
        <v>729</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266"/>
      <c r="D126" s="267"/>
      <c r="E126" s="267"/>
      <c r="F126" s="267"/>
      <c r="G126" s="267"/>
      <c r="H126" s="158"/>
      <c r="I126" s="158"/>
      <c r="J126" s="158"/>
      <c r="K126" s="158"/>
      <c r="L126" s="158"/>
      <c r="M126" s="158"/>
      <c r="N126" s="157"/>
      <c r="O126" s="157"/>
      <c r="P126" s="157"/>
      <c r="Q126" s="157"/>
      <c r="R126" s="158"/>
      <c r="S126" s="158"/>
      <c r="T126" s="158"/>
      <c r="U126" s="158"/>
      <c r="V126" s="158"/>
      <c r="W126" s="158"/>
      <c r="X126" s="158"/>
      <c r="Y126" s="147"/>
      <c r="Z126" s="147"/>
      <c r="AA126" s="147"/>
      <c r="AB126" s="147"/>
      <c r="AC126" s="147"/>
      <c r="AD126" s="147"/>
      <c r="AE126" s="147"/>
      <c r="AF126" s="147"/>
      <c r="AG126" s="147" t="s">
        <v>159</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x14ac:dyDescent="0.2">
      <c r="A127" s="164" t="s">
        <v>148</v>
      </c>
      <c r="B127" s="165" t="s">
        <v>87</v>
      </c>
      <c r="C127" s="184" t="s">
        <v>88</v>
      </c>
      <c r="D127" s="166"/>
      <c r="E127" s="167"/>
      <c r="F127" s="168"/>
      <c r="G127" s="168">
        <f>SUMIF(AG128:AG163,"&lt;&gt;NOR",G128:G163)</f>
        <v>0</v>
      </c>
      <c r="H127" s="168"/>
      <c r="I127" s="168">
        <f>SUM(I128:I163)</f>
        <v>0</v>
      </c>
      <c r="J127" s="168"/>
      <c r="K127" s="168">
        <f>SUM(K128:K163)</f>
        <v>0</v>
      </c>
      <c r="L127" s="168"/>
      <c r="M127" s="168">
        <f>SUM(M128:M163)</f>
        <v>0</v>
      </c>
      <c r="N127" s="167"/>
      <c r="O127" s="167">
        <f>SUM(O128:O163)</f>
        <v>0</v>
      </c>
      <c r="P127" s="167"/>
      <c r="Q127" s="167">
        <f>SUM(Q128:Q163)</f>
        <v>0</v>
      </c>
      <c r="R127" s="168"/>
      <c r="S127" s="168"/>
      <c r="T127" s="169"/>
      <c r="U127" s="163"/>
      <c r="V127" s="163">
        <f>SUM(V128:V163)</f>
        <v>0</v>
      </c>
      <c r="W127" s="163"/>
      <c r="X127" s="163"/>
      <c r="AG127" t="s">
        <v>149</v>
      </c>
    </row>
    <row r="128" spans="1:60" outlineLevel="1" x14ac:dyDescent="0.2">
      <c r="A128" s="174">
        <v>50</v>
      </c>
      <c r="B128" s="175" t="s">
        <v>828</v>
      </c>
      <c r="C128" s="185" t="s">
        <v>829</v>
      </c>
      <c r="D128" s="176" t="s">
        <v>242</v>
      </c>
      <c r="E128" s="177">
        <v>7.5</v>
      </c>
      <c r="F128" s="178"/>
      <c r="G128" s="179">
        <f>ROUND(E128*F128,2)</f>
        <v>0</v>
      </c>
      <c r="H128" s="178"/>
      <c r="I128" s="179">
        <f>ROUND(E128*H128,2)</f>
        <v>0</v>
      </c>
      <c r="J128" s="178"/>
      <c r="K128" s="179">
        <f>ROUND(E128*J128,2)</f>
        <v>0</v>
      </c>
      <c r="L128" s="179">
        <v>21</v>
      </c>
      <c r="M128" s="179">
        <f>G128*(1+L128/100)</f>
        <v>0</v>
      </c>
      <c r="N128" s="177">
        <v>0</v>
      </c>
      <c r="O128" s="177">
        <f>ROUND(E128*N128,2)</f>
        <v>0</v>
      </c>
      <c r="P128" s="177">
        <v>0</v>
      </c>
      <c r="Q128" s="177">
        <f>ROUND(E128*P128,2)</f>
        <v>0</v>
      </c>
      <c r="R128" s="179"/>
      <c r="S128" s="179" t="s">
        <v>205</v>
      </c>
      <c r="T128" s="180" t="s">
        <v>154</v>
      </c>
      <c r="U128" s="158">
        <v>0</v>
      </c>
      <c r="V128" s="158">
        <f>ROUND(E128*U128,2)</f>
        <v>0</v>
      </c>
      <c r="W128" s="158"/>
      <c r="X128" s="158" t="s">
        <v>218</v>
      </c>
      <c r="Y128" s="147"/>
      <c r="Z128" s="147"/>
      <c r="AA128" s="147"/>
      <c r="AB128" s="147"/>
      <c r="AC128" s="147"/>
      <c r="AD128" s="147"/>
      <c r="AE128" s="147"/>
      <c r="AF128" s="147"/>
      <c r="AG128" s="147" t="s">
        <v>743</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266"/>
      <c r="D129" s="267"/>
      <c r="E129" s="267"/>
      <c r="F129" s="267"/>
      <c r="G129" s="267"/>
      <c r="H129" s="158"/>
      <c r="I129" s="158"/>
      <c r="J129" s="158"/>
      <c r="K129" s="158"/>
      <c r="L129" s="158"/>
      <c r="M129" s="158"/>
      <c r="N129" s="157"/>
      <c r="O129" s="157"/>
      <c r="P129" s="157"/>
      <c r="Q129" s="157"/>
      <c r="R129" s="158"/>
      <c r="S129" s="158"/>
      <c r="T129" s="158"/>
      <c r="U129" s="158"/>
      <c r="V129" s="158"/>
      <c r="W129" s="158"/>
      <c r="X129" s="158"/>
      <c r="Y129" s="147"/>
      <c r="Z129" s="147"/>
      <c r="AA129" s="147"/>
      <c r="AB129" s="147"/>
      <c r="AC129" s="147"/>
      <c r="AD129" s="147"/>
      <c r="AE129" s="147"/>
      <c r="AF129" s="147"/>
      <c r="AG129" s="147" t="s">
        <v>159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74">
        <v>51</v>
      </c>
      <c r="B130" s="175" t="s">
        <v>830</v>
      </c>
      <c r="C130" s="185" t="s">
        <v>831</v>
      </c>
      <c r="D130" s="176" t="s">
        <v>742</v>
      </c>
      <c r="E130" s="177">
        <v>15</v>
      </c>
      <c r="F130" s="178"/>
      <c r="G130" s="179">
        <f>ROUND(E130*F130,2)</f>
        <v>0</v>
      </c>
      <c r="H130" s="178"/>
      <c r="I130" s="179">
        <f>ROUND(E130*H130,2)</f>
        <v>0</v>
      </c>
      <c r="J130" s="178"/>
      <c r="K130" s="179">
        <f>ROUND(E130*J130,2)</f>
        <v>0</v>
      </c>
      <c r="L130" s="179">
        <v>21</v>
      </c>
      <c r="M130" s="179">
        <f>G130*(1+L130/100)</f>
        <v>0</v>
      </c>
      <c r="N130" s="177">
        <v>0</v>
      </c>
      <c r="O130" s="177">
        <f>ROUND(E130*N130,2)</f>
        <v>0</v>
      </c>
      <c r="P130" s="177">
        <v>0</v>
      </c>
      <c r="Q130" s="177">
        <f>ROUND(E130*P130,2)</f>
        <v>0</v>
      </c>
      <c r="R130" s="179"/>
      <c r="S130" s="179" t="s">
        <v>205</v>
      </c>
      <c r="T130" s="180" t="s">
        <v>154</v>
      </c>
      <c r="U130" s="158">
        <v>0</v>
      </c>
      <c r="V130" s="158">
        <f>ROUND(E130*U130,2)</f>
        <v>0</v>
      </c>
      <c r="W130" s="158"/>
      <c r="X130" s="158" t="s">
        <v>218</v>
      </c>
      <c r="Y130" s="147"/>
      <c r="Z130" s="147"/>
      <c r="AA130" s="147"/>
      <c r="AB130" s="147"/>
      <c r="AC130" s="147"/>
      <c r="AD130" s="147"/>
      <c r="AE130" s="147"/>
      <c r="AF130" s="147"/>
      <c r="AG130" s="147" t="s">
        <v>743</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266"/>
      <c r="D131" s="267"/>
      <c r="E131" s="267"/>
      <c r="F131" s="267"/>
      <c r="G131" s="267"/>
      <c r="H131" s="158"/>
      <c r="I131" s="158"/>
      <c r="J131" s="158"/>
      <c r="K131" s="158"/>
      <c r="L131" s="158"/>
      <c r="M131" s="158"/>
      <c r="N131" s="157"/>
      <c r="O131" s="157"/>
      <c r="P131" s="157"/>
      <c r="Q131" s="157"/>
      <c r="R131" s="158"/>
      <c r="S131" s="158"/>
      <c r="T131" s="158"/>
      <c r="U131" s="158"/>
      <c r="V131" s="158"/>
      <c r="W131" s="158"/>
      <c r="X131" s="158"/>
      <c r="Y131" s="147"/>
      <c r="Z131" s="147"/>
      <c r="AA131" s="147"/>
      <c r="AB131" s="147"/>
      <c r="AC131" s="147"/>
      <c r="AD131" s="147"/>
      <c r="AE131" s="147"/>
      <c r="AF131" s="147"/>
      <c r="AG131" s="147" t="s">
        <v>159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74">
        <v>52</v>
      </c>
      <c r="B132" s="175" t="s">
        <v>832</v>
      </c>
      <c r="C132" s="185" t="s">
        <v>833</v>
      </c>
      <c r="D132" s="176" t="s">
        <v>742</v>
      </c>
      <c r="E132" s="177">
        <v>7</v>
      </c>
      <c r="F132" s="178"/>
      <c r="G132" s="179">
        <f>ROUND(E132*F132,2)</f>
        <v>0</v>
      </c>
      <c r="H132" s="178"/>
      <c r="I132" s="179">
        <f>ROUND(E132*H132,2)</f>
        <v>0</v>
      </c>
      <c r="J132" s="178"/>
      <c r="K132" s="179">
        <f>ROUND(E132*J132,2)</f>
        <v>0</v>
      </c>
      <c r="L132" s="179">
        <v>21</v>
      </c>
      <c r="M132" s="179">
        <f>G132*(1+L132/100)</f>
        <v>0</v>
      </c>
      <c r="N132" s="177">
        <v>0</v>
      </c>
      <c r="O132" s="177">
        <f>ROUND(E132*N132,2)</f>
        <v>0</v>
      </c>
      <c r="P132" s="177">
        <v>0</v>
      </c>
      <c r="Q132" s="177">
        <f>ROUND(E132*P132,2)</f>
        <v>0</v>
      </c>
      <c r="R132" s="179"/>
      <c r="S132" s="179" t="s">
        <v>205</v>
      </c>
      <c r="T132" s="180" t="s">
        <v>154</v>
      </c>
      <c r="U132" s="158">
        <v>0</v>
      </c>
      <c r="V132" s="158">
        <f>ROUND(E132*U132,2)</f>
        <v>0</v>
      </c>
      <c r="W132" s="158"/>
      <c r="X132" s="158" t="s">
        <v>218</v>
      </c>
      <c r="Y132" s="147"/>
      <c r="Z132" s="147"/>
      <c r="AA132" s="147"/>
      <c r="AB132" s="147"/>
      <c r="AC132" s="147"/>
      <c r="AD132" s="147"/>
      <c r="AE132" s="147"/>
      <c r="AF132" s="147"/>
      <c r="AG132" s="147" t="s">
        <v>743</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66"/>
      <c r="D133" s="267"/>
      <c r="E133" s="267"/>
      <c r="F133" s="267"/>
      <c r="G133" s="267"/>
      <c r="H133" s="158"/>
      <c r="I133" s="158"/>
      <c r="J133" s="158"/>
      <c r="K133" s="158"/>
      <c r="L133" s="158"/>
      <c r="M133" s="158"/>
      <c r="N133" s="157"/>
      <c r="O133" s="157"/>
      <c r="P133" s="157"/>
      <c r="Q133" s="157"/>
      <c r="R133" s="158"/>
      <c r="S133" s="158"/>
      <c r="T133" s="158"/>
      <c r="U133" s="158"/>
      <c r="V133" s="158"/>
      <c r="W133" s="158"/>
      <c r="X133" s="158"/>
      <c r="Y133" s="147"/>
      <c r="Z133" s="147"/>
      <c r="AA133" s="147"/>
      <c r="AB133" s="147"/>
      <c r="AC133" s="147"/>
      <c r="AD133" s="147"/>
      <c r="AE133" s="147"/>
      <c r="AF133" s="147"/>
      <c r="AG133" s="147" t="s">
        <v>159</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4">
        <v>53</v>
      </c>
      <c r="B134" s="175" t="s">
        <v>834</v>
      </c>
      <c r="C134" s="185" t="s">
        <v>835</v>
      </c>
      <c r="D134" s="176" t="s">
        <v>742</v>
      </c>
      <c r="E134" s="177">
        <v>8</v>
      </c>
      <c r="F134" s="178"/>
      <c r="G134" s="179">
        <f>ROUND(E134*F134,2)</f>
        <v>0</v>
      </c>
      <c r="H134" s="178"/>
      <c r="I134" s="179">
        <f>ROUND(E134*H134,2)</f>
        <v>0</v>
      </c>
      <c r="J134" s="178"/>
      <c r="K134" s="179">
        <f>ROUND(E134*J134,2)</f>
        <v>0</v>
      </c>
      <c r="L134" s="179">
        <v>21</v>
      </c>
      <c r="M134" s="179">
        <f>G134*(1+L134/100)</f>
        <v>0</v>
      </c>
      <c r="N134" s="177">
        <v>0</v>
      </c>
      <c r="O134" s="177">
        <f>ROUND(E134*N134,2)</f>
        <v>0</v>
      </c>
      <c r="P134" s="177">
        <v>0</v>
      </c>
      <c r="Q134" s="177">
        <f>ROUND(E134*P134,2)</f>
        <v>0</v>
      </c>
      <c r="R134" s="179"/>
      <c r="S134" s="179" t="s">
        <v>205</v>
      </c>
      <c r="T134" s="180" t="s">
        <v>154</v>
      </c>
      <c r="U134" s="158">
        <v>0</v>
      </c>
      <c r="V134" s="158">
        <f>ROUND(E134*U134,2)</f>
        <v>0</v>
      </c>
      <c r="W134" s="158"/>
      <c r="X134" s="158" t="s">
        <v>218</v>
      </c>
      <c r="Y134" s="147"/>
      <c r="Z134" s="147"/>
      <c r="AA134" s="147"/>
      <c r="AB134" s="147"/>
      <c r="AC134" s="147"/>
      <c r="AD134" s="147"/>
      <c r="AE134" s="147"/>
      <c r="AF134" s="147"/>
      <c r="AG134" s="147" t="s">
        <v>743</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266"/>
      <c r="D135" s="267"/>
      <c r="E135" s="267"/>
      <c r="F135" s="267"/>
      <c r="G135" s="267"/>
      <c r="H135" s="158"/>
      <c r="I135" s="158"/>
      <c r="J135" s="158"/>
      <c r="K135" s="158"/>
      <c r="L135" s="158"/>
      <c r="M135" s="158"/>
      <c r="N135" s="157"/>
      <c r="O135" s="157"/>
      <c r="P135" s="157"/>
      <c r="Q135" s="157"/>
      <c r="R135" s="158"/>
      <c r="S135" s="158"/>
      <c r="T135" s="158"/>
      <c r="U135" s="158"/>
      <c r="V135" s="158"/>
      <c r="W135" s="158"/>
      <c r="X135" s="158"/>
      <c r="Y135" s="147"/>
      <c r="Z135" s="147"/>
      <c r="AA135" s="147"/>
      <c r="AB135" s="147"/>
      <c r="AC135" s="147"/>
      <c r="AD135" s="147"/>
      <c r="AE135" s="147"/>
      <c r="AF135" s="147"/>
      <c r="AG135" s="147" t="s">
        <v>159</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22.5" outlineLevel="1" x14ac:dyDescent="0.2">
      <c r="A136" s="174">
        <v>54</v>
      </c>
      <c r="B136" s="175" t="s">
        <v>836</v>
      </c>
      <c r="C136" s="185" t="s">
        <v>837</v>
      </c>
      <c r="D136" s="176" t="s">
        <v>742</v>
      </c>
      <c r="E136" s="177">
        <v>15</v>
      </c>
      <c r="F136" s="178"/>
      <c r="G136" s="179">
        <f>ROUND(E136*F136,2)</f>
        <v>0</v>
      </c>
      <c r="H136" s="178"/>
      <c r="I136" s="179">
        <f>ROUND(E136*H136,2)</f>
        <v>0</v>
      </c>
      <c r="J136" s="178"/>
      <c r="K136" s="179">
        <f>ROUND(E136*J136,2)</f>
        <v>0</v>
      </c>
      <c r="L136" s="179">
        <v>21</v>
      </c>
      <c r="M136" s="179">
        <f>G136*(1+L136/100)</f>
        <v>0</v>
      </c>
      <c r="N136" s="177">
        <v>0</v>
      </c>
      <c r="O136" s="177">
        <f>ROUND(E136*N136,2)</f>
        <v>0</v>
      </c>
      <c r="P136" s="177">
        <v>0</v>
      </c>
      <c r="Q136" s="177">
        <f>ROUND(E136*P136,2)</f>
        <v>0</v>
      </c>
      <c r="R136" s="179"/>
      <c r="S136" s="179" t="s">
        <v>205</v>
      </c>
      <c r="T136" s="180" t="s">
        <v>154</v>
      </c>
      <c r="U136" s="158">
        <v>0</v>
      </c>
      <c r="V136" s="158">
        <f>ROUND(E136*U136,2)</f>
        <v>0</v>
      </c>
      <c r="W136" s="158"/>
      <c r="X136" s="158" t="s">
        <v>218</v>
      </c>
      <c r="Y136" s="147"/>
      <c r="Z136" s="147"/>
      <c r="AA136" s="147"/>
      <c r="AB136" s="147"/>
      <c r="AC136" s="147"/>
      <c r="AD136" s="147"/>
      <c r="AE136" s="147"/>
      <c r="AF136" s="147"/>
      <c r="AG136" s="147" t="s">
        <v>743</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266"/>
      <c r="D137" s="267"/>
      <c r="E137" s="267"/>
      <c r="F137" s="267"/>
      <c r="G137" s="267"/>
      <c r="H137" s="158"/>
      <c r="I137" s="158"/>
      <c r="J137" s="158"/>
      <c r="K137" s="158"/>
      <c r="L137" s="158"/>
      <c r="M137" s="158"/>
      <c r="N137" s="157"/>
      <c r="O137" s="157"/>
      <c r="P137" s="157"/>
      <c r="Q137" s="157"/>
      <c r="R137" s="158"/>
      <c r="S137" s="158"/>
      <c r="T137" s="158"/>
      <c r="U137" s="158"/>
      <c r="V137" s="158"/>
      <c r="W137" s="158"/>
      <c r="X137" s="158"/>
      <c r="Y137" s="147"/>
      <c r="Z137" s="147"/>
      <c r="AA137" s="147"/>
      <c r="AB137" s="147"/>
      <c r="AC137" s="147"/>
      <c r="AD137" s="147"/>
      <c r="AE137" s="147"/>
      <c r="AF137" s="147"/>
      <c r="AG137" s="147" t="s">
        <v>159</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4">
        <v>55</v>
      </c>
      <c r="B138" s="175" t="s">
        <v>838</v>
      </c>
      <c r="C138" s="185" t="s">
        <v>839</v>
      </c>
      <c r="D138" s="176" t="s">
        <v>216</v>
      </c>
      <c r="E138" s="177">
        <v>15</v>
      </c>
      <c r="F138" s="178"/>
      <c r="G138" s="179">
        <f>ROUND(E138*F138,2)</f>
        <v>0</v>
      </c>
      <c r="H138" s="178"/>
      <c r="I138" s="179">
        <f>ROUND(E138*H138,2)</f>
        <v>0</v>
      </c>
      <c r="J138" s="178"/>
      <c r="K138" s="179">
        <f>ROUND(E138*J138,2)</f>
        <v>0</v>
      </c>
      <c r="L138" s="179">
        <v>21</v>
      </c>
      <c r="M138" s="179">
        <f>G138*(1+L138/100)</f>
        <v>0</v>
      </c>
      <c r="N138" s="177">
        <v>0</v>
      </c>
      <c r="O138" s="177">
        <f>ROUND(E138*N138,2)</f>
        <v>0</v>
      </c>
      <c r="P138" s="177">
        <v>0</v>
      </c>
      <c r="Q138" s="177">
        <f>ROUND(E138*P138,2)</f>
        <v>0</v>
      </c>
      <c r="R138" s="179"/>
      <c r="S138" s="179" t="s">
        <v>205</v>
      </c>
      <c r="T138" s="180" t="s">
        <v>154</v>
      </c>
      <c r="U138" s="158">
        <v>0</v>
      </c>
      <c r="V138" s="158">
        <f>ROUND(E138*U138,2)</f>
        <v>0</v>
      </c>
      <c r="W138" s="158"/>
      <c r="X138" s="158" t="s">
        <v>218</v>
      </c>
      <c r="Y138" s="147"/>
      <c r="Z138" s="147"/>
      <c r="AA138" s="147"/>
      <c r="AB138" s="147"/>
      <c r="AC138" s="147"/>
      <c r="AD138" s="147"/>
      <c r="AE138" s="147"/>
      <c r="AF138" s="147"/>
      <c r="AG138" s="147" t="s">
        <v>743</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266"/>
      <c r="D139" s="267"/>
      <c r="E139" s="267"/>
      <c r="F139" s="267"/>
      <c r="G139" s="267"/>
      <c r="H139" s="158"/>
      <c r="I139" s="158"/>
      <c r="J139" s="158"/>
      <c r="K139" s="158"/>
      <c r="L139" s="158"/>
      <c r="M139" s="158"/>
      <c r="N139" s="157"/>
      <c r="O139" s="157"/>
      <c r="P139" s="157"/>
      <c r="Q139" s="157"/>
      <c r="R139" s="158"/>
      <c r="S139" s="158"/>
      <c r="T139" s="158"/>
      <c r="U139" s="158"/>
      <c r="V139" s="158"/>
      <c r="W139" s="158"/>
      <c r="X139" s="158"/>
      <c r="Y139" s="147"/>
      <c r="Z139" s="147"/>
      <c r="AA139" s="147"/>
      <c r="AB139" s="147"/>
      <c r="AC139" s="147"/>
      <c r="AD139" s="147"/>
      <c r="AE139" s="147"/>
      <c r="AF139" s="147"/>
      <c r="AG139" s="147" t="s">
        <v>159</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74">
        <v>56</v>
      </c>
      <c r="B140" s="175" t="s">
        <v>840</v>
      </c>
      <c r="C140" s="185" t="s">
        <v>841</v>
      </c>
      <c r="D140" s="176" t="s">
        <v>216</v>
      </c>
      <c r="E140" s="177">
        <v>15</v>
      </c>
      <c r="F140" s="178"/>
      <c r="G140" s="179">
        <f>ROUND(E140*F140,2)</f>
        <v>0</v>
      </c>
      <c r="H140" s="178"/>
      <c r="I140" s="179">
        <f>ROUND(E140*H140,2)</f>
        <v>0</v>
      </c>
      <c r="J140" s="178"/>
      <c r="K140" s="179">
        <f>ROUND(E140*J140,2)</f>
        <v>0</v>
      </c>
      <c r="L140" s="179">
        <v>21</v>
      </c>
      <c r="M140" s="179">
        <f>G140*(1+L140/100)</f>
        <v>0</v>
      </c>
      <c r="N140" s="177">
        <v>0</v>
      </c>
      <c r="O140" s="177">
        <f>ROUND(E140*N140,2)</f>
        <v>0</v>
      </c>
      <c r="P140" s="177">
        <v>0</v>
      </c>
      <c r="Q140" s="177">
        <f>ROUND(E140*P140,2)</f>
        <v>0</v>
      </c>
      <c r="R140" s="179"/>
      <c r="S140" s="179" t="s">
        <v>205</v>
      </c>
      <c r="T140" s="180" t="s">
        <v>154</v>
      </c>
      <c r="U140" s="158">
        <v>0</v>
      </c>
      <c r="V140" s="158">
        <f>ROUND(E140*U140,2)</f>
        <v>0</v>
      </c>
      <c r="W140" s="158"/>
      <c r="X140" s="158" t="s">
        <v>218</v>
      </c>
      <c r="Y140" s="147"/>
      <c r="Z140" s="147"/>
      <c r="AA140" s="147"/>
      <c r="AB140" s="147"/>
      <c r="AC140" s="147"/>
      <c r="AD140" s="147"/>
      <c r="AE140" s="147"/>
      <c r="AF140" s="147"/>
      <c r="AG140" s="147" t="s">
        <v>743</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66"/>
      <c r="D141" s="267"/>
      <c r="E141" s="267"/>
      <c r="F141" s="267"/>
      <c r="G141" s="267"/>
      <c r="H141" s="158"/>
      <c r="I141" s="158"/>
      <c r="J141" s="158"/>
      <c r="K141" s="158"/>
      <c r="L141" s="158"/>
      <c r="M141" s="158"/>
      <c r="N141" s="157"/>
      <c r="O141" s="157"/>
      <c r="P141" s="157"/>
      <c r="Q141" s="157"/>
      <c r="R141" s="158"/>
      <c r="S141" s="158"/>
      <c r="T141" s="158"/>
      <c r="U141" s="158"/>
      <c r="V141" s="158"/>
      <c r="W141" s="158"/>
      <c r="X141" s="158"/>
      <c r="Y141" s="147"/>
      <c r="Z141" s="147"/>
      <c r="AA141" s="147"/>
      <c r="AB141" s="147"/>
      <c r="AC141" s="147"/>
      <c r="AD141" s="147"/>
      <c r="AE141" s="147"/>
      <c r="AF141" s="147"/>
      <c r="AG141" s="147" t="s">
        <v>159</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74">
        <v>57</v>
      </c>
      <c r="B142" s="175" t="s">
        <v>842</v>
      </c>
      <c r="C142" s="185" t="s">
        <v>843</v>
      </c>
      <c r="D142" s="176" t="s">
        <v>242</v>
      </c>
      <c r="E142" s="177">
        <v>4.5</v>
      </c>
      <c r="F142" s="178"/>
      <c r="G142" s="179">
        <f>ROUND(E142*F142,2)</f>
        <v>0</v>
      </c>
      <c r="H142" s="178"/>
      <c r="I142" s="179">
        <f>ROUND(E142*H142,2)</f>
        <v>0</v>
      </c>
      <c r="J142" s="178"/>
      <c r="K142" s="179">
        <f>ROUND(E142*J142,2)</f>
        <v>0</v>
      </c>
      <c r="L142" s="179">
        <v>21</v>
      </c>
      <c r="M142" s="179">
        <f>G142*(1+L142/100)</f>
        <v>0</v>
      </c>
      <c r="N142" s="177">
        <v>0</v>
      </c>
      <c r="O142" s="177">
        <f>ROUND(E142*N142,2)</f>
        <v>0</v>
      </c>
      <c r="P142" s="177">
        <v>0</v>
      </c>
      <c r="Q142" s="177">
        <f>ROUND(E142*P142,2)</f>
        <v>0</v>
      </c>
      <c r="R142" s="179"/>
      <c r="S142" s="179" t="s">
        <v>205</v>
      </c>
      <c r="T142" s="180" t="s">
        <v>154</v>
      </c>
      <c r="U142" s="158">
        <v>0</v>
      </c>
      <c r="V142" s="158">
        <f>ROUND(E142*U142,2)</f>
        <v>0</v>
      </c>
      <c r="W142" s="158"/>
      <c r="X142" s="158" t="s">
        <v>218</v>
      </c>
      <c r="Y142" s="147"/>
      <c r="Z142" s="147"/>
      <c r="AA142" s="147"/>
      <c r="AB142" s="147"/>
      <c r="AC142" s="147"/>
      <c r="AD142" s="147"/>
      <c r="AE142" s="147"/>
      <c r="AF142" s="147"/>
      <c r="AG142" s="147" t="s">
        <v>743</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266"/>
      <c r="D143" s="267"/>
      <c r="E143" s="267"/>
      <c r="F143" s="267"/>
      <c r="G143" s="267"/>
      <c r="H143" s="158"/>
      <c r="I143" s="158"/>
      <c r="J143" s="158"/>
      <c r="K143" s="158"/>
      <c r="L143" s="158"/>
      <c r="M143" s="158"/>
      <c r="N143" s="157"/>
      <c r="O143" s="157"/>
      <c r="P143" s="157"/>
      <c r="Q143" s="157"/>
      <c r="R143" s="158"/>
      <c r="S143" s="158"/>
      <c r="T143" s="158"/>
      <c r="U143" s="158"/>
      <c r="V143" s="158"/>
      <c r="W143" s="158"/>
      <c r="X143" s="158"/>
      <c r="Y143" s="147"/>
      <c r="Z143" s="147"/>
      <c r="AA143" s="147"/>
      <c r="AB143" s="147"/>
      <c r="AC143" s="147"/>
      <c r="AD143" s="147"/>
      <c r="AE143" s="147"/>
      <c r="AF143" s="147"/>
      <c r="AG143" s="147" t="s">
        <v>159</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74">
        <v>58</v>
      </c>
      <c r="B144" s="175" t="s">
        <v>740</v>
      </c>
      <c r="C144" s="185" t="s">
        <v>844</v>
      </c>
      <c r="D144" s="176" t="s">
        <v>526</v>
      </c>
      <c r="E144" s="177">
        <v>11.25</v>
      </c>
      <c r="F144" s="178"/>
      <c r="G144" s="179">
        <f>ROUND(E144*F144,2)</f>
        <v>0</v>
      </c>
      <c r="H144" s="178"/>
      <c r="I144" s="179">
        <f>ROUND(E144*H144,2)</f>
        <v>0</v>
      </c>
      <c r="J144" s="178"/>
      <c r="K144" s="179">
        <f>ROUND(E144*J144,2)</f>
        <v>0</v>
      </c>
      <c r="L144" s="179">
        <v>21</v>
      </c>
      <c r="M144" s="179">
        <f>G144*(1+L144/100)</f>
        <v>0</v>
      </c>
      <c r="N144" s="177">
        <v>0</v>
      </c>
      <c r="O144" s="177">
        <f>ROUND(E144*N144,2)</f>
        <v>0</v>
      </c>
      <c r="P144" s="177">
        <v>0</v>
      </c>
      <c r="Q144" s="177">
        <f>ROUND(E144*P144,2)</f>
        <v>0</v>
      </c>
      <c r="R144" s="179"/>
      <c r="S144" s="179" t="s">
        <v>205</v>
      </c>
      <c r="T144" s="180" t="s">
        <v>154</v>
      </c>
      <c r="U144" s="158">
        <v>0</v>
      </c>
      <c r="V144" s="158">
        <f>ROUND(E144*U144,2)</f>
        <v>0</v>
      </c>
      <c r="W144" s="158"/>
      <c r="X144" s="158" t="s">
        <v>728</v>
      </c>
      <c r="Y144" s="147"/>
      <c r="Z144" s="147"/>
      <c r="AA144" s="147"/>
      <c r="AB144" s="147"/>
      <c r="AC144" s="147"/>
      <c r="AD144" s="147"/>
      <c r="AE144" s="147"/>
      <c r="AF144" s="147"/>
      <c r="AG144" s="147" t="s">
        <v>766</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266"/>
      <c r="D145" s="267"/>
      <c r="E145" s="267"/>
      <c r="F145" s="267"/>
      <c r="G145" s="267"/>
      <c r="H145" s="158"/>
      <c r="I145" s="158"/>
      <c r="J145" s="158"/>
      <c r="K145" s="158"/>
      <c r="L145" s="158"/>
      <c r="M145" s="158"/>
      <c r="N145" s="157"/>
      <c r="O145" s="157"/>
      <c r="P145" s="157"/>
      <c r="Q145" s="157"/>
      <c r="R145" s="158"/>
      <c r="S145" s="158"/>
      <c r="T145" s="158"/>
      <c r="U145" s="158"/>
      <c r="V145" s="158"/>
      <c r="W145" s="158"/>
      <c r="X145" s="158"/>
      <c r="Y145" s="147"/>
      <c r="Z145" s="147"/>
      <c r="AA145" s="147"/>
      <c r="AB145" s="147"/>
      <c r="AC145" s="147"/>
      <c r="AD145" s="147"/>
      <c r="AE145" s="147"/>
      <c r="AF145" s="147"/>
      <c r="AG145" s="147" t="s">
        <v>159</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4">
        <v>59</v>
      </c>
      <c r="B146" s="175" t="s">
        <v>845</v>
      </c>
      <c r="C146" s="185" t="s">
        <v>846</v>
      </c>
      <c r="D146" s="176" t="s">
        <v>242</v>
      </c>
      <c r="E146" s="177">
        <v>7.5</v>
      </c>
      <c r="F146" s="178"/>
      <c r="G146" s="179">
        <f>ROUND(E146*F146,2)</f>
        <v>0</v>
      </c>
      <c r="H146" s="178"/>
      <c r="I146" s="179">
        <f>ROUND(E146*H146,2)</f>
        <v>0</v>
      </c>
      <c r="J146" s="178"/>
      <c r="K146" s="179">
        <f>ROUND(E146*J146,2)</f>
        <v>0</v>
      </c>
      <c r="L146" s="179">
        <v>21</v>
      </c>
      <c r="M146" s="179">
        <f>G146*(1+L146/100)</f>
        <v>0</v>
      </c>
      <c r="N146" s="177">
        <v>0</v>
      </c>
      <c r="O146" s="177">
        <f>ROUND(E146*N146,2)</f>
        <v>0</v>
      </c>
      <c r="P146" s="177">
        <v>0</v>
      </c>
      <c r="Q146" s="177">
        <f>ROUND(E146*P146,2)</f>
        <v>0</v>
      </c>
      <c r="R146" s="179"/>
      <c r="S146" s="179" t="s">
        <v>205</v>
      </c>
      <c r="T146" s="180" t="s">
        <v>154</v>
      </c>
      <c r="U146" s="158">
        <v>0</v>
      </c>
      <c r="V146" s="158">
        <f>ROUND(E146*U146,2)</f>
        <v>0</v>
      </c>
      <c r="W146" s="158"/>
      <c r="X146" s="158" t="s">
        <v>384</v>
      </c>
      <c r="Y146" s="147"/>
      <c r="Z146" s="147"/>
      <c r="AA146" s="147"/>
      <c r="AB146" s="147"/>
      <c r="AC146" s="147"/>
      <c r="AD146" s="147"/>
      <c r="AE146" s="147"/>
      <c r="AF146" s="147"/>
      <c r="AG146" s="147" t="s">
        <v>527</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266"/>
      <c r="D147" s="267"/>
      <c r="E147" s="267"/>
      <c r="F147" s="267"/>
      <c r="G147" s="267"/>
      <c r="H147" s="158"/>
      <c r="I147" s="158"/>
      <c r="J147" s="158"/>
      <c r="K147" s="158"/>
      <c r="L147" s="158"/>
      <c r="M147" s="158"/>
      <c r="N147" s="157"/>
      <c r="O147" s="157"/>
      <c r="P147" s="157"/>
      <c r="Q147" s="157"/>
      <c r="R147" s="158"/>
      <c r="S147" s="158"/>
      <c r="T147" s="158"/>
      <c r="U147" s="158"/>
      <c r="V147" s="158"/>
      <c r="W147" s="158"/>
      <c r="X147" s="158"/>
      <c r="Y147" s="147"/>
      <c r="Z147" s="147"/>
      <c r="AA147" s="147"/>
      <c r="AB147" s="147"/>
      <c r="AC147" s="147"/>
      <c r="AD147" s="147"/>
      <c r="AE147" s="147"/>
      <c r="AF147" s="147"/>
      <c r="AG147" s="147" t="s">
        <v>159</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74">
        <v>60</v>
      </c>
      <c r="B148" s="175" t="s">
        <v>796</v>
      </c>
      <c r="C148" s="185" t="s">
        <v>847</v>
      </c>
      <c r="D148" s="176" t="s">
        <v>447</v>
      </c>
      <c r="E148" s="177">
        <v>1.05</v>
      </c>
      <c r="F148" s="178"/>
      <c r="G148" s="179">
        <f>ROUND(E148*F148,2)</f>
        <v>0</v>
      </c>
      <c r="H148" s="178"/>
      <c r="I148" s="179">
        <f>ROUND(E148*H148,2)</f>
        <v>0</v>
      </c>
      <c r="J148" s="178"/>
      <c r="K148" s="179">
        <f>ROUND(E148*J148,2)</f>
        <v>0</v>
      </c>
      <c r="L148" s="179">
        <v>21</v>
      </c>
      <c r="M148" s="179">
        <f>G148*(1+L148/100)</f>
        <v>0</v>
      </c>
      <c r="N148" s="177">
        <v>0</v>
      </c>
      <c r="O148" s="177">
        <f>ROUND(E148*N148,2)</f>
        <v>0</v>
      </c>
      <c r="P148" s="177">
        <v>0</v>
      </c>
      <c r="Q148" s="177">
        <f>ROUND(E148*P148,2)</f>
        <v>0</v>
      </c>
      <c r="R148" s="179"/>
      <c r="S148" s="179" t="s">
        <v>205</v>
      </c>
      <c r="T148" s="180" t="s">
        <v>154</v>
      </c>
      <c r="U148" s="158">
        <v>0</v>
      </c>
      <c r="V148" s="158">
        <f>ROUND(E148*U148,2)</f>
        <v>0</v>
      </c>
      <c r="W148" s="158"/>
      <c r="X148" s="158" t="s">
        <v>728</v>
      </c>
      <c r="Y148" s="147"/>
      <c r="Z148" s="147"/>
      <c r="AA148" s="147"/>
      <c r="AB148" s="147"/>
      <c r="AC148" s="147"/>
      <c r="AD148" s="147"/>
      <c r="AE148" s="147"/>
      <c r="AF148" s="147"/>
      <c r="AG148" s="147" t="s">
        <v>729</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66"/>
      <c r="D149" s="267"/>
      <c r="E149" s="267"/>
      <c r="F149" s="267"/>
      <c r="G149" s="267"/>
      <c r="H149" s="158"/>
      <c r="I149" s="158"/>
      <c r="J149" s="158"/>
      <c r="K149" s="158"/>
      <c r="L149" s="158"/>
      <c r="M149" s="158"/>
      <c r="N149" s="157"/>
      <c r="O149" s="157"/>
      <c r="P149" s="157"/>
      <c r="Q149" s="157"/>
      <c r="R149" s="158"/>
      <c r="S149" s="158"/>
      <c r="T149" s="158"/>
      <c r="U149" s="158"/>
      <c r="V149" s="158"/>
      <c r="W149" s="158"/>
      <c r="X149" s="158"/>
      <c r="Y149" s="147"/>
      <c r="Z149" s="147"/>
      <c r="AA149" s="147"/>
      <c r="AB149" s="147"/>
      <c r="AC149" s="147"/>
      <c r="AD149" s="147"/>
      <c r="AE149" s="147"/>
      <c r="AF149" s="147"/>
      <c r="AG149" s="147" t="s">
        <v>159</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74">
        <v>61</v>
      </c>
      <c r="B150" s="175" t="s">
        <v>796</v>
      </c>
      <c r="C150" s="185" t="s">
        <v>827</v>
      </c>
      <c r="D150" s="176" t="s">
        <v>447</v>
      </c>
      <c r="E150" s="177">
        <v>5.9999999999999995E-4</v>
      </c>
      <c r="F150" s="178"/>
      <c r="G150" s="179">
        <f>ROUND(E150*F150,2)</f>
        <v>0</v>
      </c>
      <c r="H150" s="178"/>
      <c r="I150" s="179">
        <f>ROUND(E150*H150,2)</f>
        <v>0</v>
      </c>
      <c r="J150" s="178"/>
      <c r="K150" s="179">
        <f>ROUND(E150*J150,2)</f>
        <v>0</v>
      </c>
      <c r="L150" s="179">
        <v>21</v>
      </c>
      <c r="M150" s="179">
        <f>G150*(1+L150/100)</f>
        <v>0</v>
      </c>
      <c r="N150" s="177">
        <v>0</v>
      </c>
      <c r="O150" s="177">
        <f>ROUND(E150*N150,2)</f>
        <v>0</v>
      </c>
      <c r="P150" s="177">
        <v>0</v>
      </c>
      <c r="Q150" s="177">
        <f>ROUND(E150*P150,2)</f>
        <v>0</v>
      </c>
      <c r="R150" s="179"/>
      <c r="S150" s="179" t="s">
        <v>205</v>
      </c>
      <c r="T150" s="180" t="s">
        <v>154</v>
      </c>
      <c r="U150" s="158">
        <v>0</v>
      </c>
      <c r="V150" s="158">
        <f>ROUND(E150*U150,2)</f>
        <v>0</v>
      </c>
      <c r="W150" s="158"/>
      <c r="X150" s="158" t="s">
        <v>728</v>
      </c>
      <c r="Y150" s="147"/>
      <c r="Z150" s="147"/>
      <c r="AA150" s="147"/>
      <c r="AB150" s="147"/>
      <c r="AC150" s="147"/>
      <c r="AD150" s="147"/>
      <c r="AE150" s="147"/>
      <c r="AF150" s="147"/>
      <c r="AG150" s="147" t="s">
        <v>729</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266"/>
      <c r="D151" s="267"/>
      <c r="E151" s="267"/>
      <c r="F151" s="267"/>
      <c r="G151" s="267"/>
      <c r="H151" s="158"/>
      <c r="I151" s="158"/>
      <c r="J151" s="158"/>
      <c r="K151" s="158"/>
      <c r="L151" s="158"/>
      <c r="M151" s="158"/>
      <c r="N151" s="157"/>
      <c r="O151" s="157"/>
      <c r="P151" s="157"/>
      <c r="Q151" s="157"/>
      <c r="R151" s="158"/>
      <c r="S151" s="158"/>
      <c r="T151" s="158"/>
      <c r="U151" s="158"/>
      <c r="V151" s="158"/>
      <c r="W151" s="158"/>
      <c r="X151" s="158"/>
      <c r="Y151" s="147"/>
      <c r="Z151" s="147"/>
      <c r="AA151" s="147"/>
      <c r="AB151" s="147"/>
      <c r="AC151" s="147"/>
      <c r="AD151" s="147"/>
      <c r="AE151" s="147"/>
      <c r="AF151" s="147"/>
      <c r="AG151" s="147" t="s">
        <v>159</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4">
        <v>62</v>
      </c>
      <c r="B152" s="175" t="s">
        <v>796</v>
      </c>
      <c r="C152" s="185" t="s">
        <v>848</v>
      </c>
      <c r="D152" s="176" t="s">
        <v>447</v>
      </c>
      <c r="E152" s="177">
        <v>6.0000000000000001E-3</v>
      </c>
      <c r="F152" s="178"/>
      <c r="G152" s="179">
        <f>ROUND(E152*F152,2)</f>
        <v>0</v>
      </c>
      <c r="H152" s="178"/>
      <c r="I152" s="179">
        <f>ROUND(E152*H152,2)</f>
        <v>0</v>
      </c>
      <c r="J152" s="178"/>
      <c r="K152" s="179">
        <f>ROUND(E152*J152,2)</f>
        <v>0</v>
      </c>
      <c r="L152" s="179">
        <v>21</v>
      </c>
      <c r="M152" s="179">
        <f>G152*(1+L152/100)</f>
        <v>0</v>
      </c>
      <c r="N152" s="177">
        <v>0</v>
      </c>
      <c r="O152" s="177">
        <f>ROUND(E152*N152,2)</f>
        <v>0</v>
      </c>
      <c r="P152" s="177">
        <v>0</v>
      </c>
      <c r="Q152" s="177">
        <f>ROUND(E152*P152,2)</f>
        <v>0</v>
      </c>
      <c r="R152" s="179"/>
      <c r="S152" s="179" t="s">
        <v>205</v>
      </c>
      <c r="T152" s="180" t="s">
        <v>154</v>
      </c>
      <c r="U152" s="158">
        <v>0</v>
      </c>
      <c r="V152" s="158">
        <f>ROUND(E152*U152,2)</f>
        <v>0</v>
      </c>
      <c r="W152" s="158"/>
      <c r="X152" s="158" t="s">
        <v>728</v>
      </c>
      <c r="Y152" s="147"/>
      <c r="Z152" s="147"/>
      <c r="AA152" s="147"/>
      <c r="AB152" s="147"/>
      <c r="AC152" s="147"/>
      <c r="AD152" s="147"/>
      <c r="AE152" s="147"/>
      <c r="AF152" s="147"/>
      <c r="AG152" s="147" t="s">
        <v>729</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66"/>
      <c r="D153" s="267"/>
      <c r="E153" s="267"/>
      <c r="F153" s="267"/>
      <c r="G153" s="267"/>
      <c r="H153" s="158"/>
      <c r="I153" s="158"/>
      <c r="J153" s="158"/>
      <c r="K153" s="158"/>
      <c r="L153" s="158"/>
      <c r="M153" s="158"/>
      <c r="N153" s="157"/>
      <c r="O153" s="157"/>
      <c r="P153" s="157"/>
      <c r="Q153" s="157"/>
      <c r="R153" s="158"/>
      <c r="S153" s="158"/>
      <c r="T153" s="158"/>
      <c r="U153" s="158"/>
      <c r="V153" s="158"/>
      <c r="W153" s="158"/>
      <c r="X153" s="158"/>
      <c r="Y153" s="147"/>
      <c r="Z153" s="147"/>
      <c r="AA153" s="147"/>
      <c r="AB153" s="147"/>
      <c r="AC153" s="147"/>
      <c r="AD153" s="147"/>
      <c r="AE153" s="147"/>
      <c r="AF153" s="147"/>
      <c r="AG153" s="147" t="s">
        <v>159</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74">
        <v>63</v>
      </c>
      <c r="B154" s="175" t="s">
        <v>796</v>
      </c>
      <c r="C154" s="185" t="s">
        <v>849</v>
      </c>
      <c r="D154" s="176" t="s">
        <v>447</v>
      </c>
      <c r="E154" s="177">
        <v>0.315</v>
      </c>
      <c r="F154" s="178"/>
      <c r="G154" s="179">
        <f>ROUND(E154*F154,2)</f>
        <v>0</v>
      </c>
      <c r="H154" s="178"/>
      <c r="I154" s="179">
        <f>ROUND(E154*H154,2)</f>
        <v>0</v>
      </c>
      <c r="J154" s="178"/>
      <c r="K154" s="179">
        <f>ROUND(E154*J154,2)</f>
        <v>0</v>
      </c>
      <c r="L154" s="179">
        <v>21</v>
      </c>
      <c r="M154" s="179">
        <f>G154*(1+L154/100)</f>
        <v>0</v>
      </c>
      <c r="N154" s="177">
        <v>0</v>
      </c>
      <c r="O154" s="177">
        <f>ROUND(E154*N154,2)</f>
        <v>0</v>
      </c>
      <c r="P154" s="177">
        <v>0</v>
      </c>
      <c r="Q154" s="177">
        <f>ROUND(E154*P154,2)</f>
        <v>0</v>
      </c>
      <c r="R154" s="179"/>
      <c r="S154" s="179" t="s">
        <v>205</v>
      </c>
      <c r="T154" s="180" t="s">
        <v>154</v>
      </c>
      <c r="U154" s="158">
        <v>0</v>
      </c>
      <c r="V154" s="158">
        <f>ROUND(E154*U154,2)</f>
        <v>0</v>
      </c>
      <c r="W154" s="158"/>
      <c r="X154" s="158" t="s">
        <v>728</v>
      </c>
      <c r="Y154" s="147"/>
      <c r="Z154" s="147"/>
      <c r="AA154" s="147"/>
      <c r="AB154" s="147"/>
      <c r="AC154" s="147"/>
      <c r="AD154" s="147"/>
      <c r="AE154" s="147"/>
      <c r="AF154" s="147"/>
      <c r="AG154" s="147" t="s">
        <v>729</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66"/>
      <c r="D155" s="267"/>
      <c r="E155" s="267"/>
      <c r="F155" s="267"/>
      <c r="G155" s="267"/>
      <c r="H155" s="158"/>
      <c r="I155" s="158"/>
      <c r="J155" s="158"/>
      <c r="K155" s="158"/>
      <c r="L155" s="158"/>
      <c r="M155" s="158"/>
      <c r="N155" s="157"/>
      <c r="O155" s="157"/>
      <c r="P155" s="157"/>
      <c r="Q155" s="157"/>
      <c r="R155" s="158"/>
      <c r="S155" s="158"/>
      <c r="T155" s="158"/>
      <c r="U155" s="158"/>
      <c r="V155" s="158"/>
      <c r="W155" s="158"/>
      <c r="X155" s="158"/>
      <c r="Y155" s="147"/>
      <c r="Z155" s="147"/>
      <c r="AA155" s="147"/>
      <c r="AB155" s="147"/>
      <c r="AC155" s="147"/>
      <c r="AD155" s="147"/>
      <c r="AE155" s="147"/>
      <c r="AF155" s="147"/>
      <c r="AG155" s="147" t="s">
        <v>159</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4">
        <v>64</v>
      </c>
      <c r="B156" s="175" t="s">
        <v>796</v>
      </c>
      <c r="C156" s="185" t="s">
        <v>850</v>
      </c>
      <c r="D156" s="176" t="s">
        <v>447</v>
      </c>
      <c r="E156" s="177">
        <v>1E-3</v>
      </c>
      <c r="F156" s="178"/>
      <c r="G156" s="179">
        <f>ROUND(E156*F156,2)</f>
        <v>0</v>
      </c>
      <c r="H156" s="178"/>
      <c r="I156" s="179">
        <f>ROUND(E156*H156,2)</f>
        <v>0</v>
      </c>
      <c r="J156" s="178"/>
      <c r="K156" s="179">
        <f>ROUND(E156*J156,2)</f>
        <v>0</v>
      </c>
      <c r="L156" s="179">
        <v>21</v>
      </c>
      <c r="M156" s="179">
        <f>G156*(1+L156/100)</f>
        <v>0</v>
      </c>
      <c r="N156" s="177">
        <v>0</v>
      </c>
      <c r="O156" s="177">
        <f>ROUND(E156*N156,2)</f>
        <v>0</v>
      </c>
      <c r="P156" s="177">
        <v>0</v>
      </c>
      <c r="Q156" s="177">
        <f>ROUND(E156*P156,2)</f>
        <v>0</v>
      </c>
      <c r="R156" s="179"/>
      <c r="S156" s="179" t="s">
        <v>205</v>
      </c>
      <c r="T156" s="180" t="s">
        <v>154</v>
      </c>
      <c r="U156" s="158">
        <v>0</v>
      </c>
      <c r="V156" s="158">
        <f>ROUND(E156*U156,2)</f>
        <v>0</v>
      </c>
      <c r="W156" s="158"/>
      <c r="X156" s="158" t="s">
        <v>728</v>
      </c>
      <c r="Y156" s="147"/>
      <c r="Z156" s="147"/>
      <c r="AA156" s="147"/>
      <c r="AB156" s="147"/>
      <c r="AC156" s="147"/>
      <c r="AD156" s="147"/>
      <c r="AE156" s="147"/>
      <c r="AF156" s="147"/>
      <c r="AG156" s="147" t="s">
        <v>729</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266"/>
      <c r="D157" s="267"/>
      <c r="E157" s="267"/>
      <c r="F157" s="267"/>
      <c r="G157" s="267"/>
      <c r="H157" s="158"/>
      <c r="I157" s="158"/>
      <c r="J157" s="158"/>
      <c r="K157" s="158"/>
      <c r="L157" s="158"/>
      <c r="M157" s="158"/>
      <c r="N157" s="157"/>
      <c r="O157" s="157"/>
      <c r="P157" s="157"/>
      <c r="Q157" s="157"/>
      <c r="R157" s="158"/>
      <c r="S157" s="158"/>
      <c r="T157" s="158"/>
      <c r="U157" s="158"/>
      <c r="V157" s="158"/>
      <c r="W157" s="158"/>
      <c r="X157" s="158"/>
      <c r="Y157" s="147"/>
      <c r="Z157" s="147"/>
      <c r="AA157" s="147"/>
      <c r="AB157" s="147"/>
      <c r="AC157" s="147"/>
      <c r="AD157" s="147"/>
      <c r="AE157" s="147"/>
      <c r="AF157" s="147"/>
      <c r="AG157" s="147" t="s">
        <v>159</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4">
        <v>65</v>
      </c>
      <c r="B158" s="175" t="s">
        <v>796</v>
      </c>
      <c r="C158" s="185" t="s">
        <v>851</v>
      </c>
      <c r="D158" s="176" t="s">
        <v>447</v>
      </c>
      <c r="E158" s="177">
        <v>5.625</v>
      </c>
      <c r="F158" s="178"/>
      <c r="G158" s="179">
        <f>ROUND(E158*F158,2)</f>
        <v>0</v>
      </c>
      <c r="H158" s="178"/>
      <c r="I158" s="179">
        <f>ROUND(E158*H158,2)</f>
        <v>0</v>
      </c>
      <c r="J158" s="178"/>
      <c r="K158" s="179">
        <f>ROUND(E158*J158,2)</f>
        <v>0</v>
      </c>
      <c r="L158" s="179">
        <v>21</v>
      </c>
      <c r="M158" s="179">
        <f>G158*(1+L158/100)</f>
        <v>0</v>
      </c>
      <c r="N158" s="177">
        <v>0</v>
      </c>
      <c r="O158" s="177">
        <f>ROUND(E158*N158,2)</f>
        <v>0</v>
      </c>
      <c r="P158" s="177">
        <v>0</v>
      </c>
      <c r="Q158" s="177">
        <f>ROUND(E158*P158,2)</f>
        <v>0</v>
      </c>
      <c r="R158" s="179"/>
      <c r="S158" s="179" t="s">
        <v>205</v>
      </c>
      <c r="T158" s="180" t="s">
        <v>154</v>
      </c>
      <c r="U158" s="158">
        <v>0</v>
      </c>
      <c r="V158" s="158">
        <f>ROUND(E158*U158,2)</f>
        <v>0</v>
      </c>
      <c r="W158" s="158"/>
      <c r="X158" s="158" t="s">
        <v>728</v>
      </c>
      <c r="Y158" s="147"/>
      <c r="Z158" s="147"/>
      <c r="AA158" s="147"/>
      <c r="AB158" s="147"/>
      <c r="AC158" s="147"/>
      <c r="AD158" s="147"/>
      <c r="AE158" s="147"/>
      <c r="AF158" s="147"/>
      <c r="AG158" s="147" t="s">
        <v>729</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266"/>
      <c r="D159" s="267"/>
      <c r="E159" s="267"/>
      <c r="F159" s="267"/>
      <c r="G159" s="267"/>
      <c r="H159" s="158"/>
      <c r="I159" s="158"/>
      <c r="J159" s="158"/>
      <c r="K159" s="158"/>
      <c r="L159" s="158"/>
      <c r="M159" s="158"/>
      <c r="N159" s="157"/>
      <c r="O159" s="157"/>
      <c r="P159" s="157"/>
      <c r="Q159" s="157"/>
      <c r="R159" s="158"/>
      <c r="S159" s="158"/>
      <c r="T159" s="158"/>
      <c r="U159" s="158"/>
      <c r="V159" s="158"/>
      <c r="W159" s="158"/>
      <c r="X159" s="158"/>
      <c r="Y159" s="147"/>
      <c r="Z159" s="147"/>
      <c r="AA159" s="147"/>
      <c r="AB159" s="147"/>
      <c r="AC159" s="147"/>
      <c r="AD159" s="147"/>
      <c r="AE159" s="147"/>
      <c r="AF159" s="147"/>
      <c r="AG159" s="147" t="s">
        <v>159</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4">
        <v>66</v>
      </c>
      <c r="B160" s="175" t="s">
        <v>740</v>
      </c>
      <c r="C160" s="185" t="s">
        <v>852</v>
      </c>
      <c r="D160" s="176" t="s">
        <v>216</v>
      </c>
      <c r="E160" s="177">
        <v>15</v>
      </c>
      <c r="F160" s="178"/>
      <c r="G160" s="179">
        <f>ROUND(E160*F160,2)</f>
        <v>0</v>
      </c>
      <c r="H160" s="178"/>
      <c r="I160" s="179">
        <f>ROUND(E160*H160,2)</f>
        <v>0</v>
      </c>
      <c r="J160" s="178"/>
      <c r="K160" s="179">
        <f>ROUND(E160*J160,2)</f>
        <v>0</v>
      </c>
      <c r="L160" s="179">
        <v>21</v>
      </c>
      <c r="M160" s="179">
        <f>G160*(1+L160/100)</f>
        <v>0</v>
      </c>
      <c r="N160" s="177">
        <v>0</v>
      </c>
      <c r="O160" s="177">
        <f>ROUND(E160*N160,2)</f>
        <v>0</v>
      </c>
      <c r="P160" s="177">
        <v>0</v>
      </c>
      <c r="Q160" s="177">
        <f>ROUND(E160*P160,2)</f>
        <v>0</v>
      </c>
      <c r="R160" s="179"/>
      <c r="S160" s="179" t="s">
        <v>205</v>
      </c>
      <c r="T160" s="180" t="s">
        <v>154</v>
      </c>
      <c r="U160" s="158">
        <v>0</v>
      </c>
      <c r="V160" s="158">
        <f>ROUND(E160*U160,2)</f>
        <v>0</v>
      </c>
      <c r="W160" s="158"/>
      <c r="X160" s="158" t="s">
        <v>728</v>
      </c>
      <c r="Y160" s="147"/>
      <c r="Z160" s="147"/>
      <c r="AA160" s="147"/>
      <c r="AB160" s="147"/>
      <c r="AC160" s="147"/>
      <c r="AD160" s="147"/>
      <c r="AE160" s="147"/>
      <c r="AF160" s="147"/>
      <c r="AG160" s="147" t="s">
        <v>729</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266"/>
      <c r="D161" s="267"/>
      <c r="E161" s="267"/>
      <c r="F161" s="267"/>
      <c r="G161" s="267"/>
      <c r="H161" s="158"/>
      <c r="I161" s="158"/>
      <c r="J161" s="158"/>
      <c r="K161" s="158"/>
      <c r="L161" s="158"/>
      <c r="M161" s="158"/>
      <c r="N161" s="157"/>
      <c r="O161" s="157"/>
      <c r="P161" s="157"/>
      <c r="Q161" s="157"/>
      <c r="R161" s="158"/>
      <c r="S161" s="158"/>
      <c r="T161" s="158"/>
      <c r="U161" s="158"/>
      <c r="V161" s="158"/>
      <c r="W161" s="158"/>
      <c r="X161" s="158"/>
      <c r="Y161" s="147"/>
      <c r="Z161" s="147"/>
      <c r="AA161" s="147"/>
      <c r="AB161" s="147"/>
      <c r="AC161" s="147"/>
      <c r="AD161" s="147"/>
      <c r="AE161" s="147"/>
      <c r="AF161" s="147"/>
      <c r="AG161" s="147" t="s">
        <v>159</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74">
        <v>67</v>
      </c>
      <c r="B162" s="175" t="s">
        <v>740</v>
      </c>
      <c r="C162" s="185" t="s">
        <v>853</v>
      </c>
      <c r="D162" s="176" t="s">
        <v>742</v>
      </c>
      <c r="E162" s="177">
        <v>15</v>
      </c>
      <c r="F162" s="178"/>
      <c r="G162" s="179">
        <f>ROUND(E162*F162,2)</f>
        <v>0</v>
      </c>
      <c r="H162" s="178"/>
      <c r="I162" s="179">
        <f>ROUND(E162*H162,2)</f>
        <v>0</v>
      </c>
      <c r="J162" s="178"/>
      <c r="K162" s="179">
        <f>ROUND(E162*J162,2)</f>
        <v>0</v>
      </c>
      <c r="L162" s="179">
        <v>21</v>
      </c>
      <c r="M162" s="179">
        <f>G162*(1+L162/100)</f>
        <v>0</v>
      </c>
      <c r="N162" s="177">
        <v>0</v>
      </c>
      <c r="O162" s="177">
        <f>ROUND(E162*N162,2)</f>
        <v>0</v>
      </c>
      <c r="P162" s="177">
        <v>0</v>
      </c>
      <c r="Q162" s="177">
        <f>ROUND(E162*P162,2)</f>
        <v>0</v>
      </c>
      <c r="R162" s="179"/>
      <c r="S162" s="179" t="s">
        <v>205</v>
      </c>
      <c r="T162" s="180" t="s">
        <v>154</v>
      </c>
      <c r="U162" s="158">
        <v>0</v>
      </c>
      <c r="V162" s="158">
        <f>ROUND(E162*U162,2)</f>
        <v>0</v>
      </c>
      <c r="W162" s="158"/>
      <c r="X162" s="158" t="s">
        <v>728</v>
      </c>
      <c r="Y162" s="147"/>
      <c r="Z162" s="147"/>
      <c r="AA162" s="147"/>
      <c r="AB162" s="147"/>
      <c r="AC162" s="147"/>
      <c r="AD162" s="147"/>
      <c r="AE162" s="147"/>
      <c r="AF162" s="147"/>
      <c r="AG162" s="147" t="s">
        <v>729</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66"/>
      <c r="D163" s="267"/>
      <c r="E163" s="267"/>
      <c r="F163" s="267"/>
      <c r="G163" s="267"/>
      <c r="H163" s="158"/>
      <c r="I163" s="158"/>
      <c r="J163" s="158"/>
      <c r="K163" s="158"/>
      <c r="L163" s="158"/>
      <c r="M163" s="158"/>
      <c r="N163" s="157"/>
      <c r="O163" s="157"/>
      <c r="P163" s="157"/>
      <c r="Q163" s="157"/>
      <c r="R163" s="158"/>
      <c r="S163" s="158"/>
      <c r="T163" s="158"/>
      <c r="U163" s="158"/>
      <c r="V163" s="158"/>
      <c r="W163" s="158"/>
      <c r="X163" s="158"/>
      <c r="Y163" s="147"/>
      <c r="Z163" s="147"/>
      <c r="AA163" s="147"/>
      <c r="AB163" s="147"/>
      <c r="AC163" s="147"/>
      <c r="AD163" s="147"/>
      <c r="AE163" s="147"/>
      <c r="AF163" s="147"/>
      <c r="AG163" s="147" t="s">
        <v>159</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x14ac:dyDescent="0.2">
      <c r="A164" s="164" t="s">
        <v>148</v>
      </c>
      <c r="B164" s="165" t="s">
        <v>91</v>
      </c>
      <c r="C164" s="184" t="s">
        <v>92</v>
      </c>
      <c r="D164" s="166"/>
      <c r="E164" s="167"/>
      <c r="F164" s="168"/>
      <c r="G164" s="168">
        <f>SUMIF(AG165:AG191,"&lt;&gt;NOR",G165:G191)</f>
        <v>0</v>
      </c>
      <c r="H164" s="168"/>
      <c r="I164" s="168">
        <f>SUM(I165:I191)</f>
        <v>0</v>
      </c>
      <c r="J164" s="168"/>
      <c r="K164" s="168">
        <f>SUM(K165:K191)</f>
        <v>0</v>
      </c>
      <c r="L164" s="168"/>
      <c r="M164" s="168">
        <f>SUM(M165:M191)</f>
        <v>0</v>
      </c>
      <c r="N164" s="167"/>
      <c r="O164" s="167">
        <f>SUM(O165:O191)</f>
        <v>0</v>
      </c>
      <c r="P164" s="167"/>
      <c r="Q164" s="167">
        <f>SUM(Q165:Q191)</f>
        <v>0</v>
      </c>
      <c r="R164" s="168"/>
      <c r="S164" s="168"/>
      <c r="T164" s="169"/>
      <c r="U164" s="163"/>
      <c r="V164" s="163">
        <f>SUM(V165:V191)</f>
        <v>0</v>
      </c>
      <c r="W164" s="163"/>
      <c r="X164" s="163"/>
      <c r="AG164" t="s">
        <v>149</v>
      </c>
    </row>
    <row r="165" spans="1:60" ht="22.5" outlineLevel="1" x14ac:dyDescent="0.2">
      <c r="A165" s="174">
        <v>68</v>
      </c>
      <c r="B165" s="175" t="s">
        <v>854</v>
      </c>
      <c r="C165" s="185" t="s">
        <v>855</v>
      </c>
      <c r="D165" s="176" t="s">
        <v>242</v>
      </c>
      <c r="E165" s="177">
        <v>51.18</v>
      </c>
      <c r="F165" s="178"/>
      <c r="G165" s="179">
        <f>ROUND(E165*F165,2)</f>
        <v>0</v>
      </c>
      <c r="H165" s="178"/>
      <c r="I165" s="179">
        <f>ROUND(E165*H165,2)</f>
        <v>0</v>
      </c>
      <c r="J165" s="178"/>
      <c r="K165" s="179">
        <f>ROUND(E165*J165,2)</f>
        <v>0</v>
      </c>
      <c r="L165" s="179">
        <v>21</v>
      </c>
      <c r="M165" s="179">
        <f>G165*(1+L165/100)</f>
        <v>0</v>
      </c>
      <c r="N165" s="177">
        <v>0</v>
      </c>
      <c r="O165" s="177">
        <f>ROUND(E165*N165,2)</f>
        <v>0</v>
      </c>
      <c r="P165" s="177">
        <v>0</v>
      </c>
      <c r="Q165" s="177">
        <f>ROUND(E165*P165,2)</f>
        <v>0</v>
      </c>
      <c r="R165" s="179"/>
      <c r="S165" s="179" t="s">
        <v>205</v>
      </c>
      <c r="T165" s="180" t="s">
        <v>154</v>
      </c>
      <c r="U165" s="158">
        <v>0</v>
      </c>
      <c r="V165" s="158">
        <f>ROUND(E165*U165,2)</f>
        <v>0</v>
      </c>
      <c r="W165" s="158"/>
      <c r="X165" s="158" t="s">
        <v>218</v>
      </c>
      <c r="Y165" s="147"/>
      <c r="Z165" s="147"/>
      <c r="AA165" s="147"/>
      <c r="AB165" s="147"/>
      <c r="AC165" s="147"/>
      <c r="AD165" s="147"/>
      <c r="AE165" s="147"/>
      <c r="AF165" s="147"/>
      <c r="AG165" s="147" t="s">
        <v>856</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262" t="s">
        <v>857</v>
      </c>
      <c r="D166" s="263"/>
      <c r="E166" s="263"/>
      <c r="F166" s="263"/>
      <c r="G166" s="263"/>
      <c r="H166" s="158"/>
      <c r="I166" s="158"/>
      <c r="J166" s="158"/>
      <c r="K166" s="158"/>
      <c r="L166" s="158"/>
      <c r="M166" s="158"/>
      <c r="N166" s="157"/>
      <c r="O166" s="157"/>
      <c r="P166" s="157"/>
      <c r="Q166" s="157"/>
      <c r="R166" s="158"/>
      <c r="S166" s="158"/>
      <c r="T166" s="158"/>
      <c r="U166" s="158"/>
      <c r="V166" s="158"/>
      <c r="W166" s="158"/>
      <c r="X166" s="158"/>
      <c r="Y166" s="147"/>
      <c r="Z166" s="147"/>
      <c r="AA166" s="147"/>
      <c r="AB166" s="147"/>
      <c r="AC166" s="147"/>
      <c r="AD166" s="147"/>
      <c r="AE166" s="147"/>
      <c r="AF166" s="147"/>
      <c r="AG166" s="147" t="s">
        <v>157</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264"/>
      <c r="D167" s="265"/>
      <c r="E167" s="265"/>
      <c r="F167" s="265"/>
      <c r="G167" s="265"/>
      <c r="H167" s="158"/>
      <c r="I167" s="158"/>
      <c r="J167" s="158"/>
      <c r="K167" s="158"/>
      <c r="L167" s="158"/>
      <c r="M167" s="158"/>
      <c r="N167" s="157"/>
      <c r="O167" s="157"/>
      <c r="P167" s="157"/>
      <c r="Q167" s="157"/>
      <c r="R167" s="158"/>
      <c r="S167" s="158"/>
      <c r="T167" s="158"/>
      <c r="U167" s="158"/>
      <c r="V167" s="158"/>
      <c r="W167" s="158"/>
      <c r="X167" s="158"/>
      <c r="Y167" s="147"/>
      <c r="Z167" s="147"/>
      <c r="AA167" s="147"/>
      <c r="AB167" s="147"/>
      <c r="AC167" s="147"/>
      <c r="AD167" s="147"/>
      <c r="AE167" s="147"/>
      <c r="AF167" s="147"/>
      <c r="AG167" s="147" t="s">
        <v>159</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ht="22.5" outlineLevel="1" x14ac:dyDescent="0.2">
      <c r="A168" s="174">
        <v>69</v>
      </c>
      <c r="B168" s="175" t="s">
        <v>858</v>
      </c>
      <c r="C168" s="185" t="s">
        <v>859</v>
      </c>
      <c r="D168" s="176" t="s">
        <v>742</v>
      </c>
      <c r="E168" s="177">
        <v>847</v>
      </c>
      <c r="F168" s="178"/>
      <c r="G168" s="179">
        <f>ROUND(E168*F168,2)</f>
        <v>0</v>
      </c>
      <c r="H168" s="178"/>
      <c r="I168" s="179">
        <f>ROUND(E168*H168,2)</f>
        <v>0</v>
      </c>
      <c r="J168" s="178"/>
      <c r="K168" s="179">
        <f>ROUND(E168*J168,2)</f>
        <v>0</v>
      </c>
      <c r="L168" s="179">
        <v>21</v>
      </c>
      <c r="M168" s="179">
        <f>G168*(1+L168/100)</f>
        <v>0</v>
      </c>
      <c r="N168" s="177">
        <v>0</v>
      </c>
      <c r="O168" s="177">
        <f>ROUND(E168*N168,2)</f>
        <v>0</v>
      </c>
      <c r="P168" s="177">
        <v>0</v>
      </c>
      <c r="Q168" s="177">
        <f>ROUND(E168*P168,2)</f>
        <v>0</v>
      </c>
      <c r="R168" s="179"/>
      <c r="S168" s="179" t="s">
        <v>205</v>
      </c>
      <c r="T168" s="180" t="s">
        <v>154</v>
      </c>
      <c r="U168" s="158">
        <v>0</v>
      </c>
      <c r="V168" s="158">
        <f>ROUND(E168*U168,2)</f>
        <v>0</v>
      </c>
      <c r="W168" s="158"/>
      <c r="X168" s="158" t="s">
        <v>218</v>
      </c>
      <c r="Y168" s="147"/>
      <c r="Z168" s="147"/>
      <c r="AA168" s="147"/>
      <c r="AB168" s="147"/>
      <c r="AC168" s="147"/>
      <c r="AD168" s="147"/>
      <c r="AE168" s="147"/>
      <c r="AF168" s="147"/>
      <c r="AG168" s="147" t="s">
        <v>856</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66"/>
      <c r="D169" s="267"/>
      <c r="E169" s="267"/>
      <c r="F169" s="267"/>
      <c r="G169" s="267"/>
      <c r="H169" s="158"/>
      <c r="I169" s="158"/>
      <c r="J169" s="158"/>
      <c r="K169" s="158"/>
      <c r="L169" s="158"/>
      <c r="M169" s="158"/>
      <c r="N169" s="157"/>
      <c r="O169" s="157"/>
      <c r="P169" s="157"/>
      <c r="Q169" s="157"/>
      <c r="R169" s="158"/>
      <c r="S169" s="158"/>
      <c r="T169" s="158"/>
      <c r="U169" s="158"/>
      <c r="V169" s="158"/>
      <c r="W169" s="158"/>
      <c r="X169" s="158"/>
      <c r="Y169" s="147"/>
      <c r="Z169" s="147"/>
      <c r="AA169" s="147"/>
      <c r="AB169" s="147"/>
      <c r="AC169" s="147"/>
      <c r="AD169" s="147"/>
      <c r="AE169" s="147"/>
      <c r="AF169" s="147"/>
      <c r="AG169" s="147" t="s">
        <v>159</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4">
        <v>70</v>
      </c>
      <c r="B170" s="175" t="s">
        <v>860</v>
      </c>
      <c r="C170" s="185" t="s">
        <v>861</v>
      </c>
      <c r="D170" s="176" t="s">
        <v>742</v>
      </c>
      <c r="E170" s="177">
        <v>9389</v>
      </c>
      <c r="F170" s="178"/>
      <c r="G170" s="179">
        <f>ROUND(E170*F170,2)</f>
        <v>0</v>
      </c>
      <c r="H170" s="178"/>
      <c r="I170" s="179">
        <f>ROUND(E170*H170,2)</f>
        <v>0</v>
      </c>
      <c r="J170" s="178"/>
      <c r="K170" s="179">
        <f>ROUND(E170*J170,2)</f>
        <v>0</v>
      </c>
      <c r="L170" s="179">
        <v>21</v>
      </c>
      <c r="M170" s="179">
        <f>G170*(1+L170/100)</f>
        <v>0</v>
      </c>
      <c r="N170" s="177">
        <v>0</v>
      </c>
      <c r="O170" s="177">
        <f>ROUND(E170*N170,2)</f>
        <v>0</v>
      </c>
      <c r="P170" s="177">
        <v>0</v>
      </c>
      <c r="Q170" s="177">
        <f>ROUND(E170*P170,2)</f>
        <v>0</v>
      </c>
      <c r="R170" s="179"/>
      <c r="S170" s="179" t="s">
        <v>205</v>
      </c>
      <c r="T170" s="180" t="s">
        <v>154</v>
      </c>
      <c r="U170" s="158">
        <v>0</v>
      </c>
      <c r="V170" s="158">
        <f>ROUND(E170*U170,2)</f>
        <v>0</v>
      </c>
      <c r="W170" s="158"/>
      <c r="X170" s="158" t="s">
        <v>218</v>
      </c>
      <c r="Y170" s="147"/>
      <c r="Z170" s="147"/>
      <c r="AA170" s="147"/>
      <c r="AB170" s="147"/>
      <c r="AC170" s="147"/>
      <c r="AD170" s="147"/>
      <c r="AE170" s="147"/>
      <c r="AF170" s="147"/>
      <c r="AG170" s="147" t="s">
        <v>856</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266"/>
      <c r="D171" s="267"/>
      <c r="E171" s="267"/>
      <c r="F171" s="267"/>
      <c r="G171" s="267"/>
      <c r="H171" s="158"/>
      <c r="I171" s="158"/>
      <c r="J171" s="158"/>
      <c r="K171" s="158"/>
      <c r="L171" s="158"/>
      <c r="M171" s="158"/>
      <c r="N171" s="157"/>
      <c r="O171" s="157"/>
      <c r="P171" s="157"/>
      <c r="Q171" s="157"/>
      <c r="R171" s="158"/>
      <c r="S171" s="158"/>
      <c r="T171" s="158"/>
      <c r="U171" s="158"/>
      <c r="V171" s="158"/>
      <c r="W171" s="158"/>
      <c r="X171" s="158"/>
      <c r="Y171" s="147"/>
      <c r="Z171" s="147"/>
      <c r="AA171" s="147"/>
      <c r="AB171" s="147"/>
      <c r="AC171" s="147"/>
      <c r="AD171" s="147"/>
      <c r="AE171" s="147"/>
      <c r="AF171" s="147"/>
      <c r="AG171" s="147" t="s">
        <v>159</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74">
        <v>71</v>
      </c>
      <c r="B172" s="175" t="s">
        <v>862</v>
      </c>
      <c r="C172" s="185" t="s">
        <v>863</v>
      </c>
      <c r="D172" s="176" t="s">
        <v>742</v>
      </c>
      <c r="E172" s="177">
        <v>9389</v>
      </c>
      <c r="F172" s="178"/>
      <c r="G172" s="179">
        <f>ROUND(E172*F172,2)</f>
        <v>0</v>
      </c>
      <c r="H172" s="178"/>
      <c r="I172" s="179">
        <f>ROUND(E172*H172,2)</f>
        <v>0</v>
      </c>
      <c r="J172" s="178"/>
      <c r="K172" s="179">
        <f>ROUND(E172*J172,2)</f>
        <v>0</v>
      </c>
      <c r="L172" s="179">
        <v>21</v>
      </c>
      <c r="M172" s="179">
        <f>G172*(1+L172/100)</f>
        <v>0</v>
      </c>
      <c r="N172" s="177">
        <v>0</v>
      </c>
      <c r="O172" s="177">
        <f>ROUND(E172*N172,2)</f>
        <v>0</v>
      </c>
      <c r="P172" s="177">
        <v>0</v>
      </c>
      <c r="Q172" s="177">
        <f>ROUND(E172*P172,2)</f>
        <v>0</v>
      </c>
      <c r="R172" s="179"/>
      <c r="S172" s="179" t="s">
        <v>205</v>
      </c>
      <c r="T172" s="180" t="s">
        <v>154</v>
      </c>
      <c r="U172" s="158">
        <v>0</v>
      </c>
      <c r="V172" s="158">
        <f>ROUND(E172*U172,2)</f>
        <v>0</v>
      </c>
      <c r="W172" s="158"/>
      <c r="X172" s="158" t="s">
        <v>218</v>
      </c>
      <c r="Y172" s="147"/>
      <c r="Z172" s="147"/>
      <c r="AA172" s="147"/>
      <c r="AB172" s="147"/>
      <c r="AC172" s="147"/>
      <c r="AD172" s="147"/>
      <c r="AE172" s="147"/>
      <c r="AF172" s="147"/>
      <c r="AG172" s="147" t="s">
        <v>856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266"/>
      <c r="D173" s="267"/>
      <c r="E173" s="267"/>
      <c r="F173" s="267"/>
      <c r="G173" s="267"/>
      <c r="H173" s="158"/>
      <c r="I173" s="158"/>
      <c r="J173" s="158"/>
      <c r="K173" s="158"/>
      <c r="L173" s="158"/>
      <c r="M173" s="158"/>
      <c r="N173" s="157"/>
      <c r="O173" s="157"/>
      <c r="P173" s="157"/>
      <c r="Q173" s="157"/>
      <c r="R173" s="158"/>
      <c r="S173" s="158"/>
      <c r="T173" s="158"/>
      <c r="U173" s="158"/>
      <c r="V173" s="158"/>
      <c r="W173" s="158"/>
      <c r="X173" s="158"/>
      <c r="Y173" s="147"/>
      <c r="Z173" s="147"/>
      <c r="AA173" s="147"/>
      <c r="AB173" s="147"/>
      <c r="AC173" s="147"/>
      <c r="AD173" s="147"/>
      <c r="AE173" s="147"/>
      <c r="AF173" s="147"/>
      <c r="AG173" s="147" t="s">
        <v>159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74">
        <v>72</v>
      </c>
      <c r="B174" s="175" t="s">
        <v>864</v>
      </c>
      <c r="C174" s="185" t="s">
        <v>865</v>
      </c>
      <c r="D174" s="176" t="s">
        <v>742</v>
      </c>
      <c r="E174" s="177">
        <v>22357</v>
      </c>
      <c r="F174" s="178"/>
      <c r="G174" s="179">
        <f>ROUND(E174*F174,2)</f>
        <v>0</v>
      </c>
      <c r="H174" s="178"/>
      <c r="I174" s="179">
        <f>ROUND(E174*H174,2)</f>
        <v>0</v>
      </c>
      <c r="J174" s="178"/>
      <c r="K174" s="179">
        <f>ROUND(E174*J174,2)</f>
        <v>0</v>
      </c>
      <c r="L174" s="179">
        <v>21</v>
      </c>
      <c r="M174" s="179">
        <f>G174*(1+L174/100)</f>
        <v>0</v>
      </c>
      <c r="N174" s="177">
        <v>0</v>
      </c>
      <c r="O174" s="177">
        <f>ROUND(E174*N174,2)</f>
        <v>0</v>
      </c>
      <c r="P174" s="177">
        <v>0</v>
      </c>
      <c r="Q174" s="177">
        <f>ROUND(E174*P174,2)</f>
        <v>0</v>
      </c>
      <c r="R174" s="179"/>
      <c r="S174" s="179" t="s">
        <v>205</v>
      </c>
      <c r="T174" s="180" t="s">
        <v>154</v>
      </c>
      <c r="U174" s="158">
        <v>0</v>
      </c>
      <c r="V174" s="158">
        <f>ROUND(E174*U174,2)</f>
        <v>0</v>
      </c>
      <c r="W174" s="158"/>
      <c r="X174" s="158" t="s">
        <v>218</v>
      </c>
      <c r="Y174" s="147"/>
      <c r="Z174" s="147"/>
      <c r="AA174" s="147"/>
      <c r="AB174" s="147"/>
      <c r="AC174" s="147"/>
      <c r="AD174" s="147"/>
      <c r="AE174" s="147"/>
      <c r="AF174" s="147"/>
      <c r="AG174" s="147" t="s">
        <v>856</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66"/>
      <c r="D175" s="267"/>
      <c r="E175" s="267"/>
      <c r="F175" s="267"/>
      <c r="G175" s="267"/>
      <c r="H175" s="158"/>
      <c r="I175" s="158"/>
      <c r="J175" s="158"/>
      <c r="K175" s="158"/>
      <c r="L175" s="158"/>
      <c r="M175" s="158"/>
      <c r="N175" s="157"/>
      <c r="O175" s="157"/>
      <c r="P175" s="157"/>
      <c r="Q175" s="157"/>
      <c r="R175" s="158"/>
      <c r="S175" s="158"/>
      <c r="T175" s="158"/>
      <c r="U175" s="158"/>
      <c r="V175" s="158"/>
      <c r="W175" s="158"/>
      <c r="X175" s="158"/>
      <c r="Y175" s="147"/>
      <c r="Z175" s="147"/>
      <c r="AA175" s="147"/>
      <c r="AB175" s="147"/>
      <c r="AC175" s="147"/>
      <c r="AD175" s="147"/>
      <c r="AE175" s="147"/>
      <c r="AF175" s="147"/>
      <c r="AG175" s="147" t="s">
        <v>159</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74">
        <v>73</v>
      </c>
      <c r="B176" s="175" t="s">
        <v>866</v>
      </c>
      <c r="C176" s="185" t="s">
        <v>867</v>
      </c>
      <c r="D176" s="176" t="s">
        <v>742</v>
      </c>
      <c r="E176" s="177">
        <v>847</v>
      </c>
      <c r="F176" s="178"/>
      <c r="G176" s="179">
        <f>ROUND(E176*F176,2)</f>
        <v>0</v>
      </c>
      <c r="H176" s="178"/>
      <c r="I176" s="179">
        <f>ROUND(E176*H176,2)</f>
        <v>0</v>
      </c>
      <c r="J176" s="178"/>
      <c r="K176" s="179">
        <f>ROUND(E176*J176,2)</f>
        <v>0</v>
      </c>
      <c r="L176" s="179">
        <v>21</v>
      </c>
      <c r="M176" s="179">
        <f>G176*(1+L176/100)</f>
        <v>0</v>
      </c>
      <c r="N176" s="177">
        <v>0</v>
      </c>
      <c r="O176" s="177">
        <f>ROUND(E176*N176,2)</f>
        <v>0</v>
      </c>
      <c r="P176" s="177">
        <v>0</v>
      </c>
      <c r="Q176" s="177">
        <f>ROUND(E176*P176,2)</f>
        <v>0</v>
      </c>
      <c r="R176" s="179"/>
      <c r="S176" s="179" t="s">
        <v>205</v>
      </c>
      <c r="T176" s="180" t="s">
        <v>154</v>
      </c>
      <c r="U176" s="158">
        <v>0</v>
      </c>
      <c r="V176" s="158">
        <f>ROUND(E176*U176,2)</f>
        <v>0</v>
      </c>
      <c r="W176" s="158"/>
      <c r="X176" s="158" t="s">
        <v>218</v>
      </c>
      <c r="Y176" s="147"/>
      <c r="Z176" s="147"/>
      <c r="AA176" s="147"/>
      <c r="AB176" s="147"/>
      <c r="AC176" s="147"/>
      <c r="AD176" s="147"/>
      <c r="AE176" s="147"/>
      <c r="AF176" s="147"/>
      <c r="AG176" s="147" t="s">
        <v>856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266"/>
      <c r="D177" s="267"/>
      <c r="E177" s="267"/>
      <c r="F177" s="267"/>
      <c r="G177" s="267"/>
      <c r="H177" s="158"/>
      <c r="I177" s="158"/>
      <c r="J177" s="158"/>
      <c r="K177" s="158"/>
      <c r="L177" s="158"/>
      <c r="M177" s="158"/>
      <c r="N177" s="157"/>
      <c r="O177" s="157"/>
      <c r="P177" s="157"/>
      <c r="Q177" s="157"/>
      <c r="R177" s="158"/>
      <c r="S177" s="158"/>
      <c r="T177" s="158"/>
      <c r="U177" s="158"/>
      <c r="V177" s="158"/>
      <c r="W177" s="158"/>
      <c r="X177" s="158"/>
      <c r="Y177" s="147"/>
      <c r="Z177" s="147"/>
      <c r="AA177" s="147"/>
      <c r="AB177" s="147"/>
      <c r="AC177" s="147"/>
      <c r="AD177" s="147"/>
      <c r="AE177" s="147"/>
      <c r="AF177" s="147"/>
      <c r="AG177" s="147" t="s">
        <v>159</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4">
        <v>74</v>
      </c>
      <c r="B178" s="175" t="s">
        <v>868</v>
      </c>
      <c r="C178" s="185" t="s">
        <v>869</v>
      </c>
      <c r="D178" s="176" t="s">
        <v>447</v>
      </c>
      <c r="E178" s="177">
        <v>0.14982000000000001</v>
      </c>
      <c r="F178" s="178"/>
      <c r="G178" s="179">
        <f>ROUND(E178*F178,2)</f>
        <v>0</v>
      </c>
      <c r="H178" s="178"/>
      <c r="I178" s="179">
        <f>ROUND(E178*H178,2)</f>
        <v>0</v>
      </c>
      <c r="J178" s="178"/>
      <c r="K178" s="179">
        <f>ROUND(E178*J178,2)</f>
        <v>0</v>
      </c>
      <c r="L178" s="179">
        <v>21</v>
      </c>
      <c r="M178" s="179">
        <f>G178*(1+L178/100)</f>
        <v>0</v>
      </c>
      <c r="N178" s="177">
        <v>0</v>
      </c>
      <c r="O178" s="177">
        <f>ROUND(E178*N178,2)</f>
        <v>0</v>
      </c>
      <c r="P178" s="177">
        <v>0</v>
      </c>
      <c r="Q178" s="177">
        <f>ROUND(E178*P178,2)</f>
        <v>0</v>
      </c>
      <c r="R178" s="179"/>
      <c r="S178" s="179" t="s">
        <v>205</v>
      </c>
      <c r="T178" s="180" t="s">
        <v>154</v>
      </c>
      <c r="U178" s="158">
        <v>0</v>
      </c>
      <c r="V178" s="158">
        <f>ROUND(E178*U178,2)</f>
        <v>0</v>
      </c>
      <c r="W178" s="158"/>
      <c r="X178" s="158" t="s">
        <v>218</v>
      </c>
      <c r="Y178" s="147"/>
      <c r="Z178" s="147"/>
      <c r="AA178" s="147"/>
      <c r="AB178" s="147"/>
      <c r="AC178" s="147"/>
      <c r="AD178" s="147"/>
      <c r="AE178" s="147"/>
      <c r="AF178" s="147"/>
      <c r="AG178" s="147" t="s">
        <v>856</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66"/>
      <c r="D179" s="267"/>
      <c r="E179" s="267"/>
      <c r="F179" s="267"/>
      <c r="G179" s="267"/>
      <c r="H179" s="158"/>
      <c r="I179" s="158"/>
      <c r="J179" s="158"/>
      <c r="K179" s="158"/>
      <c r="L179" s="158"/>
      <c r="M179" s="158"/>
      <c r="N179" s="157"/>
      <c r="O179" s="157"/>
      <c r="P179" s="157"/>
      <c r="Q179" s="157"/>
      <c r="R179" s="158"/>
      <c r="S179" s="158"/>
      <c r="T179" s="158"/>
      <c r="U179" s="158"/>
      <c r="V179" s="158"/>
      <c r="W179" s="158"/>
      <c r="X179" s="158"/>
      <c r="Y179" s="147"/>
      <c r="Z179" s="147"/>
      <c r="AA179" s="147"/>
      <c r="AB179" s="147"/>
      <c r="AC179" s="147"/>
      <c r="AD179" s="147"/>
      <c r="AE179" s="147"/>
      <c r="AF179" s="147"/>
      <c r="AG179" s="147" t="s">
        <v>159</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74">
        <v>75</v>
      </c>
      <c r="B180" s="175" t="s">
        <v>870</v>
      </c>
      <c r="C180" s="185" t="s">
        <v>871</v>
      </c>
      <c r="D180" s="176" t="s">
        <v>242</v>
      </c>
      <c r="E180" s="177">
        <v>112.36499999999999</v>
      </c>
      <c r="F180" s="178"/>
      <c r="G180" s="179">
        <f>ROUND(E180*F180,2)</f>
        <v>0</v>
      </c>
      <c r="H180" s="178"/>
      <c r="I180" s="179">
        <f>ROUND(E180*H180,2)</f>
        <v>0</v>
      </c>
      <c r="J180" s="178"/>
      <c r="K180" s="179">
        <f>ROUND(E180*J180,2)</f>
        <v>0</v>
      </c>
      <c r="L180" s="179">
        <v>21</v>
      </c>
      <c r="M180" s="179">
        <f>G180*(1+L180/100)</f>
        <v>0</v>
      </c>
      <c r="N180" s="177">
        <v>0</v>
      </c>
      <c r="O180" s="177">
        <f>ROUND(E180*N180,2)</f>
        <v>0</v>
      </c>
      <c r="P180" s="177">
        <v>0</v>
      </c>
      <c r="Q180" s="177">
        <f>ROUND(E180*P180,2)</f>
        <v>0</v>
      </c>
      <c r="R180" s="179"/>
      <c r="S180" s="179" t="s">
        <v>205</v>
      </c>
      <c r="T180" s="180" t="s">
        <v>154</v>
      </c>
      <c r="U180" s="158">
        <v>0</v>
      </c>
      <c r="V180" s="158">
        <f>ROUND(E180*U180,2)</f>
        <v>0</v>
      </c>
      <c r="W180" s="158"/>
      <c r="X180" s="158" t="s">
        <v>218</v>
      </c>
      <c r="Y180" s="147"/>
      <c r="Z180" s="147"/>
      <c r="AA180" s="147"/>
      <c r="AB180" s="147"/>
      <c r="AC180" s="147"/>
      <c r="AD180" s="147"/>
      <c r="AE180" s="147"/>
      <c r="AF180" s="147"/>
      <c r="AG180" s="147" t="s">
        <v>856</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266"/>
      <c r="D181" s="267"/>
      <c r="E181" s="267"/>
      <c r="F181" s="267"/>
      <c r="G181" s="267"/>
      <c r="H181" s="158"/>
      <c r="I181" s="158"/>
      <c r="J181" s="158"/>
      <c r="K181" s="158"/>
      <c r="L181" s="158"/>
      <c r="M181" s="158"/>
      <c r="N181" s="157"/>
      <c r="O181" s="157"/>
      <c r="P181" s="157"/>
      <c r="Q181" s="157"/>
      <c r="R181" s="158"/>
      <c r="S181" s="158"/>
      <c r="T181" s="158"/>
      <c r="U181" s="158"/>
      <c r="V181" s="158"/>
      <c r="W181" s="158"/>
      <c r="X181" s="158"/>
      <c r="Y181" s="147"/>
      <c r="Z181" s="147"/>
      <c r="AA181" s="147"/>
      <c r="AB181" s="147"/>
      <c r="AC181" s="147"/>
      <c r="AD181" s="147"/>
      <c r="AE181" s="147"/>
      <c r="AF181" s="147"/>
      <c r="AG181" s="147" t="s">
        <v>159</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74">
        <v>76</v>
      </c>
      <c r="B182" s="175" t="s">
        <v>845</v>
      </c>
      <c r="C182" s="185" t="s">
        <v>846</v>
      </c>
      <c r="D182" s="176" t="s">
        <v>242</v>
      </c>
      <c r="E182" s="177">
        <v>21.175000000000001</v>
      </c>
      <c r="F182" s="178"/>
      <c r="G182" s="179">
        <f>ROUND(E182*F182,2)</f>
        <v>0</v>
      </c>
      <c r="H182" s="178"/>
      <c r="I182" s="179">
        <f>ROUND(E182*H182,2)</f>
        <v>0</v>
      </c>
      <c r="J182" s="178"/>
      <c r="K182" s="179">
        <f>ROUND(E182*J182,2)</f>
        <v>0</v>
      </c>
      <c r="L182" s="179">
        <v>21</v>
      </c>
      <c r="M182" s="179">
        <f>G182*(1+L182/100)</f>
        <v>0</v>
      </c>
      <c r="N182" s="177">
        <v>0</v>
      </c>
      <c r="O182" s="177">
        <f>ROUND(E182*N182,2)</f>
        <v>0</v>
      </c>
      <c r="P182" s="177">
        <v>0</v>
      </c>
      <c r="Q182" s="177">
        <f>ROUND(E182*P182,2)</f>
        <v>0</v>
      </c>
      <c r="R182" s="179"/>
      <c r="S182" s="179" t="s">
        <v>205</v>
      </c>
      <c r="T182" s="180" t="s">
        <v>154</v>
      </c>
      <c r="U182" s="158">
        <v>0</v>
      </c>
      <c r="V182" s="158">
        <f>ROUND(E182*U182,2)</f>
        <v>0</v>
      </c>
      <c r="W182" s="158"/>
      <c r="X182" s="158" t="s">
        <v>728</v>
      </c>
      <c r="Y182" s="147"/>
      <c r="Z182" s="147"/>
      <c r="AA182" s="147"/>
      <c r="AB182" s="147"/>
      <c r="AC182" s="147"/>
      <c r="AD182" s="147"/>
      <c r="AE182" s="147"/>
      <c r="AF182" s="147"/>
      <c r="AG182" s="147" t="s">
        <v>766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266"/>
      <c r="D183" s="267"/>
      <c r="E183" s="267"/>
      <c r="F183" s="267"/>
      <c r="G183" s="267"/>
      <c r="H183" s="158"/>
      <c r="I183" s="158"/>
      <c r="J183" s="158"/>
      <c r="K183" s="158"/>
      <c r="L183" s="158"/>
      <c r="M183" s="158"/>
      <c r="N183" s="157"/>
      <c r="O183" s="157"/>
      <c r="P183" s="157"/>
      <c r="Q183" s="157"/>
      <c r="R183" s="158"/>
      <c r="S183" s="158"/>
      <c r="T183" s="158"/>
      <c r="U183" s="158"/>
      <c r="V183" s="158"/>
      <c r="W183" s="158"/>
      <c r="X183" s="158"/>
      <c r="Y183" s="147"/>
      <c r="Z183" s="147"/>
      <c r="AA183" s="147"/>
      <c r="AB183" s="147"/>
      <c r="AC183" s="147"/>
      <c r="AD183" s="147"/>
      <c r="AE183" s="147"/>
      <c r="AF183" s="147"/>
      <c r="AG183" s="147" t="s">
        <v>159</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74">
        <v>77</v>
      </c>
      <c r="B184" s="175" t="s">
        <v>845</v>
      </c>
      <c r="C184" s="185" t="s">
        <v>846</v>
      </c>
      <c r="D184" s="176" t="s">
        <v>242</v>
      </c>
      <c r="E184" s="177">
        <v>9.3889999999999993</v>
      </c>
      <c r="F184" s="178"/>
      <c r="G184" s="179">
        <f>ROUND(E184*F184,2)</f>
        <v>0</v>
      </c>
      <c r="H184" s="178"/>
      <c r="I184" s="179">
        <f>ROUND(E184*H184,2)</f>
        <v>0</v>
      </c>
      <c r="J184" s="178"/>
      <c r="K184" s="179">
        <f>ROUND(E184*J184,2)</f>
        <v>0</v>
      </c>
      <c r="L184" s="179">
        <v>21</v>
      </c>
      <c r="M184" s="179">
        <f>G184*(1+L184/100)</f>
        <v>0</v>
      </c>
      <c r="N184" s="177">
        <v>0</v>
      </c>
      <c r="O184" s="177">
        <f>ROUND(E184*N184,2)</f>
        <v>0</v>
      </c>
      <c r="P184" s="177">
        <v>0</v>
      </c>
      <c r="Q184" s="177">
        <f>ROUND(E184*P184,2)</f>
        <v>0</v>
      </c>
      <c r="R184" s="179"/>
      <c r="S184" s="179" t="s">
        <v>205</v>
      </c>
      <c r="T184" s="180" t="s">
        <v>154</v>
      </c>
      <c r="U184" s="158">
        <v>0</v>
      </c>
      <c r="V184" s="158">
        <f>ROUND(E184*U184,2)</f>
        <v>0</v>
      </c>
      <c r="W184" s="158"/>
      <c r="X184" s="158" t="s">
        <v>384</v>
      </c>
      <c r="Y184" s="147"/>
      <c r="Z184" s="147"/>
      <c r="AA184" s="147"/>
      <c r="AB184" s="147"/>
      <c r="AC184" s="147"/>
      <c r="AD184" s="147"/>
      <c r="AE184" s="147"/>
      <c r="AF184" s="147"/>
      <c r="AG184" s="147" t="s">
        <v>527</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266"/>
      <c r="D185" s="267"/>
      <c r="E185" s="267"/>
      <c r="F185" s="267"/>
      <c r="G185" s="267"/>
      <c r="H185" s="158"/>
      <c r="I185" s="158"/>
      <c r="J185" s="158"/>
      <c r="K185" s="158"/>
      <c r="L185" s="158"/>
      <c r="M185" s="158"/>
      <c r="N185" s="157"/>
      <c r="O185" s="157"/>
      <c r="P185" s="157"/>
      <c r="Q185" s="157"/>
      <c r="R185" s="158"/>
      <c r="S185" s="158"/>
      <c r="T185" s="158"/>
      <c r="U185" s="158"/>
      <c r="V185" s="158"/>
      <c r="W185" s="158"/>
      <c r="X185" s="158"/>
      <c r="Y185" s="147"/>
      <c r="Z185" s="147"/>
      <c r="AA185" s="147"/>
      <c r="AB185" s="147"/>
      <c r="AC185" s="147"/>
      <c r="AD185" s="147"/>
      <c r="AE185" s="147"/>
      <c r="AF185" s="147"/>
      <c r="AG185" s="147" t="s">
        <v>159</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74">
        <v>78</v>
      </c>
      <c r="B186" s="175" t="s">
        <v>840</v>
      </c>
      <c r="C186" s="185" t="s">
        <v>872</v>
      </c>
      <c r="D186" s="176" t="s">
        <v>216</v>
      </c>
      <c r="E186" s="177">
        <v>1498.2</v>
      </c>
      <c r="F186" s="178"/>
      <c r="G186" s="179">
        <f>ROUND(E186*F186,2)</f>
        <v>0</v>
      </c>
      <c r="H186" s="178"/>
      <c r="I186" s="179">
        <f>ROUND(E186*H186,2)</f>
        <v>0</v>
      </c>
      <c r="J186" s="178"/>
      <c r="K186" s="179">
        <f>ROUND(E186*J186,2)</f>
        <v>0</v>
      </c>
      <c r="L186" s="179">
        <v>21</v>
      </c>
      <c r="M186" s="179">
        <f>G186*(1+L186/100)</f>
        <v>0</v>
      </c>
      <c r="N186" s="177">
        <v>0</v>
      </c>
      <c r="O186" s="177">
        <f>ROUND(E186*N186,2)</f>
        <v>0</v>
      </c>
      <c r="P186" s="177">
        <v>0</v>
      </c>
      <c r="Q186" s="177">
        <f>ROUND(E186*P186,2)</f>
        <v>0</v>
      </c>
      <c r="R186" s="179"/>
      <c r="S186" s="179" t="s">
        <v>205</v>
      </c>
      <c r="T186" s="180" t="s">
        <v>154</v>
      </c>
      <c r="U186" s="158">
        <v>0</v>
      </c>
      <c r="V186" s="158">
        <f>ROUND(E186*U186,2)</f>
        <v>0</v>
      </c>
      <c r="W186" s="158"/>
      <c r="X186" s="158" t="s">
        <v>728</v>
      </c>
      <c r="Y186" s="147"/>
      <c r="Z186" s="147"/>
      <c r="AA186" s="147"/>
      <c r="AB186" s="147"/>
      <c r="AC186" s="147"/>
      <c r="AD186" s="147"/>
      <c r="AE186" s="147"/>
      <c r="AF186" s="147"/>
      <c r="AG186" s="147" t="s">
        <v>729</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266"/>
      <c r="D187" s="267"/>
      <c r="E187" s="267"/>
      <c r="F187" s="267"/>
      <c r="G187" s="267"/>
      <c r="H187" s="158"/>
      <c r="I187" s="158"/>
      <c r="J187" s="158"/>
      <c r="K187" s="158"/>
      <c r="L187" s="158"/>
      <c r="M187" s="158"/>
      <c r="N187" s="157"/>
      <c r="O187" s="157"/>
      <c r="P187" s="157"/>
      <c r="Q187" s="157"/>
      <c r="R187" s="158"/>
      <c r="S187" s="158"/>
      <c r="T187" s="158"/>
      <c r="U187" s="158"/>
      <c r="V187" s="158"/>
      <c r="W187" s="158"/>
      <c r="X187" s="158"/>
      <c r="Y187" s="147"/>
      <c r="Z187" s="147"/>
      <c r="AA187" s="147"/>
      <c r="AB187" s="147"/>
      <c r="AC187" s="147"/>
      <c r="AD187" s="147"/>
      <c r="AE187" s="147"/>
      <c r="AF187" s="147"/>
      <c r="AG187" s="147" t="s">
        <v>159</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4">
        <v>79</v>
      </c>
      <c r="B188" s="175" t="s">
        <v>796</v>
      </c>
      <c r="C188" s="185" t="s">
        <v>847</v>
      </c>
      <c r="D188" s="176" t="s">
        <v>447</v>
      </c>
      <c r="E188" s="177">
        <v>7.4290000000000003</v>
      </c>
      <c r="F188" s="178"/>
      <c r="G188" s="179">
        <f>ROUND(E188*F188,2)</f>
        <v>0</v>
      </c>
      <c r="H188" s="178"/>
      <c r="I188" s="179">
        <f>ROUND(E188*H188,2)</f>
        <v>0</v>
      </c>
      <c r="J188" s="178"/>
      <c r="K188" s="179">
        <f>ROUND(E188*J188,2)</f>
        <v>0</v>
      </c>
      <c r="L188" s="179">
        <v>21</v>
      </c>
      <c r="M188" s="179">
        <f>G188*(1+L188/100)</f>
        <v>0</v>
      </c>
      <c r="N188" s="177">
        <v>0</v>
      </c>
      <c r="O188" s="177">
        <f>ROUND(E188*N188,2)</f>
        <v>0</v>
      </c>
      <c r="P188" s="177">
        <v>0</v>
      </c>
      <c r="Q188" s="177">
        <f>ROUND(E188*P188,2)</f>
        <v>0</v>
      </c>
      <c r="R188" s="179"/>
      <c r="S188" s="179" t="s">
        <v>205</v>
      </c>
      <c r="T188" s="180" t="s">
        <v>154</v>
      </c>
      <c r="U188" s="158">
        <v>0</v>
      </c>
      <c r="V188" s="158">
        <f>ROUND(E188*U188,2)</f>
        <v>0</v>
      </c>
      <c r="W188" s="158"/>
      <c r="X188" s="158" t="s">
        <v>728</v>
      </c>
      <c r="Y188" s="147"/>
      <c r="Z188" s="147"/>
      <c r="AA188" s="147"/>
      <c r="AB188" s="147"/>
      <c r="AC188" s="147"/>
      <c r="AD188" s="147"/>
      <c r="AE188" s="147"/>
      <c r="AF188" s="147"/>
      <c r="AG188" s="147" t="s">
        <v>729</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266"/>
      <c r="D189" s="267"/>
      <c r="E189" s="267"/>
      <c r="F189" s="267"/>
      <c r="G189" s="267"/>
      <c r="H189" s="158"/>
      <c r="I189" s="158"/>
      <c r="J189" s="158"/>
      <c r="K189" s="158"/>
      <c r="L189" s="158"/>
      <c r="M189" s="158"/>
      <c r="N189" s="157"/>
      <c r="O189" s="157"/>
      <c r="P189" s="157"/>
      <c r="Q189" s="157"/>
      <c r="R189" s="158"/>
      <c r="S189" s="158"/>
      <c r="T189" s="158"/>
      <c r="U189" s="158"/>
      <c r="V189" s="158"/>
      <c r="W189" s="158"/>
      <c r="X189" s="158"/>
      <c r="Y189" s="147"/>
      <c r="Z189" s="147"/>
      <c r="AA189" s="147"/>
      <c r="AB189" s="147"/>
      <c r="AC189" s="147"/>
      <c r="AD189" s="147"/>
      <c r="AE189" s="147"/>
      <c r="AF189" s="147"/>
      <c r="AG189" s="147" t="s">
        <v>159</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4">
        <v>80</v>
      </c>
      <c r="B190" s="175" t="s">
        <v>796</v>
      </c>
      <c r="C190" s="185" t="s">
        <v>851</v>
      </c>
      <c r="D190" s="176" t="s">
        <v>447</v>
      </c>
      <c r="E190" s="177">
        <v>38.39</v>
      </c>
      <c r="F190" s="178"/>
      <c r="G190" s="179">
        <f>ROUND(E190*F190,2)</f>
        <v>0</v>
      </c>
      <c r="H190" s="178"/>
      <c r="I190" s="179">
        <f>ROUND(E190*H190,2)</f>
        <v>0</v>
      </c>
      <c r="J190" s="178"/>
      <c r="K190" s="179">
        <f>ROUND(E190*J190,2)</f>
        <v>0</v>
      </c>
      <c r="L190" s="179">
        <v>21</v>
      </c>
      <c r="M190" s="179">
        <f>G190*(1+L190/100)</f>
        <v>0</v>
      </c>
      <c r="N190" s="177">
        <v>0</v>
      </c>
      <c r="O190" s="177">
        <f>ROUND(E190*N190,2)</f>
        <v>0</v>
      </c>
      <c r="P190" s="177">
        <v>0</v>
      </c>
      <c r="Q190" s="177">
        <f>ROUND(E190*P190,2)</f>
        <v>0</v>
      </c>
      <c r="R190" s="179"/>
      <c r="S190" s="179" t="s">
        <v>205</v>
      </c>
      <c r="T190" s="180" t="s">
        <v>154</v>
      </c>
      <c r="U190" s="158">
        <v>0</v>
      </c>
      <c r="V190" s="158">
        <f>ROUND(E190*U190,2)</f>
        <v>0</v>
      </c>
      <c r="W190" s="158"/>
      <c r="X190" s="158" t="s">
        <v>728</v>
      </c>
      <c r="Y190" s="147"/>
      <c r="Z190" s="147"/>
      <c r="AA190" s="147"/>
      <c r="AB190" s="147"/>
      <c r="AC190" s="147"/>
      <c r="AD190" s="147"/>
      <c r="AE190" s="147"/>
      <c r="AF190" s="147"/>
      <c r="AG190" s="147" t="s">
        <v>729</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266"/>
      <c r="D191" s="267"/>
      <c r="E191" s="267"/>
      <c r="F191" s="267"/>
      <c r="G191" s="267"/>
      <c r="H191" s="158"/>
      <c r="I191" s="158"/>
      <c r="J191" s="158"/>
      <c r="K191" s="158"/>
      <c r="L191" s="158"/>
      <c r="M191" s="158"/>
      <c r="N191" s="157"/>
      <c r="O191" s="157"/>
      <c r="P191" s="157"/>
      <c r="Q191" s="157"/>
      <c r="R191" s="158"/>
      <c r="S191" s="158"/>
      <c r="T191" s="158"/>
      <c r="U191" s="158"/>
      <c r="V191" s="158"/>
      <c r="W191" s="158"/>
      <c r="X191" s="158"/>
      <c r="Y191" s="147"/>
      <c r="Z191" s="147"/>
      <c r="AA191" s="147"/>
      <c r="AB191" s="147"/>
      <c r="AC191" s="147"/>
      <c r="AD191" s="147"/>
      <c r="AE191" s="147"/>
      <c r="AF191" s="147"/>
      <c r="AG191" s="147" t="s">
        <v>159</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x14ac:dyDescent="0.2">
      <c r="A192" s="164" t="s">
        <v>148</v>
      </c>
      <c r="B192" s="165" t="s">
        <v>93</v>
      </c>
      <c r="C192" s="184" t="s">
        <v>94</v>
      </c>
      <c r="D192" s="166"/>
      <c r="E192" s="167"/>
      <c r="F192" s="168"/>
      <c r="G192" s="168">
        <f>SUMIF(AG193:AG418,"&lt;&gt;NOR",G193:G418)</f>
        <v>0</v>
      </c>
      <c r="H192" s="168"/>
      <c r="I192" s="168">
        <f>SUM(I193:I418)</f>
        <v>0</v>
      </c>
      <c r="J192" s="168"/>
      <c r="K192" s="168">
        <f>SUM(K193:K418)</f>
        <v>0</v>
      </c>
      <c r="L192" s="168"/>
      <c r="M192" s="168">
        <f>SUM(M193:M418)</f>
        <v>0</v>
      </c>
      <c r="N192" s="167"/>
      <c r="O192" s="167">
        <f>SUM(O193:O418)</f>
        <v>0</v>
      </c>
      <c r="P192" s="167"/>
      <c r="Q192" s="167">
        <f>SUM(Q193:Q418)</f>
        <v>0</v>
      </c>
      <c r="R192" s="168"/>
      <c r="S192" s="168"/>
      <c r="T192" s="169"/>
      <c r="U192" s="163"/>
      <c r="V192" s="163">
        <f>SUM(V193:V418)</f>
        <v>0</v>
      </c>
      <c r="W192" s="163"/>
      <c r="X192" s="163"/>
      <c r="AG192" t="s">
        <v>149</v>
      </c>
    </row>
    <row r="193" spans="1:60" outlineLevel="1" x14ac:dyDescent="0.2">
      <c r="A193" s="174">
        <v>81</v>
      </c>
      <c r="B193" s="175" t="s">
        <v>740</v>
      </c>
      <c r="C193" s="185" t="s">
        <v>873</v>
      </c>
      <c r="D193" s="176" t="s">
        <v>742</v>
      </c>
      <c r="E193" s="177">
        <v>2</v>
      </c>
      <c r="F193" s="178"/>
      <c r="G193" s="179">
        <f>ROUND(E193*F193,2)</f>
        <v>0</v>
      </c>
      <c r="H193" s="178"/>
      <c r="I193" s="179">
        <f>ROUND(E193*H193,2)</f>
        <v>0</v>
      </c>
      <c r="J193" s="178"/>
      <c r="K193" s="179">
        <f>ROUND(E193*J193,2)</f>
        <v>0</v>
      </c>
      <c r="L193" s="179">
        <v>21</v>
      </c>
      <c r="M193" s="179">
        <f>G193*(1+L193/100)</f>
        <v>0</v>
      </c>
      <c r="N193" s="177">
        <v>0</v>
      </c>
      <c r="O193" s="177">
        <f>ROUND(E193*N193,2)</f>
        <v>0</v>
      </c>
      <c r="P193" s="177">
        <v>0</v>
      </c>
      <c r="Q193" s="177">
        <f>ROUND(E193*P193,2)</f>
        <v>0</v>
      </c>
      <c r="R193" s="179"/>
      <c r="S193" s="179" t="s">
        <v>205</v>
      </c>
      <c r="T193" s="180" t="s">
        <v>154</v>
      </c>
      <c r="U193" s="158">
        <v>0</v>
      </c>
      <c r="V193" s="158">
        <f>ROUND(E193*U193,2)</f>
        <v>0</v>
      </c>
      <c r="W193" s="158"/>
      <c r="X193" s="158" t="s">
        <v>728</v>
      </c>
      <c r="Y193" s="147"/>
      <c r="Z193" s="147"/>
      <c r="AA193" s="147"/>
      <c r="AB193" s="147"/>
      <c r="AC193" s="147"/>
      <c r="AD193" s="147"/>
      <c r="AE193" s="147"/>
      <c r="AF193" s="147"/>
      <c r="AG193" s="147" t="s">
        <v>766</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266"/>
      <c r="D194" s="267"/>
      <c r="E194" s="267"/>
      <c r="F194" s="267"/>
      <c r="G194" s="267"/>
      <c r="H194" s="158"/>
      <c r="I194" s="158"/>
      <c r="J194" s="158"/>
      <c r="K194" s="158"/>
      <c r="L194" s="158"/>
      <c r="M194" s="158"/>
      <c r="N194" s="157"/>
      <c r="O194" s="157"/>
      <c r="P194" s="157"/>
      <c r="Q194" s="157"/>
      <c r="R194" s="158"/>
      <c r="S194" s="158"/>
      <c r="T194" s="158"/>
      <c r="U194" s="158"/>
      <c r="V194" s="158"/>
      <c r="W194" s="158"/>
      <c r="X194" s="158"/>
      <c r="Y194" s="147"/>
      <c r="Z194" s="147"/>
      <c r="AA194" s="147"/>
      <c r="AB194" s="147"/>
      <c r="AC194" s="147"/>
      <c r="AD194" s="147"/>
      <c r="AE194" s="147"/>
      <c r="AF194" s="147"/>
      <c r="AG194" s="147" t="s">
        <v>159</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74">
        <v>82</v>
      </c>
      <c r="B195" s="175" t="s">
        <v>740</v>
      </c>
      <c r="C195" s="185" t="s">
        <v>874</v>
      </c>
      <c r="D195" s="176" t="s">
        <v>742</v>
      </c>
      <c r="E195" s="177">
        <v>1</v>
      </c>
      <c r="F195" s="178"/>
      <c r="G195" s="179">
        <f>ROUND(E195*F195,2)</f>
        <v>0</v>
      </c>
      <c r="H195" s="178"/>
      <c r="I195" s="179">
        <f>ROUND(E195*H195,2)</f>
        <v>0</v>
      </c>
      <c r="J195" s="178"/>
      <c r="K195" s="179">
        <f>ROUND(E195*J195,2)</f>
        <v>0</v>
      </c>
      <c r="L195" s="179">
        <v>21</v>
      </c>
      <c r="M195" s="179">
        <f>G195*(1+L195/100)</f>
        <v>0</v>
      </c>
      <c r="N195" s="177">
        <v>0</v>
      </c>
      <c r="O195" s="177">
        <f>ROUND(E195*N195,2)</f>
        <v>0</v>
      </c>
      <c r="P195" s="177">
        <v>0</v>
      </c>
      <c r="Q195" s="177">
        <f>ROUND(E195*P195,2)</f>
        <v>0</v>
      </c>
      <c r="R195" s="179"/>
      <c r="S195" s="179" t="s">
        <v>205</v>
      </c>
      <c r="T195" s="180" t="s">
        <v>154</v>
      </c>
      <c r="U195" s="158">
        <v>0</v>
      </c>
      <c r="V195" s="158">
        <f>ROUND(E195*U195,2)</f>
        <v>0</v>
      </c>
      <c r="W195" s="158"/>
      <c r="X195" s="158" t="s">
        <v>728</v>
      </c>
      <c r="Y195" s="147"/>
      <c r="Z195" s="147"/>
      <c r="AA195" s="147"/>
      <c r="AB195" s="147"/>
      <c r="AC195" s="147"/>
      <c r="AD195" s="147"/>
      <c r="AE195" s="147"/>
      <c r="AF195" s="147"/>
      <c r="AG195" s="147" t="s">
        <v>766</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266"/>
      <c r="D196" s="267"/>
      <c r="E196" s="267"/>
      <c r="F196" s="267"/>
      <c r="G196" s="267"/>
      <c r="H196" s="158"/>
      <c r="I196" s="158"/>
      <c r="J196" s="158"/>
      <c r="K196" s="158"/>
      <c r="L196" s="158"/>
      <c r="M196" s="158"/>
      <c r="N196" s="157"/>
      <c r="O196" s="157"/>
      <c r="P196" s="157"/>
      <c r="Q196" s="157"/>
      <c r="R196" s="158"/>
      <c r="S196" s="158"/>
      <c r="T196" s="158"/>
      <c r="U196" s="158"/>
      <c r="V196" s="158"/>
      <c r="W196" s="158"/>
      <c r="X196" s="158"/>
      <c r="Y196" s="147"/>
      <c r="Z196" s="147"/>
      <c r="AA196" s="147"/>
      <c r="AB196" s="147"/>
      <c r="AC196" s="147"/>
      <c r="AD196" s="147"/>
      <c r="AE196" s="147"/>
      <c r="AF196" s="147"/>
      <c r="AG196" s="147" t="s">
        <v>159</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74">
        <v>83</v>
      </c>
      <c r="B197" s="175" t="s">
        <v>740</v>
      </c>
      <c r="C197" s="185" t="s">
        <v>875</v>
      </c>
      <c r="D197" s="176" t="s">
        <v>742</v>
      </c>
      <c r="E197" s="177">
        <v>3</v>
      </c>
      <c r="F197" s="178"/>
      <c r="G197" s="179">
        <f>ROUND(E197*F197,2)</f>
        <v>0</v>
      </c>
      <c r="H197" s="178"/>
      <c r="I197" s="179">
        <f>ROUND(E197*H197,2)</f>
        <v>0</v>
      </c>
      <c r="J197" s="178"/>
      <c r="K197" s="179">
        <f>ROUND(E197*J197,2)</f>
        <v>0</v>
      </c>
      <c r="L197" s="179">
        <v>21</v>
      </c>
      <c r="M197" s="179">
        <f>G197*(1+L197/100)</f>
        <v>0</v>
      </c>
      <c r="N197" s="177">
        <v>0</v>
      </c>
      <c r="O197" s="177">
        <f>ROUND(E197*N197,2)</f>
        <v>0</v>
      </c>
      <c r="P197" s="177">
        <v>0</v>
      </c>
      <c r="Q197" s="177">
        <f>ROUND(E197*P197,2)</f>
        <v>0</v>
      </c>
      <c r="R197" s="179"/>
      <c r="S197" s="179" t="s">
        <v>205</v>
      </c>
      <c r="T197" s="180" t="s">
        <v>154</v>
      </c>
      <c r="U197" s="158">
        <v>0</v>
      </c>
      <c r="V197" s="158">
        <f>ROUND(E197*U197,2)</f>
        <v>0</v>
      </c>
      <c r="W197" s="158"/>
      <c r="X197" s="158" t="s">
        <v>728</v>
      </c>
      <c r="Y197" s="147"/>
      <c r="Z197" s="147"/>
      <c r="AA197" s="147"/>
      <c r="AB197" s="147"/>
      <c r="AC197" s="147"/>
      <c r="AD197" s="147"/>
      <c r="AE197" s="147"/>
      <c r="AF197" s="147"/>
      <c r="AG197" s="147" t="s">
        <v>766</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266"/>
      <c r="D198" s="267"/>
      <c r="E198" s="267"/>
      <c r="F198" s="267"/>
      <c r="G198" s="267"/>
      <c r="H198" s="158"/>
      <c r="I198" s="158"/>
      <c r="J198" s="158"/>
      <c r="K198" s="158"/>
      <c r="L198" s="158"/>
      <c r="M198" s="158"/>
      <c r="N198" s="157"/>
      <c r="O198" s="157"/>
      <c r="P198" s="157"/>
      <c r="Q198" s="157"/>
      <c r="R198" s="158"/>
      <c r="S198" s="158"/>
      <c r="T198" s="158"/>
      <c r="U198" s="158"/>
      <c r="V198" s="158"/>
      <c r="W198" s="158"/>
      <c r="X198" s="158"/>
      <c r="Y198" s="147"/>
      <c r="Z198" s="147"/>
      <c r="AA198" s="147"/>
      <c r="AB198" s="147"/>
      <c r="AC198" s="147"/>
      <c r="AD198" s="147"/>
      <c r="AE198" s="147"/>
      <c r="AF198" s="147"/>
      <c r="AG198" s="147" t="s">
        <v>159</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74">
        <v>84</v>
      </c>
      <c r="B199" s="175" t="s">
        <v>740</v>
      </c>
      <c r="C199" s="185" t="s">
        <v>876</v>
      </c>
      <c r="D199" s="176" t="s">
        <v>742</v>
      </c>
      <c r="E199" s="177">
        <v>1</v>
      </c>
      <c r="F199" s="178"/>
      <c r="G199" s="179">
        <f>ROUND(E199*F199,2)</f>
        <v>0</v>
      </c>
      <c r="H199" s="178"/>
      <c r="I199" s="179">
        <f>ROUND(E199*H199,2)</f>
        <v>0</v>
      </c>
      <c r="J199" s="178"/>
      <c r="K199" s="179">
        <f>ROUND(E199*J199,2)</f>
        <v>0</v>
      </c>
      <c r="L199" s="179">
        <v>21</v>
      </c>
      <c r="M199" s="179">
        <f>G199*(1+L199/100)</f>
        <v>0</v>
      </c>
      <c r="N199" s="177">
        <v>0</v>
      </c>
      <c r="O199" s="177">
        <f>ROUND(E199*N199,2)</f>
        <v>0</v>
      </c>
      <c r="P199" s="177">
        <v>0</v>
      </c>
      <c r="Q199" s="177">
        <f>ROUND(E199*P199,2)</f>
        <v>0</v>
      </c>
      <c r="R199" s="179"/>
      <c r="S199" s="179" t="s">
        <v>205</v>
      </c>
      <c r="T199" s="180" t="s">
        <v>154</v>
      </c>
      <c r="U199" s="158">
        <v>0</v>
      </c>
      <c r="V199" s="158">
        <f>ROUND(E199*U199,2)</f>
        <v>0</v>
      </c>
      <c r="W199" s="158"/>
      <c r="X199" s="158" t="s">
        <v>728</v>
      </c>
      <c r="Y199" s="147"/>
      <c r="Z199" s="147"/>
      <c r="AA199" s="147"/>
      <c r="AB199" s="147"/>
      <c r="AC199" s="147"/>
      <c r="AD199" s="147"/>
      <c r="AE199" s="147"/>
      <c r="AF199" s="147"/>
      <c r="AG199" s="147" t="s">
        <v>766</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266"/>
      <c r="D200" s="267"/>
      <c r="E200" s="267"/>
      <c r="F200" s="267"/>
      <c r="G200" s="267"/>
      <c r="H200" s="158"/>
      <c r="I200" s="158"/>
      <c r="J200" s="158"/>
      <c r="K200" s="158"/>
      <c r="L200" s="158"/>
      <c r="M200" s="158"/>
      <c r="N200" s="157"/>
      <c r="O200" s="157"/>
      <c r="P200" s="157"/>
      <c r="Q200" s="157"/>
      <c r="R200" s="158"/>
      <c r="S200" s="158"/>
      <c r="T200" s="158"/>
      <c r="U200" s="158"/>
      <c r="V200" s="158"/>
      <c r="W200" s="158"/>
      <c r="X200" s="158"/>
      <c r="Y200" s="147"/>
      <c r="Z200" s="147"/>
      <c r="AA200" s="147"/>
      <c r="AB200" s="147"/>
      <c r="AC200" s="147"/>
      <c r="AD200" s="147"/>
      <c r="AE200" s="147"/>
      <c r="AF200" s="147"/>
      <c r="AG200" s="147" t="s">
        <v>159</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74">
        <v>85</v>
      </c>
      <c r="B201" s="175" t="s">
        <v>740</v>
      </c>
      <c r="C201" s="185" t="s">
        <v>877</v>
      </c>
      <c r="D201" s="176" t="s">
        <v>742</v>
      </c>
      <c r="E201" s="177">
        <v>3</v>
      </c>
      <c r="F201" s="178"/>
      <c r="G201" s="179">
        <f>ROUND(E201*F201,2)</f>
        <v>0</v>
      </c>
      <c r="H201" s="178"/>
      <c r="I201" s="179">
        <f>ROUND(E201*H201,2)</f>
        <v>0</v>
      </c>
      <c r="J201" s="178"/>
      <c r="K201" s="179">
        <f>ROUND(E201*J201,2)</f>
        <v>0</v>
      </c>
      <c r="L201" s="179">
        <v>21</v>
      </c>
      <c r="M201" s="179">
        <f>G201*(1+L201/100)</f>
        <v>0</v>
      </c>
      <c r="N201" s="177">
        <v>0</v>
      </c>
      <c r="O201" s="177">
        <f>ROUND(E201*N201,2)</f>
        <v>0</v>
      </c>
      <c r="P201" s="177">
        <v>0</v>
      </c>
      <c r="Q201" s="177">
        <f>ROUND(E201*P201,2)</f>
        <v>0</v>
      </c>
      <c r="R201" s="179"/>
      <c r="S201" s="179" t="s">
        <v>205</v>
      </c>
      <c r="T201" s="180" t="s">
        <v>154</v>
      </c>
      <c r="U201" s="158">
        <v>0</v>
      </c>
      <c r="V201" s="158">
        <f>ROUND(E201*U201,2)</f>
        <v>0</v>
      </c>
      <c r="W201" s="158"/>
      <c r="X201" s="158" t="s">
        <v>728</v>
      </c>
      <c r="Y201" s="147"/>
      <c r="Z201" s="147"/>
      <c r="AA201" s="147"/>
      <c r="AB201" s="147"/>
      <c r="AC201" s="147"/>
      <c r="AD201" s="147"/>
      <c r="AE201" s="147"/>
      <c r="AF201" s="147"/>
      <c r="AG201" s="147" t="s">
        <v>766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266"/>
      <c r="D202" s="267"/>
      <c r="E202" s="267"/>
      <c r="F202" s="267"/>
      <c r="G202" s="267"/>
      <c r="H202" s="158"/>
      <c r="I202" s="158"/>
      <c r="J202" s="158"/>
      <c r="K202" s="158"/>
      <c r="L202" s="158"/>
      <c r="M202" s="158"/>
      <c r="N202" s="157"/>
      <c r="O202" s="157"/>
      <c r="P202" s="157"/>
      <c r="Q202" s="157"/>
      <c r="R202" s="158"/>
      <c r="S202" s="158"/>
      <c r="T202" s="158"/>
      <c r="U202" s="158"/>
      <c r="V202" s="158"/>
      <c r="W202" s="158"/>
      <c r="X202" s="158"/>
      <c r="Y202" s="147"/>
      <c r="Z202" s="147"/>
      <c r="AA202" s="147"/>
      <c r="AB202" s="147"/>
      <c r="AC202" s="147"/>
      <c r="AD202" s="147"/>
      <c r="AE202" s="147"/>
      <c r="AF202" s="147"/>
      <c r="AG202" s="147" t="s">
        <v>159</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1" x14ac:dyDescent="0.2">
      <c r="A203" s="174">
        <v>86</v>
      </c>
      <c r="B203" s="175" t="s">
        <v>740</v>
      </c>
      <c r="C203" s="185" t="s">
        <v>878</v>
      </c>
      <c r="D203" s="176" t="s">
        <v>742</v>
      </c>
      <c r="E203" s="177">
        <v>3</v>
      </c>
      <c r="F203" s="178"/>
      <c r="G203" s="179">
        <f>ROUND(E203*F203,2)</f>
        <v>0</v>
      </c>
      <c r="H203" s="178"/>
      <c r="I203" s="179">
        <f>ROUND(E203*H203,2)</f>
        <v>0</v>
      </c>
      <c r="J203" s="178"/>
      <c r="K203" s="179">
        <f>ROUND(E203*J203,2)</f>
        <v>0</v>
      </c>
      <c r="L203" s="179">
        <v>21</v>
      </c>
      <c r="M203" s="179">
        <f>G203*(1+L203/100)</f>
        <v>0</v>
      </c>
      <c r="N203" s="177">
        <v>0</v>
      </c>
      <c r="O203" s="177">
        <f>ROUND(E203*N203,2)</f>
        <v>0</v>
      </c>
      <c r="P203" s="177">
        <v>0</v>
      </c>
      <c r="Q203" s="177">
        <f>ROUND(E203*P203,2)</f>
        <v>0</v>
      </c>
      <c r="R203" s="179"/>
      <c r="S203" s="179" t="s">
        <v>205</v>
      </c>
      <c r="T203" s="180" t="s">
        <v>154</v>
      </c>
      <c r="U203" s="158">
        <v>0</v>
      </c>
      <c r="V203" s="158">
        <f>ROUND(E203*U203,2)</f>
        <v>0</v>
      </c>
      <c r="W203" s="158"/>
      <c r="X203" s="158" t="s">
        <v>728</v>
      </c>
      <c r="Y203" s="147"/>
      <c r="Z203" s="147"/>
      <c r="AA203" s="147"/>
      <c r="AB203" s="147"/>
      <c r="AC203" s="147"/>
      <c r="AD203" s="147"/>
      <c r="AE203" s="147"/>
      <c r="AF203" s="147"/>
      <c r="AG203" s="147" t="s">
        <v>766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266"/>
      <c r="D204" s="267"/>
      <c r="E204" s="267"/>
      <c r="F204" s="267"/>
      <c r="G204" s="267"/>
      <c r="H204" s="158"/>
      <c r="I204" s="158"/>
      <c r="J204" s="158"/>
      <c r="K204" s="158"/>
      <c r="L204" s="158"/>
      <c r="M204" s="158"/>
      <c r="N204" s="157"/>
      <c r="O204" s="157"/>
      <c r="P204" s="157"/>
      <c r="Q204" s="157"/>
      <c r="R204" s="158"/>
      <c r="S204" s="158"/>
      <c r="T204" s="158"/>
      <c r="U204" s="158"/>
      <c r="V204" s="158"/>
      <c r="W204" s="158"/>
      <c r="X204" s="158"/>
      <c r="Y204" s="147"/>
      <c r="Z204" s="147"/>
      <c r="AA204" s="147"/>
      <c r="AB204" s="147"/>
      <c r="AC204" s="147"/>
      <c r="AD204" s="147"/>
      <c r="AE204" s="147"/>
      <c r="AF204" s="147"/>
      <c r="AG204" s="147" t="s">
        <v>159</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22.5" outlineLevel="1" x14ac:dyDescent="0.2">
      <c r="A205" s="174">
        <v>87</v>
      </c>
      <c r="B205" s="175" t="s">
        <v>740</v>
      </c>
      <c r="C205" s="185" t="s">
        <v>879</v>
      </c>
      <c r="D205" s="176" t="s">
        <v>742</v>
      </c>
      <c r="E205" s="177">
        <v>2</v>
      </c>
      <c r="F205" s="178"/>
      <c r="G205" s="179">
        <f>ROUND(E205*F205,2)</f>
        <v>0</v>
      </c>
      <c r="H205" s="178"/>
      <c r="I205" s="179">
        <f>ROUND(E205*H205,2)</f>
        <v>0</v>
      </c>
      <c r="J205" s="178"/>
      <c r="K205" s="179">
        <f>ROUND(E205*J205,2)</f>
        <v>0</v>
      </c>
      <c r="L205" s="179">
        <v>21</v>
      </c>
      <c r="M205" s="179">
        <f>G205*(1+L205/100)</f>
        <v>0</v>
      </c>
      <c r="N205" s="177">
        <v>0</v>
      </c>
      <c r="O205" s="177">
        <f>ROUND(E205*N205,2)</f>
        <v>0</v>
      </c>
      <c r="P205" s="177">
        <v>0</v>
      </c>
      <c r="Q205" s="177">
        <f>ROUND(E205*P205,2)</f>
        <v>0</v>
      </c>
      <c r="R205" s="179"/>
      <c r="S205" s="179" t="s">
        <v>205</v>
      </c>
      <c r="T205" s="180" t="s">
        <v>154</v>
      </c>
      <c r="U205" s="158">
        <v>0</v>
      </c>
      <c r="V205" s="158">
        <f>ROUND(E205*U205,2)</f>
        <v>0</v>
      </c>
      <c r="W205" s="158"/>
      <c r="X205" s="158" t="s">
        <v>728</v>
      </c>
      <c r="Y205" s="147"/>
      <c r="Z205" s="147"/>
      <c r="AA205" s="147"/>
      <c r="AB205" s="147"/>
      <c r="AC205" s="147"/>
      <c r="AD205" s="147"/>
      <c r="AE205" s="147"/>
      <c r="AF205" s="147"/>
      <c r="AG205" s="147" t="s">
        <v>766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266"/>
      <c r="D206" s="267"/>
      <c r="E206" s="267"/>
      <c r="F206" s="267"/>
      <c r="G206" s="267"/>
      <c r="H206" s="158"/>
      <c r="I206" s="158"/>
      <c r="J206" s="158"/>
      <c r="K206" s="158"/>
      <c r="L206" s="158"/>
      <c r="M206" s="158"/>
      <c r="N206" s="157"/>
      <c r="O206" s="157"/>
      <c r="P206" s="157"/>
      <c r="Q206" s="157"/>
      <c r="R206" s="158"/>
      <c r="S206" s="158"/>
      <c r="T206" s="158"/>
      <c r="U206" s="158"/>
      <c r="V206" s="158"/>
      <c r="W206" s="158"/>
      <c r="X206" s="158"/>
      <c r="Y206" s="147"/>
      <c r="Z206" s="147"/>
      <c r="AA206" s="147"/>
      <c r="AB206" s="147"/>
      <c r="AC206" s="147"/>
      <c r="AD206" s="147"/>
      <c r="AE206" s="147"/>
      <c r="AF206" s="147"/>
      <c r="AG206" s="147" t="s">
        <v>159</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4">
        <v>88</v>
      </c>
      <c r="B207" s="175" t="s">
        <v>740</v>
      </c>
      <c r="C207" s="185" t="s">
        <v>880</v>
      </c>
      <c r="D207" s="176" t="s">
        <v>742</v>
      </c>
      <c r="E207" s="177">
        <v>28</v>
      </c>
      <c r="F207" s="178"/>
      <c r="G207" s="179">
        <f>ROUND(E207*F207,2)</f>
        <v>0</v>
      </c>
      <c r="H207" s="178"/>
      <c r="I207" s="179">
        <f>ROUND(E207*H207,2)</f>
        <v>0</v>
      </c>
      <c r="J207" s="178"/>
      <c r="K207" s="179">
        <f>ROUND(E207*J207,2)</f>
        <v>0</v>
      </c>
      <c r="L207" s="179">
        <v>21</v>
      </c>
      <c r="M207" s="179">
        <f>G207*(1+L207/100)</f>
        <v>0</v>
      </c>
      <c r="N207" s="177">
        <v>0</v>
      </c>
      <c r="O207" s="177">
        <f>ROUND(E207*N207,2)</f>
        <v>0</v>
      </c>
      <c r="P207" s="177">
        <v>0</v>
      </c>
      <c r="Q207" s="177">
        <f>ROUND(E207*P207,2)</f>
        <v>0</v>
      </c>
      <c r="R207" s="179"/>
      <c r="S207" s="179" t="s">
        <v>205</v>
      </c>
      <c r="T207" s="180" t="s">
        <v>154</v>
      </c>
      <c r="U207" s="158">
        <v>0</v>
      </c>
      <c r="V207" s="158">
        <f>ROUND(E207*U207,2)</f>
        <v>0</v>
      </c>
      <c r="W207" s="158"/>
      <c r="X207" s="158" t="s">
        <v>728</v>
      </c>
      <c r="Y207" s="147"/>
      <c r="Z207" s="147"/>
      <c r="AA207" s="147"/>
      <c r="AB207" s="147"/>
      <c r="AC207" s="147"/>
      <c r="AD207" s="147"/>
      <c r="AE207" s="147"/>
      <c r="AF207" s="147"/>
      <c r="AG207" s="147" t="s">
        <v>766</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266"/>
      <c r="D208" s="267"/>
      <c r="E208" s="267"/>
      <c r="F208" s="267"/>
      <c r="G208" s="267"/>
      <c r="H208" s="158"/>
      <c r="I208" s="158"/>
      <c r="J208" s="158"/>
      <c r="K208" s="158"/>
      <c r="L208" s="158"/>
      <c r="M208" s="158"/>
      <c r="N208" s="157"/>
      <c r="O208" s="157"/>
      <c r="P208" s="157"/>
      <c r="Q208" s="157"/>
      <c r="R208" s="158"/>
      <c r="S208" s="158"/>
      <c r="T208" s="158"/>
      <c r="U208" s="158"/>
      <c r="V208" s="158"/>
      <c r="W208" s="158"/>
      <c r="X208" s="158"/>
      <c r="Y208" s="147"/>
      <c r="Z208" s="147"/>
      <c r="AA208" s="147"/>
      <c r="AB208" s="147"/>
      <c r="AC208" s="147"/>
      <c r="AD208" s="147"/>
      <c r="AE208" s="147"/>
      <c r="AF208" s="147"/>
      <c r="AG208" s="147" t="s">
        <v>159</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74">
        <v>89</v>
      </c>
      <c r="B209" s="175" t="s">
        <v>740</v>
      </c>
      <c r="C209" s="185" t="s">
        <v>881</v>
      </c>
      <c r="D209" s="176" t="s">
        <v>742</v>
      </c>
      <c r="E209" s="177">
        <v>619</v>
      </c>
      <c r="F209" s="178"/>
      <c r="G209" s="179">
        <f>ROUND(E209*F209,2)</f>
        <v>0</v>
      </c>
      <c r="H209" s="178"/>
      <c r="I209" s="179">
        <f>ROUND(E209*H209,2)</f>
        <v>0</v>
      </c>
      <c r="J209" s="178"/>
      <c r="K209" s="179">
        <f>ROUND(E209*J209,2)</f>
        <v>0</v>
      </c>
      <c r="L209" s="179">
        <v>21</v>
      </c>
      <c r="M209" s="179">
        <f>G209*(1+L209/100)</f>
        <v>0</v>
      </c>
      <c r="N209" s="177">
        <v>0</v>
      </c>
      <c r="O209" s="177">
        <f>ROUND(E209*N209,2)</f>
        <v>0</v>
      </c>
      <c r="P209" s="177">
        <v>0</v>
      </c>
      <c r="Q209" s="177">
        <f>ROUND(E209*P209,2)</f>
        <v>0</v>
      </c>
      <c r="R209" s="179"/>
      <c r="S209" s="179" t="s">
        <v>205</v>
      </c>
      <c r="T209" s="180" t="s">
        <v>154</v>
      </c>
      <c r="U209" s="158">
        <v>0</v>
      </c>
      <c r="V209" s="158">
        <f>ROUND(E209*U209,2)</f>
        <v>0</v>
      </c>
      <c r="W209" s="158"/>
      <c r="X209" s="158" t="s">
        <v>728</v>
      </c>
      <c r="Y209" s="147"/>
      <c r="Z209" s="147"/>
      <c r="AA209" s="147"/>
      <c r="AB209" s="147"/>
      <c r="AC209" s="147"/>
      <c r="AD209" s="147"/>
      <c r="AE209" s="147"/>
      <c r="AF209" s="147"/>
      <c r="AG209" s="147" t="s">
        <v>766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266"/>
      <c r="D210" s="267"/>
      <c r="E210" s="267"/>
      <c r="F210" s="267"/>
      <c r="G210" s="267"/>
      <c r="H210" s="158"/>
      <c r="I210" s="158"/>
      <c r="J210" s="158"/>
      <c r="K210" s="158"/>
      <c r="L210" s="158"/>
      <c r="M210" s="158"/>
      <c r="N210" s="157"/>
      <c r="O210" s="157"/>
      <c r="P210" s="157"/>
      <c r="Q210" s="157"/>
      <c r="R210" s="158"/>
      <c r="S210" s="158"/>
      <c r="T210" s="158"/>
      <c r="U210" s="158"/>
      <c r="V210" s="158"/>
      <c r="W210" s="158"/>
      <c r="X210" s="158"/>
      <c r="Y210" s="147"/>
      <c r="Z210" s="147"/>
      <c r="AA210" s="147"/>
      <c r="AB210" s="147"/>
      <c r="AC210" s="147"/>
      <c r="AD210" s="147"/>
      <c r="AE210" s="147"/>
      <c r="AF210" s="147"/>
      <c r="AG210" s="147" t="s">
        <v>159</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4">
        <v>90</v>
      </c>
      <c r="B211" s="175" t="s">
        <v>740</v>
      </c>
      <c r="C211" s="185" t="s">
        <v>882</v>
      </c>
      <c r="D211" s="176" t="s">
        <v>742</v>
      </c>
      <c r="E211" s="177">
        <v>10</v>
      </c>
      <c r="F211" s="178"/>
      <c r="G211" s="179">
        <f>ROUND(E211*F211,2)</f>
        <v>0</v>
      </c>
      <c r="H211" s="178"/>
      <c r="I211" s="179">
        <f>ROUND(E211*H211,2)</f>
        <v>0</v>
      </c>
      <c r="J211" s="178"/>
      <c r="K211" s="179">
        <f>ROUND(E211*J211,2)</f>
        <v>0</v>
      </c>
      <c r="L211" s="179">
        <v>21</v>
      </c>
      <c r="M211" s="179">
        <f>G211*(1+L211/100)</f>
        <v>0</v>
      </c>
      <c r="N211" s="177">
        <v>0</v>
      </c>
      <c r="O211" s="177">
        <f>ROUND(E211*N211,2)</f>
        <v>0</v>
      </c>
      <c r="P211" s="177">
        <v>0</v>
      </c>
      <c r="Q211" s="177">
        <f>ROUND(E211*P211,2)</f>
        <v>0</v>
      </c>
      <c r="R211" s="179"/>
      <c r="S211" s="179" t="s">
        <v>205</v>
      </c>
      <c r="T211" s="180" t="s">
        <v>154</v>
      </c>
      <c r="U211" s="158">
        <v>0</v>
      </c>
      <c r="V211" s="158">
        <f>ROUND(E211*U211,2)</f>
        <v>0</v>
      </c>
      <c r="W211" s="158"/>
      <c r="X211" s="158" t="s">
        <v>728</v>
      </c>
      <c r="Y211" s="147"/>
      <c r="Z211" s="147"/>
      <c r="AA211" s="147"/>
      <c r="AB211" s="147"/>
      <c r="AC211" s="147"/>
      <c r="AD211" s="147"/>
      <c r="AE211" s="147"/>
      <c r="AF211" s="147"/>
      <c r="AG211" s="147" t="s">
        <v>766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266"/>
      <c r="D212" s="267"/>
      <c r="E212" s="267"/>
      <c r="F212" s="267"/>
      <c r="G212" s="267"/>
      <c r="H212" s="158"/>
      <c r="I212" s="158"/>
      <c r="J212" s="158"/>
      <c r="K212" s="158"/>
      <c r="L212" s="158"/>
      <c r="M212" s="158"/>
      <c r="N212" s="157"/>
      <c r="O212" s="157"/>
      <c r="P212" s="157"/>
      <c r="Q212" s="157"/>
      <c r="R212" s="158"/>
      <c r="S212" s="158"/>
      <c r="T212" s="158"/>
      <c r="U212" s="158"/>
      <c r="V212" s="158"/>
      <c r="W212" s="158"/>
      <c r="X212" s="158"/>
      <c r="Y212" s="147"/>
      <c r="Z212" s="147"/>
      <c r="AA212" s="147"/>
      <c r="AB212" s="147"/>
      <c r="AC212" s="147"/>
      <c r="AD212" s="147"/>
      <c r="AE212" s="147"/>
      <c r="AF212" s="147"/>
      <c r="AG212" s="147" t="s">
        <v>159</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74">
        <v>91</v>
      </c>
      <c r="B213" s="175" t="s">
        <v>740</v>
      </c>
      <c r="C213" s="185" t="s">
        <v>883</v>
      </c>
      <c r="D213" s="176" t="s">
        <v>742</v>
      </c>
      <c r="E213" s="177">
        <v>43</v>
      </c>
      <c r="F213" s="178"/>
      <c r="G213" s="179">
        <f>ROUND(E213*F213,2)</f>
        <v>0</v>
      </c>
      <c r="H213" s="178"/>
      <c r="I213" s="179">
        <f>ROUND(E213*H213,2)</f>
        <v>0</v>
      </c>
      <c r="J213" s="178"/>
      <c r="K213" s="179">
        <f>ROUND(E213*J213,2)</f>
        <v>0</v>
      </c>
      <c r="L213" s="179">
        <v>21</v>
      </c>
      <c r="M213" s="179">
        <f>G213*(1+L213/100)</f>
        <v>0</v>
      </c>
      <c r="N213" s="177">
        <v>0</v>
      </c>
      <c r="O213" s="177">
        <f>ROUND(E213*N213,2)</f>
        <v>0</v>
      </c>
      <c r="P213" s="177">
        <v>0</v>
      </c>
      <c r="Q213" s="177">
        <f>ROUND(E213*P213,2)</f>
        <v>0</v>
      </c>
      <c r="R213" s="179"/>
      <c r="S213" s="179" t="s">
        <v>205</v>
      </c>
      <c r="T213" s="180" t="s">
        <v>154</v>
      </c>
      <c r="U213" s="158">
        <v>0</v>
      </c>
      <c r="V213" s="158">
        <f>ROUND(E213*U213,2)</f>
        <v>0</v>
      </c>
      <c r="W213" s="158"/>
      <c r="X213" s="158" t="s">
        <v>728</v>
      </c>
      <c r="Y213" s="147"/>
      <c r="Z213" s="147"/>
      <c r="AA213" s="147"/>
      <c r="AB213" s="147"/>
      <c r="AC213" s="147"/>
      <c r="AD213" s="147"/>
      <c r="AE213" s="147"/>
      <c r="AF213" s="147"/>
      <c r="AG213" s="147" t="s">
        <v>766</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266"/>
      <c r="D214" s="267"/>
      <c r="E214" s="267"/>
      <c r="F214" s="267"/>
      <c r="G214" s="267"/>
      <c r="H214" s="158"/>
      <c r="I214" s="158"/>
      <c r="J214" s="158"/>
      <c r="K214" s="158"/>
      <c r="L214" s="158"/>
      <c r="M214" s="158"/>
      <c r="N214" s="157"/>
      <c r="O214" s="157"/>
      <c r="P214" s="157"/>
      <c r="Q214" s="157"/>
      <c r="R214" s="158"/>
      <c r="S214" s="158"/>
      <c r="T214" s="158"/>
      <c r="U214" s="158"/>
      <c r="V214" s="158"/>
      <c r="W214" s="158"/>
      <c r="X214" s="158"/>
      <c r="Y214" s="147"/>
      <c r="Z214" s="147"/>
      <c r="AA214" s="147"/>
      <c r="AB214" s="147"/>
      <c r="AC214" s="147"/>
      <c r="AD214" s="147"/>
      <c r="AE214" s="147"/>
      <c r="AF214" s="147"/>
      <c r="AG214" s="147" t="s">
        <v>159</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74">
        <v>92</v>
      </c>
      <c r="B215" s="175" t="s">
        <v>740</v>
      </c>
      <c r="C215" s="185" t="s">
        <v>884</v>
      </c>
      <c r="D215" s="176" t="s">
        <v>742</v>
      </c>
      <c r="E215" s="177">
        <v>20</v>
      </c>
      <c r="F215" s="178"/>
      <c r="G215" s="179">
        <f>ROUND(E215*F215,2)</f>
        <v>0</v>
      </c>
      <c r="H215" s="178"/>
      <c r="I215" s="179">
        <f>ROUND(E215*H215,2)</f>
        <v>0</v>
      </c>
      <c r="J215" s="178"/>
      <c r="K215" s="179">
        <f>ROUND(E215*J215,2)</f>
        <v>0</v>
      </c>
      <c r="L215" s="179">
        <v>21</v>
      </c>
      <c r="M215" s="179">
        <f>G215*(1+L215/100)</f>
        <v>0</v>
      </c>
      <c r="N215" s="177">
        <v>0</v>
      </c>
      <c r="O215" s="177">
        <f>ROUND(E215*N215,2)</f>
        <v>0</v>
      </c>
      <c r="P215" s="177">
        <v>0</v>
      </c>
      <c r="Q215" s="177">
        <f>ROUND(E215*P215,2)</f>
        <v>0</v>
      </c>
      <c r="R215" s="179"/>
      <c r="S215" s="179" t="s">
        <v>205</v>
      </c>
      <c r="T215" s="180" t="s">
        <v>154</v>
      </c>
      <c r="U215" s="158">
        <v>0</v>
      </c>
      <c r="V215" s="158">
        <f>ROUND(E215*U215,2)</f>
        <v>0</v>
      </c>
      <c r="W215" s="158"/>
      <c r="X215" s="158" t="s">
        <v>728</v>
      </c>
      <c r="Y215" s="147"/>
      <c r="Z215" s="147"/>
      <c r="AA215" s="147"/>
      <c r="AB215" s="147"/>
      <c r="AC215" s="147"/>
      <c r="AD215" s="147"/>
      <c r="AE215" s="147"/>
      <c r="AF215" s="147"/>
      <c r="AG215" s="147" t="s">
        <v>766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266"/>
      <c r="D216" s="267"/>
      <c r="E216" s="267"/>
      <c r="F216" s="267"/>
      <c r="G216" s="267"/>
      <c r="H216" s="158"/>
      <c r="I216" s="158"/>
      <c r="J216" s="158"/>
      <c r="K216" s="158"/>
      <c r="L216" s="158"/>
      <c r="M216" s="158"/>
      <c r="N216" s="157"/>
      <c r="O216" s="157"/>
      <c r="P216" s="157"/>
      <c r="Q216" s="157"/>
      <c r="R216" s="158"/>
      <c r="S216" s="158"/>
      <c r="T216" s="158"/>
      <c r="U216" s="158"/>
      <c r="V216" s="158"/>
      <c r="W216" s="158"/>
      <c r="X216" s="158"/>
      <c r="Y216" s="147"/>
      <c r="Z216" s="147"/>
      <c r="AA216" s="147"/>
      <c r="AB216" s="147"/>
      <c r="AC216" s="147"/>
      <c r="AD216" s="147"/>
      <c r="AE216" s="147"/>
      <c r="AF216" s="147"/>
      <c r="AG216" s="147" t="s">
        <v>159</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74">
        <v>93</v>
      </c>
      <c r="B217" s="175" t="s">
        <v>740</v>
      </c>
      <c r="C217" s="185" t="s">
        <v>885</v>
      </c>
      <c r="D217" s="176" t="s">
        <v>742</v>
      </c>
      <c r="E217" s="177">
        <v>21</v>
      </c>
      <c r="F217" s="178"/>
      <c r="G217" s="179">
        <f>ROUND(E217*F217,2)</f>
        <v>0</v>
      </c>
      <c r="H217" s="178"/>
      <c r="I217" s="179">
        <f>ROUND(E217*H217,2)</f>
        <v>0</v>
      </c>
      <c r="J217" s="178"/>
      <c r="K217" s="179">
        <f>ROUND(E217*J217,2)</f>
        <v>0</v>
      </c>
      <c r="L217" s="179">
        <v>21</v>
      </c>
      <c r="M217" s="179">
        <f>G217*(1+L217/100)</f>
        <v>0</v>
      </c>
      <c r="N217" s="177">
        <v>0</v>
      </c>
      <c r="O217" s="177">
        <f>ROUND(E217*N217,2)</f>
        <v>0</v>
      </c>
      <c r="P217" s="177">
        <v>0</v>
      </c>
      <c r="Q217" s="177">
        <f>ROUND(E217*P217,2)</f>
        <v>0</v>
      </c>
      <c r="R217" s="179"/>
      <c r="S217" s="179" t="s">
        <v>205</v>
      </c>
      <c r="T217" s="180" t="s">
        <v>154</v>
      </c>
      <c r="U217" s="158">
        <v>0</v>
      </c>
      <c r="V217" s="158">
        <f>ROUND(E217*U217,2)</f>
        <v>0</v>
      </c>
      <c r="W217" s="158"/>
      <c r="X217" s="158" t="s">
        <v>728</v>
      </c>
      <c r="Y217" s="147"/>
      <c r="Z217" s="147"/>
      <c r="AA217" s="147"/>
      <c r="AB217" s="147"/>
      <c r="AC217" s="147"/>
      <c r="AD217" s="147"/>
      <c r="AE217" s="147"/>
      <c r="AF217" s="147"/>
      <c r="AG217" s="147" t="s">
        <v>766</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266"/>
      <c r="D218" s="267"/>
      <c r="E218" s="267"/>
      <c r="F218" s="267"/>
      <c r="G218" s="267"/>
      <c r="H218" s="158"/>
      <c r="I218" s="158"/>
      <c r="J218" s="158"/>
      <c r="K218" s="158"/>
      <c r="L218" s="158"/>
      <c r="M218" s="158"/>
      <c r="N218" s="157"/>
      <c r="O218" s="157"/>
      <c r="P218" s="157"/>
      <c r="Q218" s="157"/>
      <c r="R218" s="158"/>
      <c r="S218" s="158"/>
      <c r="T218" s="158"/>
      <c r="U218" s="158"/>
      <c r="V218" s="158"/>
      <c r="W218" s="158"/>
      <c r="X218" s="158"/>
      <c r="Y218" s="147"/>
      <c r="Z218" s="147"/>
      <c r="AA218" s="147"/>
      <c r="AB218" s="147"/>
      <c r="AC218" s="147"/>
      <c r="AD218" s="147"/>
      <c r="AE218" s="147"/>
      <c r="AF218" s="147"/>
      <c r="AG218" s="147" t="s">
        <v>159</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74">
        <v>94</v>
      </c>
      <c r="B219" s="175" t="s">
        <v>740</v>
      </c>
      <c r="C219" s="185" t="s">
        <v>886</v>
      </c>
      <c r="D219" s="176" t="s">
        <v>742</v>
      </c>
      <c r="E219" s="177">
        <v>6</v>
      </c>
      <c r="F219" s="178"/>
      <c r="G219" s="179">
        <f>ROUND(E219*F219,2)</f>
        <v>0</v>
      </c>
      <c r="H219" s="178"/>
      <c r="I219" s="179">
        <f>ROUND(E219*H219,2)</f>
        <v>0</v>
      </c>
      <c r="J219" s="178"/>
      <c r="K219" s="179">
        <f>ROUND(E219*J219,2)</f>
        <v>0</v>
      </c>
      <c r="L219" s="179">
        <v>21</v>
      </c>
      <c r="M219" s="179">
        <f>G219*(1+L219/100)</f>
        <v>0</v>
      </c>
      <c r="N219" s="177">
        <v>0</v>
      </c>
      <c r="O219" s="177">
        <f>ROUND(E219*N219,2)</f>
        <v>0</v>
      </c>
      <c r="P219" s="177">
        <v>0</v>
      </c>
      <c r="Q219" s="177">
        <f>ROUND(E219*P219,2)</f>
        <v>0</v>
      </c>
      <c r="R219" s="179"/>
      <c r="S219" s="179" t="s">
        <v>205</v>
      </c>
      <c r="T219" s="180" t="s">
        <v>154</v>
      </c>
      <c r="U219" s="158">
        <v>0</v>
      </c>
      <c r="V219" s="158">
        <f>ROUND(E219*U219,2)</f>
        <v>0</v>
      </c>
      <c r="W219" s="158"/>
      <c r="X219" s="158" t="s">
        <v>728</v>
      </c>
      <c r="Y219" s="147"/>
      <c r="Z219" s="147"/>
      <c r="AA219" s="147"/>
      <c r="AB219" s="147"/>
      <c r="AC219" s="147"/>
      <c r="AD219" s="147"/>
      <c r="AE219" s="147"/>
      <c r="AF219" s="147"/>
      <c r="AG219" s="147" t="s">
        <v>766</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266"/>
      <c r="D220" s="267"/>
      <c r="E220" s="267"/>
      <c r="F220" s="267"/>
      <c r="G220" s="267"/>
      <c r="H220" s="158"/>
      <c r="I220" s="158"/>
      <c r="J220" s="158"/>
      <c r="K220" s="158"/>
      <c r="L220" s="158"/>
      <c r="M220" s="158"/>
      <c r="N220" s="157"/>
      <c r="O220" s="157"/>
      <c r="P220" s="157"/>
      <c r="Q220" s="157"/>
      <c r="R220" s="158"/>
      <c r="S220" s="158"/>
      <c r="T220" s="158"/>
      <c r="U220" s="158"/>
      <c r="V220" s="158"/>
      <c r="W220" s="158"/>
      <c r="X220" s="158"/>
      <c r="Y220" s="147"/>
      <c r="Z220" s="147"/>
      <c r="AA220" s="147"/>
      <c r="AB220" s="147"/>
      <c r="AC220" s="147"/>
      <c r="AD220" s="147"/>
      <c r="AE220" s="147"/>
      <c r="AF220" s="147"/>
      <c r="AG220" s="147" t="s">
        <v>159</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74">
        <v>95</v>
      </c>
      <c r="B221" s="175" t="s">
        <v>740</v>
      </c>
      <c r="C221" s="185" t="s">
        <v>887</v>
      </c>
      <c r="D221" s="176" t="s">
        <v>742</v>
      </c>
      <c r="E221" s="177">
        <v>24</v>
      </c>
      <c r="F221" s="178"/>
      <c r="G221" s="179">
        <f>ROUND(E221*F221,2)</f>
        <v>0</v>
      </c>
      <c r="H221" s="178"/>
      <c r="I221" s="179">
        <f>ROUND(E221*H221,2)</f>
        <v>0</v>
      </c>
      <c r="J221" s="178"/>
      <c r="K221" s="179">
        <f>ROUND(E221*J221,2)</f>
        <v>0</v>
      </c>
      <c r="L221" s="179">
        <v>21</v>
      </c>
      <c r="M221" s="179">
        <f>G221*(1+L221/100)</f>
        <v>0</v>
      </c>
      <c r="N221" s="177">
        <v>0</v>
      </c>
      <c r="O221" s="177">
        <f>ROUND(E221*N221,2)</f>
        <v>0</v>
      </c>
      <c r="P221" s="177">
        <v>0</v>
      </c>
      <c r="Q221" s="177">
        <f>ROUND(E221*P221,2)</f>
        <v>0</v>
      </c>
      <c r="R221" s="179"/>
      <c r="S221" s="179" t="s">
        <v>205</v>
      </c>
      <c r="T221" s="180" t="s">
        <v>154</v>
      </c>
      <c r="U221" s="158">
        <v>0</v>
      </c>
      <c r="V221" s="158">
        <f>ROUND(E221*U221,2)</f>
        <v>0</v>
      </c>
      <c r="W221" s="158"/>
      <c r="X221" s="158" t="s">
        <v>728</v>
      </c>
      <c r="Y221" s="147"/>
      <c r="Z221" s="147"/>
      <c r="AA221" s="147"/>
      <c r="AB221" s="147"/>
      <c r="AC221" s="147"/>
      <c r="AD221" s="147"/>
      <c r="AE221" s="147"/>
      <c r="AF221" s="147"/>
      <c r="AG221" s="147" t="s">
        <v>766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266"/>
      <c r="D222" s="267"/>
      <c r="E222" s="267"/>
      <c r="F222" s="267"/>
      <c r="G222" s="267"/>
      <c r="H222" s="158"/>
      <c r="I222" s="158"/>
      <c r="J222" s="158"/>
      <c r="K222" s="158"/>
      <c r="L222" s="158"/>
      <c r="M222" s="158"/>
      <c r="N222" s="157"/>
      <c r="O222" s="157"/>
      <c r="P222" s="157"/>
      <c r="Q222" s="157"/>
      <c r="R222" s="158"/>
      <c r="S222" s="158"/>
      <c r="T222" s="158"/>
      <c r="U222" s="158"/>
      <c r="V222" s="158"/>
      <c r="W222" s="158"/>
      <c r="X222" s="158"/>
      <c r="Y222" s="147"/>
      <c r="Z222" s="147"/>
      <c r="AA222" s="147"/>
      <c r="AB222" s="147"/>
      <c r="AC222" s="147"/>
      <c r="AD222" s="147"/>
      <c r="AE222" s="147"/>
      <c r="AF222" s="147"/>
      <c r="AG222" s="147" t="s">
        <v>159</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74">
        <v>96</v>
      </c>
      <c r="B223" s="175" t="s">
        <v>740</v>
      </c>
      <c r="C223" s="185" t="s">
        <v>888</v>
      </c>
      <c r="D223" s="176" t="s">
        <v>742</v>
      </c>
      <c r="E223" s="177">
        <v>4</v>
      </c>
      <c r="F223" s="178"/>
      <c r="G223" s="179">
        <f>ROUND(E223*F223,2)</f>
        <v>0</v>
      </c>
      <c r="H223" s="178"/>
      <c r="I223" s="179">
        <f>ROUND(E223*H223,2)</f>
        <v>0</v>
      </c>
      <c r="J223" s="178"/>
      <c r="K223" s="179">
        <f>ROUND(E223*J223,2)</f>
        <v>0</v>
      </c>
      <c r="L223" s="179">
        <v>21</v>
      </c>
      <c r="M223" s="179">
        <f>G223*(1+L223/100)</f>
        <v>0</v>
      </c>
      <c r="N223" s="177">
        <v>0</v>
      </c>
      <c r="O223" s="177">
        <f>ROUND(E223*N223,2)</f>
        <v>0</v>
      </c>
      <c r="P223" s="177">
        <v>0</v>
      </c>
      <c r="Q223" s="177">
        <f>ROUND(E223*P223,2)</f>
        <v>0</v>
      </c>
      <c r="R223" s="179"/>
      <c r="S223" s="179" t="s">
        <v>205</v>
      </c>
      <c r="T223" s="180" t="s">
        <v>154</v>
      </c>
      <c r="U223" s="158">
        <v>0</v>
      </c>
      <c r="V223" s="158">
        <f>ROUND(E223*U223,2)</f>
        <v>0</v>
      </c>
      <c r="W223" s="158"/>
      <c r="X223" s="158" t="s">
        <v>728</v>
      </c>
      <c r="Y223" s="147"/>
      <c r="Z223" s="147"/>
      <c r="AA223" s="147"/>
      <c r="AB223" s="147"/>
      <c r="AC223" s="147"/>
      <c r="AD223" s="147"/>
      <c r="AE223" s="147"/>
      <c r="AF223" s="147"/>
      <c r="AG223" s="147" t="s">
        <v>766</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266"/>
      <c r="D224" s="267"/>
      <c r="E224" s="267"/>
      <c r="F224" s="267"/>
      <c r="G224" s="267"/>
      <c r="H224" s="158"/>
      <c r="I224" s="158"/>
      <c r="J224" s="158"/>
      <c r="K224" s="158"/>
      <c r="L224" s="158"/>
      <c r="M224" s="158"/>
      <c r="N224" s="157"/>
      <c r="O224" s="157"/>
      <c r="P224" s="157"/>
      <c r="Q224" s="157"/>
      <c r="R224" s="158"/>
      <c r="S224" s="158"/>
      <c r="T224" s="158"/>
      <c r="U224" s="158"/>
      <c r="V224" s="158"/>
      <c r="W224" s="158"/>
      <c r="X224" s="158"/>
      <c r="Y224" s="147"/>
      <c r="Z224" s="147"/>
      <c r="AA224" s="147"/>
      <c r="AB224" s="147"/>
      <c r="AC224" s="147"/>
      <c r="AD224" s="147"/>
      <c r="AE224" s="147"/>
      <c r="AF224" s="147"/>
      <c r="AG224" s="147" t="s">
        <v>159</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74">
        <v>97</v>
      </c>
      <c r="B225" s="175" t="s">
        <v>740</v>
      </c>
      <c r="C225" s="185" t="s">
        <v>889</v>
      </c>
      <c r="D225" s="176" t="s">
        <v>742</v>
      </c>
      <c r="E225" s="177">
        <v>6</v>
      </c>
      <c r="F225" s="178"/>
      <c r="G225" s="179">
        <f>ROUND(E225*F225,2)</f>
        <v>0</v>
      </c>
      <c r="H225" s="178"/>
      <c r="I225" s="179">
        <f>ROUND(E225*H225,2)</f>
        <v>0</v>
      </c>
      <c r="J225" s="178"/>
      <c r="K225" s="179">
        <f>ROUND(E225*J225,2)</f>
        <v>0</v>
      </c>
      <c r="L225" s="179">
        <v>21</v>
      </c>
      <c r="M225" s="179">
        <f>G225*(1+L225/100)</f>
        <v>0</v>
      </c>
      <c r="N225" s="177">
        <v>0</v>
      </c>
      <c r="O225" s="177">
        <f>ROUND(E225*N225,2)</f>
        <v>0</v>
      </c>
      <c r="P225" s="177">
        <v>0</v>
      </c>
      <c r="Q225" s="177">
        <f>ROUND(E225*P225,2)</f>
        <v>0</v>
      </c>
      <c r="R225" s="179"/>
      <c r="S225" s="179" t="s">
        <v>205</v>
      </c>
      <c r="T225" s="180" t="s">
        <v>154</v>
      </c>
      <c r="U225" s="158">
        <v>0</v>
      </c>
      <c r="V225" s="158">
        <f>ROUND(E225*U225,2)</f>
        <v>0</v>
      </c>
      <c r="W225" s="158"/>
      <c r="X225" s="158" t="s">
        <v>728</v>
      </c>
      <c r="Y225" s="147"/>
      <c r="Z225" s="147"/>
      <c r="AA225" s="147"/>
      <c r="AB225" s="147"/>
      <c r="AC225" s="147"/>
      <c r="AD225" s="147"/>
      <c r="AE225" s="147"/>
      <c r="AF225" s="147"/>
      <c r="AG225" s="147" t="s">
        <v>766</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266"/>
      <c r="D226" s="267"/>
      <c r="E226" s="267"/>
      <c r="F226" s="267"/>
      <c r="G226" s="267"/>
      <c r="H226" s="158"/>
      <c r="I226" s="158"/>
      <c r="J226" s="158"/>
      <c r="K226" s="158"/>
      <c r="L226" s="158"/>
      <c r="M226" s="158"/>
      <c r="N226" s="157"/>
      <c r="O226" s="157"/>
      <c r="P226" s="157"/>
      <c r="Q226" s="157"/>
      <c r="R226" s="158"/>
      <c r="S226" s="158"/>
      <c r="T226" s="158"/>
      <c r="U226" s="158"/>
      <c r="V226" s="158"/>
      <c r="W226" s="158"/>
      <c r="X226" s="158"/>
      <c r="Y226" s="147"/>
      <c r="Z226" s="147"/>
      <c r="AA226" s="147"/>
      <c r="AB226" s="147"/>
      <c r="AC226" s="147"/>
      <c r="AD226" s="147"/>
      <c r="AE226" s="147"/>
      <c r="AF226" s="147"/>
      <c r="AG226" s="147" t="s">
        <v>159</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74">
        <v>98</v>
      </c>
      <c r="B227" s="175" t="s">
        <v>740</v>
      </c>
      <c r="C227" s="185" t="s">
        <v>890</v>
      </c>
      <c r="D227" s="176" t="s">
        <v>742</v>
      </c>
      <c r="E227" s="177">
        <v>6</v>
      </c>
      <c r="F227" s="178"/>
      <c r="G227" s="179">
        <f>ROUND(E227*F227,2)</f>
        <v>0</v>
      </c>
      <c r="H227" s="178"/>
      <c r="I227" s="179">
        <f>ROUND(E227*H227,2)</f>
        <v>0</v>
      </c>
      <c r="J227" s="178"/>
      <c r="K227" s="179">
        <f>ROUND(E227*J227,2)</f>
        <v>0</v>
      </c>
      <c r="L227" s="179">
        <v>21</v>
      </c>
      <c r="M227" s="179">
        <f>G227*(1+L227/100)</f>
        <v>0</v>
      </c>
      <c r="N227" s="177">
        <v>0</v>
      </c>
      <c r="O227" s="177">
        <f>ROUND(E227*N227,2)</f>
        <v>0</v>
      </c>
      <c r="P227" s="177">
        <v>0</v>
      </c>
      <c r="Q227" s="177">
        <f>ROUND(E227*P227,2)</f>
        <v>0</v>
      </c>
      <c r="R227" s="179"/>
      <c r="S227" s="179" t="s">
        <v>205</v>
      </c>
      <c r="T227" s="180" t="s">
        <v>154</v>
      </c>
      <c r="U227" s="158">
        <v>0</v>
      </c>
      <c r="V227" s="158">
        <f>ROUND(E227*U227,2)</f>
        <v>0</v>
      </c>
      <c r="W227" s="158"/>
      <c r="X227" s="158" t="s">
        <v>728</v>
      </c>
      <c r="Y227" s="147"/>
      <c r="Z227" s="147"/>
      <c r="AA227" s="147"/>
      <c r="AB227" s="147"/>
      <c r="AC227" s="147"/>
      <c r="AD227" s="147"/>
      <c r="AE227" s="147"/>
      <c r="AF227" s="147"/>
      <c r="AG227" s="147" t="s">
        <v>766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266"/>
      <c r="D228" s="267"/>
      <c r="E228" s="267"/>
      <c r="F228" s="267"/>
      <c r="G228" s="267"/>
      <c r="H228" s="158"/>
      <c r="I228" s="158"/>
      <c r="J228" s="158"/>
      <c r="K228" s="158"/>
      <c r="L228" s="158"/>
      <c r="M228" s="158"/>
      <c r="N228" s="157"/>
      <c r="O228" s="157"/>
      <c r="P228" s="157"/>
      <c r="Q228" s="157"/>
      <c r="R228" s="158"/>
      <c r="S228" s="158"/>
      <c r="T228" s="158"/>
      <c r="U228" s="158"/>
      <c r="V228" s="158"/>
      <c r="W228" s="158"/>
      <c r="X228" s="158"/>
      <c r="Y228" s="147"/>
      <c r="Z228" s="147"/>
      <c r="AA228" s="147"/>
      <c r="AB228" s="147"/>
      <c r="AC228" s="147"/>
      <c r="AD228" s="147"/>
      <c r="AE228" s="147"/>
      <c r="AF228" s="147"/>
      <c r="AG228" s="147" t="s">
        <v>159</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74">
        <v>99</v>
      </c>
      <c r="B229" s="175" t="s">
        <v>740</v>
      </c>
      <c r="C229" s="185" t="s">
        <v>891</v>
      </c>
      <c r="D229" s="176" t="s">
        <v>742</v>
      </c>
      <c r="E229" s="177">
        <v>10</v>
      </c>
      <c r="F229" s="178"/>
      <c r="G229" s="179">
        <f>ROUND(E229*F229,2)</f>
        <v>0</v>
      </c>
      <c r="H229" s="178"/>
      <c r="I229" s="179">
        <f>ROUND(E229*H229,2)</f>
        <v>0</v>
      </c>
      <c r="J229" s="178"/>
      <c r="K229" s="179">
        <f>ROUND(E229*J229,2)</f>
        <v>0</v>
      </c>
      <c r="L229" s="179">
        <v>21</v>
      </c>
      <c r="M229" s="179">
        <f>G229*(1+L229/100)</f>
        <v>0</v>
      </c>
      <c r="N229" s="177">
        <v>0</v>
      </c>
      <c r="O229" s="177">
        <f>ROUND(E229*N229,2)</f>
        <v>0</v>
      </c>
      <c r="P229" s="177">
        <v>0</v>
      </c>
      <c r="Q229" s="177">
        <f>ROUND(E229*P229,2)</f>
        <v>0</v>
      </c>
      <c r="R229" s="179"/>
      <c r="S229" s="179" t="s">
        <v>205</v>
      </c>
      <c r="T229" s="180" t="s">
        <v>154</v>
      </c>
      <c r="U229" s="158">
        <v>0</v>
      </c>
      <c r="V229" s="158">
        <f>ROUND(E229*U229,2)</f>
        <v>0</v>
      </c>
      <c r="W229" s="158"/>
      <c r="X229" s="158" t="s">
        <v>728</v>
      </c>
      <c r="Y229" s="147"/>
      <c r="Z229" s="147"/>
      <c r="AA229" s="147"/>
      <c r="AB229" s="147"/>
      <c r="AC229" s="147"/>
      <c r="AD229" s="147"/>
      <c r="AE229" s="147"/>
      <c r="AF229" s="147"/>
      <c r="AG229" s="147" t="s">
        <v>766</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266"/>
      <c r="D230" s="267"/>
      <c r="E230" s="267"/>
      <c r="F230" s="267"/>
      <c r="G230" s="267"/>
      <c r="H230" s="158"/>
      <c r="I230" s="158"/>
      <c r="J230" s="158"/>
      <c r="K230" s="158"/>
      <c r="L230" s="158"/>
      <c r="M230" s="158"/>
      <c r="N230" s="157"/>
      <c r="O230" s="157"/>
      <c r="P230" s="157"/>
      <c r="Q230" s="157"/>
      <c r="R230" s="158"/>
      <c r="S230" s="158"/>
      <c r="T230" s="158"/>
      <c r="U230" s="158"/>
      <c r="V230" s="158"/>
      <c r="W230" s="158"/>
      <c r="X230" s="158"/>
      <c r="Y230" s="147"/>
      <c r="Z230" s="147"/>
      <c r="AA230" s="147"/>
      <c r="AB230" s="147"/>
      <c r="AC230" s="147"/>
      <c r="AD230" s="147"/>
      <c r="AE230" s="147"/>
      <c r="AF230" s="147"/>
      <c r="AG230" s="147" t="s">
        <v>159</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74">
        <v>100</v>
      </c>
      <c r="B231" s="175" t="s">
        <v>740</v>
      </c>
      <c r="C231" s="185" t="s">
        <v>892</v>
      </c>
      <c r="D231" s="176" t="s">
        <v>742</v>
      </c>
      <c r="E231" s="177">
        <v>24</v>
      </c>
      <c r="F231" s="178"/>
      <c r="G231" s="179">
        <f>ROUND(E231*F231,2)</f>
        <v>0</v>
      </c>
      <c r="H231" s="178"/>
      <c r="I231" s="179">
        <f>ROUND(E231*H231,2)</f>
        <v>0</v>
      </c>
      <c r="J231" s="178"/>
      <c r="K231" s="179">
        <f>ROUND(E231*J231,2)</f>
        <v>0</v>
      </c>
      <c r="L231" s="179">
        <v>21</v>
      </c>
      <c r="M231" s="179">
        <f>G231*(1+L231/100)</f>
        <v>0</v>
      </c>
      <c r="N231" s="177">
        <v>0</v>
      </c>
      <c r="O231" s="177">
        <f>ROUND(E231*N231,2)</f>
        <v>0</v>
      </c>
      <c r="P231" s="177">
        <v>0</v>
      </c>
      <c r="Q231" s="177">
        <f>ROUND(E231*P231,2)</f>
        <v>0</v>
      </c>
      <c r="R231" s="179"/>
      <c r="S231" s="179" t="s">
        <v>205</v>
      </c>
      <c r="T231" s="180" t="s">
        <v>154</v>
      </c>
      <c r="U231" s="158">
        <v>0</v>
      </c>
      <c r="V231" s="158">
        <f>ROUND(E231*U231,2)</f>
        <v>0</v>
      </c>
      <c r="W231" s="158"/>
      <c r="X231" s="158" t="s">
        <v>728</v>
      </c>
      <c r="Y231" s="147"/>
      <c r="Z231" s="147"/>
      <c r="AA231" s="147"/>
      <c r="AB231" s="147"/>
      <c r="AC231" s="147"/>
      <c r="AD231" s="147"/>
      <c r="AE231" s="147"/>
      <c r="AF231" s="147"/>
      <c r="AG231" s="147" t="s">
        <v>766</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266"/>
      <c r="D232" s="267"/>
      <c r="E232" s="267"/>
      <c r="F232" s="267"/>
      <c r="G232" s="267"/>
      <c r="H232" s="158"/>
      <c r="I232" s="158"/>
      <c r="J232" s="158"/>
      <c r="K232" s="158"/>
      <c r="L232" s="158"/>
      <c r="M232" s="158"/>
      <c r="N232" s="157"/>
      <c r="O232" s="157"/>
      <c r="P232" s="157"/>
      <c r="Q232" s="157"/>
      <c r="R232" s="158"/>
      <c r="S232" s="158"/>
      <c r="T232" s="158"/>
      <c r="U232" s="158"/>
      <c r="V232" s="158"/>
      <c r="W232" s="158"/>
      <c r="X232" s="158"/>
      <c r="Y232" s="147"/>
      <c r="Z232" s="147"/>
      <c r="AA232" s="147"/>
      <c r="AB232" s="147"/>
      <c r="AC232" s="147"/>
      <c r="AD232" s="147"/>
      <c r="AE232" s="147"/>
      <c r="AF232" s="147"/>
      <c r="AG232" s="147" t="s">
        <v>159</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74">
        <v>101</v>
      </c>
      <c r="B233" s="175" t="s">
        <v>740</v>
      </c>
      <c r="C233" s="185" t="s">
        <v>893</v>
      </c>
      <c r="D233" s="176" t="s">
        <v>742</v>
      </c>
      <c r="E233" s="177">
        <v>11</v>
      </c>
      <c r="F233" s="178"/>
      <c r="G233" s="179">
        <f>ROUND(E233*F233,2)</f>
        <v>0</v>
      </c>
      <c r="H233" s="178"/>
      <c r="I233" s="179">
        <f>ROUND(E233*H233,2)</f>
        <v>0</v>
      </c>
      <c r="J233" s="178"/>
      <c r="K233" s="179">
        <f>ROUND(E233*J233,2)</f>
        <v>0</v>
      </c>
      <c r="L233" s="179">
        <v>21</v>
      </c>
      <c r="M233" s="179">
        <f>G233*(1+L233/100)</f>
        <v>0</v>
      </c>
      <c r="N233" s="177">
        <v>0</v>
      </c>
      <c r="O233" s="177">
        <f>ROUND(E233*N233,2)</f>
        <v>0</v>
      </c>
      <c r="P233" s="177">
        <v>0</v>
      </c>
      <c r="Q233" s="177">
        <f>ROUND(E233*P233,2)</f>
        <v>0</v>
      </c>
      <c r="R233" s="179"/>
      <c r="S233" s="179" t="s">
        <v>205</v>
      </c>
      <c r="T233" s="180" t="s">
        <v>154</v>
      </c>
      <c r="U233" s="158">
        <v>0</v>
      </c>
      <c r="V233" s="158">
        <f>ROUND(E233*U233,2)</f>
        <v>0</v>
      </c>
      <c r="W233" s="158"/>
      <c r="X233" s="158" t="s">
        <v>728</v>
      </c>
      <c r="Y233" s="147"/>
      <c r="Z233" s="147"/>
      <c r="AA233" s="147"/>
      <c r="AB233" s="147"/>
      <c r="AC233" s="147"/>
      <c r="AD233" s="147"/>
      <c r="AE233" s="147"/>
      <c r="AF233" s="147"/>
      <c r="AG233" s="147" t="s">
        <v>766</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266"/>
      <c r="D234" s="267"/>
      <c r="E234" s="267"/>
      <c r="F234" s="267"/>
      <c r="G234" s="267"/>
      <c r="H234" s="158"/>
      <c r="I234" s="158"/>
      <c r="J234" s="158"/>
      <c r="K234" s="158"/>
      <c r="L234" s="158"/>
      <c r="M234" s="158"/>
      <c r="N234" s="157"/>
      <c r="O234" s="157"/>
      <c r="P234" s="157"/>
      <c r="Q234" s="157"/>
      <c r="R234" s="158"/>
      <c r="S234" s="158"/>
      <c r="T234" s="158"/>
      <c r="U234" s="158"/>
      <c r="V234" s="158"/>
      <c r="W234" s="158"/>
      <c r="X234" s="158"/>
      <c r="Y234" s="147"/>
      <c r="Z234" s="147"/>
      <c r="AA234" s="147"/>
      <c r="AB234" s="147"/>
      <c r="AC234" s="147"/>
      <c r="AD234" s="147"/>
      <c r="AE234" s="147"/>
      <c r="AF234" s="147"/>
      <c r="AG234" s="147" t="s">
        <v>159</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74">
        <v>102</v>
      </c>
      <c r="B235" s="175" t="s">
        <v>740</v>
      </c>
      <c r="C235" s="185" t="s">
        <v>894</v>
      </c>
      <c r="D235" s="176" t="s">
        <v>742</v>
      </c>
      <c r="E235" s="177">
        <v>15</v>
      </c>
      <c r="F235" s="178"/>
      <c r="G235" s="179">
        <f>ROUND(E235*F235,2)</f>
        <v>0</v>
      </c>
      <c r="H235" s="178"/>
      <c r="I235" s="179">
        <f>ROUND(E235*H235,2)</f>
        <v>0</v>
      </c>
      <c r="J235" s="178"/>
      <c r="K235" s="179">
        <f>ROUND(E235*J235,2)</f>
        <v>0</v>
      </c>
      <c r="L235" s="179">
        <v>21</v>
      </c>
      <c r="M235" s="179">
        <f>G235*(1+L235/100)</f>
        <v>0</v>
      </c>
      <c r="N235" s="177">
        <v>0</v>
      </c>
      <c r="O235" s="177">
        <f>ROUND(E235*N235,2)</f>
        <v>0</v>
      </c>
      <c r="P235" s="177">
        <v>0</v>
      </c>
      <c r="Q235" s="177">
        <f>ROUND(E235*P235,2)</f>
        <v>0</v>
      </c>
      <c r="R235" s="179"/>
      <c r="S235" s="179" t="s">
        <v>205</v>
      </c>
      <c r="T235" s="180" t="s">
        <v>154</v>
      </c>
      <c r="U235" s="158">
        <v>0</v>
      </c>
      <c r="V235" s="158">
        <f>ROUND(E235*U235,2)</f>
        <v>0</v>
      </c>
      <c r="W235" s="158"/>
      <c r="X235" s="158" t="s">
        <v>728</v>
      </c>
      <c r="Y235" s="147"/>
      <c r="Z235" s="147"/>
      <c r="AA235" s="147"/>
      <c r="AB235" s="147"/>
      <c r="AC235" s="147"/>
      <c r="AD235" s="147"/>
      <c r="AE235" s="147"/>
      <c r="AF235" s="147"/>
      <c r="AG235" s="147" t="s">
        <v>766</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266"/>
      <c r="D236" s="267"/>
      <c r="E236" s="267"/>
      <c r="F236" s="267"/>
      <c r="G236" s="267"/>
      <c r="H236" s="158"/>
      <c r="I236" s="158"/>
      <c r="J236" s="158"/>
      <c r="K236" s="158"/>
      <c r="L236" s="158"/>
      <c r="M236" s="158"/>
      <c r="N236" s="157"/>
      <c r="O236" s="157"/>
      <c r="P236" s="157"/>
      <c r="Q236" s="157"/>
      <c r="R236" s="158"/>
      <c r="S236" s="158"/>
      <c r="T236" s="158"/>
      <c r="U236" s="158"/>
      <c r="V236" s="158"/>
      <c r="W236" s="158"/>
      <c r="X236" s="158"/>
      <c r="Y236" s="147"/>
      <c r="Z236" s="147"/>
      <c r="AA236" s="147"/>
      <c r="AB236" s="147"/>
      <c r="AC236" s="147"/>
      <c r="AD236" s="147"/>
      <c r="AE236" s="147"/>
      <c r="AF236" s="147"/>
      <c r="AG236" s="147" t="s">
        <v>159</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74">
        <v>103</v>
      </c>
      <c r="B237" s="175" t="s">
        <v>740</v>
      </c>
      <c r="C237" s="185" t="s">
        <v>895</v>
      </c>
      <c r="D237" s="176" t="s">
        <v>742</v>
      </c>
      <c r="E237" s="177">
        <v>67</v>
      </c>
      <c r="F237" s="178"/>
      <c r="G237" s="179">
        <f>ROUND(E237*F237,2)</f>
        <v>0</v>
      </c>
      <c r="H237" s="178"/>
      <c r="I237" s="179">
        <f>ROUND(E237*H237,2)</f>
        <v>0</v>
      </c>
      <c r="J237" s="178"/>
      <c r="K237" s="179">
        <f>ROUND(E237*J237,2)</f>
        <v>0</v>
      </c>
      <c r="L237" s="179">
        <v>21</v>
      </c>
      <c r="M237" s="179">
        <f>G237*(1+L237/100)</f>
        <v>0</v>
      </c>
      <c r="N237" s="177">
        <v>0</v>
      </c>
      <c r="O237" s="177">
        <f>ROUND(E237*N237,2)</f>
        <v>0</v>
      </c>
      <c r="P237" s="177">
        <v>0</v>
      </c>
      <c r="Q237" s="177">
        <f>ROUND(E237*P237,2)</f>
        <v>0</v>
      </c>
      <c r="R237" s="179"/>
      <c r="S237" s="179" t="s">
        <v>205</v>
      </c>
      <c r="T237" s="180" t="s">
        <v>154</v>
      </c>
      <c r="U237" s="158">
        <v>0</v>
      </c>
      <c r="V237" s="158">
        <f>ROUND(E237*U237,2)</f>
        <v>0</v>
      </c>
      <c r="W237" s="158"/>
      <c r="X237" s="158" t="s">
        <v>728</v>
      </c>
      <c r="Y237" s="147"/>
      <c r="Z237" s="147"/>
      <c r="AA237" s="147"/>
      <c r="AB237" s="147"/>
      <c r="AC237" s="147"/>
      <c r="AD237" s="147"/>
      <c r="AE237" s="147"/>
      <c r="AF237" s="147"/>
      <c r="AG237" s="147" t="s">
        <v>766</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266"/>
      <c r="D238" s="267"/>
      <c r="E238" s="267"/>
      <c r="F238" s="267"/>
      <c r="G238" s="267"/>
      <c r="H238" s="158"/>
      <c r="I238" s="158"/>
      <c r="J238" s="158"/>
      <c r="K238" s="158"/>
      <c r="L238" s="158"/>
      <c r="M238" s="158"/>
      <c r="N238" s="157"/>
      <c r="O238" s="157"/>
      <c r="P238" s="157"/>
      <c r="Q238" s="157"/>
      <c r="R238" s="158"/>
      <c r="S238" s="158"/>
      <c r="T238" s="158"/>
      <c r="U238" s="158"/>
      <c r="V238" s="158"/>
      <c r="W238" s="158"/>
      <c r="X238" s="158"/>
      <c r="Y238" s="147"/>
      <c r="Z238" s="147"/>
      <c r="AA238" s="147"/>
      <c r="AB238" s="147"/>
      <c r="AC238" s="147"/>
      <c r="AD238" s="147"/>
      <c r="AE238" s="147"/>
      <c r="AF238" s="147"/>
      <c r="AG238" s="147" t="s">
        <v>159</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74">
        <v>104</v>
      </c>
      <c r="B239" s="175" t="s">
        <v>740</v>
      </c>
      <c r="C239" s="185" t="s">
        <v>896</v>
      </c>
      <c r="D239" s="176" t="s">
        <v>742</v>
      </c>
      <c r="E239" s="177">
        <v>67</v>
      </c>
      <c r="F239" s="178"/>
      <c r="G239" s="179">
        <f>ROUND(E239*F239,2)</f>
        <v>0</v>
      </c>
      <c r="H239" s="178"/>
      <c r="I239" s="179">
        <f>ROUND(E239*H239,2)</f>
        <v>0</v>
      </c>
      <c r="J239" s="178"/>
      <c r="K239" s="179">
        <f>ROUND(E239*J239,2)</f>
        <v>0</v>
      </c>
      <c r="L239" s="179">
        <v>21</v>
      </c>
      <c r="M239" s="179">
        <f>G239*(1+L239/100)</f>
        <v>0</v>
      </c>
      <c r="N239" s="177">
        <v>0</v>
      </c>
      <c r="O239" s="177">
        <f>ROUND(E239*N239,2)</f>
        <v>0</v>
      </c>
      <c r="P239" s="177">
        <v>0</v>
      </c>
      <c r="Q239" s="177">
        <f>ROUND(E239*P239,2)</f>
        <v>0</v>
      </c>
      <c r="R239" s="179"/>
      <c r="S239" s="179" t="s">
        <v>205</v>
      </c>
      <c r="T239" s="180" t="s">
        <v>154</v>
      </c>
      <c r="U239" s="158">
        <v>0</v>
      </c>
      <c r="V239" s="158">
        <f>ROUND(E239*U239,2)</f>
        <v>0</v>
      </c>
      <c r="W239" s="158"/>
      <c r="X239" s="158" t="s">
        <v>728</v>
      </c>
      <c r="Y239" s="147"/>
      <c r="Z239" s="147"/>
      <c r="AA239" s="147"/>
      <c r="AB239" s="147"/>
      <c r="AC239" s="147"/>
      <c r="AD239" s="147"/>
      <c r="AE239" s="147"/>
      <c r="AF239" s="147"/>
      <c r="AG239" s="147" t="s">
        <v>766</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266"/>
      <c r="D240" s="267"/>
      <c r="E240" s="267"/>
      <c r="F240" s="267"/>
      <c r="G240" s="267"/>
      <c r="H240" s="158"/>
      <c r="I240" s="158"/>
      <c r="J240" s="158"/>
      <c r="K240" s="158"/>
      <c r="L240" s="158"/>
      <c r="M240" s="158"/>
      <c r="N240" s="157"/>
      <c r="O240" s="157"/>
      <c r="P240" s="157"/>
      <c r="Q240" s="157"/>
      <c r="R240" s="158"/>
      <c r="S240" s="158"/>
      <c r="T240" s="158"/>
      <c r="U240" s="158"/>
      <c r="V240" s="158"/>
      <c r="W240" s="158"/>
      <c r="X240" s="158"/>
      <c r="Y240" s="147"/>
      <c r="Z240" s="147"/>
      <c r="AA240" s="147"/>
      <c r="AB240" s="147"/>
      <c r="AC240" s="147"/>
      <c r="AD240" s="147"/>
      <c r="AE240" s="147"/>
      <c r="AF240" s="147"/>
      <c r="AG240" s="147" t="s">
        <v>159</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74">
        <v>105</v>
      </c>
      <c r="B241" s="175" t="s">
        <v>740</v>
      </c>
      <c r="C241" s="185" t="s">
        <v>897</v>
      </c>
      <c r="D241" s="176" t="s">
        <v>742</v>
      </c>
      <c r="E241" s="177">
        <v>235</v>
      </c>
      <c r="F241" s="178"/>
      <c r="G241" s="179">
        <f>ROUND(E241*F241,2)</f>
        <v>0</v>
      </c>
      <c r="H241" s="178"/>
      <c r="I241" s="179">
        <f>ROUND(E241*H241,2)</f>
        <v>0</v>
      </c>
      <c r="J241" s="178"/>
      <c r="K241" s="179">
        <f>ROUND(E241*J241,2)</f>
        <v>0</v>
      </c>
      <c r="L241" s="179">
        <v>21</v>
      </c>
      <c r="M241" s="179">
        <f>G241*(1+L241/100)</f>
        <v>0</v>
      </c>
      <c r="N241" s="177">
        <v>0</v>
      </c>
      <c r="O241" s="177">
        <f>ROUND(E241*N241,2)</f>
        <v>0</v>
      </c>
      <c r="P241" s="177">
        <v>0</v>
      </c>
      <c r="Q241" s="177">
        <f>ROUND(E241*P241,2)</f>
        <v>0</v>
      </c>
      <c r="R241" s="179"/>
      <c r="S241" s="179" t="s">
        <v>205</v>
      </c>
      <c r="T241" s="180" t="s">
        <v>154</v>
      </c>
      <c r="U241" s="158">
        <v>0</v>
      </c>
      <c r="V241" s="158">
        <f>ROUND(E241*U241,2)</f>
        <v>0</v>
      </c>
      <c r="W241" s="158"/>
      <c r="X241" s="158" t="s">
        <v>728</v>
      </c>
      <c r="Y241" s="147"/>
      <c r="Z241" s="147"/>
      <c r="AA241" s="147"/>
      <c r="AB241" s="147"/>
      <c r="AC241" s="147"/>
      <c r="AD241" s="147"/>
      <c r="AE241" s="147"/>
      <c r="AF241" s="147"/>
      <c r="AG241" s="147" t="s">
        <v>766</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266"/>
      <c r="D242" s="267"/>
      <c r="E242" s="267"/>
      <c r="F242" s="267"/>
      <c r="G242" s="267"/>
      <c r="H242" s="158"/>
      <c r="I242" s="158"/>
      <c r="J242" s="158"/>
      <c r="K242" s="158"/>
      <c r="L242" s="158"/>
      <c r="M242" s="158"/>
      <c r="N242" s="157"/>
      <c r="O242" s="157"/>
      <c r="P242" s="157"/>
      <c r="Q242" s="157"/>
      <c r="R242" s="158"/>
      <c r="S242" s="158"/>
      <c r="T242" s="158"/>
      <c r="U242" s="158"/>
      <c r="V242" s="158"/>
      <c r="W242" s="158"/>
      <c r="X242" s="158"/>
      <c r="Y242" s="147"/>
      <c r="Z242" s="147"/>
      <c r="AA242" s="147"/>
      <c r="AB242" s="147"/>
      <c r="AC242" s="147"/>
      <c r="AD242" s="147"/>
      <c r="AE242" s="147"/>
      <c r="AF242" s="147"/>
      <c r="AG242" s="147" t="s">
        <v>159</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74">
        <v>106</v>
      </c>
      <c r="B243" s="175" t="s">
        <v>740</v>
      </c>
      <c r="C243" s="185" t="s">
        <v>898</v>
      </c>
      <c r="D243" s="176" t="s">
        <v>742</v>
      </c>
      <c r="E243" s="177">
        <v>235</v>
      </c>
      <c r="F243" s="178"/>
      <c r="G243" s="179">
        <f>ROUND(E243*F243,2)</f>
        <v>0</v>
      </c>
      <c r="H243" s="178"/>
      <c r="I243" s="179">
        <f>ROUND(E243*H243,2)</f>
        <v>0</v>
      </c>
      <c r="J243" s="178"/>
      <c r="K243" s="179">
        <f>ROUND(E243*J243,2)</f>
        <v>0</v>
      </c>
      <c r="L243" s="179">
        <v>21</v>
      </c>
      <c r="M243" s="179">
        <f>G243*(1+L243/100)</f>
        <v>0</v>
      </c>
      <c r="N243" s="177">
        <v>0</v>
      </c>
      <c r="O243" s="177">
        <f>ROUND(E243*N243,2)</f>
        <v>0</v>
      </c>
      <c r="P243" s="177">
        <v>0</v>
      </c>
      <c r="Q243" s="177">
        <f>ROUND(E243*P243,2)</f>
        <v>0</v>
      </c>
      <c r="R243" s="179"/>
      <c r="S243" s="179" t="s">
        <v>205</v>
      </c>
      <c r="T243" s="180" t="s">
        <v>154</v>
      </c>
      <c r="U243" s="158">
        <v>0</v>
      </c>
      <c r="V243" s="158">
        <f>ROUND(E243*U243,2)</f>
        <v>0</v>
      </c>
      <c r="W243" s="158"/>
      <c r="X243" s="158" t="s">
        <v>728</v>
      </c>
      <c r="Y243" s="147"/>
      <c r="Z243" s="147"/>
      <c r="AA243" s="147"/>
      <c r="AB243" s="147"/>
      <c r="AC243" s="147"/>
      <c r="AD243" s="147"/>
      <c r="AE243" s="147"/>
      <c r="AF243" s="147"/>
      <c r="AG243" s="147" t="s">
        <v>766</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266"/>
      <c r="D244" s="267"/>
      <c r="E244" s="267"/>
      <c r="F244" s="267"/>
      <c r="G244" s="267"/>
      <c r="H244" s="158"/>
      <c r="I244" s="158"/>
      <c r="J244" s="158"/>
      <c r="K244" s="158"/>
      <c r="L244" s="158"/>
      <c r="M244" s="158"/>
      <c r="N244" s="157"/>
      <c r="O244" s="157"/>
      <c r="P244" s="157"/>
      <c r="Q244" s="157"/>
      <c r="R244" s="158"/>
      <c r="S244" s="158"/>
      <c r="T244" s="158"/>
      <c r="U244" s="158"/>
      <c r="V244" s="158"/>
      <c r="W244" s="158"/>
      <c r="X244" s="158"/>
      <c r="Y244" s="147"/>
      <c r="Z244" s="147"/>
      <c r="AA244" s="147"/>
      <c r="AB244" s="147"/>
      <c r="AC244" s="147"/>
      <c r="AD244" s="147"/>
      <c r="AE244" s="147"/>
      <c r="AF244" s="147"/>
      <c r="AG244" s="147" t="s">
        <v>159</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74">
        <v>107</v>
      </c>
      <c r="B245" s="175" t="s">
        <v>740</v>
      </c>
      <c r="C245" s="185" t="s">
        <v>899</v>
      </c>
      <c r="D245" s="176" t="s">
        <v>742</v>
      </c>
      <c r="E245" s="177">
        <v>168</v>
      </c>
      <c r="F245" s="178"/>
      <c r="G245" s="179">
        <f>ROUND(E245*F245,2)</f>
        <v>0</v>
      </c>
      <c r="H245" s="178"/>
      <c r="I245" s="179">
        <f>ROUND(E245*H245,2)</f>
        <v>0</v>
      </c>
      <c r="J245" s="178"/>
      <c r="K245" s="179">
        <f>ROUND(E245*J245,2)</f>
        <v>0</v>
      </c>
      <c r="L245" s="179">
        <v>21</v>
      </c>
      <c r="M245" s="179">
        <f>G245*(1+L245/100)</f>
        <v>0</v>
      </c>
      <c r="N245" s="177">
        <v>0</v>
      </c>
      <c r="O245" s="177">
        <f>ROUND(E245*N245,2)</f>
        <v>0</v>
      </c>
      <c r="P245" s="177">
        <v>0</v>
      </c>
      <c r="Q245" s="177">
        <f>ROUND(E245*P245,2)</f>
        <v>0</v>
      </c>
      <c r="R245" s="179"/>
      <c r="S245" s="179" t="s">
        <v>205</v>
      </c>
      <c r="T245" s="180" t="s">
        <v>154</v>
      </c>
      <c r="U245" s="158">
        <v>0</v>
      </c>
      <c r="V245" s="158">
        <f>ROUND(E245*U245,2)</f>
        <v>0</v>
      </c>
      <c r="W245" s="158"/>
      <c r="X245" s="158" t="s">
        <v>728</v>
      </c>
      <c r="Y245" s="147"/>
      <c r="Z245" s="147"/>
      <c r="AA245" s="147"/>
      <c r="AB245" s="147"/>
      <c r="AC245" s="147"/>
      <c r="AD245" s="147"/>
      <c r="AE245" s="147"/>
      <c r="AF245" s="147"/>
      <c r="AG245" s="147" t="s">
        <v>766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266"/>
      <c r="D246" s="267"/>
      <c r="E246" s="267"/>
      <c r="F246" s="267"/>
      <c r="G246" s="267"/>
      <c r="H246" s="158"/>
      <c r="I246" s="158"/>
      <c r="J246" s="158"/>
      <c r="K246" s="158"/>
      <c r="L246" s="158"/>
      <c r="M246" s="158"/>
      <c r="N246" s="157"/>
      <c r="O246" s="157"/>
      <c r="P246" s="157"/>
      <c r="Q246" s="157"/>
      <c r="R246" s="158"/>
      <c r="S246" s="158"/>
      <c r="T246" s="158"/>
      <c r="U246" s="158"/>
      <c r="V246" s="158"/>
      <c r="W246" s="158"/>
      <c r="X246" s="158"/>
      <c r="Y246" s="147"/>
      <c r="Z246" s="147"/>
      <c r="AA246" s="147"/>
      <c r="AB246" s="147"/>
      <c r="AC246" s="147"/>
      <c r="AD246" s="147"/>
      <c r="AE246" s="147"/>
      <c r="AF246" s="147"/>
      <c r="AG246" s="147" t="s">
        <v>159</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74">
        <v>108</v>
      </c>
      <c r="B247" s="175" t="s">
        <v>740</v>
      </c>
      <c r="C247" s="185" t="s">
        <v>900</v>
      </c>
      <c r="D247" s="176" t="s">
        <v>742</v>
      </c>
      <c r="E247" s="177">
        <v>67</v>
      </c>
      <c r="F247" s="178"/>
      <c r="G247" s="179">
        <f>ROUND(E247*F247,2)</f>
        <v>0</v>
      </c>
      <c r="H247" s="178"/>
      <c r="I247" s="179">
        <f>ROUND(E247*H247,2)</f>
        <v>0</v>
      </c>
      <c r="J247" s="178"/>
      <c r="K247" s="179">
        <f>ROUND(E247*J247,2)</f>
        <v>0</v>
      </c>
      <c r="L247" s="179">
        <v>21</v>
      </c>
      <c r="M247" s="179">
        <f>G247*(1+L247/100)</f>
        <v>0</v>
      </c>
      <c r="N247" s="177">
        <v>0</v>
      </c>
      <c r="O247" s="177">
        <f>ROUND(E247*N247,2)</f>
        <v>0</v>
      </c>
      <c r="P247" s="177">
        <v>0</v>
      </c>
      <c r="Q247" s="177">
        <f>ROUND(E247*P247,2)</f>
        <v>0</v>
      </c>
      <c r="R247" s="179"/>
      <c r="S247" s="179" t="s">
        <v>205</v>
      </c>
      <c r="T247" s="180" t="s">
        <v>154</v>
      </c>
      <c r="U247" s="158">
        <v>0</v>
      </c>
      <c r="V247" s="158">
        <f>ROUND(E247*U247,2)</f>
        <v>0</v>
      </c>
      <c r="W247" s="158"/>
      <c r="X247" s="158" t="s">
        <v>728</v>
      </c>
      <c r="Y247" s="147"/>
      <c r="Z247" s="147"/>
      <c r="AA247" s="147"/>
      <c r="AB247" s="147"/>
      <c r="AC247" s="147"/>
      <c r="AD247" s="147"/>
      <c r="AE247" s="147"/>
      <c r="AF247" s="147"/>
      <c r="AG247" s="147" t="s">
        <v>766</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266"/>
      <c r="D248" s="267"/>
      <c r="E248" s="267"/>
      <c r="F248" s="267"/>
      <c r="G248" s="267"/>
      <c r="H248" s="158"/>
      <c r="I248" s="158"/>
      <c r="J248" s="158"/>
      <c r="K248" s="158"/>
      <c r="L248" s="158"/>
      <c r="M248" s="158"/>
      <c r="N248" s="157"/>
      <c r="O248" s="157"/>
      <c r="P248" s="157"/>
      <c r="Q248" s="157"/>
      <c r="R248" s="158"/>
      <c r="S248" s="158"/>
      <c r="T248" s="158"/>
      <c r="U248" s="158"/>
      <c r="V248" s="158"/>
      <c r="W248" s="158"/>
      <c r="X248" s="158"/>
      <c r="Y248" s="147"/>
      <c r="Z248" s="147"/>
      <c r="AA248" s="147"/>
      <c r="AB248" s="147"/>
      <c r="AC248" s="147"/>
      <c r="AD248" s="147"/>
      <c r="AE248" s="147"/>
      <c r="AF248" s="147"/>
      <c r="AG248" s="147" t="s">
        <v>159</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74">
        <v>109</v>
      </c>
      <c r="B249" s="175" t="s">
        <v>740</v>
      </c>
      <c r="C249" s="185" t="s">
        <v>901</v>
      </c>
      <c r="D249" s="176" t="s">
        <v>742</v>
      </c>
      <c r="E249" s="177">
        <v>67</v>
      </c>
      <c r="F249" s="178"/>
      <c r="G249" s="179">
        <f>ROUND(E249*F249,2)</f>
        <v>0</v>
      </c>
      <c r="H249" s="178"/>
      <c r="I249" s="179">
        <f>ROUND(E249*H249,2)</f>
        <v>0</v>
      </c>
      <c r="J249" s="178"/>
      <c r="K249" s="179">
        <f>ROUND(E249*J249,2)</f>
        <v>0</v>
      </c>
      <c r="L249" s="179">
        <v>21</v>
      </c>
      <c r="M249" s="179">
        <f>G249*(1+L249/100)</f>
        <v>0</v>
      </c>
      <c r="N249" s="177">
        <v>0</v>
      </c>
      <c r="O249" s="177">
        <f>ROUND(E249*N249,2)</f>
        <v>0</v>
      </c>
      <c r="P249" s="177">
        <v>0</v>
      </c>
      <c r="Q249" s="177">
        <f>ROUND(E249*P249,2)</f>
        <v>0</v>
      </c>
      <c r="R249" s="179"/>
      <c r="S249" s="179" t="s">
        <v>205</v>
      </c>
      <c r="T249" s="180" t="s">
        <v>154</v>
      </c>
      <c r="U249" s="158">
        <v>0</v>
      </c>
      <c r="V249" s="158">
        <f>ROUND(E249*U249,2)</f>
        <v>0</v>
      </c>
      <c r="W249" s="158"/>
      <c r="X249" s="158" t="s">
        <v>728</v>
      </c>
      <c r="Y249" s="147"/>
      <c r="Z249" s="147"/>
      <c r="AA249" s="147"/>
      <c r="AB249" s="147"/>
      <c r="AC249" s="147"/>
      <c r="AD249" s="147"/>
      <c r="AE249" s="147"/>
      <c r="AF249" s="147"/>
      <c r="AG249" s="147" t="s">
        <v>766</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266"/>
      <c r="D250" s="267"/>
      <c r="E250" s="267"/>
      <c r="F250" s="267"/>
      <c r="G250" s="267"/>
      <c r="H250" s="158"/>
      <c r="I250" s="158"/>
      <c r="J250" s="158"/>
      <c r="K250" s="158"/>
      <c r="L250" s="158"/>
      <c r="M250" s="158"/>
      <c r="N250" s="157"/>
      <c r="O250" s="157"/>
      <c r="P250" s="157"/>
      <c r="Q250" s="157"/>
      <c r="R250" s="158"/>
      <c r="S250" s="158"/>
      <c r="T250" s="158"/>
      <c r="U250" s="158"/>
      <c r="V250" s="158"/>
      <c r="W250" s="158"/>
      <c r="X250" s="158"/>
      <c r="Y250" s="147"/>
      <c r="Z250" s="147"/>
      <c r="AA250" s="147"/>
      <c r="AB250" s="147"/>
      <c r="AC250" s="147"/>
      <c r="AD250" s="147"/>
      <c r="AE250" s="147"/>
      <c r="AF250" s="147"/>
      <c r="AG250" s="147" t="s">
        <v>159</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74">
        <v>110</v>
      </c>
      <c r="B251" s="175" t="s">
        <v>740</v>
      </c>
      <c r="C251" s="185" t="s">
        <v>902</v>
      </c>
      <c r="D251" s="176" t="s">
        <v>742</v>
      </c>
      <c r="E251" s="177">
        <v>168</v>
      </c>
      <c r="F251" s="178"/>
      <c r="G251" s="179">
        <f>ROUND(E251*F251,2)</f>
        <v>0</v>
      </c>
      <c r="H251" s="178"/>
      <c r="I251" s="179">
        <f>ROUND(E251*H251,2)</f>
        <v>0</v>
      </c>
      <c r="J251" s="178"/>
      <c r="K251" s="179">
        <f>ROUND(E251*J251,2)</f>
        <v>0</v>
      </c>
      <c r="L251" s="179">
        <v>21</v>
      </c>
      <c r="M251" s="179">
        <f>G251*(1+L251/100)</f>
        <v>0</v>
      </c>
      <c r="N251" s="177">
        <v>0</v>
      </c>
      <c r="O251" s="177">
        <f>ROUND(E251*N251,2)</f>
        <v>0</v>
      </c>
      <c r="P251" s="177">
        <v>0</v>
      </c>
      <c r="Q251" s="177">
        <f>ROUND(E251*P251,2)</f>
        <v>0</v>
      </c>
      <c r="R251" s="179"/>
      <c r="S251" s="179" t="s">
        <v>205</v>
      </c>
      <c r="T251" s="180" t="s">
        <v>154</v>
      </c>
      <c r="U251" s="158">
        <v>0</v>
      </c>
      <c r="V251" s="158">
        <f>ROUND(E251*U251,2)</f>
        <v>0</v>
      </c>
      <c r="W251" s="158"/>
      <c r="X251" s="158" t="s">
        <v>728</v>
      </c>
      <c r="Y251" s="147"/>
      <c r="Z251" s="147"/>
      <c r="AA251" s="147"/>
      <c r="AB251" s="147"/>
      <c r="AC251" s="147"/>
      <c r="AD251" s="147"/>
      <c r="AE251" s="147"/>
      <c r="AF251" s="147"/>
      <c r="AG251" s="147" t="s">
        <v>766</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266"/>
      <c r="D252" s="267"/>
      <c r="E252" s="267"/>
      <c r="F252" s="267"/>
      <c r="G252" s="267"/>
      <c r="H252" s="158"/>
      <c r="I252" s="158"/>
      <c r="J252" s="158"/>
      <c r="K252" s="158"/>
      <c r="L252" s="158"/>
      <c r="M252" s="158"/>
      <c r="N252" s="157"/>
      <c r="O252" s="157"/>
      <c r="P252" s="157"/>
      <c r="Q252" s="157"/>
      <c r="R252" s="158"/>
      <c r="S252" s="158"/>
      <c r="T252" s="158"/>
      <c r="U252" s="158"/>
      <c r="V252" s="158"/>
      <c r="W252" s="158"/>
      <c r="X252" s="158"/>
      <c r="Y252" s="147"/>
      <c r="Z252" s="147"/>
      <c r="AA252" s="147"/>
      <c r="AB252" s="147"/>
      <c r="AC252" s="147"/>
      <c r="AD252" s="147"/>
      <c r="AE252" s="147"/>
      <c r="AF252" s="147"/>
      <c r="AG252" s="147" t="s">
        <v>159</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74">
        <v>111</v>
      </c>
      <c r="B253" s="175" t="s">
        <v>740</v>
      </c>
      <c r="C253" s="185" t="s">
        <v>903</v>
      </c>
      <c r="D253" s="176" t="s">
        <v>742</v>
      </c>
      <c r="E253" s="177">
        <v>201</v>
      </c>
      <c r="F253" s="178"/>
      <c r="G253" s="179">
        <f>ROUND(E253*F253,2)</f>
        <v>0</v>
      </c>
      <c r="H253" s="178"/>
      <c r="I253" s="179">
        <f>ROUND(E253*H253,2)</f>
        <v>0</v>
      </c>
      <c r="J253" s="178"/>
      <c r="K253" s="179">
        <f>ROUND(E253*J253,2)</f>
        <v>0</v>
      </c>
      <c r="L253" s="179">
        <v>21</v>
      </c>
      <c r="M253" s="179">
        <f>G253*(1+L253/100)</f>
        <v>0</v>
      </c>
      <c r="N253" s="177">
        <v>0</v>
      </c>
      <c r="O253" s="177">
        <f>ROUND(E253*N253,2)</f>
        <v>0</v>
      </c>
      <c r="P253" s="177">
        <v>0</v>
      </c>
      <c r="Q253" s="177">
        <f>ROUND(E253*P253,2)</f>
        <v>0</v>
      </c>
      <c r="R253" s="179"/>
      <c r="S253" s="179" t="s">
        <v>205</v>
      </c>
      <c r="T253" s="180" t="s">
        <v>154</v>
      </c>
      <c r="U253" s="158">
        <v>0</v>
      </c>
      <c r="V253" s="158">
        <f>ROUND(E253*U253,2)</f>
        <v>0</v>
      </c>
      <c r="W253" s="158"/>
      <c r="X253" s="158" t="s">
        <v>728</v>
      </c>
      <c r="Y253" s="147"/>
      <c r="Z253" s="147"/>
      <c r="AA253" s="147"/>
      <c r="AB253" s="147"/>
      <c r="AC253" s="147"/>
      <c r="AD253" s="147"/>
      <c r="AE253" s="147"/>
      <c r="AF253" s="147"/>
      <c r="AG253" s="147" t="s">
        <v>766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266"/>
      <c r="D254" s="267"/>
      <c r="E254" s="267"/>
      <c r="F254" s="267"/>
      <c r="G254" s="267"/>
      <c r="H254" s="158"/>
      <c r="I254" s="158"/>
      <c r="J254" s="158"/>
      <c r="K254" s="158"/>
      <c r="L254" s="158"/>
      <c r="M254" s="158"/>
      <c r="N254" s="157"/>
      <c r="O254" s="157"/>
      <c r="P254" s="157"/>
      <c r="Q254" s="157"/>
      <c r="R254" s="158"/>
      <c r="S254" s="158"/>
      <c r="T254" s="158"/>
      <c r="U254" s="158"/>
      <c r="V254" s="158"/>
      <c r="W254" s="158"/>
      <c r="X254" s="158"/>
      <c r="Y254" s="147"/>
      <c r="Z254" s="147"/>
      <c r="AA254" s="147"/>
      <c r="AB254" s="147"/>
      <c r="AC254" s="147"/>
      <c r="AD254" s="147"/>
      <c r="AE254" s="147"/>
      <c r="AF254" s="147"/>
      <c r="AG254" s="147" t="s">
        <v>159</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74">
        <v>112</v>
      </c>
      <c r="B255" s="175" t="s">
        <v>740</v>
      </c>
      <c r="C255" s="185" t="s">
        <v>904</v>
      </c>
      <c r="D255" s="176" t="s">
        <v>742</v>
      </c>
      <c r="E255" s="177">
        <v>168</v>
      </c>
      <c r="F255" s="178"/>
      <c r="G255" s="179">
        <f>ROUND(E255*F255,2)</f>
        <v>0</v>
      </c>
      <c r="H255" s="178"/>
      <c r="I255" s="179">
        <f>ROUND(E255*H255,2)</f>
        <v>0</v>
      </c>
      <c r="J255" s="178"/>
      <c r="K255" s="179">
        <f>ROUND(E255*J255,2)</f>
        <v>0</v>
      </c>
      <c r="L255" s="179">
        <v>21</v>
      </c>
      <c r="M255" s="179">
        <f>G255*(1+L255/100)</f>
        <v>0</v>
      </c>
      <c r="N255" s="177">
        <v>0</v>
      </c>
      <c r="O255" s="177">
        <f>ROUND(E255*N255,2)</f>
        <v>0</v>
      </c>
      <c r="P255" s="177">
        <v>0</v>
      </c>
      <c r="Q255" s="177">
        <f>ROUND(E255*P255,2)</f>
        <v>0</v>
      </c>
      <c r="R255" s="179"/>
      <c r="S255" s="179" t="s">
        <v>205</v>
      </c>
      <c r="T255" s="180" t="s">
        <v>154</v>
      </c>
      <c r="U255" s="158">
        <v>0</v>
      </c>
      <c r="V255" s="158">
        <f>ROUND(E255*U255,2)</f>
        <v>0</v>
      </c>
      <c r="W255" s="158"/>
      <c r="X255" s="158" t="s">
        <v>728</v>
      </c>
      <c r="Y255" s="147"/>
      <c r="Z255" s="147"/>
      <c r="AA255" s="147"/>
      <c r="AB255" s="147"/>
      <c r="AC255" s="147"/>
      <c r="AD255" s="147"/>
      <c r="AE255" s="147"/>
      <c r="AF255" s="147"/>
      <c r="AG255" s="147" t="s">
        <v>766</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266"/>
      <c r="D256" s="267"/>
      <c r="E256" s="267"/>
      <c r="F256" s="267"/>
      <c r="G256" s="267"/>
      <c r="H256" s="158"/>
      <c r="I256" s="158"/>
      <c r="J256" s="158"/>
      <c r="K256" s="158"/>
      <c r="L256" s="158"/>
      <c r="M256" s="158"/>
      <c r="N256" s="157"/>
      <c r="O256" s="157"/>
      <c r="P256" s="157"/>
      <c r="Q256" s="157"/>
      <c r="R256" s="158"/>
      <c r="S256" s="158"/>
      <c r="T256" s="158"/>
      <c r="U256" s="158"/>
      <c r="V256" s="158"/>
      <c r="W256" s="158"/>
      <c r="X256" s="158"/>
      <c r="Y256" s="147"/>
      <c r="Z256" s="147"/>
      <c r="AA256" s="147"/>
      <c r="AB256" s="147"/>
      <c r="AC256" s="147"/>
      <c r="AD256" s="147"/>
      <c r="AE256" s="147"/>
      <c r="AF256" s="147"/>
      <c r="AG256" s="147" t="s">
        <v>159</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74">
        <v>113</v>
      </c>
      <c r="B257" s="175" t="s">
        <v>740</v>
      </c>
      <c r="C257" s="185" t="s">
        <v>905</v>
      </c>
      <c r="D257" s="176" t="s">
        <v>742</v>
      </c>
      <c r="E257" s="177">
        <v>134</v>
      </c>
      <c r="F257" s="178"/>
      <c r="G257" s="179">
        <f>ROUND(E257*F257,2)</f>
        <v>0</v>
      </c>
      <c r="H257" s="178"/>
      <c r="I257" s="179">
        <f>ROUND(E257*H257,2)</f>
        <v>0</v>
      </c>
      <c r="J257" s="178"/>
      <c r="K257" s="179">
        <f>ROUND(E257*J257,2)</f>
        <v>0</v>
      </c>
      <c r="L257" s="179">
        <v>21</v>
      </c>
      <c r="M257" s="179">
        <f>G257*(1+L257/100)</f>
        <v>0</v>
      </c>
      <c r="N257" s="177">
        <v>0</v>
      </c>
      <c r="O257" s="177">
        <f>ROUND(E257*N257,2)</f>
        <v>0</v>
      </c>
      <c r="P257" s="177">
        <v>0</v>
      </c>
      <c r="Q257" s="177">
        <f>ROUND(E257*P257,2)</f>
        <v>0</v>
      </c>
      <c r="R257" s="179"/>
      <c r="S257" s="179" t="s">
        <v>205</v>
      </c>
      <c r="T257" s="180" t="s">
        <v>154</v>
      </c>
      <c r="U257" s="158">
        <v>0</v>
      </c>
      <c r="V257" s="158">
        <f>ROUND(E257*U257,2)</f>
        <v>0</v>
      </c>
      <c r="W257" s="158"/>
      <c r="X257" s="158" t="s">
        <v>728</v>
      </c>
      <c r="Y257" s="147"/>
      <c r="Z257" s="147"/>
      <c r="AA257" s="147"/>
      <c r="AB257" s="147"/>
      <c r="AC257" s="147"/>
      <c r="AD257" s="147"/>
      <c r="AE257" s="147"/>
      <c r="AF257" s="147"/>
      <c r="AG257" s="147" t="s">
        <v>766</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266"/>
      <c r="D258" s="267"/>
      <c r="E258" s="267"/>
      <c r="F258" s="267"/>
      <c r="G258" s="267"/>
      <c r="H258" s="158"/>
      <c r="I258" s="158"/>
      <c r="J258" s="158"/>
      <c r="K258" s="158"/>
      <c r="L258" s="158"/>
      <c r="M258" s="158"/>
      <c r="N258" s="157"/>
      <c r="O258" s="157"/>
      <c r="P258" s="157"/>
      <c r="Q258" s="157"/>
      <c r="R258" s="158"/>
      <c r="S258" s="158"/>
      <c r="T258" s="158"/>
      <c r="U258" s="158"/>
      <c r="V258" s="158"/>
      <c r="W258" s="158"/>
      <c r="X258" s="158"/>
      <c r="Y258" s="147"/>
      <c r="Z258" s="147"/>
      <c r="AA258" s="147"/>
      <c r="AB258" s="147"/>
      <c r="AC258" s="147"/>
      <c r="AD258" s="147"/>
      <c r="AE258" s="147"/>
      <c r="AF258" s="147"/>
      <c r="AG258" s="147" t="s">
        <v>159</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74">
        <v>114</v>
      </c>
      <c r="B259" s="175" t="s">
        <v>740</v>
      </c>
      <c r="C259" s="185" t="s">
        <v>906</v>
      </c>
      <c r="D259" s="176" t="s">
        <v>742</v>
      </c>
      <c r="E259" s="177">
        <v>134</v>
      </c>
      <c r="F259" s="178"/>
      <c r="G259" s="179">
        <f>ROUND(E259*F259,2)</f>
        <v>0</v>
      </c>
      <c r="H259" s="178"/>
      <c r="I259" s="179">
        <f>ROUND(E259*H259,2)</f>
        <v>0</v>
      </c>
      <c r="J259" s="178"/>
      <c r="K259" s="179">
        <f>ROUND(E259*J259,2)</f>
        <v>0</v>
      </c>
      <c r="L259" s="179">
        <v>21</v>
      </c>
      <c r="M259" s="179">
        <f>G259*(1+L259/100)</f>
        <v>0</v>
      </c>
      <c r="N259" s="177">
        <v>0</v>
      </c>
      <c r="O259" s="177">
        <f>ROUND(E259*N259,2)</f>
        <v>0</v>
      </c>
      <c r="P259" s="177">
        <v>0</v>
      </c>
      <c r="Q259" s="177">
        <f>ROUND(E259*P259,2)</f>
        <v>0</v>
      </c>
      <c r="R259" s="179"/>
      <c r="S259" s="179" t="s">
        <v>205</v>
      </c>
      <c r="T259" s="180" t="s">
        <v>154</v>
      </c>
      <c r="U259" s="158">
        <v>0</v>
      </c>
      <c r="V259" s="158">
        <f>ROUND(E259*U259,2)</f>
        <v>0</v>
      </c>
      <c r="W259" s="158"/>
      <c r="X259" s="158" t="s">
        <v>728</v>
      </c>
      <c r="Y259" s="147"/>
      <c r="Z259" s="147"/>
      <c r="AA259" s="147"/>
      <c r="AB259" s="147"/>
      <c r="AC259" s="147"/>
      <c r="AD259" s="147"/>
      <c r="AE259" s="147"/>
      <c r="AF259" s="147"/>
      <c r="AG259" s="147" t="s">
        <v>766</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266"/>
      <c r="D260" s="267"/>
      <c r="E260" s="267"/>
      <c r="F260" s="267"/>
      <c r="G260" s="267"/>
      <c r="H260" s="158"/>
      <c r="I260" s="158"/>
      <c r="J260" s="158"/>
      <c r="K260" s="158"/>
      <c r="L260" s="158"/>
      <c r="M260" s="158"/>
      <c r="N260" s="157"/>
      <c r="O260" s="157"/>
      <c r="P260" s="157"/>
      <c r="Q260" s="157"/>
      <c r="R260" s="158"/>
      <c r="S260" s="158"/>
      <c r="T260" s="158"/>
      <c r="U260" s="158"/>
      <c r="V260" s="158"/>
      <c r="W260" s="158"/>
      <c r="X260" s="158"/>
      <c r="Y260" s="147"/>
      <c r="Z260" s="147"/>
      <c r="AA260" s="147"/>
      <c r="AB260" s="147"/>
      <c r="AC260" s="147"/>
      <c r="AD260" s="147"/>
      <c r="AE260" s="147"/>
      <c r="AF260" s="147"/>
      <c r="AG260" s="147" t="s">
        <v>159</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74">
        <v>115</v>
      </c>
      <c r="B261" s="175" t="s">
        <v>740</v>
      </c>
      <c r="C261" s="185" t="s">
        <v>907</v>
      </c>
      <c r="D261" s="176" t="s">
        <v>742</v>
      </c>
      <c r="E261" s="177">
        <v>34</v>
      </c>
      <c r="F261" s="178"/>
      <c r="G261" s="179">
        <f>ROUND(E261*F261,2)</f>
        <v>0</v>
      </c>
      <c r="H261" s="178"/>
      <c r="I261" s="179">
        <f>ROUND(E261*H261,2)</f>
        <v>0</v>
      </c>
      <c r="J261" s="178"/>
      <c r="K261" s="179">
        <f>ROUND(E261*J261,2)</f>
        <v>0</v>
      </c>
      <c r="L261" s="179">
        <v>21</v>
      </c>
      <c r="M261" s="179">
        <f>G261*(1+L261/100)</f>
        <v>0</v>
      </c>
      <c r="N261" s="177">
        <v>0</v>
      </c>
      <c r="O261" s="177">
        <f>ROUND(E261*N261,2)</f>
        <v>0</v>
      </c>
      <c r="P261" s="177">
        <v>0</v>
      </c>
      <c r="Q261" s="177">
        <f>ROUND(E261*P261,2)</f>
        <v>0</v>
      </c>
      <c r="R261" s="179"/>
      <c r="S261" s="179" t="s">
        <v>205</v>
      </c>
      <c r="T261" s="180" t="s">
        <v>154</v>
      </c>
      <c r="U261" s="158">
        <v>0</v>
      </c>
      <c r="V261" s="158">
        <f>ROUND(E261*U261,2)</f>
        <v>0</v>
      </c>
      <c r="W261" s="158"/>
      <c r="X261" s="158" t="s">
        <v>728</v>
      </c>
      <c r="Y261" s="147"/>
      <c r="Z261" s="147"/>
      <c r="AA261" s="147"/>
      <c r="AB261" s="147"/>
      <c r="AC261" s="147"/>
      <c r="AD261" s="147"/>
      <c r="AE261" s="147"/>
      <c r="AF261" s="147"/>
      <c r="AG261" s="147" t="s">
        <v>766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266"/>
      <c r="D262" s="267"/>
      <c r="E262" s="267"/>
      <c r="F262" s="267"/>
      <c r="G262" s="267"/>
      <c r="H262" s="158"/>
      <c r="I262" s="158"/>
      <c r="J262" s="158"/>
      <c r="K262" s="158"/>
      <c r="L262" s="158"/>
      <c r="M262" s="158"/>
      <c r="N262" s="157"/>
      <c r="O262" s="157"/>
      <c r="P262" s="157"/>
      <c r="Q262" s="157"/>
      <c r="R262" s="158"/>
      <c r="S262" s="158"/>
      <c r="T262" s="158"/>
      <c r="U262" s="158"/>
      <c r="V262" s="158"/>
      <c r="W262" s="158"/>
      <c r="X262" s="158"/>
      <c r="Y262" s="147"/>
      <c r="Z262" s="147"/>
      <c r="AA262" s="147"/>
      <c r="AB262" s="147"/>
      <c r="AC262" s="147"/>
      <c r="AD262" s="147"/>
      <c r="AE262" s="147"/>
      <c r="AF262" s="147"/>
      <c r="AG262" s="147" t="s">
        <v>159</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74">
        <v>116</v>
      </c>
      <c r="B263" s="175" t="s">
        <v>740</v>
      </c>
      <c r="C263" s="185" t="s">
        <v>908</v>
      </c>
      <c r="D263" s="176" t="s">
        <v>742</v>
      </c>
      <c r="E263" s="177">
        <v>201</v>
      </c>
      <c r="F263" s="178"/>
      <c r="G263" s="179">
        <f>ROUND(E263*F263,2)</f>
        <v>0</v>
      </c>
      <c r="H263" s="178"/>
      <c r="I263" s="179">
        <f>ROUND(E263*H263,2)</f>
        <v>0</v>
      </c>
      <c r="J263" s="178"/>
      <c r="K263" s="179">
        <f>ROUND(E263*J263,2)</f>
        <v>0</v>
      </c>
      <c r="L263" s="179">
        <v>21</v>
      </c>
      <c r="M263" s="179">
        <f>G263*(1+L263/100)</f>
        <v>0</v>
      </c>
      <c r="N263" s="177">
        <v>0</v>
      </c>
      <c r="O263" s="177">
        <f>ROUND(E263*N263,2)</f>
        <v>0</v>
      </c>
      <c r="P263" s="177">
        <v>0</v>
      </c>
      <c r="Q263" s="177">
        <f>ROUND(E263*P263,2)</f>
        <v>0</v>
      </c>
      <c r="R263" s="179"/>
      <c r="S263" s="179" t="s">
        <v>205</v>
      </c>
      <c r="T263" s="180" t="s">
        <v>154</v>
      </c>
      <c r="U263" s="158">
        <v>0</v>
      </c>
      <c r="V263" s="158">
        <f>ROUND(E263*U263,2)</f>
        <v>0</v>
      </c>
      <c r="W263" s="158"/>
      <c r="X263" s="158" t="s">
        <v>728</v>
      </c>
      <c r="Y263" s="147"/>
      <c r="Z263" s="147"/>
      <c r="AA263" s="147"/>
      <c r="AB263" s="147"/>
      <c r="AC263" s="147"/>
      <c r="AD263" s="147"/>
      <c r="AE263" s="147"/>
      <c r="AF263" s="147"/>
      <c r="AG263" s="147" t="s">
        <v>766</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266"/>
      <c r="D264" s="267"/>
      <c r="E264" s="267"/>
      <c r="F264" s="267"/>
      <c r="G264" s="267"/>
      <c r="H264" s="158"/>
      <c r="I264" s="158"/>
      <c r="J264" s="158"/>
      <c r="K264" s="158"/>
      <c r="L264" s="158"/>
      <c r="M264" s="158"/>
      <c r="N264" s="157"/>
      <c r="O264" s="157"/>
      <c r="P264" s="157"/>
      <c r="Q264" s="157"/>
      <c r="R264" s="158"/>
      <c r="S264" s="158"/>
      <c r="T264" s="158"/>
      <c r="U264" s="158"/>
      <c r="V264" s="158"/>
      <c r="W264" s="158"/>
      <c r="X264" s="158"/>
      <c r="Y264" s="147"/>
      <c r="Z264" s="147"/>
      <c r="AA264" s="147"/>
      <c r="AB264" s="147"/>
      <c r="AC264" s="147"/>
      <c r="AD264" s="147"/>
      <c r="AE264" s="147"/>
      <c r="AF264" s="147"/>
      <c r="AG264" s="147" t="s">
        <v>159</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74">
        <v>117</v>
      </c>
      <c r="B265" s="175" t="s">
        <v>740</v>
      </c>
      <c r="C265" s="185" t="s">
        <v>909</v>
      </c>
      <c r="D265" s="176" t="s">
        <v>742</v>
      </c>
      <c r="E265" s="177">
        <v>168</v>
      </c>
      <c r="F265" s="178"/>
      <c r="G265" s="179">
        <f>ROUND(E265*F265,2)</f>
        <v>0</v>
      </c>
      <c r="H265" s="178"/>
      <c r="I265" s="179">
        <f>ROUND(E265*H265,2)</f>
        <v>0</v>
      </c>
      <c r="J265" s="178"/>
      <c r="K265" s="179">
        <f>ROUND(E265*J265,2)</f>
        <v>0</v>
      </c>
      <c r="L265" s="179">
        <v>21</v>
      </c>
      <c r="M265" s="179">
        <f>G265*(1+L265/100)</f>
        <v>0</v>
      </c>
      <c r="N265" s="177">
        <v>0</v>
      </c>
      <c r="O265" s="177">
        <f>ROUND(E265*N265,2)</f>
        <v>0</v>
      </c>
      <c r="P265" s="177">
        <v>0</v>
      </c>
      <c r="Q265" s="177">
        <f>ROUND(E265*P265,2)</f>
        <v>0</v>
      </c>
      <c r="R265" s="179"/>
      <c r="S265" s="179" t="s">
        <v>205</v>
      </c>
      <c r="T265" s="180" t="s">
        <v>154</v>
      </c>
      <c r="U265" s="158">
        <v>0</v>
      </c>
      <c r="V265" s="158">
        <f>ROUND(E265*U265,2)</f>
        <v>0</v>
      </c>
      <c r="W265" s="158"/>
      <c r="X265" s="158" t="s">
        <v>728</v>
      </c>
      <c r="Y265" s="147"/>
      <c r="Z265" s="147"/>
      <c r="AA265" s="147"/>
      <c r="AB265" s="147"/>
      <c r="AC265" s="147"/>
      <c r="AD265" s="147"/>
      <c r="AE265" s="147"/>
      <c r="AF265" s="147"/>
      <c r="AG265" s="147" t="s">
        <v>766</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266"/>
      <c r="D266" s="267"/>
      <c r="E266" s="267"/>
      <c r="F266" s="267"/>
      <c r="G266" s="267"/>
      <c r="H266" s="158"/>
      <c r="I266" s="158"/>
      <c r="J266" s="158"/>
      <c r="K266" s="158"/>
      <c r="L266" s="158"/>
      <c r="M266" s="158"/>
      <c r="N266" s="157"/>
      <c r="O266" s="157"/>
      <c r="P266" s="157"/>
      <c r="Q266" s="157"/>
      <c r="R266" s="158"/>
      <c r="S266" s="158"/>
      <c r="T266" s="158"/>
      <c r="U266" s="158"/>
      <c r="V266" s="158"/>
      <c r="W266" s="158"/>
      <c r="X266" s="158"/>
      <c r="Y266" s="147"/>
      <c r="Z266" s="147"/>
      <c r="AA266" s="147"/>
      <c r="AB266" s="147"/>
      <c r="AC266" s="147"/>
      <c r="AD266" s="147"/>
      <c r="AE266" s="147"/>
      <c r="AF266" s="147"/>
      <c r="AG266" s="147" t="s">
        <v>159</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74">
        <v>118</v>
      </c>
      <c r="B267" s="175" t="s">
        <v>740</v>
      </c>
      <c r="C267" s="185" t="s">
        <v>910</v>
      </c>
      <c r="D267" s="176" t="s">
        <v>742</v>
      </c>
      <c r="E267" s="177">
        <v>134</v>
      </c>
      <c r="F267" s="178"/>
      <c r="G267" s="179">
        <f>ROUND(E267*F267,2)</f>
        <v>0</v>
      </c>
      <c r="H267" s="178"/>
      <c r="I267" s="179">
        <f>ROUND(E267*H267,2)</f>
        <v>0</v>
      </c>
      <c r="J267" s="178"/>
      <c r="K267" s="179">
        <f>ROUND(E267*J267,2)</f>
        <v>0</v>
      </c>
      <c r="L267" s="179">
        <v>21</v>
      </c>
      <c r="M267" s="179">
        <f>G267*(1+L267/100)</f>
        <v>0</v>
      </c>
      <c r="N267" s="177">
        <v>0</v>
      </c>
      <c r="O267" s="177">
        <f>ROUND(E267*N267,2)</f>
        <v>0</v>
      </c>
      <c r="P267" s="177">
        <v>0</v>
      </c>
      <c r="Q267" s="177">
        <f>ROUND(E267*P267,2)</f>
        <v>0</v>
      </c>
      <c r="R267" s="179"/>
      <c r="S267" s="179" t="s">
        <v>205</v>
      </c>
      <c r="T267" s="180" t="s">
        <v>154</v>
      </c>
      <c r="U267" s="158">
        <v>0</v>
      </c>
      <c r="V267" s="158">
        <f>ROUND(E267*U267,2)</f>
        <v>0</v>
      </c>
      <c r="W267" s="158"/>
      <c r="X267" s="158" t="s">
        <v>728</v>
      </c>
      <c r="Y267" s="147"/>
      <c r="Z267" s="147"/>
      <c r="AA267" s="147"/>
      <c r="AB267" s="147"/>
      <c r="AC267" s="147"/>
      <c r="AD267" s="147"/>
      <c r="AE267" s="147"/>
      <c r="AF267" s="147"/>
      <c r="AG267" s="147" t="s">
        <v>766</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266"/>
      <c r="D268" s="267"/>
      <c r="E268" s="267"/>
      <c r="F268" s="267"/>
      <c r="G268" s="267"/>
      <c r="H268" s="158"/>
      <c r="I268" s="158"/>
      <c r="J268" s="158"/>
      <c r="K268" s="158"/>
      <c r="L268" s="158"/>
      <c r="M268" s="158"/>
      <c r="N268" s="157"/>
      <c r="O268" s="157"/>
      <c r="P268" s="157"/>
      <c r="Q268" s="157"/>
      <c r="R268" s="158"/>
      <c r="S268" s="158"/>
      <c r="T268" s="158"/>
      <c r="U268" s="158"/>
      <c r="V268" s="158"/>
      <c r="W268" s="158"/>
      <c r="X268" s="158"/>
      <c r="Y268" s="147"/>
      <c r="Z268" s="147"/>
      <c r="AA268" s="147"/>
      <c r="AB268" s="147"/>
      <c r="AC268" s="147"/>
      <c r="AD268" s="147"/>
      <c r="AE268" s="147"/>
      <c r="AF268" s="147"/>
      <c r="AG268" s="147" t="s">
        <v>159</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74">
        <v>119</v>
      </c>
      <c r="B269" s="175" t="s">
        <v>740</v>
      </c>
      <c r="C269" s="185" t="s">
        <v>911</v>
      </c>
      <c r="D269" s="176" t="s">
        <v>742</v>
      </c>
      <c r="E269" s="177">
        <v>201</v>
      </c>
      <c r="F269" s="178"/>
      <c r="G269" s="179">
        <f>ROUND(E269*F269,2)</f>
        <v>0</v>
      </c>
      <c r="H269" s="178"/>
      <c r="I269" s="179">
        <f>ROUND(E269*H269,2)</f>
        <v>0</v>
      </c>
      <c r="J269" s="178"/>
      <c r="K269" s="179">
        <f>ROUND(E269*J269,2)</f>
        <v>0</v>
      </c>
      <c r="L269" s="179">
        <v>21</v>
      </c>
      <c r="M269" s="179">
        <f>G269*(1+L269/100)</f>
        <v>0</v>
      </c>
      <c r="N269" s="177">
        <v>0</v>
      </c>
      <c r="O269" s="177">
        <f>ROUND(E269*N269,2)</f>
        <v>0</v>
      </c>
      <c r="P269" s="177">
        <v>0</v>
      </c>
      <c r="Q269" s="177">
        <f>ROUND(E269*P269,2)</f>
        <v>0</v>
      </c>
      <c r="R269" s="179"/>
      <c r="S269" s="179" t="s">
        <v>205</v>
      </c>
      <c r="T269" s="180" t="s">
        <v>154</v>
      </c>
      <c r="U269" s="158">
        <v>0</v>
      </c>
      <c r="V269" s="158">
        <f>ROUND(E269*U269,2)</f>
        <v>0</v>
      </c>
      <c r="W269" s="158"/>
      <c r="X269" s="158" t="s">
        <v>728</v>
      </c>
      <c r="Y269" s="147"/>
      <c r="Z269" s="147"/>
      <c r="AA269" s="147"/>
      <c r="AB269" s="147"/>
      <c r="AC269" s="147"/>
      <c r="AD269" s="147"/>
      <c r="AE269" s="147"/>
      <c r="AF269" s="147"/>
      <c r="AG269" s="147" t="s">
        <v>766</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66"/>
      <c r="D270" s="267"/>
      <c r="E270" s="267"/>
      <c r="F270" s="267"/>
      <c r="G270" s="267"/>
      <c r="H270" s="158"/>
      <c r="I270" s="158"/>
      <c r="J270" s="158"/>
      <c r="K270" s="158"/>
      <c r="L270" s="158"/>
      <c r="M270" s="158"/>
      <c r="N270" s="157"/>
      <c r="O270" s="157"/>
      <c r="P270" s="157"/>
      <c r="Q270" s="157"/>
      <c r="R270" s="158"/>
      <c r="S270" s="158"/>
      <c r="T270" s="158"/>
      <c r="U270" s="158"/>
      <c r="V270" s="158"/>
      <c r="W270" s="158"/>
      <c r="X270" s="158"/>
      <c r="Y270" s="147"/>
      <c r="Z270" s="147"/>
      <c r="AA270" s="147"/>
      <c r="AB270" s="147"/>
      <c r="AC270" s="147"/>
      <c r="AD270" s="147"/>
      <c r="AE270" s="147"/>
      <c r="AF270" s="147"/>
      <c r="AG270" s="147" t="s">
        <v>159</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74">
        <v>120</v>
      </c>
      <c r="B271" s="175" t="s">
        <v>740</v>
      </c>
      <c r="C271" s="185" t="s">
        <v>912</v>
      </c>
      <c r="D271" s="176" t="s">
        <v>742</v>
      </c>
      <c r="E271" s="177">
        <v>235</v>
      </c>
      <c r="F271" s="178"/>
      <c r="G271" s="179">
        <f>ROUND(E271*F271,2)</f>
        <v>0</v>
      </c>
      <c r="H271" s="178"/>
      <c r="I271" s="179">
        <f>ROUND(E271*H271,2)</f>
        <v>0</v>
      </c>
      <c r="J271" s="178"/>
      <c r="K271" s="179">
        <f>ROUND(E271*J271,2)</f>
        <v>0</v>
      </c>
      <c r="L271" s="179">
        <v>21</v>
      </c>
      <c r="M271" s="179">
        <f>G271*(1+L271/100)</f>
        <v>0</v>
      </c>
      <c r="N271" s="177">
        <v>0</v>
      </c>
      <c r="O271" s="177">
        <f>ROUND(E271*N271,2)</f>
        <v>0</v>
      </c>
      <c r="P271" s="177">
        <v>0</v>
      </c>
      <c r="Q271" s="177">
        <f>ROUND(E271*P271,2)</f>
        <v>0</v>
      </c>
      <c r="R271" s="179"/>
      <c r="S271" s="179" t="s">
        <v>205</v>
      </c>
      <c r="T271" s="180" t="s">
        <v>154</v>
      </c>
      <c r="U271" s="158">
        <v>0</v>
      </c>
      <c r="V271" s="158">
        <f>ROUND(E271*U271,2)</f>
        <v>0</v>
      </c>
      <c r="W271" s="158"/>
      <c r="X271" s="158" t="s">
        <v>728</v>
      </c>
      <c r="Y271" s="147"/>
      <c r="Z271" s="147"/>
      <c r="AA271" s="147"/>
      <c r="AB271" s="147"/>
      <c r="AC271" s="147"/>
      <c r="AD271" s="147"/>
      <c r="AE271" s="147"/>
      <c r="AF271" s="147"/>
      <c r="AG271" s="147" t="s">
        <v>766</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266"/>
      <c r="D272" s="267"/>
      <c r="E272" s="267"/>
      <c r="F272" s="267"/>
      <c r="G272" s="267"/>
      <c r="H272" s="158"/>
      <c r="I272" s="158"/>
      <c r="J272" s="158"/>
      <c r="K272" s="158"/>
      <c r="L272" s="158"/>
      <c r="M272" s="158"/>
      <c r="N272" s="157"/>
      <c r="O272" s="157"/>
      <c r="P272" s="157"/>
      <c r="Q272" s="157"/>
      <c r="R272" s="158"/>
      <c r="S272" s="158"/>
      <c r="T272" s="158"/>
      <c r="U272" s="158"/>
      <c r="V272" s="158"/>
      <c r="W272" s="158"/>
      <c r="X272" s="158"/>
      <c r="Y272" s="147"/>
      <c r="Z272" s="147"/>
      <c r="AA272" s="147"/>
      <c r="AB272" s="147"/>
      <c r="AC272" s="147"/>
      <c r="AD272" s="147"/>
      <c r="AE272" s="147"/>
      <c r="AF272" s="147"/>
      <c r="AG272" s="147" t="s">
        <v>159</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74">
        <v>121</v>
      </c>
      <c r="B273" s="175" t="s">
        <v>740</v>
      </c>
      <c r="C273" s="185" t="s">
        <v>913</v>
      </c>
      <c r="D273" s="176" t="s">
        <v>742</v>
      </c>
      <c r="E273" s="177">
        <v>67</v>
      </c>
      <c r="F273" s="178"/>
      <c r="G273" s="179">
        <f>ROUND(E273*F273,2)</f>
        <v>0</v>
      </c>
      <c r="H273" s="178"/>
      <c r="I273" s="179">
        <f>ROUND(E273*H273,2)</f>
        <v>0</v>
      </c>
      <c r="J273" s="178"/>
      <c r="K273" s="179">
        <f>ROUND(E273*J273,2)</f>
        <v>0</v>
      </c>
      <c r="L273" s="179">
        <v>21</v>
      </c>
      <c r="M273" s="179">
        <f>G273*(1+L273/100)</f>
        <v>0</v>
      </c>
      <c r="N273" s="177">
        <v>0</v>
      </c>
      <c r="O273" s="177">
        <f>ROUND(E273*N273,2)</f>
        <v>0</v>
      </c>
      <c r="P273" s="177">
        <v>0</v>
      </c>
      <c r="Q273" s="177">
        <f>ROUND(E273*P273,2)</f>
        <v>0</v>
      </c>
      <c r="R273" s="179"/>
      <c r="S273" s="179" t="s">
        <v>205</v>
      </c>
      <c r="T273" s="180" t="s">
        <v>154</v>
      </c>
      <c r="U273" s="158">
        <v>0</v>
      </c>
      <c r="V273" s="158">
        <f>ROUND(E273*U273,2)</f>
        <v>0</v>
      </c>
      <c r="W273" s="158"/>
      <c r="X273" s="158" t="s">
        <v>728</v>
      </c>
      <c r="Y273" s="147"/>
      <c r="Z273" s="147"/>
      <c r="AA273" s="147"/>
      <c r="AB273" s="147"/>
      <c r="AC273" s="147"/>
      <c r="AD273" s="147"/>
      <c r="AE273" s="147"/>
      <c r="AF273" s="147"/>
      <c r="AG273" s="147" t="s">
        <v>766</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266"/>
      <c r="D274" s="267"/>
      <c r="E274" s="267"/>
      <c r="F274" s="267"/>
      <c r="G274" s="267"/>
      <c r="H274" s="158"/>
      <c r="I274" s="158"/>
      <c r="J274" s="158"/>
      <c r="K274" s="158"/>
      <c r="L274" s="158"/>
      <c r="M274" s="158"/>
      <c r="N274" s="157"/>
      <c r="O274" s="157"/>
      <c r="P274" s="157"/>
      <c r="Q274" s="157"/>
      <c r="R274" s="158"/>
      <c r="S274" s="158"/>
      <c r="T274" s="158"/>
      <c r="U274" s="158"/>
      <c r="V274" s="158"/>
      <c r="W274" s="158"/>
      <c r="X274" s="158"/>
      <c r="Y274" s="147"/>
      <c r="Z274" s="147"/>
      <c r="AA274" s="147"/>
      <c r="AB274" s="147"/>
      <c r="AC274" s="147"/>
      <c r="AD274" s="147"/>
      <c r="AE274" s="147"/>
      <c r="AF274" s="147"/>
      <c r="AG274" s="147" t="s">
        <v>159</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74">
        <v>122</v>
      </c>
      <c r="B275" s="175" t="s">
        <v>740</v>
      </c>
      <c r="C275" s="185" t="s">
        <v>914</v>
      </c>
      <c r="D275" s="176" t="s">
        <v>742</v>
      </c>
      <c r="E275" s="177">
        <v>235</v>
      </c>
      <c r="F275" s="178"/>
      <c r="G275" s="179">
        <f>ROUND(E275*F275,2)</f>
        <v>0</v>
      </c>
      <c r="H275" s="178"/>
      <c r="I275" s="179">
        <f>ROUND(E275*H275,2)</f>
        <v>0</v>
      </c>
      <c r="J275" s="178"/>
      <c r="K275" s="179">
        <f>ROUND(E275*J275,2)</f>
        <v>0</v>
      </c>
      <c r="L275" s="179">
        <v>21</v>
      </c>
      <c r="M275" s="179">
        <f>G275*(1+L275/100)</f>
        <v>0</v>
      </c>
      <c r="N275" s="177">
        <v>0</v>
      </c>
      <c r="O275" s="177">
        <f>ROUND(E275*N275,2)</f>
        <v>0</v>
      </c>
      <c r="P275" s="177">
        <v>0</v>
      </c>
      <c r="Q275" s="177">
        <f>ROUND(E275*P275,2)</f>
        <v>0</v>
      </c>
      <c r="R275" s="179"/>
      <c r="S275" s="179" t="s">
        <v>205</v>
      </c>
      <c r="T275" s="180" t="s">
        <v>154</v>
      </c>
      <c r="U275" s="158">
        <v>0</v>
      </c>
      <c r="V275" s="158">
        <f>ROUND(E275*U275,2)</f>
        <v>0</v>
      </c>
      <c r="W275" s="158"/>
      <c r="X275" s="158" t="s">
        <v>728</v>
      </c>
      <c r="Y275" s="147"/>
      <c r="Z275" s="147"/>
      <c r="AA275" s="147"/>
      <c r="AB275" s="147"/>
      <c r="AC275" s="147"/>
      <c r="AD275" s="147"/>
      <c r="AE275" s="147"/>
      <c r="AF275" s="147"/>
      <c r="AG275" s="147" t="s">
        <v>766</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266"/>
      <c r="D276" s="267"/>
      <c r="E276" s="267"/>
      <c r="F276" s="267"/>
      <c r="G276" s="267"/>
      <c r="H276" s="158"/>
      <c r="I276" s="158"/>
      <c r="J276" s="158"/>
      <c r="K276" s="158"/>
      <c r="L276" s="158"/>
      <c r="M276" s="158"/>
      <c r="N276" s="157"/>
      <c r="O276" s="157"/>
      <c r="P276" s="157"/>
      <c r="Q276" s="157"/>
      <c r="R276" s="158"/>
      <c r="S276" s="158"/>
      <c r="T276" s="158"/>
      <c r="U276" s="158"/>
      <c r="V276" s="158"/>
      <c r="W276" s="158"/>
      <c r="X276" s="158"/>
      <c r="Y276" s="147"/>
      <c r="Z276" s="147"/>
      <c r="AA276" s="147"/>
      <c r="AB276" s="147"/>
      <c r="AC276" s="147"/>
      <c r="AD276" s="147"/>
      <c r="AE276" s="147"/>
      <c r="AF276" s="147"/>
      <c r="AG276" s="147" t="s">
        <v>159</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74">
        <v>123</v>
      </c>
      <c r="B277" s="175" t="s">
        <v>740</v>
      </c>
      <c r="C277" s="185" t="s">
        <v>915</v>
      </c>
      <c r="D277" s="176" t="s">
        <v>742</v>
      </c>
      <c r="E277" s="177">
        <v>2517</v>
      </c>
      <c r="F277" s="178"/>
      <c r="G277" s="179">
        <f>ROUND(E277*F277,2)</f>
        <v>0</v>
      </c>
      <c r="H277" s="178"/>
      <c r="I277" s="179">
        <f>ROUND(E277*H277,2)</f>
        <v>0</v>
      </c>
      <c r="J277" s="178"/>
      <c r="K277" s="179">
        <f>ROUND(E277*J277,2)</f>
        <v>0</v>
      </c>
      <c r="L277" s="179">
        <v>21</v>
      </c>
      <c r="M277" s="179">
        <f>G277*(1+L277/100)</f>
        <v>0</v>
      </c>
      <c r="N277" s="177">
        <v>0</v>
      </c>
      <c r="O277" s="177">
        <f>ROUND(E277*N277,2)</f>
        <v>0</v>
      </c>
      <c r="P277" s="177">
        <v>0</v>
      </c>
      <c r="Q277" s="177">
        <f>ROUND(E277*P277,2)</f>
        <v>0</v>
      </c>
      <c r="R277" s="179"/>
      <c r="S277" s="179" t="s">
        <v>205</v>
      </c>
      <c r="T277" s="180" t="s">
        <v>154</v>
      </c>
      <c r="U277" s="158">
        <v>0</v>
      </c>
      <c r="V277" s="158">
        <f>ROUND(E277*U277,2)</f>
        <v>0</v>
      </c>
      <c r="W277" s="158"/>
      <c r="X277" s="158" t="s">
        <v>728</v>
      </c>
      <c r="Y277" s="147"/>
      <c r="Z277" s="147"/>
      <c r="AA277" s="147"/>
      <c r="AB277" s="147"/>
      <c r="AC277" s="147"/>
      <c r="AD277" s="147"/>
      <c r="AE277" s="147"/>
      <c r="AF277" s="147"/>
      <c r="AG277" s="147" t="s">
        <v>766</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266"/>
      <c r="D278" s="267"/>
      <c r="E278" s="267"/>
      <c r="F278" s="267"/>
      <c r="G278" s="267"/>
      <c r="H278" s="158"/>
      <c r="I278" s="158"/>
      <c r="J278" s="158"/>
      <c r="K278" s="158"/>
      <c r="L278" s="158"/>
      <c r="M278" s="158"/>
      <c r="N278" s="157"/>
      <c r="O278" s="157"/>
      <c r="P278" s="157"/>
      <c r="Q278" s="157"/>
      <c r="R278" s="158"/>
      <c r="S278" s="158"/>
      <c r="T278" s="158"/>
      <c r="U278" s="158"/>
      <c r="V278" s="158"/>
      <c r="W278" s="158"/>
      <c r="X278" s="158"/>
      <c r="Y278" s="147"/>
      <c r="Z278" s="147"/>
      <c r="AA278" s="147"/>
      <c r="AB278" s="147"/>
      <c r="AC278" s="147"/>
      <c r="AD278" s="147"/>
      <c r="AE278" s="147"/>
      <c r="AF278" s="147"/>
      <c r="AG278" s="147" t="s">
        <v>159</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4">
        <v>124</v>
      </c>
      <c r="B279" s="175" t="s">
        <v>740</v>
      </c>
      <c r="C279" s="185" t="s">
        <v>916</v>
      </c>
      <c r="D279" s="176" t="s">
        <v>742</v>
      </c>
      <c r="E279" s="177">
        <v>503</v>
      </c>
      <c r="F279" s="178"/>
      <c r="G279" s="179">
        <f>ROUND(E279*F279,2)</f>
        <v>0</v>
      </c>
      <c r="H279" s="178"/>
      <c r="I279" s="179">
        <f>ROUND(E279*H279,2)</f>
        <v>0</v>
      </c>
      <c r="J279" s="178"/>
      <c r="K279" s="179">
        <f>ROUND(E279*J279,2)</f>
        <v>0</v>
      </c>
      <c r="L279" s="179">
        <v>21</v>
      </c>
      <c r="M279" s="179">
        <f>G279*(1+L279/100)</f>
        <v>0</v>
      </c>
      <c r="N279" s="177">
        <v>0</v>
      </c>
      <c r="O279" s="177">
        <f>ROUND(E279*N279,2)</f>
        <v>0</v>
      </c>
      <c r="P279" s="177">
        <v>0</v>
      </c>
      <c r="Q279" s="177">
        <f>ROUND(E279*P279,2)</f>
        <v>0</v>
      </c>
      <c r="R279" s="179"/>
      <c r="S279" s="179" t="s">
        <v>205</v>
      </c>
      <c r="T279" s="180" t="s">
        <v>154</v>
      </c>
      <c r="U279" s="158">
        <v>0</v>
      </c>
      <c r="V279" s="158">
        <f>ROUND(E279*U279,2)</f>
        <v>0</v>
      </c>
      <c r="W279" s="158"/>
      <c r="X279" s="158" t="s">
        <v>728</v>
      </c>
      <c r="Y279" s="147"/>
      <c r="Z279" s="147"/>
      <c r="AA279" s="147"/>
      <c r="AB279" s="147"/>
      <c r="AC279" s="147"/>
      <c r="AD279" s="147"/>
      <c r="AE279" s="147"/>
      <c r="AF279" s="147"/>
      <c r="AG279" s="147" t="s">
        <v>766</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266"/>
      <c r="D280" s="267"/>
      <c r="E280" s="267"/>
      <c r="F280" s="267"/>
      <c r="G280" s="267"/>
      <c r="H280" s="158"/>
      <c r="I280" s="158"/>
      <c r="J280" s="158"/>
      <c r="K280" s="158"/>
      <c r="L280" s="158"/>
      <c r="M280" s="158"/>
      <c r="N280" s="157"/>
      <c r="O280" s="157"/>
      <c r="P280" s="157"/>
      <c r="Q280" s="157"/>
      <c r="R280" s="158"/>
      <c r="S280" s="158"/>
      <c r="T280" s="158"/>
      <c r="U280" s="158"/>
      <c r="V280" s="158"/>
      <c r="W280" s="158"/>
      <c r="X280" s="158"/>
      <c r="Y280" s="147"/>
      <c r="Z280" s="147"/>
      <c r="AA280" s="147"/>
      <c r="AB280" s="147"/>
      <c r="AC280" s="147"/>
      <c r="AD280" s="147"/>
      <c r="AE280" s="147"/>
      <c r="AF280" s="147"/>
      <c r="AG280" s="147" t="s">
        <v>159</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74">
        <v>125</v>
      </c>
      <c r="B281" s="175" t="s">
        <v>740</v>
      </c>
      <c r="C281" s="185" t="s">
        <v>917</v>
      </c>
      <c r="D281" s="176" t="s">
        <v>742</v>
      </c>
      <c r="E281" s="177">
        <v>5034</v>
      </c>
      <c r="F281" s="178"/>
      <c r="G281" s="179">
        <f>ROUND(E281*F281,2)</f>
        <v>0</v>
      </c>
      <c r="H281" s="178"/>
      <c r="I281" s="179">
        <f>ROUND(E281*H281,2)</f>
        <v>0</v>
      </c>
      <c r="J281" s="178"/>
      <c r="K281" s="179">
        <f>ROUND(E281*J281,2)</f>
        <v>0</v>
      </c>
      <c r="L281" s="179">
        <v>21</v>
      </c>
      <c r="M281" s="179">
        <f>G281*(1+L281/100)</f>
        <v>0</v>
      </c>
      <c r="N281" s="177">
        <v>0</v>
      </c>
      <c r="O281" s="177">
        <f>ROUND(E281*N281,2)</f>
        <v>0</v>
      </c>
      <c r="P281" s="177">
        <v>0</v>
      </c>
      <c r="Q281" s="177">
        <f>ROUND(E281*P281,2)</f>
        <v>0</v>
      </c>
      <c r="R281" s="179"/>
      <c r="S281" s="179" t="s">
        <v>205</v>
      </c>
      <c r="T281" s="180" t="s">
        <v>154</v>
      </c>
      <c r="U281" s="158">
        <v>0</v>
      </c>
      <c r="V281" s="158">
        <f>ROUND(E281*U281,2)</f>
        <v>0</v>
      </c>
      <c r="W281" s="158"/>
      <c r="X281" s="158" t="s">
        <v>728</v>
      </c>
      <c r="Y281" s="147"/>
      <c r="Z281" s="147"/>
      <c r="AA281" s="147"/>
      <c r="AB281" s="147"/>
      <c r="AC281" s="147"/>
      <c r="AD281" s="147"/>
      <c r="AE281" s="147"/>
      <c r="AF281" s="147"/>
      <c r="AG281" s="147" t="s">
        <v>766</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266"/>
      <c r="D282" s="267"/>
      <c r="E282" s="267"/>
      <c r="F282" s="267"/>
      <c r="G282" s="267"/>
      <c r="H282" s="158"/>
      <c r="I282" s="158"/>
      <c r="J282" s="158"/>
      <c r="K282" s="158"/>
      <c r="L282" s="158"/>
      <c r="M282" s="158"/>
      <c r="N282" s="157"/>
      <c r="O282" s="157"/>
      <c r="P282" s="157"/>
      <c r="Q282" s="157"/>
      <c r="R282" s="158"/>
      <c r="S282" s="158"/>
      <c r="T282" s="158"/>
      <c r="U282" s="158"/>
      <c r="V282" s="158"/>
      <c r="W282" s="158"/>
      <c r="X282" s="158"/>
      <c r="Y282" s="147"/>
      <c r="Z282" s="147"/>
      <c r="AA282" s="147"/>
      <c r="AB282" s="147"/>
      <c r="AC282" s="147"/>
      <c r="AD282" s="147"/>
      <c r="AE282" s="147"/>
      <c r="AF282" s="147"/>
      <c r="AG282" s="147" t="s">
        <v>159</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74">
        <v>126</v>
      </c>
      <c r="B283" s="175" t="s">
        <v>740</v>
      </c>
      <c r="C283" s="185" t="s">
        <v>918</v>
      </c>
      <c r="D283" s="176" t="s">
        <v>742</v>
      </c>
      <c r="E283" s="177">
        <v>116</v>
      </c>
      <c r="F283" s="178"/>
      <c r="G283" s="179">
        <f>ROUND(E283*F283,2)</f>
        <v>0</v>
      </c>
      <c r="H283" s="178"/>
      <c r="I283" s="179">
        <f>ROUND(E283*H283,2)</f>
        <v>0</v>
      </c>
      <c r="J283" s="178"/>
      <c r="K283" s="179">
        <f>ROUND(E283*J283,2)</f>
        <v>0</v>
      </c>
      <c r="L283" s="179">
        <v>21</v>
      </c>
      <c r="M283" s="179">
        <f>G283*(1+L283/100)</f>
        <v>0</v>
      </c>
      <c r="N283" s="177">
        <v>0</v>
      </c>
      <c r="O283" s="177">
        <f>ROUND(E283*N283,2)</f>
        <v>0</v>
      </c>
      <c r="P283" s="177">
        <v>0</v>
      </c>
      <c r="Q283" s="177">
        <f>ROUND(E283*P283,2)</f>
        <v>0</v>
      </c>
      <c r="R283" s="179"/>
      <c r="S283" s="179" t="s">
        <v>205</v>
      </c>
      <c r="T283" s="180" t="s">
        <v>154</v>
      </c>
      <c r="U283" s="158">
        <v>0</v>
      </c>
      <c r="V283" s="158">
        <f>ROUND(E283*U283,2)</f>
        <v>0</v>
      </c>
      <c r="W283" s="158"/>
      <c r="X283" s="158" t="s">
        <v>728</v>
      </c>
      <c r="Y283" s="147"/>
      <c r="Z283" s="147"/>
      <c r="AA283" s="147"/>
      <c r="AB283" s="147"/>
      <c r="AC283" s="147"/>
      <c r="AD283" s="147"/>
      <c r="AE283" s="147"/>
      <c r="AF283" s="147"/>
      <c r="AG283" s="147" t="s">
        <v>766</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266"/>
      <c r="D284" s="267"/>
      <c r="E284" s="267"/>
      <c r="F284" s="267"/>
      <c r="G284" s="267"/>
      <c r="H284" s="158"/>
      <c r="I284" s="158"/>
      <c r="J284" s="158"/>
      <c r="K284" s="158"/>
      <c r="L284" s="158"/>
      <c r="M284" s="158"/>
      <c r="N284" s="157"/>
      <c r="O284" s="157"/>
      <c r="P284" s="157"/>
      <c r="Q284" s="157"/>
      <c r="R284" s="158"/>
      <c r="S284" s="158"/>
      <c r="T284" s="158"/>
      <c r="U284" s="158"/>
      <c r="V284" s="158"/>
      <c r="W284" s="158"/>
      <c r="X284" s="158"/>
      <c r="Y284" s="147"/>
      <c r="Z284" s="147"/>
      <c r="AA284" s="147"/>
      <c r="AB284" s="147"/>
      <c r="AC284" s="147"/>
      <c r="AD284" s="147"/>
      <c r="AE284" s="147"/>
      <c r="AF284" s="147"/>
      <c r="AG284" s="147" t="s">
        <v>159</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74">
        <v>127</v>
      </c>
      <c r="B285" s="175" t="s">
        <v>740</v>
      </c>
      <c r="C285" s="185" t="s">
        <v>919</v>
      </c>
      <c r="D285" s="176" t="s">
        <v>742</v>
      </c>
      <c r="E285" s="177">
        <v>87</v>
      </c>
      <c r="F285" s="178"/>
      <c r="G285" s="179">
        <f>ROUND(E285*F285,2)</f>
        <v>0</v>
      </c>
      <c r="H285" s="178"/>
      <c r="I285" s="179">
        <f>ROUND(E285*H285,2)</f>
        <v>0</v>
      </c>
      <c r="J285" s="178"/>
      <c r="K285" s="179">
        <f>ROUND(E285*J285,2)</f>
        <v>0</v>
      </c>
      <c r="L285" s="179">
        <v>21</v>
      </c>
      <c r="M285" s="179">
        <f>G285*(1+L285/100)</f>
        <v>0</v>
      </c>
      <c r="N285" s="177">
        <v>0</v>
      </c>
      <c r="O285" s="177">
        <f>ROUND(E285*N285,2)</f>
        <v>0</v>
      </c>
      <c r="P285" s="177">
        <v>0</v>
      </c>
      <c r="Q285" s="177">
        <f>ROUND(E285*P285,2)</f>
        <v>0</v>
      </c>
      <c r="R285" s="179"/>
      <c r="S285" s="179" t="s">
        <v>205</v>
      </c>
      <c r="T285" s="180" t="s">
        <v>154</v>
      </c>
      <c r="U285" s="158">
        <v>0</v>
      </c>
      <c r="V285" s="158">
        <f>ROUND(E285*U285,2)</f>
        <v>0</v>
      </c>
      <c r="W285" s="158"/>
      <c r="X285" s="158" t="s">
        <v>728</v>
      </c>
      <c r="Y285" s="147"/>
      <c r="Z285" s="147"/>
      <c r="AA285" s="147"/>
      <c r="AB285" s="147"/>
      <c r="AC285" s="147"/>
      <c r="AD285" s="147"/>
      <c r="AE285" s="147"/>
      <c r="AF285" s="147"/>
      <c r="AG285" s="147" t="s">
        <v>766</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266"/>
      <c r="D286" s="267"/>
      <c r="E286" s="267"/>
      <c r="F286" s="267"/>
      <c r="G286" s="267"/>
      <c r="H286" s="158"/>
      <c r="I286" s="158"/>
      <c r="J286" s="158"/>
      <c r="K286" s="158"/>
      <c r="L286" s="158"/>
      <c r="M286" s="158"/>
      <c r="N286" s="157"/>
      <c r="O286" s="157"/>
      <c r="P286" s="157"/>
      <c r="Q286" s="157"/>
      <c r="R286" s="158"/>
      <c r="S286" s="158"/>
      <c r="T286" s="158"/>
      <c r="U286" s="158"/>
      <c r="V286" s="158"/>
      <c r="W286" s="158"/>
      <c r="X286" s="158"/>
      <c r="Y286" s="147"/>
      <c r="Z286" s="147"/>
      <c r="AA286" s="147"/>
      <c r="AB286" s="147"/>
      <c r="AC286" s="147"/>
      <c r="AD286" s="147"/>
      <c r="AE286" s="147"/>
      <c r="AF286" s="147"/>
      <c r="AG286" s="147" t="s">
        <v>159</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74">
        <v>128</v>
      </c>
      <c r="B287" s="175" t="s">
        <v>740</v>
      </c>
      <c r="C287" s="185" t="s">
        <v>920</v>
      </c>
      <c r="D287" s="176" t="s">
        <v>742</v>
      </c>
      <c r="E287" s="177">
        <v>58</v>
      </c>
      <c r="F287" s="178"/>
      <c r="G287" s="179">
        <f>ROUND(E287*F287,2)</f>
        <v>0</v>
      </c>
      <c r="H287" s="178"/>
      <c r="I287" s="179">
        <f>ROUND(E287*H287,2)</f>
        <v>0</v>
      </c>
      <c r="J287" s="178"/>
      <c r="K287" s="179">
        <f>ROUND(E287*J287,2)</f>
        <v>0</v>
      </c>
      <c r="L287" s="179">
        <v>21</v>
      </c>
      <c r="M287" s="179">
        <f>G287*(1+L287/100)</f>
        <v>0</v>
      </c>
      <c r="N287" s="177">
        <v>0</v>
      </c>
      <c r="O287" s="177">
        <f>ROUND(E287*N287,2)</f>
        <v>0</v>
      </c>
      <c r="P287" s="177">
        <v>0</v>
      </c>
      <c r="Q287" s="177">
        <f>ROUND(E287*P287,2)</f>
        <v>0</v>
      </c>
      <c r="R287" s="179"/>
      <c r="S287" s="179" t="s">
        <v>205</v>
      </c>
      <c r="T287" s="180" t="s">
        <v>154</v>
      </c>
      <c r="U287" s="158">
        <v>0</v>
      </c>
      <c r="V287" s="158">
        <f>ROUND(E287*U287,2)</f>
        <v>0</v>
      </c>
      <c r="W287" s="158"/>
      <c r="X287" s="158" t="s">
        <v>728</v>
      </c>
      <c r="Y287" s="147"/>
      <c r="Z287" s="147"/>
      <c r="AA287" s="147"/>
      <c r="AB287" s="147"/>
      <c r="AC287" s="147"/>
      <c r="AD287" s="147"/>
      <c r="AE287" s="147"/>
      <c r="AF287" s="147"/>
      <c r="AG287" s="147" t="s">
        <v>766</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266"/>
      <c r="D288" s="267"/>
      <c r="E288" s="267"/>
      <c r="F288" s="267"/>
      <c r="G288" s="267"/>
      <c r="H288" s="158"/>
      <c r="I288" s="158"/>
      <c r="J288" s="158"/>
      <c r="K288" s="158"/>
      <c r="L288" s="158"/>
      <c r="M288" s="158"/>
      <c r="N288" s="157"/>
      <c r="O288" s="157"/>
      <c r="P288" s="157"/>
      <c r="Q288" s="157"/>
      <c r="R288" s="158"/>
      <c r="S288" s="158"/>
      <c r="T288" s="158"/>
      <c r="U288" s="158"/>
      <c r="V288" s="158"/>
      <c r="W288" s="158"/>
      <c r="X288" s="158"/>
      <c r="Y288" s="147"/>
      <c r="Z288" s="147"/>
      <c r="AA288" s="147"/>
      <c r="AB288" s="147"/>
      <c r="AC288" s="147"/>
      <c r="AD288" s="147"/>
      <c r="AE288" s="147"/>
      <c r="AF288" s="147"/>
      <c r="AG288" s="147" t="s">
        <v>159</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74">
        <v>129</v>
      </c>
      <c r="B289" s="175" t="s">
        <v>740</v>
      </c>
      <c r="C289" s="185" t="s">
        <v>897</v>
      </c>
      <c r="D289" s="176" t="s">
        <v>742</v>
      </c>
      <c r="E289" s="177">
        <v>233</v>
      </c>
      <c r="F289" s="178"/>
      <c r="G289" s="179">
        <f>ROUND(E289*F289,2)</f>
        <v>0</v>
      </c>
      <c r="H289" s="178"/>
      <c r="I289" s="179">
        <f>ROUND(E289*H289,2)</f>
        <v>0</v>
      </c>
      <c r="J289" s="178"/>
      <c r="K289" s="179">
        <f>ROUND(E289*J289,2)</f>
        <v>0</v>
      </c>
      <c r="L289" s="179">
        <v>21</v>
      </c>
      <c r="M289" s="179">
        <f>G289*(1+L289/100)</f>
        <v>0</v>
      </c>
      <c r="N289" s="177">
        <v>0</v>
      </c>
      <c r="O289" s="177">
        <f>ROUND(E289*N289,2)</f>
        <v>0</v>
      </c>
      <c r="P289" s="177">
        <v>0</v>
      </c>
      <c r="Q289" s="177">
        <f>ROUND(E289*P289,2)</f>
        <v>0</v>
      </c>
      <c r="R289" s="179"/>
      <c r="S289" s="179" t="s">
        <v>205</v>
      </c>
      <c r="T289" s="180" t="s">
        <v>154</v>
      </c>
      <c r="U289" s="158">
        <v>0</v>
      </c>
      <c r="V289" s="158">
        <f>ROUND(E289*U289,2)</f>
        <v>0</v>
      </c>
      <c r="W289" s="158"/>
      <c r="X289" s="158" t="s">
        <v>728</v>
      </c>
      <c r="Y289" s="147"/>
      <c r="Z289" s="147"/>
      <c r="AA289" s="147"/>
      <c r="AB289" s="147"/>
      <c r="AC289" s="147"/>
      <c r="AD289" s="147"/>
      <c r="AE289" s="147"/>
      <c r="AF289" s="147"/>
      <c r="AG289" s="147" t="s">
        <v>766</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266"/>
      <c r="D290" s="267"/>
      <c r="E290" s="267"/>
      <c r="F290" s="267"/>
      <c r="G290" s="267"/>
      <c r="H290" s="158"/>
      <c r="I290" s="158"/>
      <c r="J290" s="158"/>
      <c r="K290" s="158"/>
      <c r="L290" s="158"/>
      <c r="M290" s="158"/>
      <c r="N290" s="157"/>
      <c r="O290" s="157"/>
      <c r="P290" s="157"/>
      <c r="Q290" s="157"/>
      <c r="R290" s="158"/>
      <c r="S290" s="158"/>
      <c r="T290" s="158"/>
      <c r="U290" s="158"/>
      <c r="V290" s="158"/>
      <c r="W290" s="158"/>
      <c r="X290" s="158"/>
      <c r="Y290" s="147"/>
      <c r="Z290" s="147"/>
      <c r="AA290" s="147"/>
      <c r="AB290" s="147"/>
      <c r="AC290" s="147"/>
      <c r="AD290" s="147"/>
      <c r="AE290" s="147"/>
      <c r="AF290" s="147"/>
      <c r="AG290" s="147" t="s">
        <v>159</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4">
        <v>130</v>
      </c>
      <c r="B291" s="175" t="s">
        <v>740</v>
      </c>
      <c r="C291" s="185" t="s">
        <v>921</v>
      </c>
      <c r="D291" s="176" t="s">
        <v>742</v>
      </c>
      <c r="E291" s="177">
        <v>58</v>
      </c>
      <c r="F291" s="178"/>
      <c r="G291" s="179">
        <f>ROUND(E291*F291,2)</f>
        <v>0</v>
      </c>
      <c r="H291" s="178"/>
      <c r="I291" s="179">
        <f>ROUND(E291*H291,2)</f>
        <v>0</v>
      </c>
      <c r="J291" s="178"/>
      <c r="K291" s="179">
        <f>ROUND(E291*J291,2)</f>
        <v>0</v>
      </c>
      <c r="L291" s="179">
        <v>21</v>
      </c>
      <c r="M291" s="179">
        <f>G291*(1+L291/100)</f>
        <v>0</v>
      </c>
      <c r="N291" s="177">
        <v>0</v>
      </c>
      <c r="O291" s="177">
        <f>ROUND(E291*N291,2)</f>
        <v>0</v>
      </c>
      <c r="P291" s="177">
        <v>0</v>
      </c>
      <c r="Q291" s="177">
        <f>ROUND(E291*P291,2)</f>
        <v>0</v>
      </c>
      <c r="R291" s="179"/>
      <c r="S291" s="179" t="s">
        <v>205</v>
      </c>
      <c r="T291" s="180" t="s">
        <v>154</v>
      </c>
      <c r="U291" s="158">
        <v>0</v>
      </c>
      <c r="V291" s="158">
        <f>ROUND(E291*U291,2)</f>
        <v>0</v>
      </c>
      <c r="W291" s="158"/>
      <c r="X291" s="158" t="s">
        <v>728</v>
      </c>
      <c r="Y291" s="147"/>
      <c r="Z291" s="147"/>
      <c r="AA291" s="147"/>
      <c r="AB291" s="147"/>
      <c r="AC291" s="147"/>
      <c r="AD291" s="147"/>
      <c r="AE291" s="147"/>
      <c r="AF291" s="147"/>
      <c r="AG291" s="147" t="s">
        <v>766</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266"/>
      <c r="D292" s="267"/>
      <c r="E292" s="267"/>
      <c r="F292" s="267"/>
      <c r="G292" s="267"/>
      <c r="H292" s="158"/>
      <c r="I292" s="158"/>
      <c r="J292" s="158"/>
      <c r="K292" s="158"/>
      <c r="L292" s="158"/>
      <c r="M292" s="158"/>
      <c r="N292" s="157"/>
      <c r="O292" s="157"/>
      <c r="P292" s="157"/>
      <c r="Q292" s="157"/>
      <c r="R292" s="158"/>
      <c r="S292" s="158"/>
      <c r="T292" s="158"/>
      <c r="U292" s="158"/>
      <c r="V292" s="158"/>
      <c r="W292" s="158"/>
      <c r="X292" s="158"/>
      <c r="Y292" s="147"/>
      <c r="Z292" s="147"/>
      <c r="AA292" s="147"/>
      <c r="AB292" s="147"/>
      <c r="AC292" s="147"/>
      <c r="AD292" s="147"/>
      <c r="AE292" s="147"/>
      <c r="AF292" s="147"/>
      <c r="AG292" s="147" t="s">
        <v>159</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74">
        <v>131</v>
      </c>
      <c r="B293" s="175" t="s">
        <v>740</v>
      </c>
      <c r="C293" s="185" t="s">
        <v>922</v>
      </c>
      <c r="D293" s="176" t="s">
        <v>742</v>
      </c>
      <c r="E293" s="177">
        <v>87</v>
      </c>
      <c r="F293" s="178"/>
      <c r="G293" s="179">
        <f>ROUND(E293*F293,2)</f>
        <v>0</v>
      </c>
      <c r="H293" s="178"/>
      <c r="I293" s="179">
        <f>ROUND(E293*H293,2)</f>
        <v>0</v>
      </c>
      <c r="J293" s="178"/>
      <c r="K293" s="179">
        <f>ROUND(E293*J293,2)</f>
        <v>0</v>
      </c>
      <c r="L293" s="179">
        <v>21</v>
      </c>
      <c r="M293" s="179">
        <f>G293*(1+L293/100)</f>
        <v>0</v>
      </c>
      <c r="N293" s="177">
        <v>0</v>
      </c>
      <c r="O293" s="177">
        <f>ROUND(E293*N293,2)</f>
        <v>0</v>
      </c>
      <c r="P293" s="177">
        <v>0</v>
      </c>
      <c r="Q293" s="177">
        <f>ROUND(E293*P293,2)</f>
        <v>0</v>
      </c>
      <c r="R293" s="179"/>
      <c r="S293" s="179" t="s">
        <v>205</v>
      </c>
      <c r="T293" s="180" t="s">
        <v>154</v>
      </c>
      <c r="U293" s="158">
        <v>0</v>
      </c>
      <c r="V293" s="158">
        <f>ROUND(E293*U293,2)</f>
        <v>0</v>
      </c>
      <c r="W293" s="158"/>
      <c r="X293" s="158" t="s">
        <v>728</v>
      </c>
      <c r="Y293" s="147"/>
      <c r="Z293" s="147"/>
      <c r="AA293" s="147"/>
      <c r="AB293" s="147"/>
      <c r="AC293" s="147"/>
      <c r="AD293" s="147"/>
      <c r="AE293" s="147"/>
      <c r="AF293" s="147"/>
      <c r="AG293" s="147" t="s">
        <v>766</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266"/>
      <c r="D294" s="267"/>
      <c r="E294" s="267"/>
      <c r="F294" s="267"/>
      <c r="G294" s="267"/>
      <c r="H294" s="158"/>
      <c r="I294" s="158"/>
      <c r="J294" s="158"/>
      <c r="K294" s="158"/>
      <c r="L294" s="158"/>
      <c r="M294" s="158"/>
      <c r="N294" s="157"/>
      <c r="O294" s="157"/>
      <c r="P294" s="157"/>
      <c r="Q294" s="157"/>
      <c r="R294" s="158"/>
      <c r="S294" s="158"/>
      <c r="T294" s="158"/>
      <c r="U294" s="158"/>
      <c r="V294" s="158"/>
      <c r="W294" s="158"/>
      <c r="X294" s="158"/>
      <c r="Y294" s="147"/>
      <c r="Z294" s="147"/>
      <c r="AA294" s="147"/>
      <c r="AB294" s="147"/>
      <c r="AC294" s="147"/>
      <c r="AD294" s="147"/>
      <c r="AE294" s="147"/>
      <c r="AF294" s="147"/>
      <c r="AG294" s="147" t="s">
        <v>159</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74">
        <v>132</v>
      </c>
      <c r="B295" s="175" t="s">
        <v>740</v>
      </c>
      <c r="C295" s="185" t="s">
        <v>923</v>
      </c>
      <c r="D295" s="176" t="s">
        <v>742</v>
      </c>
      <c r="E295" s="177">
        <v>291</v>
      </c>
      <c r="F295" s="178"/>
      <c r="G295" s="179">
        <f>ROUND(E295*F295,2)</f>
        <v>0</v>
      </c>
      <c r="H295" s="178"/>
      <c r="I295" s="179">
        <f>ROUND(E295*H295,2)</f>
        <v>0</v>
      </c>
      <c r="J295" s="178"/>
      <c r="K295" s="179">
        <f>ROUND(E295*J295,2)</f>
        <v>0</v>
      </c>
      <c r="L295" s="179">
        <v>21</v>
      </c>
      <c r="M295" s="179">
        <f>G295*(1+L295/100)</f>
        <v>0</v>
      </c>
      <c r="N295" s="177">
        <v>0</v>
      </c>
      <c r="O295" s="177">
        <f>ROUND(E295*N295,2)</f>
        <v>0</v>
      </c>
      <c r="P295" s="177">
        <v>0</v>
      </c>
      <c r="Q295" s="177">
        <f>ROUND(E295*P295,2)</f>
        <v>0</v>
      </c>
      <c r="R295" s="179"/>
      <c r="S295" s="179" t="s">
        <v>205</v>
      </c>
      <c r="T295" s="180" t="s">
        <v>154</v>
      </c>
      <c r="U295" s="158">
        <v>0</v>
      </c>
      <c r="V295" s="158">
        <f>ROUND(E295*U295,2)</f>
        <v>0</v>
      </c>
      <c r="W295" s="158"/>
      <c r="X295" s="158" t="s">
        <v>728</v>
      </c>
      <c r="Y295" s="147"/>
      <c r="Z295" s="147"/>
      <c r="AA295" s="147"/>
      <c r="AB295" s="147"/>
      <c r="AC295" s="147"/>
      <c r="AD295" s="147"/>
      <c r="AE295" s="147"/>
      <c r="AF295" s="147"/>
      <c r="AG295" s="147" t="s">
        <v>766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266"/>
      <c r="D296" s="267"/>
      <c r="E296" s="267"/>
      <c r="F296" s="267"/>
      <c r="G296" s="267"/>
      <c r="H296" s="158"/>
      <c r="I296" s="158"/>
      <c r="J296" s="158"/>
      <c r="K296" s="158"/>
      <c r="L296" s="158"/>
      <c r="M296" s="158"/>
      <c r="N296" s="157"/>
      <c r="O296" s="157"/>
      <c r="P296" s="157"/>
      <c r="Q296" s="157"/>
      <c r="R296" s="158"/>
      <c r="S296" s="158"/>
      <c r="T296" s="158"/>
      <c r="U296" s="158"/>
      <c r="V296" s="158"/>
      <c r="W296" s="158"/>
      <c r="X296" s="158"/>
      <c r="Y296" s="147"/>
      <c r="Z296" s="147"/>
      <c r="AA296" s="147"/>
      <c r="AB296" s="147"/>
      <c r="AC296" s="147"/>
      <c r="AD296" s="147"/>
      <c r="AE296" s="147"/>
      <c r="AF296" s="147"/>
      <c r="AG296" s="147" t="s">
        <v>159</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74">
        <v>133</v>
      </c>
      <c r="B297" s="175" t="s">
        <v>740</v>
      </c>
      <c r="C297" s="185" t="s">
        <v>924</v>
      </c>
      <c r="D297" s="176" t="s">
        <v>742</v>
      </c>
      <c r="E297" s="177">
        <v>116</v>
      </c>
      <c r="F297" s="178"/>
      <c r="G297" s="179">
        <f>ROUND(E297*F297,2)</f>
        <v>0</v>
      </c>
      <c r="H297" s="178"/>
      <c r="I297" s="179">
        <f>ROUND(E297*H297,2)</f>
        <v>0</v>
      </c>
      <c r="J297" s="178"/>
      <c r="K297" s="179">
        <f>ROUND(E297*J297,2)</f>
        <v>0</v>
      </c>
      <c r="L297" s="179">
        <v>21</v>
      </c>
      <c r="M297" s="179">
        <f>G297*(1+L297/100)</f>
        <v>0</v>
      </c>
      <c r="N297" s="177">
        <v>0</v>
      </c>
      <c r="O297" s="177">
        <f>ROUND(E297*N297,2)</f>
        <v>0</v>
      </c>
      <c r="P297" s="177">
        <v>0</v>
      </c>
      <c r="Q297" s="177">
        <f>ROUND(E297*P297,2)</f>
        <v>0</v>
      </c>
      <c r="R297" s="179"/>
      <c r="S297" s="179" t="s">
        <v>205</v>
      </c>
      <c r="T297" s="180" t="s">
        <v>154</v>
      </c>
      <c r="U297" s="158">
        <v>0</v>
      </c>
      <c r="V297" s="158">
        <f>ROUND(E297*U297,2)</f>
        <v>0</v>
      </c>
      <c r="W297" s="158"/>
      <c r="X297" s="158" t="s">
        <v>728</v>
      </c>
      <c r="Y297" s="147"/>
      <c r="Z297" s="147"/>
      <c r="AA297" s="147"/>
      <c r="AB297" s="147"/>
      <c r="AC297" s="147"/>
      <c r="AD297" s="147"/>
      <c r="AE297" s="147"/>
      <c r="AF297" s="147"/>
      <c r="AG297" s="147" t="s">
        <v>766</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266"/>
      <c r="D298" s="267"/>
      <c r="E298" s="267"/>
      <c r="F298" s="267"/>
      <c r="G298" s="267"/>
      <c r="H298" s="158"/>
      <c r="I298" s="158"/>
      <c r="J298" s="158"/>
      <c r="K298" s="158"/>
      <c r="L298" s="158"/>
      <c r="M298" s="158"/>
      <c r="N298" s="157"/>
      <c r="O298" s="157"/>
      <c r="P298" s="157"/>
      <c r="Q298" s="157"/>
      <c r="R298" s="158"/>
      <c r="S298" s="158"/>
      <c r="T298" s="158"/>
      <c r="U298" s="158"/>
      <c r="V298" s="158"/>
      <c r="W298" s="158"/>
      <c r="X298" s="158"/>
      <c r="Y298" s="147"/>
      <c r="Z298" s="147"/>
      <c r="AA298" s="147"/>
      <c r="AB298" s="147"/>
      <c r="AC298" s="147"/>
      <c r="AD298" s="147"/>
      <c r="AE298" s="147"/>
      <c r="AF298" s="147"/>
      <c r="AG298" s="147" t="s">
        <v>159</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74">
        <v>134</v>
      </c>
      <c r="B299" s="175" t="s">
        <v>740</v>
      </c>
      <c r="C299" s="185" t="s">
        <v>925</v>
      </c>
      <c r="D299" s="176" t="s">
        <v>742</v>
      </c>
      <c r="E299" s="177">
        <v>291</v>
      </c>
      <c r="F299" s="178"/>
      <c r="G299" s="179">
        <f>ROUND(E299*F299,2)</f>
        <v>0</v>
      </c>
      <c r="H299" s="178"/>
      <c r="I299" s="179">
        <f>ROUND(E299*H299,2)</f>
        <v>0</v>
      </c>
      <c r="J299" s="178"/>
      <c r="K299" s="179">
        <f>ROUND(E299*J299,2)</f>
        <v>0</v>
      </c>
      <c r="L299" s="179">
        <v>21</v>
      </c>
      <c r="M299" s="179">
        <f>G299*(1+L299/100)</f>
        <v>0</v>
      </c>
      <c r="N299" s="177">
        <v>0</v>
      </c>
      <c r="O299" s="177">
        <f>ROUND(E299*N299,2)</f>
        <v>0</v>
      </c>
      <c r="P299" s="177">
        <v>0</v>
      </c>
      <c r="Q299" s="177">
        <f>ROUND(E299*P299,2)</f>
        <v>0</v>
      </c>
      <c r="R299" s="179"/>
      <c r="S299" s="179" t="s">
        <v>205</v>
      </c>
      <c r="T299" s="180" t="s">
        <v>154</v>
      </c>
      <c r="U299" s="158">
        <v>0</v>
      </c>
      <c r="V299" s="158">
        <f>ROUND(E299*U299,2)</f>
        <v>0</v>
      </c>
      <c r="W299" s="158"/>
      <c r="X299" s="158" t="s">
        <v>728</v>
      </c>
      <c r="Y299" s="147"/>
      <c r="Z299" s="147"/>
      <c r="AA299" s="147"/>
      <c r="AB299" s="147"/>
      <c r="AC299" s="147"/>
      <c r="AD299" s="147"/>
      <c r="AE299" s="147"/>
      <c r="AF299" s="147"/>
      <c r="AG299" s="147" t="s">
        <v>766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266"/>
      <c r="D300" s="267"/>
      <c r="E300" s="267"/>
      <c r="F300" s="267"/>
      <c r="G300" s="267"/>
      <c r="H300" s="158"/>
      <c r="I300" s="158"/>
      <c r="J300" s="158"/>
      <c r="K300" s="158"/>
      <c r="L300" s="158"/>
      <c r="M300" s="158"/>
      <c r="N300" s="157"/>
      <c r="O300" s="157"/>
      <c r="P300" s="157"/>
      <c r="Q300" s="157"/>
      <c r="R300" s="158"/>
      <c r="S300" s="158"/>
      <c r="T300" s="158"/>
      <c r="U300" s="158"/>
      <c r="V300" s="158"/>
      <c r="W300" s="158"/>
      <c r="X300" s="158"/>
      <c r="Y300" s="147"/>
      <c r="Z300" s="147"/>
      <c r="AA300" s="147"/>
      <c r="AB300" s="147"/>
      <c r="AC300" s="147"/>
      <c r="AD300" s="147"/>
      <c r="AE300" s="147"/>
      <c r="AF300" s="147"/>
      <c r="AG300" s="147" t="s">
        <v>159</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74">
        <v>135</v>
      </c>
      <c r="B301" s="175" t="s">
        <v>740</v>
      </c>
      <c r="C301" s="185" t="s">
        <v>926</v>
      </c>
      <c r="D301" s="176" t="s">
        <v>742</v>
      </c>
      <c r="E301" s="177">
        <v>145</v>
      </c>
      <c r="F301" s="178"/>
      <c r="G301" s="179">
        <f>ROUND(E301*F301,2)</f>
        <v>0</v>
      </c>
      <c r="H301" s="178"/>
      <c r="I301" s="179">
        <f>ROUND(E301*H301,2)</f>
        <v>0</v>
      </c>
      <c r="J301" s="178"/>
      <c r="K301" s="179">
        <f>ROUND(E301*J301,2)</f>
        <v>0</v>
      </c>
      <c r="L301" s="179">
        <v>21</v>
      </c>
      <c r="M301" s="179">
        <f>G301*(1+L301/100)</f>
        <v>0</v>
      </c>
      <c r="N301" s="177">
        <v>0</v>
      </c>
      <c r="O301" s="177">
        <f>ROUND(E301*N301,2)</f>
        <v>0</v>
      </c>
      <c r="P301" s="177">
        <v>0</v>
      </c>
      <c r="Q301" s="177">
        <f>ROUND(E301*P301,2)</f>
        <v>0</v>
      </c>
      <c r="R301" s="179"/>
      <c r="S301" s="179" t="s">
        <v>205</v>
      </c>
      <c r="T301" s="180" t="s">
        <v>154</v>
      </c>
      <c r="U301" s="158">
        <v>0</v>
      </c>
      <c r="V301" s="158">
        <f>ROUND(E301*U301,2)</f>
        <v>0</v>
      </c>
      <c r="W301" s="158"/>
      <c r="X301" s="158" t="s">
        <v>728</v>
      </c>
      <c r="Y301" s="147"/>
      <c r="Z301" s="147"/>
      <c r="AA301" s="147"/>
      <c r="AB301" s="147"/>
      <c r="AC301" s="147"/>
      <c r="AD301" s="147"/>
      <c r="AE301" s="147"/>
      <c r="AF301" s="147"/>
      <c r="AG301" s="147" t="s">
        <v>766</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266"/>
      <c r="D302" s="267"/>
      <c r="E302" s="267"/>
      <c r="F302" s="267"/>
      <c r="G302" s="267"/>
      <c r="H302" s="158"/>
      <c r="I302" s="158"/>
      <c r="J302" s="158"/>
      <c r="K302" s="158"/>
      <c r="L302" s="158"/>
      <c r="M302" s="158"/>
      <c r="N302" s="157"/>
      <c r="O302" s="157"/>
      <c r="P302" s="157"/>
      <c r="Q302" s="157"/>
      <c r="R302" s="158"/>
      <c r="S302" s="158"/>
      <c r="T302" s="158"/>
      <c r="U302" s="158"/>
      <c r="V302" s="158"/>
      <c r="W302" s="158"/>
      <c r="X302" s="158"/>
      <c r="Y302" s="147"/>
      <c r="Z302" s="147"/>
      <c r="AA302" s="147"/>
      <c r="AB302" s="147"/>
      <c r="AC302" s="147"/>
      <c r="AD302" s="147"/>
      <c r="AE302" s="147"/>
      <c r="AF302" s="147"/>
      <c r="AG302" s="147" t="s">
        <v>159</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74">
        <v>136</v>
      </c>
      <c r="B303" s="175" t="s">
        <v>740</v>
      </c>
      <c r="C303" s="185" t="s">
        <v>927</v>
      </c>
      <c r="D303" s="176" t="s">
        <v>742</v>
      </c>
      <c r="E303" s="177">
        <v>233</v>
      </c>
      <c r="F303" s="178"/>
      <c r="G303" s="179">
        <f>ROUND(E303*F303,2)</f>
        <v>0</v>
      </c>
      <c r="H303" s="178"/>
      <c r="I303" s="179">
        <f>ROUND(E303*H303,2)</f>
        <v>0</v>
      </c>
      <c r="J303" s="178"/>
      <c r="K303" s="179">
        <f>ROUND(E303*J303,2)</f>
        <v>0</v>
      </c>
      <c r="L303" s="179">
        <v>21</v>
      </c>
      <c r="M303" s="179">
        <f>G303*(1+L303/100)</f>
        <v>0</v>
      </c>
      <c r="N303" s="177">
        <v>0</v>
      </c>
      <c r="O303" s="177">
        <f>ROUND(E303*N303,2)</f>
        <v>0</v>
      </c>
      <c r="P303" s="177">
        <v>0</v>
      </c>
      <c r="Q303" s="177">
        <f>ROUND(E303*P303,2)</f>
        <v>0</v>
      </c>
      <c r="R303" s="179"/>
      <c r="S303" s="179" t="s">
        <v>205</v>
      </c>
      <c r="T303" s="180" t="s">
        <v>154</v>
      </c>
      <c r="U303" s="158">
        <v>0</v>
      </c>
      <c r="V303" s="158">
        <f>ROUND(E303*U303,2)</f>
        <v>0</v>
      </c>
      <c r="W303" s="158"/>
      <c r="X303" s="158" t="s">
        <v>728</v>
      </c>
      <c r="Y303" s="147"/>
      <c r="Z303" s="147"/>
      <c r="AA303" s="147"/>
      <c r="AB303" s="147"/>
      <c r="AC303" s="147"/>
      <c r="AD303" s="147"/>
      <c r="AE303" s="147"/>
      <c r="AF303" s="147"/>
      <c r="AG303" s="147" t="s">
        <v>766</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266"/>
      <c r="D304" s="267"/>
      <c r="E304" s="267"/>
      <c r="F304" s="267"/>
      <c r="G304" s="267"/>
      <c r="H304" s="158"/>
      <c r="I304" s="158"/>
      <c r="J304" s="158"/>
      <c r="K304" s="158"/>
      <c r="L304" s="158"/>
      <c r="M304" s="158"/>
      <c r="N304" s="157"/>
      <c r="O304" s="157"/>
      <c r="P304" s="157"/>
      <c r="Q304" s="157"/>
      <c r="R304" s="158"/>
      <c r="S304" s="158"/>
      <c r="T304" s="158"/>
      <c r="U304" s="158"/>
      <c r="V304" s="158"/>
      <c r="W304" s="158"/>
      <c r="X304" s="158"/>
      <c r="Y304" s="147"/>
      <c r="Z304" s="147"/>
      <c r="AA304" s="147"/>
      <c r="AB304" s="147"/>
      <c r="AC304" s="147"/>
      <c r="AD304" s="147"/>
      <c r="AE304" s="147"/>
      <c r="AF304" s="147"/>
      <c r="AG304" s="147" t="s">
        <v>159</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74">
        <v>137</v>
      </c>
      <c r="B305" s="175" t="s">
        <v>740</v>
      </c>
      <c r="C305" s="185" t="s">
        <v>909</v>
      </c>
      <c r="D305" s="176" t="s">
        <v>742</v>
      </c>
      <c r="E305" s="177">
        <v>291</v>
      </c>
      <c r="F305" s="178"/>
      <c r="G305" s="179">
        <f>ROUND(E305*F305,2)</f>
        <v>0</v>
      </c>
      <c r="H305" s="178"/>
      <c r="I305" s="179">
        <f>ROUND(E305*H305,2)</f>
        <v>0</v>
      </c>
      <c r="J305" s="178"/>
      <c r="K305" s="179">
        <f>ROUND(E305*J305,2)</f>
        <v>0</v>
      </c>
      <c r="L305" s="179">
        <v>21</v>
      </c>
      <c r="M305" s="179">
        <f>G305*(1+L305/100)</f>
        <v>0</v>
      </c>
      <c r="N305" s="177">
        <v>0</v>
      </c>
      <c r="O305" s="177">
        <f>ROUND(E305*N305,2)</f>
        <v>0</v>
      </c>
      <c r="P305" s="177">
        <v>0</v>
      </c>
      <c r="Q305" s="177">
        <f>ROUND(E305*P305,2)</f>
        <v>0</v>
      </c>
      <c r="R305" s="179"/>
      <c r="S305" s="179" t="s">
        <v>205</v>
      </c>
      <c r="T305" s="180" t="s">
        <v>154</v>
      </c>
      <c r="U305" s="158">
        <v>0</v>
      </c>
      <c r="V305" s="158">
        <f>ROUND(E305*U305,2)</f>
        <v>0</v>
      </c>
      <c r="W305" s="158"/>
      <c r="X305" s="158" t="s">
        <v>728</v>
      </c>
      <c r="Y305" s="147"/>
      <c r="Z305" s="147"/>
      <c r="AA305" s="147"/>
      <c r="AB305" s="147"/>
      <c r="AC305" s="147"/>
      <c r="AD305" s="147"/>
      <c r="AE305" s="147"/>
      <c r="AF305" s="147"/>
      <c r="AG305" s="147" t="s">
        <v>766</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266"/>
      <c r="D306" s="267"/>
      <c r="E306" s="267"/>
      <c r="F306" s="267"/>
      <c r="G306" s="267"/>
      <c r="H306" s="158"/>
      <c r="I306" s="158"/>
      <c r="J306" s="158"/>
      <c r="K306" s="158"/>
      <c r="L306" s="158"/>
      <c r="M306" s="158"/>
      <c r="N306" s="157"/>
      <c r="O306" s="157"/>
      <c r="P306" s="157"/>
      <c r="Q306" s="157"/>
      <c r="R306" s="158"/>
      <c r="S306" s="158"/>
      <c r="T306" s="158"/>
      <c r="U306" s="158"/>
      <c r="V306" s="158"/>
      <c r="W306" s="158"/>
      <c r="X306" s="158"/>
      <c r="Y306" s="147"/>
      <c r="Z306" s="147"/>
      <c r="AA306" s="147"/>
      <c r="AB306" s="147"/>
      <c r="AC306" s="147"/>
      <c r="AD306" s="147"/>
      <c r="AE306" s="147"/>
      <c r="AF306" s="147"/>
      <c r="AG306" s="147" t="s">
        <v>159</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74">
        <v>138</v>
      </c>
      <c r="B307" s="175" t="s">
        <v>740</v>
      </c>
      <c r="C307" s="185" t="s">
        <v>928</v>
      </c>
      <c r="D307" s="176" t="s">
        <v>742</v>
      </c>
      <c r="E307" s="177">
        <v>87</v>
      </c>
      <c r="F307" s="178"/>
      <c r="G307" s="179">
        <f>ROUND(E307*F307,2)</f>
        <v>0</v>
      </c>
      <c r="H307" s="178"/>
      <c r="I307" s="179">
        <f>ROUND(E307*H307,2)</f>
        <v>0</v>
      </c>
      <c r="J307" s="178"/>
      <c r="K307" s="179">
        <f>ROUND(E307*J307,2)</f>
        <v>0</v>
      </c>
      <c r="L307" s="179">
        <v>21</v>
      </c>
      <c r="M307" s="179">
        <f>G307*(1+L307/100)</f>
        <v>0</v>
      </c>
      <c r="N307" s="177">
        <v>0</v>
      </c>
      <c r="O307" s="177">
        <f>ROUND(E307*N307,2)</f>
        <v>0</v>
      </c>
      <c r="P307" s="177">
        <v>0</v>
      </c>
      <c r="Q307" s="177">
        <f>ROUND(E307*P307,2)</f>
        <v>0</v>
      </c>
      <c r="R307" s="179"/>
      <c r="S307" s="179" t="s">
        <v>205</v>
      </c>
      <c r="T307" s="180" t="s">
        <v>154</v>
      </c>
      <c r="U307" s="158">
        <v>0</v>
      </c>
      <c r="V307" s="158">
        <f>ROUND(E307*U307,2)</f>
        <v>0</v>
      </c>
      <c r="W307" s="158"/>
      <c r="X307" s="158" t="s">
        <v>728</v>
      </c>
      <c r="Y307" s="147"/>
      <c r="Z307" s="147"/>
      <c r="AA307" s="147"/>
      <c r="AB307" s="147"/>
      <c r="AC307" s="147"/>
      <c r="AD307" s="147"/>
      <c r="AE307" s="147"/>
      <c r="AF307" s="147"/>
      <c r="AG307" s="147" t="s">
        <v>766</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266"/>
      <c r="D308" s="267"/>
      <c r="E308" s="267"/>
      <c r="F308" s="267"/>
      <c r="G308" s="267"/>
      <c r="H308" s="158"/>
      <c r="I308" s="158"/>
      <c r="J308" s="158"/>
      <c r="K308" s="158"/>
      <c r="L308" s="158"/>
      <c r="M308" s="158"/>
      <c r="N308" s="157"/>
      <c r="O308" s="157"/>
      <c r="P308" s="157"/>
      <c r="Q308" s="157"/>
      <c r="R308" s="158"/>
      <c r="S308" s="158"/>
      <c r="T308" s="158"/>
      <c r="U308" s="158"/>
      <c r="V308" s="158"/>
      <c r="W308" s="158"/>
      <c r="X308" s="158"/>
      <c r="Y308" s="147"/>
      <c r="Z308" s="147"/>
      <c r="AA308" s="147"/>
      <c r="AB308" s="147"/>
      <c r="AC308" s="147"/>
      <c r="AD308" s="147"/>
      <c r="AE308" s="147"/>
      <c r="AF308" s="147"/>
      <c r="AG308" s="147" t="s">
        <v>159</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74">
        <v>139</v>
      </c>
      <c r="B309" s="175" t="s">
        <v>740</v>
      </c>
      <c r="C309" s="185" t="s">
        <v>929</v>
      </c>
      <c r="D309" s="176" t="s">
        <v>742</v>
      </c>
      <c r="E309" s="177">
        <v>116</v>
      </c>
      <c r="F309" s="178"/>
      <c r="G309" s="179">
        <f>ROUND(E309*F309,2)</f>
        <v>0</v>
      </c>
      <c r="H309" s="178"/>
      <c r="I309" s="179">
        <f>ROUND(E309*H309,2)</f>
        <v>0</v>
      </c>
      <c r="J309" s="178"/>
      <c r="K309" s="179">
        <f>ROUND(E309*J309,2)</f>
        <v>0</v>
      </c>
      <c r="L309" s="179">
        <v>21</v>
      </c>
      <c r="M309" s="179">
        <f>G309*(1+L309/100)</f>
        <v>0</v>
      </c>
      <c r="N309" s="177">
        <v>0</v>
      </c>
      <c r="O309" s="177">
        <f>ROUND(E309*N309,2)</f>
        <v>0</v>
      </c>
      <c r="P309" s="177">
        <v>0</v>
      </c>
      <c r="Q309" s="177">
        <f>ROUND(E309*P309,2)</f>
        <v>0</v>
      </c>
      <c r="R309" s="179"/>
      <c r="S309" s="179" t="s">
        <v>205</v>
      </c>
      <c r="T309" s="180" t="s">
        <v>154</v>
      </c>
      <c r="U309" s="158">
        <v>0</v>
      </c>
      <c r="V309" s="158">
        <f>ROUND(E309*U309,2)</f>
        <v>0</v>
      </c>
      <c r="W309" s="158"/>
      <c r="X309" s="158" t="s">
        <v>728</v>
      </c>
      <c r="Y309" s="147"/>
      <c r="Z309" s="147"/>
      <c r="AA309" s="147"/>
      <c r="AB309" s="147"/>
      <c r="AC309" s="147"/>
      <c r="AD309" s="147"/>
      <c r="AE309" s="147"/>
      <c r="AF309" s="147"/>
      <c r="AG309" s="147" t="s">
        <v>766</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266"/>
      <c r="D310" s="267"/>
      <c r="E310" s="267"/>
      <c r="F310" s="267"/>
      <c r="G310" s="267"/>
      <c r="H310" s="158"/>
      <c r="I310" s="158"/>
      <c r="J310" s="158"/>
      <c r="K310" s="158"/>
      <c r="L310" s="158"/>
      <c r="M310" s="158"/>
      <c r="N310" s="157"/>
      <c r="O310" s="157"/>
      <c r="P310" s="157"/>
      <c r="Q310" s="157"/>
      <c r="R310" s="158"/>
      <c r="S310" s="158"/>
      <c r="T310" s="158"/>
      <c r="U310" s="158"/>
      <c r="V310" s="158"/>
      <c r="W310" s="158"/>
      <c r="X310" s="158"/>
      <c r="Y310" s="147"/>
      <c r="Z310" s="147"/>
      <c r="AA310" s="147"/>
      <c r="AB310" s="147"/>
      <c r="AC310" s="147"/>
      <c r="AD310" s="147"/>
      <c r="AE310" s="147"/>
      <c r="AF310" s="147"/>
      <c r="AG310" s="147" t="s">
        <v>159</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74">
        <v>140</v>
      </c>
      <c r="B311" s="175" t="s">
        <v>740</v>
      </c>
      <c r="C311" s="185" t="s">
        <v>930</v>
      </c>
      <c r="D311" s="176" t="s">
        <v>742</v>
      </c>
      <c r="E311" s="177">
        <v>29</v>
      </c>
      <c r="F311" s="178"/>
      <c r="G311" s="179">
        <f>ROUND(E311*F311,2)</f>
        <v>0</v>
      </c>
      <c r="H311" s="178"/>
      <c r="I311" s="179">
        <f>ROUND(E311*H311,2)</f>
        <v>0</v>
      </c>
      <c r="J311" s="178"/>
      <c r="K311" s="179">
        <f>ROUND(E311*J311,2)</f>
        <v>0</v>
      </c>
      <c r="L311" s="179">
        <v>21</v>
      </c>
      <c r="M311" s="179">
        <f>G311*(1+L311/100)</f>
        <v>0</v>
      </c>
      <c r="N311" s="177">
        <v>0</v>
      </c>
      <c r="O311" s="177">
        <f>ROUND(E311*N311,2)</f>
        <v>0</v>
      </c>
      <c r="P311" s="177">
        <v>0</v>
      </c>
      <c r="Q311" s="177">
        <f>ROUND(E311*P311,2)</f>
        <v>0</v>
      </c>
      <c r="R311" s="179"/>
      <c r="S311" s="179" t="s">
        <v>205</v>
      </c>
      <c r="T311" s="180" t="s">
        <v>154</v>
      </c>
      <c r="U311" s="158">
        <v>0</v>
      </c>
      <c r="V311" s="158">
        <f>ROUND(E311*U311,2)</f>
        <v>0</v>
      </c>
      <c r="W311" s="158"/>
      <c r="X311" s="158" t="s">
        <v>728</v>
      </c>
      <c r="Y311" s="147"/>
      <c r="Z311" s="147"/>
      <c r="AA311" s="147"/>
      <c r="AB311" s="147"/>
      <c r="AC311" s="147"/>
      <c r="AD311" s="147"/>
      <c r="AE311" s="147"/>
      <c r="AF311" s="147"/>
      <c r="AG311" s="147" t="s">
        <v>766</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266"/>
      <c r="D312" s="267"/>
      <c r="E312" s="267"/>
      <c r="F312" s="267"/>
      <c r="G312" s="267"/>
      <c r="H312" s="158"/>
      <c r="I312" s="158"/>
      <c r="J312" s="158"/>
      <c r="K312" s="158"/>
      <c r="L312" s="158"/>
      <c r="M312" s="158"/>
      <c r="N312" s="157"/>
      <c r="O312" s="157"/>
      <c r="P312" s="157"/>
      <c r="Q312" s="157"/>
      <c r="R312" s="158"/>
      <c r="S312" s="158"/>
      <c r="T312" s="158"/>
      <c r="U312" s="158"/>
      <c r="V312" s="158"/>
      <c r="W312" s="158"/>
      <c r="X312" s="158"/>
      <c r="Y312" s="147"/>
      <c r="Z312" s="147"/>
      <c r="AA312" s="147"/>
      <c r="AB312" s="147"/>
      <c r="AC312" s="147"/>
      <c r="AD312" s="147"/>
      <c r="AE312" s="147"/>
      <c r="AF312" s="147"/>
      <c r="AG312" s="147" t="s">
        <v>159</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74">
        <v>141</v>
      </c>
      <c r="B313" s="175" t="s">
        <v>740</v>
      </c>
      <c r="C313" s="185" t="s">
        <v>931</v>
      </c>
      <c r="D313" s="176" t="s">
        <v>742</v>
      </c>
      <c r="E313" s="177">
        <v>116</v>
      </c>
      <c r="F313" s="178"/>
      <c r="G313" s="179">
        <f>ROUND(E313*F313,2)</f>
        <v>0</v>
      </c>
      <c r="H313" s="178"/>
      <c r="I313" s="179">
        <f>ROUND(E313*H313,2)</f>
        <v>0</v>
      </c>
      <c r="J313" s="178"/>
      <c r="K313" s="179">
        <f>ROUND(E313*J313,2)</f>
        <v>0</v>
      </c>
      <c r="L313" s="179">
        <v>21</v>
      </c>
      <c r="M313" s="179">
        <f>G313*(1+L313/100)</f>
        <v>0</v>
      </c>
      <c r="N313" s="177">
        <v>0</v>
      </c>
      <c r="O313" s="177">
        <f>ROUND(E313*N313,2)</f>
        <v>0</v>
      </c>
      <c r="P313" s="177">
        <v>0</v>
      </c>
      <c r="Q313" s="177">
        <f>ROUND(E313*P313,2)</f>
        <v>0</v>
      </c>
      <c r="R313" s="179"/>
      <c r="S313" s="179" t="s">
        <v>205</v>
      </c>
      <c r="T313" s="180" t="s">
        <v>154</v>
      </c>
      <c r="U313" s="158">
        <v>0</v>
      </c>
      <c r="V313" s="158">
        <f>ROUND(E313*U313,2)</f>
        <v>0</v>
      </c>
      <c r="W313" s="158"/>
      <c r="X313" s="158" t="s">
        <v>728</v>
      </c>
      <c r="Y313" s="147"/>
      <c r="Z313" s="147"/>
      <c r="AA313" s="147"/>
      <c r="AB313" s="147"/>
      <c r="AC313" s="147"/>
      <c r="AD313" s="147"/>
      <c r="AE313" s="147"/>
      <c r="AF313" s="147"/>
      <c r="AG313" s="147" t="s">
        <v>766</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266"/>
      <c r="D314" s="267"/>
      <c r="E314" s="267"/>
      <c r="F314" s="267"/>
      <c r="G314" s="267"/>
      <c r="H314" s="158"/>
      <c r="I314" s="158"/>
      <c r="J314" s="158"/>
      <c r="K314" s="158"/>
      <c r="L314" s="158"/>
      <c r="M314" s="158"/>
      <c r="N314" s="157"/>
      <c r="O314" s="157"/>
      <c r="P314" s="157"/>
      <c r="Q314" s="157"/>
      <c r="R314" s="158"/>
      <c r="S314" s="158"/>
      <c r="T314" s="158"/>
      <c r="U314" s="158"/>
      <c r="V314" s="158"/>
      <c r="W314" s="158"/>
      <c r="X314" s="158"/>
      <c r="Y314" s="147"/>
      <c r="Z314" s="147"/>
      <c r="AA314" s="147"/>
      <c r="AB314" s="147"/>
      <c r="AC314" s="147"/>
      <c r="AD314" s="147"/>
      <c r="AE314" s="147"/>
      <c r="AF314" s="147"/>
      <c r="AG314" s="147" t="s">
        <v>159</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74">
        <v>142</v>
      </c>
      <c r="B315" s="175" t="s">
        <v>740</v>
      </c>
      <c r="C315" s="185" t="s">
        <v>932</v>
      </c>
      <c r="D315" s="176" t="s">
        <v>742</v>
      </c>
      <c r="E315" s="177">
        <v>553</v>
      </c>
      <c r="F315" s="178"/>
      <c r="G315" s="179">
        <f>ROUND(E315*F315,2)</f>
        <v>0</v>
      </c>
      <c r="H315" s="178"/>
      <c r="I315" s="179">
        <f>ROUND(E315*H315,2)</f>
        <v>0</v>
      </c>
      <c r="J315" s="178"/>
      <c r="K315" s="179">
        <f>ROUND(E315*J315,2)</f>
        <v>0</v>
      </c>
      <c r="L315" s="179">
        <v>21</v>
      </c>
      <c r="M315" s="179">
        <f>G315*(1+L315/100)</f>
        <v>0</v>
      </c>
      <c r="N315" s="177">
        <v>0</v>
      </c>
      <c r="O315" s="177">
        <f>ROUND(E315*N315,2)</f>
        <v>0</v>
      </c>
      <c r="P315" s="177">
        <v>0</v>
      </c>
      <c r="Q315" s="177">
        <f>ROUND(E315*P315,2)</f>
        <v>0</v>
      </c>
      <c r="R315" s="179"/>
      <c r="S315" s="179" t="s">
        <v>205</v>
      </c>
      <c r="T315" s="180" t="s">
        <v>154</v>
      </c>
      <c r="U315" s="158">
        <v>0</v>
      </c>
      <c r="V315" s="158">
        <f>ROUND(E315*U315,2)</f>
        <v>0</v>
      </c>
      <c r="W315" s="158"/>
      <c r="X315" s="158" t="s">
        <v>728</v>
      </c>
      <c r="Y315" s="147"/>
      <c r="Z315" s="147"/>
      <c r="AA315" s="147"/>
      <c r="AB315" s="147"/>
      <c r="AC315" s="147"/>
      <c r="AD315" s="147"/>
      <c r="AE315" s="147"/>
      <c r="AF315" s="147"/>
      <c r="AG315" s="147" t="s">
        <v>766</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266"/>
      <c r="D316" s="267"/>
      <c r="E316" s="267"/>
      <c r="F316" s="267"/>
      <c r="G316" s="267"/>
      <c r="H316" s="158"/>
      <c r="I316" s="158"/>
      <c r="J316" s="158"/>
      <c r="K316" s="158"/>
      <c r="L316" s="158"/>
      <c r="M316" s="158"/>
      <c r="N316" s="157"/>
      <c r="O316" s="157"/>
      <c r="P316" s="157"/>
      <c r="Q316" s="157"/>
      <c r="R316" s="158"/>
      <c r="S316" s="158"/>
      <c r="T316" s="158"/>
      <c r="U316" s="158"/>
      <c r="V316" s="158"/>
      <c r="W316" s="158"/>
      <c r="X316" s="158"/>
      <c r="Y316" s="147"/>
      <c r="Z316" s="147"/>
      <c r="AA316" s="147"/>
      <c r="AB316" s="147"/>
      <c r="AC316" s="147"/>
      <c r="AD316" s="147"/>
      <c r="AE316" s="147"/>
      <c r="AF316" s="147"/>
      <c r="AG316" s="147" t="s">
        <v>159</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74">
        <v>143</v>
      </c>
      <c r="B317" s="175" t="s">
        <v>740</v>
      </c>
      <c r="C317" s="185" t="s">
        <v>933</v>
      </c>
      <c r="D317" s="176" t="s">
        <v>742</v>
      </c>
      <c r="E317" s="177">
        <v>1105</v>
      </c>
      <c r="F317" s="178"/>
      <c r="G317" s="179">
        <f>ROUND(E317*F317,2)</f>
        <v>0</v>
      </c>
      <c r="H317" s="178"/>
      <c r="I317" s="179">
        <f>ROUND(E317*H317,2)</f>
        <v>0</v>
      </c>
      <c r="J317" s="178"/>
      <c r="K317" s="179">
        <f>ROUND(E317*J317,2)</f>
        <v>0</v>
      </c>
      <c r="L317" s="179">
        <v>21</v>
      </c>
      <c r="M317" s="179">
        <f>G317*(1+L317/100)</f>
        <v>0</v>
      </c>
      <c r="N317" s="177">
        <v>0</v>
      </c>
      <c r="O317" s="177">
        <f>ROUND(E317*N317,2)</f>
        <v>0</v>
      </c>
      <c r="P317" s="177">
        <v>0</v>
      </c>
      <c r="Q317" s="177">
        <f>ROUND(E317*P317,2)</f>
        <v>0</v>
      </c>
      <c r="R317" s="179"/>
      <c r="S317" s="179" t="s">
        <v>205</v>
      </c>
      <c r="T317" s="180" t="s">
        <v>154</v>
      </c>
      <c r="U317" s="158">
        <v>0</v>
      </c>
      <c r="V317" s="158">
        <f>ROUND(E317*U317,2)</f>
        <v>0</v>
      </c>
      <c r="W317" s="158"/>
      <c r="X317" s="158" t="s">
        <v>728</v>
      </c>
      <c r="Y317" s="147"/>
      <c r="Z317" s="147"/>
      <c r="AA317" s="147"/>
      <c r="AB317" s="147"/>
      <c r="AC317" s="147"/>
      <c r="AD317" s="147"/>
      <c r="AE317" s="147"/>
      <c r="AF317" s="147"/>
      <c r="AG317" s="147" t="s">
        <v>766</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266"/>
      <c r="D318" s="267"/>
      <c r="E318" s="267"/>
      <c r="F318" s="267"/>
      <c r="G318" s="267"/>
      <c r="H318" s="158"/>
      <c r="I318" s="158"/>
      <c r="J318" s="158"/>
      <c r="K318" s="158"/>
      <c r="L318" s="158"/>
      <c r="M318" s="158"/>
      <c r="N318" s="157"/>
      <c r="O318" s="157"/>
      <c r="P318" s="157"/>
      <c r="Q318" s="157"/>
      <c r="R318" s="158"/>
      <c r="S318" s="158"/>
      <c r="T318" s="158"/>
      <c r="U318" s="158"/>
      <c r="V318" s="158"/>
      <c r="W318" s="158"/>
      <c r="X318" s="158"/>
      <c r="Y318" s="147"/>
      <c r="Z318" s="147"/>
      <c r="AA318" s="147"/>
      <c r="AB318" s="147"/>
      <c r="AC318" s="147"/>
      <c r="AD318" s="147"/>
      <c r="AE318" s="147"/>
      <c r="AF318" s="147"/>
      <c r="AG318" s="147" t="s">
        <v>159</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74">
        <v>144</v>
      </c>
      <c r="B319" s="175" t="s">
        <v>740</v>
      </c>
      <c r="C319" s="185" t="s">
        <v>934</v>
      </c>
      <c r="D319" s="176" t="s">
        <v>742</v>
      </c>
      <c r="E319" s="177">
        <v>1105</v>
      </c>
      <c r="F319" s="178"/>
      <c r="G319" s="179">
        <f>ROUND(E319*F319,2)</f>
        <v>0</v>
      </c>
      <c r="H319" s="178"/>
      <c r="I319" s="179">
        <f>ROUND(E319*H319,2)</f>
        <v>0</v>
      </c>
      <c r="J319" s="178"/>
      <c r="K319" s="179">
        <f>ROUND(E319*J319,2)</f>
        <v>0</v>
      </c>
      <c r="L319" s="179">
        <v>21</v>
      </c>
      <c r="M319" s="179">
        <f>G319*(1+L319/100)</f>
        <v>0</v>
      </c>
      <c r="N319" s="177">
        <v>0</v>
      </c>
      <c r="O319" s="177">
        <f>ROUND(E319*N319,2)</f>
        <v>0</v>
      </c>
      <c r="P319" s="177">
        <v>0</v>
      </c>
      <c r="Q319" s="177">
        <f>ROUND(E319*P319,2)</f>
        <v>0</v>
      </c>
      <c r="R319" s="179"/>
      <c r="S319" s="179" t="s">
        <v>205</v>
      </c>
      <c r="T319" s="180" t="s">
        <v>154</v>
      </c>
      <c r="U319" s="158">
        <v>0</v>
      </c>
      <c r="V319" s="158">
        <f>ROUND(E319*U319,2)</f>
        <v>0</v>
      </c>
      <c r="W319" s="158"/>
      <c r="X319" s="158" t="s">
        <v>728</v>
      </c>
      <c r="Y319" s="147"/>
      <c r="Z319" s="147"/>
      <c r="AA319" s="147"/>
      <c r="AB319" s="147"/>
      <c r="AC319" s="147"/>
      <c r="AD319" s="147"/>
      <c r="AE319" s="147"/>
      <c r="AF319" s="147"/>
      <c r="AG319" s="147" t="s">
        <v>766</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266"/>
      <c r="D320" s="267"/>
      <c r="E320" s="267"/>
      <c r="F320" s="267"/>
      <c r="G320" s="267"/>
      <c r="H320" s="158"/>
      <c r="I320" s="158"/>
      <c r="J320" s="158"/>
      <c r="K320" s="158"/>
      <c r="L320" s="158"/>
      <c r="M320" s="158"/>
      <c r="N320" s="157"/>
      <c r="O320" s="157"/>
      <c r="P320" s="157"/>
      <c r="Q320" s="157"/>
      <c r="R320" s="158"/>
      <c r="S320" s="158"/>
      <c r="T320" s="158"/>
      <c r="U320" s="158"/>
      <c r="V320" s="158"/>
      <c r="W320" s="158"/>
      <c r="X320" s="158"/>
      <c r="Y320" s="147"/>
      <c r="Z320" s="147"/>
      <c r="AA320" s="147"/>
      <c r="AB320" s="147"/>
      <c r="AC320" s="147"/>
      <c r="AD320" s="147"/>
      <c r="AE320" s="147"/>
      <c r="AF320" s="147"/>
      <c r="AG320" s="147" t="s">
        <v>159</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74">
        <v>145</v>
      </c>
      <c r="B321" s="175" t="s">
        <v>740</v>
      </c>
      <c r="C321" s="185" t="s">
        <v>935</v>
      </c>
      <c r="D321" s="176" t="s">
        <v>742</v>
      </c>
      <c r="E321" s="177">
        <v>1105</v>
      </c>
      <c r="F321" s="178"/>
      <c r="G321" s="179">
        <f>ROUND(E321*F321,2)</f>
        <v>0</v>
      </c>
      <c r="H321" s="178"/>
      <c r="I321" s="179">
        <f>ROUND(E321*H321,2)</f>
        <v>0</v>
      </c>
      <c r="J321" s="178"/>
      <c r="K321" s="179">
        <f>ROUND(E321*J321,2)</f>
        <v>0</v>
      </c>
      <c r="L321" s="179">
        <v>21</v>
      </c>
      <c r="M321" s="179">
        <f>G321*(1+L321/100)</f>
        <v>0</v>
      </c>
      <c r="N321" s="177">
        <v>0</v>
      </c>
      <c r="O321" s="177">
        <f>ROUND(E321*N321,2)</f>
        <v>0</v>
      </c>
      <c r="P321" s="177">
        <v>0</v>
      </c>
      <c r="Q321" s="177">
        <f>ROUND(E321*P321,2)</f>
        <v>0</v>
      </c>
      <c r="R321" s="179"/>
      <c r="S321" s="179" t="s">
        <v>205</v>
      </c>
      <c r="T321" s="180" t="s">
        <v>154</v>
      </c>
      <c r="U321" s="158">
        <v>0</v>
      </c>
      <c r="V321" s="158">
        <f>ROUND(E321*U321,2)</f>
        <v>0</v>
      </c>
      <c r="W321" s="158"/>
      <c r="X321" s="158" t="s">
        <v>728</v>
      </c>
      <c r="Y321" s="147"/>
      <c r="Z321" s="147"/>
      <c r="AA321" s="147"/>
      <c r="AB321" s="147"/>
      <c r="AC321" s="147"/>
      <c r="AD321" s="147"/>
      <c r="AE321" s="147"/>
      <c r="AF321" s="147"/>
      <c r="AG321" s="147" t="s">
        <v>766</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266"/>
      <c r="D322" s="267"/>
      <c r="E322" s="267"/>
      <c r="F322" s="267"/>
      <c r="G322" s="267"/>
      <c r="H322" s="158"/>
      <c r="I322" s="158"/>
      <c r="J322" s="158"/>
      <c r="K322" s="158"/>
      <c r="L322" s="158"/>
      <c r="M322" s="158"/>
      <c r="N322" s="157"/>
      <c r="O322" s="157"/>
      <c r="P322" s="157"/>
      <c r="Q322" s="157"/>
      <c r="R322" s="158"/>
      <c r="S322" s="158"/>
      <c r="T322" s="158"/>
      <c r="U322" s="158"/>
      <c r="V322" s="158"/>
      <c r="W322" s="158"/>
      <c r="X322" s="158"/>
      <c r="Y322" s="147"/>
      <c r="Z322" s="147"/>
      <c r="AA322" s="147"/>
      <c r="AB322" s="147"/>
      <c r="AC322" s="147"/>
      <c r="AD322" s="147"/>
      <c r="AE322" s="147"/>
      <c r="AF322" s="147"/>
      <c r="AG322" s="147" t="s">
        <v>159</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74">
        <v>146</v>
      </c>
      <c r="B323" s="175" t="s">
        <v>740</v>
      </c>
      <c r="C323" s="185" t="s">
        <v>915</v>
      </c>
      <c r="D323" s="176" t="s">
        <v>742</v>
      </c>
      <c r="E323" s="177">
        <v>1105</v>
      </c>
      <c r="F323" s="178"/>
      <c r="G323" s="179">
        <f>ROUND(E323*F323,2)</f>
        <v>0</v>
      </c>
      <c r="H323" s="178"/>
      <c r="I323" s="179">
        <f>ROUND(E323*H323,2)</f>
        <v>0</v>
      </c>
      <c r="J323" s="178"/>
      <c r="K323" s="179">
        <f>ROUND(E323*J323,2)</f>
        <v>0</v>
      </c>
      <c r="L323" s="179">
        <v>21</v>
      </c>
      <c r="M323" s="179">
        <f>G323*(1+L323/100)</f>
        <v>0</v>
      </c>
      <c r="N323" s="177">
        <v>0</v>
      </c>
      <c r="O323" s="177">
        <f>ROUND(E323*N323,2)</f>
        <v>0</v>
      </c>
      <c r="P323" s="177">
        <v>0</v>
      </c>
      <c r="Q323" s="177">
        <f>ROUND(E323*P323,2)</f>
        <v>0</v>
      </c>
      <c r="R323" s="179"/>
      <c r="S323" s="179" t="s">
        <v>205</v>
      </c>
      <c r="T323" s="180" t="s">
        <v>154</v>
      </c>
      <c r="U323" s="158">
        <v>0</v>
      </c>
      <c r="V323" s="158">
        <f>ROUND(E323*U323,2)</f>
        <v>0</v>
      </c>
      <c r="W323" s="158"/>
      <c r="X323" s="158" t="s">
        <v>728</v>
      </c>
      <c r="Y323" s="147"/>
      <c r="Z323" s="147"/>
      <c r="AA323" s="147"/>
      <c r="AB323" s="147"/>
      <c r="AC323" s="147"/>
      <c r="AD323" s="147"/>
      <c r="AE323" s="147"/>
      <c r="AF323" s="147"/>
      <c r="AG323" s="147" t="s">
        <v>766</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266"/>
      <c r="D324" s="267"/>
      <c r="E324" s="267"/>
      <c r="F324" s="267"/>
      <c r="G324" s="267"/>
      <c r="H324" s="158"/>
      <c r="I324" s="158"/>
      <c r="J324" s="158"/>
      <c r="K324" s="158"/>
      <c r="L324" s="158"/>
      <c r="M324" s="158"/>
      <c r="N324" s="157"/>
      <c r="O324" s="157"/>
      <c r="P324" s="157"/>
      <c r="Q324" s="157"/>
      <c r="R324" s="158"/>
      <c r="S324" s="158"/>
      <c r="T324" s="158"/>
      <c r="U324" s="158"/>
      <c r="V324" s="158"/>
      <c r="W324" s="158"/>
      <c r="X324" s="158"/>
      <c r="Y324" s="147"/>
      <c r="Z324" s="147"/>
      <c r="AA324" s="147"/>
      <c r="AB324" s="147"/>
      <c r="AC324" s="147"/>
      <c r="AD324" s="147"/>
      <c r="AE324" s="147"/>
      <c r="AF324" s="147"/>
      <c r="AG324" s="147" t="s">
        <v>159</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74">
        <v>147</v>
      </c>
      <c r="B325" s="175" t="s">
        <v>740</v>
      </c>
      <c r="C325" s="185" t="s">
        <v>936</v>
      </c>
      <c r="D325" s="176" t="s">
        <v>742</v>
      </c>
      <c r="E325" s="177">
        <v>1105</v>
      </c>
      <c r="F325" s="178"/>
      <c r="G325" s="179">
        <f>ROUND(E325*F325,2)</f>
        <v>0</v>
      </c>
      <c r="H325" s="178"/>
      <c r="I325" s="179">
        <f>ROUND(E325*H325,2)</f>
        <v>0</v>
      </c>
      <c r="J325" s="178"/>
      <c r="K325" s="179">
        <f>ROUND(E325*J325,2)</f>
        <v>0</v>
      </c>
      <c r="L325" s="179">
        <v>21</v>
      </c>
      <c r="M325" s="179">
        <f>G325*(1+L325/100)</f>
        <v>0</v>
      </c>
      <c r="N325" s="177">
        <v>0</v>
      </c>
      <c r="O325" s="177">
        <f>ROUND(E325*N325,2)</f>
        <v>0</v>
      </c>
      <c r="P325" s="177">
        <v>0</v>
      </c>
      <c r="Q325" s="177">
        <f>ROUND(E325*P325,2)</f>
        <v>0</v>
      </c>
      <c r="R325" s="179"/>
      <c r="S325" s="179" t="s">
        <v>205</v>
      </c>
      <c r="T325" s="180" t="s">
        <v>154</v>
      </c>
      <c r="U325" s="158">
        <v>0</v>
      </c>
      <c r="V325" s="158">
        <f>ROUND(E325*U325,2)</f>
        <v>0</v>
      </c>
      <c r="W325" s="158"/>
      <c r="X325" s="158" t="s">
        <v>728</v>
      </c>
      <c r="Y325" s="147"/>
      <c r="Z325" s="147"/>
      <c r="AA325" s="147"/>
      <c r="AB325" s="147"/>
      <c r="AC325" s="147"/>
      <c r="AD325" s="147"/>
      <c r="AE325" s="147"/>
      <c r="AF325" s="147"/>
      <c r="AG325" s="147" t="s">
        <v>766</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266"/>
      <c r="D326" s="267"/>
      <c r="E326" s="267"/>
      <c r="F326" s="267"/>
      <c r="G326" s="267"/>
      <c r="H326" s="158"/>
      <c r="I326" s="158"/>
      <c r="J326" s="158"/>
      <c r="K326" s="158"/>
      <c r="L326" s="158"/>
      <c r="M326" s="158"/>
      <c r="N326" s="157"/>
      <c r="O326" s="157"/>
      <c r="P326" s="157"/>
      <c r="Q326" s="157"/>
      <c r="R326" s="158"/>
      <c r="S326" s="158"/>
      <c r="T326" s="158"/>
      <c r="U326" s="158"/>
      <c r="V326" s="158"/>
      <c r="W326" s="158"/>
      <c r="X326" s="158"/>
      <c r="Y326" s="147"/>
      <c r="Z326" s="147"/>
      <c r="AA326" s="147"/>
      <c r="AB326" s="147"/>
      <c r="AC326" s="147"/>
      <c r="AD326" s="147"/>
      <c r="AE326" s="147"/>
      <c r="AF326" s="147"/>
      <c r="AG326" s="147" t="s">
        <v>159</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74">
        <v>148</v>
      </c>
      <c r="B327" s="175" t="s">
        <v>740</v>
      </c>
      <c r="C327" s="185" t="s">
        <v>937</v>
      </c>
      <c r="D327" s="176" t="s">
        <v>742</v>
      </c>
      <c r="E327" s="177">
        <v>1105</v>
      </c>
      <c r="F327" s="178"/>
      <c r="G327" s="179">
        <f>ROUND(E327*F327,2)</f>
        <v>0</v>
      </c>
      <c r="H327" s="178"/>
      <c r="I327" s="179">
        <f>ROUND(E327*H327,2)</f>
        <v>0</v>
      </c>
      <c r="J327" s="178"/>
      <c r="K327" s="179">
        <f>ROUND(E327*J327,2)</f>
        <v>0</v>
      </c>
      <c r="L327" s="179">
        <v>21</v>
      </c>
      <c r="M327" s="179">
        <f>G327*(1+L327/100)</f>
        <v>0</v>
      </c>
      <c r="N327" s="177">
        <v>0</v>
      </c>
      <c r="O327" s="177">
        <f>ROUND(E327*N327,2)</f>
        <v>0</v>
      </c>
      <c r="P327" s="177">
        <v>0</v>
      </c>
      <c r="Q327" s="177">
        <f>ROUND(E327*P327,2)</f>
        <v>0</v>
      </c>
      <c r="R327" s="179"/>
      <c r="S327" s="179" t="s">
        <v>205</v>
      </c>
      <c r="T327" s="180" t="s">
        <v>154</v>
      </c>
      <c r="U327" s="158">
        <v>0</v>
      </c>
      <c r="V327" s="158">
        <f>ROUND(E327*U327,2)</f>
        <v>0</v>
      </c>
      <c r="W327" s="158"/>
      <c r="X327" s="158" t="s">
        <v>728</v>
      </c>
      <c r="Y327" s="147"/>
      <c r="Z327" s="147"/>
      <c r="AA327" s="147"/>
      <c r="AB327" s="147"/>
      <c r="AC327" s="147"/>
      <c r="AD327" s="147"/>
      <c r="AE327" s="147"/>
      <c r="AF327" s="147"/>
      <c r="AG327" s="147" t="s">
        <v>766</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266"/>
      <c r="D328" s="267"/>
      <c r="E328" s="267"/>
      <c r="F328" s="267"/>
      <c r="G328" s="267"/>
      <c r="H328" s="158"/>
      <c r="I328" s="158"/>
      <c r="J328" s="158"/>
      <c r="K328" s="158"/>
      <c r="L328" s="158"/>
      <c r="M328" s="158"/>
      <c r="N328" s="157"/>
      <c r="O328" s="157"/>
      <c r="P328" s="157"/>
      <c r="Q328" s="157"/>
      <c r="R328" s="158"/>
      <c r="S328" s="158"/>
      <c r="T328" s="158"/>
      <c r="U328" s="158"/>
      <c r="V328" s="158"/>
      <c r="W328" s="158"/>
      <c r="X328" s="158"/>
      <c r="Y328" s="147"/>
      <c r="Z328" s="147"/>
      <c r="AA328" s="147"/>
      <c r="AB328" s="147"/>
      <c r="AC328" s="147"/>
      <c r="AD328" s="147"/>
      <c r="AE328" s="147"/>
      <c r="AF328" s="147"/>
      <c r="AG328" s="147" t="s">
        <v>159</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74">
        <v>149</v>
      </c>
      <c r="B329" s="175" t="s">
        <v>740</v>
      </c>
      <c r="C329" s="185" t="s">
        <v>938</v>
      </c>
      <c r="D329" s="176" t="s">
        <v>742</v>
      </c>
      <c r="E329" s="177">
        <v>49</v>
      </c>
      <c r="F329" s="178"/>
      <c r="G329" s="179">
        <f>ROUND(E329*F329,2)</f>
        <v>0</v>
      </c>
      <c r="H329" s="178"/>
      <c r="I329" s="179">
        <f>ROUND(E329*H329,2)</f>
        <v>0</v>
      </c>
      <c r="J329" s="178"/>
      <c r="K329" s="179">
        <f>ROUND(E329*J329,2)</f>
        <v>0</v>
      </c>
      <c r="L329" s="179">
        <v>21</v>
      </c>
      <c r="M329" s="179">
        <f>G329*(1+L329/100)</f>
        <v>0</v>
      </c>
      <c r="N329" s="177">
        <v>0</v>
      </c>
      <c r="O329" s="177">
        <f>ROUND(E329*N329,2)</f>
        <v>0</v>
      </c>
      <c r="P329" s="177">
        <v>0</v>
      </c>
      <c r="Q329" s="177">
        <f>ROUND(E329*P329,2)</f>
        <v>0</v>
      </c>
      <c r="R329" s="179"/>
      <c r="S329" s="179" t="s">
        <v>205</v>
      </c>
      <c r="T329" s="180" t="s">
        <v>154</v>
      </c>
      <c r="U329" s="158">
        <v>0</v>
      </c>
      <c r="V329" s="158">
        <f>ROUND(E329*U329,2)</f>
        <v>0</v>
      </c>
      <c r="W329" s="158"/>
      <c r="X329" s="158" t="s">
        <v>728</v>
      </c>
      <c r="Y329" s="147"/>
      <c r="Z329" s="147"/>
      <c r="AA329" s="147"/>
      <c r="AB329" s="147"/>
      <c r="AC329" s="147"/>
      <c r="AD329" s="147"/>
      <c r="AE329" s="147"/>
      <c r="AF329" s="147"/>
      <c r="AG329" s="147" t="s">
        <v>766</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266"/>
      <c r="D330" s="267"/>
      <c r="E330" s="267"/>
      <c r="F330" s="267"/>
      <c r="G330" s="267"/>
      <c r="H330" s="158"/>
      <c r="I330" s="158"/>
      <c r="J330" s="158"/>
      <c r="K330" s="158"/>
      <c r="L330" s="158"/>
      <c r="M330" s="158"/>
      <c r="N330" s="157"/>
      <c r="O330" s="157"/>
      <c r="P330" s="157"/>
      <c r="Q330" s="157"/>
      <c r="R330" s="158"/>
      <c r="S330" s="158"/>
      <c r="T330" s="158"/>
      <c r="U330" s="158"/>
      <c r="V330" s="158"/>
      <c r="W330" s="158"/>
      <c r="X330" s="158"/>
      <c r="Y330" s="147"/>
      <c r="Z330" s="147"/>
      <c r="AA330" s="147"/>
      <c r="AB330" s="147"/>
      <c r="AC330" s="147"/>
      <c r="AD330" s="147"/>
      <c r="AE330" s="147"/>
      <c r="AF330" s="147"/>
      <c r="AG330" s="147" t="s">
        <v>159</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74">
        <v>150</v>
      </c>
      <c r="B331" s="175" t="s">
        <v>740</v>
      </c>
      <c r="C331" s="185" t="s">
        <v>939</v>
      </c>
      <c r="D331" s="176" t="s">
        <v>742</v>
      </c>
      <c r="E331" s="177">
        <v>132</v>
      </c>
      <c r="F331" s="178"/>
      <c r="G331" s="179">
        <f>ROUND(E331*F331,2)</f>
        <v>0</v>
      </c>
      <c r="H331" s="178"/>
      <c r="I331" s="179">
        <f>ROUND(E331*H331,2)</f>
        <v>0</v>
      </c>
      <c r="J331" s="178"/>
      <c r="K331" s="179">
        <f>ROUND(E331*J331,2)</f>
        <v>0</v>
      </c>
      <c r="L331" s="179">
        <v>21</v>
      </c>
      <c r="M331" s="179">
        <f>G331*(1+L331/100)</f>
        <v>0</v>
      </c>
      <c r="N331" s="177">
        <v>0</v>
      </c>
      <c r="O331" s="177">
        <f>ROUND(E331*N331,2)</f>
        <v>0</v>
      </c>
      <c r="P331" s="177">
        <v>0</v>
      </c>
      <c r="Q331" s="177">
        <f>ROUND(E331*P331,2)</f>
        <v>0</v>
      </c>
      <c r="R331" s="179"/>
      <c r="S331" s="179" t="s">
        <v>205</v>
      </c>
      <c r="T331" s="180" t="s">
        <v>154</v>
      </c>
      <c r="U331" s="158">
        <v>0</v>
      </c>
      <c r="V331" s="158">
        <f>ROUND(E331*U331,2)</f>
        <v>0</v>
      </c>
      <c r="W331" s="158"/>
      <c r="X331" s="158" t="s">
        <v>728</v>
      </c>
      <c r="Y331" s="147"/>
      <c r="Z331" s="147"/>
      <c r="AA331" s="147"/>
      <c r="AB331" s="147"/>
      <c r="AC331" s="147"/>
      <c r="AD331" s="147"/>
      <c r="AE331" s="147"/>
      <c r="AF331" s="147"/>
      <c r="AG331" s="147" t="s">
        <v>766</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266"/>
      <c r="D332" s="267"/>
      <c r="E332" s="267"/>
      <c r="F332" s="267"/>
      <c r="G332" s="267"/>
      <c r="H332" s="158"/>
      <c r="I332" s="158"/>
      <c r="J332" s="158"/>
      <c r="K332" s="158"/>
      <c r="L332" s="158"/>
      <c r="M332" s="158"/>
      <c r="N332" s="157"/>
      <c r="O332" s="157"/>
      <c r="P332" s="157"/>
      <c r="Q332" s="157"/>
      <c r="R332" s="158"/>
      <c r="S332" s="158"/>
      <c r="T332" s="158"/>
      <c r="U332" s="158"/>
      <c r="V332" s="158"/>
      <c r="W332" s="158"/>
      <c r="X332" s="158"/>
      <c r="Y332" s="147"/>
      <c r="Z332" s="147"/>
      <c r="AA332" s="147"/>
      <c r="AB332" s="147"/>
      <c r="AC332" s="147"/>
      <c r="AD332" s="147"/>
      <c r="AE332" s="147"/>
      <c r="AF332" s="147"/>
      <c r="AG332" s="147" t="s">
        <v>159</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74">
        <v>151</v>
      </c>
      <c r="B333" s="175" t="s">
        <v>740</v>
      </c>
      <c r="C333" s="185" t="s">
        <v>940</v>
      </c>
      <c r="D333" s="176" t="s">
        <v>742</v>
      </c>
      <c r="E333" s="177">
        <v>82</v>
      </c>
      <c r="F333" s="178"/>
      <c r="G333" s="179">
        <f>ROUND(E333*F333,2)</f>
        <v>0</v>
      </c>
      <c r="H333" s="178"/>
      <c r="I333" s="179">
        <f>ROUND(E333*H333,2)</f>
        <v>0</v>
      </c>
      <c r="J333" s="178"/>
      <c r="K333" s="179">
        <f>ROUND(E333*J333,2)</f>
        <v>0</v>
      </c>
      <c r="L333" s="179">
        <v>21</v>
      </c>
      <c r="M333" s="179">
        <f>G333*(1+L333/100)</f>
        <v>0</v>
      </c>
      <c r="N333" s="177">
        <v>0</v>
      </c>
      <c r="O333" s="177">
        <f>ROUND(E333*N333,2)</f>
        <v>0</v>
      </c>
      <c r="P333" s="177">
        <v>0</v>
      </c>
      <c r="Q333" s="177">
        <f>ROUND(E333*P333,2)</f>
        <v>0</v>
      </c>
      <c r="R333" s="179"/>
      <c r="S333" s="179" t="s">
        <v>205</v>
      </c>
      <c r="T333" s="180" t="s">
        <v>154</v>
      </c>
      <c r="U333" s="158">
        <v>0</v>
      </c>
      <c r="V333" s="158">
        <f>ROUND(E333*U333,2)</f>
        <v>0</v>
      </c>
      <c r="W333" s="158"/>
      <c r="X333" s="158" t="s">
        <v>728</v>
      </c>
      <c r="Y333" s="147"/>
      <c r="Z333" s="147"/>
      <c r="AA333" s="147"/>
      <c r="AB333" s="147"/>
      <c r="AC333" s="147"/>
      <c r="AD333" s="147"/>
      <c r="AE333" s="147"/>
      <c r="AF333" s="147"/>
      <c r="AG333" s="147" t="s">
        <v>766</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266"/>
      <c r="D334" s="267"/>
      <c r="E334" s="267"/>
      <c r="F334" s="267"/>
      <c r="G334" s="267"/>
      <c r="H334" s="158"/>
      <c r="I334" s="158"/>
      <c r="J334" s="158"/>
      <c r="K334" s="158"/>
      <c r="L334" s="158"/>
      <c r="M334" s="158"/>
      <c r="N334" s="157"/>
      <c r="O334" s="157"/>
      <c r="P334" s="157"/>
      <c r="Q334" s="157"/>
      <c r="R334" s="158"/>
      <c r="S334" s="158"/>
      <c r="T334" s="158"/>
      <c r="U334" s="158"/>
      <c r="V334" s="158"/>
      <c r="W334" s="158"/>
      <c r="X334" s="158"/>
      <c r="Y334" s="147"/>
      <c r="Z334" s="147"/>
      <c r="AA334" s="147"/>
      <c r="AB334" s="147"/>
      <c r="AC334" s="147"/>
      <c r="AD334" s="147"/>
      <c r="AE334" s="147"/>
      <c r="AF334" s="147"/>
      <c r="AG334" s="147" t="s">
        <v>159</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74">
        <v>152</v>
      </c>
      <c r="B335" s="175" t="s">
        <v>740</v>
      </c>
      <c r="C335" s="185" t="s">
        <v>941</v>
      </c>
      <c r="D335" s="176" t="s">
        <v>742</v>
      </c>
      <c r="E335" s="177">
        <v>165</v>
      </c>
      <c r="F335" s="178"/>
      <c r="G335" s="179">
        <f>ROUND(E335*F335,2)</f>
        <v>0</v>
      </c>
      <c r="H335" s="178"/>
      <c r="I335" s="179">
        <f>ROUND(E335*H335,2)</f>
        <v>0</v>
      </c>
      <c r="J335" s="178"/>
      <c r="K335" s="179">
        <f>ROUND(E335*J335,2)</f>
        <v>0</v>
      </c>
      <c r="L335" s="179">
        <v>21</v>
      </c>
      <c r="M335" s="179">
        <f>G335*(1+L335/100)</f>
        <v>0</v>
      </c>
      <c r="N335" s="177">
        <v>0</v>
      </c>
      <c r="O335" s="177">
        <f>ROUND(E335*N335,2)</f>
        <v>0</v>
      </c>
      <c r="P335" s="177">
        <v>0</v>
      </c>
      <c r="Q335" s="177">
        <f>ROUND(E335*P335,2)</f>
        <v>0</v>
      </c>
      <c r="R335" s="179"/>
      <c r="S335" s="179" t="s">
        <v>205</v>
      </c>
      <c r="T335" s="180" t="s">
        <v>154</v>
      </c>
      <c r="U335" s="158">
        <v>0</v>
      </c>
      <c r="V335" s="158">
        <f>ROUND(E335*U335,2)</f>
        <v>0</v>
      </c>
      <c r="W335" s="158"/>
      <c r="X335" s="158" t="s">
        <v>728</v>
      </c>
      <c r="Y335" s="147"/>
      <c r="Z335" s="147"/>
      <c r="AA335" s="147"/>
      <c r="AB335" s="147"/>
      <c r="AC335" s="147"/>
      <c r="AD335" s="147"/>
      <c r="AE335" s="147"/>
      <c r="AF335" s="147"/>
      <c r="AG335" s="147" t="s">
        <v>766</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266"/>
      <c r="D336" s="267"/>
      <c r="E336" s="267"/>
      <c r="F336" s="267"/>
      <c r="G336" s="267"/>
      <c r="H336" s="158"/>
      <c r="I336" s="158"/>
      <c r="J336" s="158"/>
      <c r="K336" s="158"/>
      <c r="L336" s="158"/>
      <c r="M336" s="158"/>
      <c r="N336" s="157"/>
      <c r="O336" s="157"/>
      <c r="P336" s="157"/>
      <c r="Q336" s="157"/>
      <c r="R336" s="158"/>
      <c r="S336" s="158"/>
      <c r="T336" s="158"/>
      <c r="U336" s="158"/>
      <c r="V336" s="158"/>
      <c r="W336" s="158"/>
      <c r="X336" s="158"/>
      <c r="Y336" s="147"/>
      <c r="Z336" s="147"/>
      <c r="AA336" s="147"/>
      <c r="AB336" s="147"/>
      <c r="AC336" s="147"/>
      <c r="AD336" s="147"/>
      <c r="AE336" s="147"/>
      <c r="AF336" s="147"/>
      <c r="AG336" s="147" t="s">
        <v>159</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74">
        <v>153</v>
      </c>
      <c r="B337" s="175" t="s">
        <v>740</v>
      </c>
      <c r="C337" s="185" t="s">
        <v>942</v>
      </c>
      <c r="D337" s="176" t="s">
        <v>742</v>
      </c>
      <c r="E337" s="177">
        <v>82</v>
      </c>
      <c r="F337" s="178"/>
      <c r="G337" s="179">
        <f>ROUND(E337*F337,2)</f>
        <v>0</v>
      </c>
      <c r="H337" s="178"/>
      <c r="I337" s="179">
        <f>ROUND(E337*H337,2)</f>
        <v>0</v>
      </c>
      <c r="J337" s="178"/>
      <c r="K337" s="179">
        <f>ROUND(E337*J337,2)</f>
        <v>0</v>
      </c>
      <c r="L337" s="179">
        <v>21</v>
      </c>
      <c r="M337" s="179">
        <f>G337*(1+L337/100)</f>
        <v>0</v>
      </c>
      <c r="N337" s="177">
        <v>0</v>
      </c>
      <c r="O337" s="177">
        <f>ROUND(E337*N337,2)</f>
        <v>0</v>
      </c>
      <c r="P337" s="177">
        <v>0</v>
      </c>
      <c r="Q337" s="177">
        <f>ROUND(E337*P337,2)</f>
        <v>0</v>
      </c>
      <c r="R337" s="179"/>
      <c r="S337" s="179" t="s">
        <v>205</v>
      </c>
      <c r="T337" s="180" t="s">
        <v>154</v>
      </c>
      <c r="U337" s="158">
        <v>0</v>
      </c>
      <c r="V337" s="158">
        <f>ROUND(E337*U337,2)</f>
        <v>0</v>
      </c>
      <c r="W337" s="158"/>
      <c r="X337" s="158" t="s">
        <v>728</v>
      </c>
      <c r="Y337" s="147"/>
      <c r="Z337" s="147"/>
      <c r="AA337" s="147"/>
      <c r="AB337" s="147"/>
      <c r="AC337" s="147"/>
      <c r="AD337" s="147"/>
      <c r="AE337" s="147"/>
      <c r="AF337" s="147"/>
      <c r="AG337" s="147" t="s">
        <v>766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266"/>
      <c r="D338" s="267"/>
      <c r="E338" s="267"/>
      <c r="F338" s="267"/>
      <c r="G338" s="267"/>
      <c r="H338" s="158"/>
      <c r="I338" s="158"/>
      <c r="J338" s="158"/>
      <c r="K338" s="158"/>
      <c r="L338" s="158"/>
      <c r="M338" s="158"/>
      <c r="N338" s="157"/>
      <c r="O338" s="157"/>
      <c r="P338" s="157"/>
      <c r="Q338" s="157"/>
      <c r="R338" s="158"/>
      <c r="S338" s="158"/>
      <c r="T338" s="158"/>
      <c r="U338" s="158"/>
      <c r="V338" s="158"/>
      <c r="W338" s="158"/>
      <c r="X338" s="158"/>
      <c r="Y338" s="147"/>
      <c r="Z338" s="147"/>
      <c r="AA338" s="147"/>
      <c r="AB338" s="147"/>
      <c r="AC338" s="147"/>
      <c r="AD338" s="147"/>
      <c r="AE338" s="147"/>
      <c r="AF338" s="147"/>
      <c r="AG338" s="147" t="s">
        <v>159</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74">
        <v>154</v>
      </c>
      <c r="B339" s="175" t="s">
        <v>740</v>
      </c>
      <c r="C339" s="185" t="s">
        <v>943</v>
      </c>
      <c r="D339" s="176" t="s">
        <v>742</v>
      </c>
      <c r="E339" s="177">
        <v>82</v>
      </c>
      <c r="F339" s="178"/>
      <c r="G339" s="179">
        <f>ROUND(E339*F339,2)</f>
        <v>0</v>
      </c>
      <c r="H339" s="178"/>
      <c r="I339" s="179">
        <f>ROUND(E339*H339,2)</f>
        <v>0</v>
      </c>
      <c r="J339" s="178"/>
      <c r="K339" s="179">
        <f>ROUND(E339*J339,2)</f>
        <v>0</v>
      </c>
      <c r="L339" s="179">
        <v>21</v>
      </c>
      <c r="M339" s="179">
        <f>G339*(1+L339/100)</f>
        <v>0</v>
      </c>
      <c r="N339" s="177">
        <v>0</v>
      </c>
      <c r="O339" s="177">
        <f>ROUND(E339*N339,2)</f>
        <v>0</v>
      </c>
      <c r="P339" s="177">
        <v>0</v>
      </c>
      <c r="Q339" s="177">
        <f>ROUND(E339*P339,2)</f>
        <v>0</v>
      </c>
      <c r="R339" s="179"/>
      <c r="S339" s="179" t="s">
        <v>205</v>
      </c>
      <c r="T339" s="180" t="s">
        <v>154</v>
      </c>
      <c r="U339" s="158">
        <v>0</v>
      </c>
      <c r="V339" s="158">
        <f>ROUND(E339*U339,2)</f>
        <v>0</v>
      </c>
      <c r="W339" s="158"/>
      <c r="X339" s="158" t="s">
        <v>728</v>
      </c>
      <c r="Y339" s="147"/>
      <c r="Z339" s="147"/>
      <c r="AA339" s="147"/>
      <c r="AB339" s="147"/>
      <c r="AC339" s="147"/>
      <c r="AD339" s="147"/>
      <c r="AE339" s="147"/>
      <c r="AF339" s="147"/>
      <c r="AG339" s="147" t="s">
        <v>766</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266"/>
      <c r="D340" s="267"/>
      <c r="E340" s="267"/>
      <c r="F340" s="267"/>
      <c r="G340" s="267"/>
      <c r="H340" s="158"/>
      <c r="I340" s="158"/>
      <c r="J340" s="158"/>
      <c r="K340" s="158"/>
      <c r="L340" s="158"/>
      <c r="M340" s="158"/>
      <c r="N340" s="157"/>
      <c r="O340" s="157"/>
      <c r="P340" s="157"/>
      <c r="Q340" s="157"/>
      <c r="R340" s="158"/>
      <c r="S340" s="158"/>
      <c r="T340" s="158"/>
      <c r="U340" s="158"/>
      <c r="V340" s="158"/>
      <c r="W340" s="158"/>
      <c r="X340" s="158"/>
      <c r="Y340" s="147"/>
      <c r="Z340" s="147"/>
      <c r="AA340" s="147"/>
      <c r="AB340" s="147"/>
      <c r="AC340" s="147"/>
      <c r="AD340" s="147"/>
      <c r="AE340" s="147"/>
      <c r="AF340" s="147"/>
      <c r="AG340" s="147" t="s">
        <v>159</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74">
        <v>155</v>
      </c>
      <c r="B341" s="175" t="s">
        <v>740</v>
      </c>
      <c r="C341" s="185" t="s">
        <v>944</v>
      </c>
      <c r="D341" s="176" t="s">
        <v>742</v>
      </c>
      <c r="E341" s="177">
        <v>165</v>
      </c>
      <c r="F341" s="178"/>
      <c r="G341" s="179">
        <f>ROUND(E341*F341,2)</f>
        <v>0</v>
      </c>
      <c r="H341" s="178"/>
      <c r="I341" s="179">
        <f>ROUND(E341*H341,2)</f>
        <v>0</v>
      </c>
      <c r="J341" s="178"/>
      <c r="K341" s="179">
        <f>ROUND(E341*J341,2)</f>
        <v>0</v>
      </c>
      <c r="L341" s="179">
        <v>21</v>
      </c>
      <c r="M341" s="179">
        <f>G341*(1+L341/100)</f>
        <v>0</v>
      </c>
      <c r="N341" s="177">
        <v>0</v>
      </c>
      <c r="O341" s="177">
        <f>ROUND(E341*N341,2)</f>
        <v>0</v>
      </c>
      <c r="P341" s="177">
        <v>0</v>
      </c>
      <c r="Q341" s="177">
        <f>ROUND(E341*P341,2)</f>
        <v>0</v>
      </c>
      <c r="R341" s="179"/>
      <c r="S341" s="179" t="s">
        <v>205</v>
      </c>
      <c r="T341" s="180" t="s">
        <v>154</v>
      </c>
      <c r="U341" s="158">
        <v>0</v>
      </c>
      <c r="V341" s="158">
        <f>ROUND(E341*U341,2)</f>
        <v>0</v>
      </c>
      <c r="W341" s="158"/>
      <c r="X341" s="158" t="s">
        <v>728</v>
      </c>
      <c r="Y341" s="147"/>
      <c r="Z341" s="147"/>
      <c r="AA341" s="147"/>
      <c r="AB341" s="147"/>
      <c r="AC341" s="147"/>
      <c r="AD341" s="147"/>
      <c r="AE341" s="147"/>
      <c r="AF341" s="147"/>
      <c r="AG341" s="147" t="s">
        <v>766</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266"/>
      <c r="D342" s="267"/>
      <c r="E342" s="267"/>
      <c r="F342" s="267"/>
      <c r="G342" s="267"/>
      <c r="H342" s="158"/>
      <c r="I342" s="158"/>
      <c r="J342" s="158"/>
      <c r="K342" s="158"/>
      <c r="L342" s="158"/>
      <c r="M342" s="158"/>
      <c r="N342" s="157"/>
      <c r="O342" s="157"/>
      <c r="P342" s="157"/>
      <c r="Q342" s="157"/>
      <c r="R342" s="158"/>
      <c r="S342" s="158"/>
      <c r="T342" s="158"/>
      <c r="U342" s="158"/>
      <c r="V342" s="158"/>
      <c r="W342" s="158"/>
      <c r="X342" s="158"/>
      <c r="Y342" s="147"/>
      <c r="Z342" s="147"/>
      <c r="AA342" s="147"/>
      <c r="AB342" s="147"/>
      <c r="AC342" s="147"/>
      <c r="AD342" s="147"/>
      <c r="AE342" s="147"/>
      <c r="AF342" s="147"/>
      <c r="AG342" s="147" t="s">
        <v>159</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74">
        <v>156</v>
      </c>
      <c r="B343" s="175" t="s">
        <v>740</v>
      </c>
      <c r="C343" s="185" t="s">
        <v>945</v>
      </c>
      <c r="D343" s="176" t="s">
        <v>742</v>
      </c>
      <c r="E343" s="177">
        <v>82</v>
      </c>
      <c r="F343" s="178"/>
      <c r="G343" s="179">
        <f>ROUND(E343*F343,2)</f>
        <v>0</v>
      </c>
      <c r="H343" s="178"/>
      <c r="I343" s="179">
        <f>ROUND(E343*H343,2)</f>
        <v>0</v>
      </c>
      <c r="J343" s="178"/>
      <c r="K343" s="179">
        <f>ROUND(E343*J343,2)</f>
        <v>0</v>
      </c>
      <c r="L343" s="179">
        <v>21</v>
      </c>
      <c r="M343" s="179">
        <f>G343*(1+L343/100)</f>
        <v>0</v>
      </c>
      <c r="N343" s="177">
        <v>0</v>
      </c>
      <c r="O343" s="177">
        <f>ROUND(E343*N343,2)</f>
        <v>0</v>
      </c>
      <c r="P343" s="177">
        <v>0</v>
      </c>
      <c r="Q343" s="177">
        <f>ROUND(E343*P343,2)</f>
        <v>0</v>
      </c>
      <c r="R343" s="179"/>
      <c r="S343" s="179" t="s">
        <v>205</v>
      </c>
      <c r="T343" s="180" t="s">
        <v>154</v>
      </c>
      <c r="U343" s="158">
        <v>0</v>
      </c>
      <c r="V343" s="158">
        <f>ROUND(E343*U343,2)</f>
        <v>0</v>
      </c>
      <c r="W343" s="158"/>
      <c r="X343" s="158" t="s">
        <v>728</v>
      </c>
      <c r="Y343" s="147"/>
      <c r="Z343" s="147"/>
      <c r="AA343" s="147"/>
      <c r="AB343" s="147"/>
      <c r="AC343" s="147"/>
      <c r="AD343" s="147"/>
      <c r="AE343" s="147"/>
      <c r="AF343" s="147"/>
      <c r="AG343" s="147" t="s">
        <v>766</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266"/>
      <c r="D344" s="267"/>
      <c r="E344" s="267"/>
      <c r="F344" s="267"/>
      <c r="G344" s="267"/>
      <c r="H344" s="158"/>
      <c r="I344" s="158"/>
      <c r="J344" s="158"/>
      <c r="K344" s="158"/>
      <c r="L344" s="158"/>
      <c r="M344" s="158"/>
      <c r="N344" s="157"/>
      <c r="O344" s="157"/>
      <c r="P344" s="157"/>
      <c r="Q344" s="157"/>
      <c r="R344" s="158"/>
      <c r="S344" s="158"/>
      <c r="T344" s="158"/>
      <c r="U344" s="158"/>
      <c r="V344" s="158"/>
      <c r="W344" s="158"/>
      <c r="X344" s="158"/>
      <c r="Y344" s="147"/>
      <c r="Z344" s="147"/>
      <c r="AA344" s="147"/>
      <c r="AB344" s="147"/>
      <c r="AC344" s="147"/>
      <c r="AD344" s="147"/>
      <c r="AE344" s="147"/>
      <c r="AF344" s="147"/>
      <c r="AG344" s="147" t="s">
        <v>159</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74">
        <v>157</v>
      </c>
      <c r="B345" s="175" t="s">
        <v>740</v>
      </c>
      <c r="C345" s="185" t="s">
        <v>946</v>
      </c>
      <c r="D345" s="176" t="s">
        <v>742</v>
      </c>
      <c r="E345" s="177">
        <v>33</v>
      </c>
      <c r="F345" s="178"/>
      <c r="G345" s="179">
        <f>ROUND(E345*F345,2)</f>
        <v>0</v>
      </c>
      <c r="H345" s="178"/>
      <c r="I345" s="179">
        <f>ROUND(E345*H345,2)</f>
        <v>0</v>
      </c>
      <c r="J345" s="178"/>
      <c r="K345" s="179">
        <f>ROUND(E345*J345,2)</f>
        <v>0</v>
      </c>
      <c r="L345" s="179">
        <v>21</v>
      </c>
      <c r="M345" s="179">
        <f>G345*(1+L345/100)</f>
        <v>0</v>
      </c>
      <c r="N345" s="177">
        <v>0</v>
      </c>
      <c r="O345" s="177">
        <f>ROUND(E345*N345,2)</f>
        <v>0</v>
      </c>
      <c r="P345" s="177">
        <v>0</v>
      </c>
      <c r="Q345" s="177">
        <f>ROUND(E345*P345,2)</f>
        <v>0</v>
      </c>
      <c r="R345" s="179"/>
      <c r="S345" s="179" t="s">
        <v>205</v>
      </c>
      <c r="T345" s="180" t="s">
        <v>154</v>
      </c>
      <c r="U345" s="158">
        <v>0</v>
      </c>
      <c r="V345" s="158">
        <f>ROUND(E345*U345,2)</f>
        <v>0</v>
      </c>
      <c r="W345" s="158"/>
      <c r="X345" s="158" t="s">
        <v>728</v>
      </c>
      <c r="Y345" s="147"/>
      <c r="Z345" s="147"/>
      <c r="AA345" s="147"/>
      <c r="AB345" s="147"/>
      <c r="AC345" s="147"/>
      <c r="AD345" s="147"/>
      <c r="AE345" s="147"/>
      <c r="AF345" s="147"/>
      <c r="AG345" s="147" t="s">
        <v>766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266"/>
      <c r="D346" s="267"/>
      <c r="E346" s="267"/>
      <c r="F346" s="267"/>
      <c r="G346" s="267"/>
      <c r="H346" s="158"/>
      <c r="I346" s="158"/>
      <c r="J346" s="158"/>
      <c r="K346" s="158"/>
      <c r="L346" s="158"/>
      <c r="M346" s="158"/>
      <c r="N346" s="157"/>
      <c r="O346" s="157"/>
      <c r="P346" s="157"/>
      <c r="Q346" s="157"/>
      <c r="R346" s="158"/>
      <c r="S346" s="158"/>
      <c r="T346" s="158"/>
      <c r="U346" s="158"/>
      <c r="V346" s="158"/>
      <c r="W346" s="158"/>
      <c r="X346" s="158"/>
      <c r="Y346" s="147"/>
      <c r="Z346" s="147"/>
      <c r="AA346" s="147"/>
      <c r="AB346" s="147"/>
      <c r="AC346" s="147"/>
      <c r="AD346" s="147"/>
      <c r="AE346" s="147"/>
      <c r="AF346" s="147"/>
      <c r="AG346" s="147" t="s">
        <v>159</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74">
        <v>158</v>
      </c>
      <c r="B347" s="175" t="s">
        <v>740</v>
      </c>
      <c r="C347" s="185" t="s">
        <v>947</v>
      </c>
      <c r="D347" s="176" t="s">
        <v>742</v>
      </c>
      <c r="E347" s="177">
        <v>82</v>
      </c>
      <c r="F347" s="178"/>
      <c r="G347" s="179">
        <f>ROUND(E347*F347,2)</f>
        <v>0</v>
      </c>
      <c r="H347" s="178"/>
      <c r="I347" s="179">
        <f>ROUND(E347*H347,2)</f>
        <v>0</v>
      </c>
      <c r="J347" s="178"/>
      <c r="K347" s="179">
        <f>ROUND(E347*J347,2)</f>
        <v>0</v>
      </c>
      <c r="L347" s="179">
        <v>21</v>
      </c>
      <c r="M347" s="179">
        <f>G347*(1+L347/100)</f>
        <v>0</v>
      </c>
      <c r="N347" s="177">
        <v>0</v>
      </c>
      <c r="O347" s="177">
        <f>ROUND(E347*N347,2)</f>
        <v>0</v>
      </c>
      <c r="P347" s="177">
        <v>0</v>
      </c>
      <c r="Q347" s="177">
        <f>ROUND(E347*P347,2)</f>
        <v>0</v>
      </c>
      <c r="R347" s="179"/>
      <c r="S347" s="179" t="s">
        <v>205</v>
      </c>
      <c r="T347" s="180" t="s">
        <v>154</v>
      </c>
      <c r="U347" s="158">
        <v>0</v>
      </c>
      <c r="V347" s="158">
        <f>ROUND(E347*U347,2)</f>
        <v>0</v>
      </c>
      <c r="W347" s="158"/>
      <c r="X347" s="158" t="s">
        <v>728</v>
      </c>
      <c r="Y347" s="147"/>
      <c r="Z347" s="147"/>
      <c r="AA347" s="147"/>
      <c r="AB347" s="147"/>
      <c r="AC347" s="147"/>
      <c r="AD347" s="147"/>
      <c r="AE347" s="147"/>
      <c r="AF347" s="147"/>
      <c r="AG347" s="147" t="s">
        <v>766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266"/>
      <c r="D348" s="267"/>
      <c r="E348" s="267"/>
      <c r="F348" s="267"/>
      <c r="G348" s="267"/>
      <c r="H348" s="158"/>
      <c r="I348" s="158"/>
      <c r="J348" s="158"/>
      <c r="K348" s="158"/>
      <c r="L348" s="158"/>
      <c r="M348" s="158"/>
      <c r="N348" s="157"/>
      <c r="O348" s="157"/>
      <c r="P348" s="157"/>
      <c r="Q348" s="157"/>
      <c r="R348" s="158"/>
      <c r="S348" s="158"/>
      <c r="T348" s="158"/>
      <c r="U348" s="158"/>
      <c r="V348" s="158"/>
      <c r="W348" s="158"/>
      <c r="X348" s="158"/>
      <c r="Y348" s="147"/>
      <c r="Z348" s="147"/>
      <c r="AA348" s="147"/>
      <c r="AB348" s="147"/>
      <c r="AC348" s="147"/>
      <c r="AD348" s="147"/>
      <c r="AE348" s="147"/>
      <c r="AF348" s="147"/>
      <c r="AG348" s="147" t="s">
        <v>159</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74">
        <v>159</v>
      </c>
      <c r="B349" s="175" t="s">
        <v>740</v>
      </c>
      <c r="C349" s="185" t="s">
        <v>931</v>
      </c>
      <c r="D349" s="176" t="s">
        <v>742</v>
      </c>
      <c r="E349" s="177">
        <v>165</v>
      </c>
      <c r="F349" s="178"/>
      <c r="G349" s="179">
        <f>ROUND(E349*F349,2)</f>
        <v>0</v>
      </c>
      <c r="H349" s="178"/>
      <c r="I349" s="179">
        <f>ROUND(E349*H349,2)</f>
        <v>0</v>
      </c>
      <c r="J349" s="178"/>
      <c r="K349" s="179">
        <f>ROUND(E349*J349,2)</f>
        <v>0</v>
      </c>
      <c r="L349" s="179">
        <v>21</v>
      </c>
      <c r="M349" s="179">
        <f>G349*(1+L349/100)</f>
        <v>0</v>
      </c>
      <c r="N349" s="177">
        <v>0</v>
      </c>
      <c r="O349" s="177">
        <f>ROUND(E349*N349,2)</f>
        <v>0</v>
      </c>
      <c r="P349" s="177">
        <v>0</v>
      </c>
      <c r="Q349" s="177">
        <f>ROUND(E349*P349,2)</f>
        <v>0</v>
      </c>
      <c r="R349" s="179"/>
      <c r="S349" s="179" t="s">
        <v>205</v>
      </c>
      <c r="T349" s="180" t="s">
        <v>154</v>
      </c>
      <c r="U349" s="158">
        <v>0</v>
      </c>
      <c r="V349" s="158">
        <f>ROUND(E349*U349,2)</f>
        <v>0</v>
      </c>
      <c r="W349" s="158"/>
      <c r="X349" s="158" t="s">
        <v>728</v>
      </c>
      <c r="Y349" s="147"/>
      <c r="Z349" s="147"/>
      <c r="AA349" s="147"/>
      <c r="AB349" s="147"/>
      <c r="AC349" s="147"/>
      <c r="AD349" s="147"/>
      <c r="AE349" s="147"/>
      <c r="AF349" s="147"/>
      <c r="AG349" s="147" t="s">
        <v>766</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266"/>
      <c r="D350" s="267"/>
      <c r="E350" s="267"/>
      <c r="F350" s="267"/>
      <c r="G350" s="267"/>
      <c r="H350" s="158"/>
      <c r="I350" s="158"/>
      <c r="J350" s="158"/>
      <c r="K350" s="158"/>
      <c r="L350" s="158"/>
      <c r="M350" s="158"/>
      <c r="N350" s="157"/>
      <c r="O350" s="157"/>
      <c r="P350" s="157"/>
      <c r="Q350" s="157"/>
      <c r="R350" s="158"/>
      <c r="S350" s="158"/>
      <c r="T350" s="158"/>
      <c r="U350" s="158"/>
      <c r="V350" s="158"/>
      <c r="W350" s="158"/>
      <c r="X350" s="158"/>
      <c r="Y350" s="147"/>
      <c r="Z350" s="147"/>
      <c r="AA350" s="147"/>
      <c r="AB350" s="147"/>
      <c r="AC350" s="147"/>
      <c r="AD350" s="147"/>
      <c r="AE350" s="147"/>
      <c r="AF350" s="147"/>
      <c r="AG350" s="147" t="s">
        <v>159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74">
        <v>160</v>
      </c>
      <c r="B351" s="175" t="s">
        <v>740</v>
      </c>
      <c r="C351" s="185" t="s">
        <v>948</v>
      </c>
      <c r="D351" s="176" t="s">
        <v>742</v>
      </c>
      <c r="E351" s="177">
        <v>165</v>
      </c>
      <c r="F351" s="178"/>
      <c r="G351" s="179">
        <f>ROUND(E351*F351,2)</f>
        <v>0</v>
      </c>
      <c r="H351" s="178"/>
      <c r="I351" s="179">
        <f>ROUND(E351*H351,2)</f>
        <v>0</v>
      </c>
      <c r="J351" s="178"/>
      <c r="K351" s="179">
        <f>ROUND(E351*J351,2)</f>
        <v>0</v>
      </c>
      <c r="L351" s="179">
        <v>21</v>
      </c>
      <c r="M351" s="179">
        <f>G351*(1+L351/100)</f>
        <v>0</v>
      </c>
      <c r="N351" s="177">
        <v>0</v>
      </c>
      <c r="O351" s="177">
        <f>ROUND(E351*N351,2)</f>
        <v>0</v>
      </c>
      <c r="P351" s="177">
        <v>0</v>
      </c>
      <c r="Q351" s="177">
        <f>ROUND(E351*P351,2)</f>
        <v>0</v>
      </c>
      <c r="R351" s="179"/>
      <c r="S351" s="179" t="s">
        <v>205</v>
      </c>
      <c r="T351" s="180" t="s">
        <v>154</v>
      </c>
      <c r="U351" s="158">
        <v>0</v>
      </c>
      <c r="V351" s="158">
        <f>ROUND(E351*U351,2)</f>
        <v>0</v>
      </c>
      <c r="W351" s="158"/>
      <c r="X351" s="158" t="s">
        <v>728</v>
      </c>
      <c r="Y351" s="147"/>
      <c r="Z351" s="147"/>
      <c r="AA351" s="147"/>
      <c r="AB351" s="147"/>
      <c r="AC351" s="147"/>
      <c r="AD351" s="147"/>
      <c r="AE351" s="147"/>
      <c r="AF351" s="147"/>
      <c r="AG351" s="147" t="s">
        <v>766</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266"/>
      <c r="D352" s="267"/>
      <c r="E352" s="267"/>
      <c r="F352" s="267"/>
      <c r="G352" s="267"/>
      <c r="H352" s="158"/>
      <c r="I352" s="158"/>
      <c r="J352" s="158"/>
      <c r="K352" s="158"/>
      <c r="L352" s="158"/>
      <c r="M352" s="158"/>
      <c r="N352" s="157"/>
      <c r="O352" s="157"/>
      <c r="P352" s="157"/>
      <c r="Q352" s="157"/>
      <c r="R352" s="158"/>
      <c r="S352" s="158"/>
      <c r="T352" s="158"/>
      <c r="U352" s="158"/>
      <c r="V352" s="158"/>
      <c r="W352" s="158"/>
      <c r="X352" s="158"/>
      <c r="Y352" s="147"/>
      <c r="Z352" s="147"/>
      <c r="AA352" s="147"/>
      <c r="AB352" s="147"/>
      <c r="AC352" s="147"/>
      <c r="AD352" s="147"/>
      <c r="AE352" s="147"/>
      <c r="AF352" s="147"/>
      <c r="AG352" s="147" t="s">
        <v>159</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74">
        <v>161</v>
      </c>
      <c r="B353" s="175" t="s">
        <v>740</v>
      </c>
      <c r="C353" s="185" t="s">
        <v>949</v>
      </c>
      <c r="D353" s="176" t="s">
        <v>742</v>
      </c>
      <c r="E353" s="177">
        <v>825</v>
      </c>
      <c r="F353" s="178"/>
      <c r="G353" s="179">
        <f>ROUND(E353*F353,2)</f>
        <v>0</v>
      </c>
      <c r="H353" s="178"/>
      <c r="I353" s="179">
        <f>ROUND(E353*H353,2)</f>
        <v>0</v>
      </c>
      <c r="J353" s="178"/>
      <c r="K353" s="179">
        <f>ROUND(E353*J353,2)</f>
        <v>0</v>
      </c>
      <c r="L353" s="179">
        <v>21</v>
      </c>
      <c r="M353" s="179">
        <f>G353*(1+L353/100)</f>
        <v>0</v>
      </c>
      <c r="N353" s="177">
        <v>0</v>
      </c>
      <c r="O353" s="177">
        <f>ROUND(E353*N353,2)</f>
        <v>0</v>
      </c>
      <c r="P353" s="177">
        <v>0</v>
      </c>
      <c r="Q353" s="177">
        <f>ROUND(E353*P353,2)</f>
        <v>0</v>
      </c>
      <c r="R353" s="179"/>
      <c r="S353" s="179" t="s">
        <v>205</v>
      </c>
      <c r="T353" s="180" t="s">
        <v>154</v>
      </c>
      <c r="U353" s="158">
        <v>0</v>
      </c>
      <c r="V353" s="158">
        <f>ROUND(E353*U353,2)</f>
        <v>0</v>
      </c>
      <c r="W353" s="158"/>
      <c r="X353" s="158" t="s">
        <v>728</v>
      </c>
      <c r="Y353" s="147"/>
      <c r="Z353" s="147"/>
      <c r="AA353" s="147"/>
      <c r="AB353" s="147"/>
      <c r="AC353" s="147"/>
      <c r="AD353" s="147"/>
      <c r="AE353" s="147"/>
      <c r="AF353" s="147"/>
      <c r="AG353" s="147" t="s">
        <v>766</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266"/>
      <c r="D354" s="267"/>
      <c r="E354" s="267"/>
      <c r="F354" s="267"/>
      <c r="G354" s="267"/>
      <c r="H354" s="158"/>
      <c r="I354" s="158"/>
      <c r="J354" s="158"/>
      <c r="K354" s="158"/>
      <c r="L354" s="158"/>
      <c r="M354" s="158"/>
      <c r="N354" s="157"/>
      <c r="O354" s="157"/>
      <c r="P354" s="157"/>
      <c r="Q354" s="157"/>
      <c r="R354" s="158"/>
      <c r="S354" s="158"/>
      <c r="T354" s="158"/>
      <c r="U354" s="158"/>
      <c r="V354" s="158"/>
      <c r="W354" s="158"/>
      <c r="X354" s="158"/>
      <c r="Y354" s="147"/>
      <c r="Z354" s="147"/>
      <c r="AA354" s="147"/>
      <c r="AB354" s="147"/>
      <c r="AC354" s="147"/>
      <c r="AD354" s="147"/>
      <c r="AE354" s="147"/>
      <c r="AF354" s="147"/>
      <c r="AG354" s="147" t="s">
        <v>159</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74">
        <v>162</v>
      </c>
      <c r="B355" s="175" t="s">
        <v>740</v>
      </c>
      <c r="C355" s="185" t="s">
        <v>915</v>
      </c>
      <c r="D355" s="176" t="s">
        <v>742</v>
      </c>
      <c r="E355" s="177">
        <v>1649</v>
      </c>
      <c r="F355" s="178"/>
      <c r="G355" s="179">
        <f>ROUND(E355*F355,2)</f>
        <v>0</v>
      </c>
      <c r="H355" s="178"/>
      <c r="I355" s="179">
        <f>ROUND(E355*H355,2)</f>
        <v>0</v>
      </c>
      <c r="J355" s="178"/>
      <c r="K355" s="179">
        <f>ROUND(E355*J355,2)</f>
        <v>0</v>
      </c>
      <c r="L355" s="179">
        <v>21</v>
      </c>
      <c r="M355" s="179">
        <f>G355*(1+L355/100)</f>
        <v>0</v>
      </c>
      <c r="N355" s="177">
        <v>0</v>
      </c>
      <c r="O355" s="177">
        <f>ROUND(E355*N355,2)</f>
        <v>0</v>
      </c>
      <c r="P355" s="177">
        <v>0</v>
      </c>
      <c r="Q355" s="177">
        <f>ROUND(E355*P355,2)</f>
        <v>0</v>
      </c>
      <c r="R355" s="179"/>
      <c r="S355" s="179" t="s">
        <v>205</v>
      </c>
      <c r="T355" s="180" t="s">
        <v>154</v>
      </c>
      <c r="U355" s="158">
        <v>0</v>
      </c>
      <c r="V355" s="158">
        <f>ROUND(E355*U355,2)</f>
        <v>0</v>
      </c>
      <c r="W355" s="158"/>
      <c r="X355" s="158" t="s">
        <v>728</v>
      </c>
      <c r="Y355" s="147"/>
      <c r="Z355" s="147"/>
      <c r="AA355" s="147"/>
      <c r="AB355" s="147"/>
      <c r="AC355" s="147"/>
      <c r="AD355" s="147"/>
      <c r="AE355" s="147"/>
      <c r="AF355" s="147"/>
      <c r="AG355" s="147" t="s">
        <v>766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266"/>
      <c r="D356" s="267"/>
      <c r="E356" s="267"/>
      <c r="F356" s="267"/>
      <c r="G356" s="267"/>
      <c r="H356" s="158"/>
      <c r="I356" s="158"/>
      <c r="J356" s="158"/>
      <c r="K356" s="158"/>
      <c r="L356" s="158"/>
      <c r="M356" s="158"/>
      <c r="N356" s="157"/>
      <c r="O356" s="157"/>
      <c r="P356" s="157"/>
      <c r="Q356" s="157"/>
      <c r="R356" s="158"/>
      <c r="S356" s="158"/>
      <c r="T356" s="158"/>
      <c r="U356" s="158"/>
      <c r="V356" s="158"/>
      <c r="W356" s="158"/>
      <c r="X356" s="158"/>
      <c r="Y356" s="147"/>
      <c r="Z356" s="147"/>
      <c r="AA356" s="147"/>
      <c r="AB356" s="147"/>
      <c r="AC356" s="147"/>
      <c r="AD356" s="147"/>
      <c r="AE356" s="147"/>
      <c r="AF356" s="147"/>
      <c r="AG356" s="147" t="s">
        <v>159</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74">
        <v>163</v>
      </c>
      <c r="B357" s="175" t="s">
        <v>740</v>
      </c>
      <c r="C357" s="185" t="s">
        <v>950</v>
      </c>
      <c r="D357" s="176" t="s">
        <v>742</v>
      </c>
      <c r="E357" s="177">
        <v>825</v>
      </c>
      <c r="F357" s="178"/>
      <c r="G357" s="179">
        <f>ROUND(E357*F357,2)</f>
        <v>0</v>
      </c>
      <c r="H357" s="178"/>
      <c r="I357" s="179">
        <f>ROUND(E357*H357,2)</f>
        <v>0</v>
      </c>
      <c r="J357" s="178"/>
      <c r="K357" s="179">
        <f>ROUND(E357*J357,2)</f>
        <v>0</v>
      </c>
      <c r="L357" s="179">
        <v>21</v>
      </c>
      <c r="M357" s="179">
        <f>G357*(1+L357/100)</f>
        <v>0</v>
      </c>
      <c r="N357" s="177">
        <v>0</v>
      </c>
      <c r="O357" s="177">
        <f>ROUND(E357*N357,2)</f>
        <v>0</v>
      </c>
      <c r="P357" s="177">
        <v>0</v>
      </c>
      <c r="Q357" s="177">
        <f>ROUND(E357*P357,2)</f>
        <v>0</v>
      </c>
      <c r="R357" s="179"/>
      <c r="S357" s="179" t="s">
        <v>205</v>
      </c>
      <c r="T357" s="180" t="s">
        <v>154</v>
      </c>
      <c r="U357" s="158">
        <v>0</v>
      </c>
      <c r="V357" s="158">
        <f>ROUND(E357*U357,2)</f>
        <v>0</v>
      </c>
      <c r="W357" s="158"/>
      <c r="X357" s="158" t="s">
        <v>728</v>
      </c>
      <c r="Y357" s="147"/>
      <c r="Z357" s="147"/>
      <c r="AA357" s="147"/>
      <c r="AB357" s="147"/>
      <c r="AC357" s="147"/>
      <c r="AD357" s="147"/>
      <c r="AE357" s="147"/>
      <c r="AF357" s="147"/>
      <c r="AG357" s="147" t="s">
        <v>766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266"/>
      <c r="D358" s="267"/>
      <c r="E358" s="267"/>
      <c r="F358" s="267"/>
      <c r="G358" s="267"/>
      <c r="H358" s="158"/>
      <c r="I358" s="158"/>
      <c r="J358" s="158"/>
      <c r="K358" s="158"/>
      <c r="L358" s="158"/>
      <c r="M358" s="158"/>
      <c r="N358" s="157"/>
      <c r="O358" s="157"/>
      <c r="P358" s="157"/>
      <c r="Q358" s="157"/>
      <c r="R358" s="158"/>
      <c r="S358" s="158"/>
      <c r="T358" s="158"/>
      <c r="U358" s="158"/>
      <c r="V358" s="158"/>
      <c r="W358" s="158"/>
      <c r="X358" s="158"/>
      <c r="Y358" s="147"/>
      <c r="Z358" s="147"/>
      <c r="AA358" s="147"/>
      <c r="AB358" s="147"/>
      <c r="AC358" s="147"/>
      <c r="AD358" s="147"/>
      <c r="AE358" s="147"/>
      <c r="AF358" s="147"/>
      <c r="AG358" s="147" t="s">
        <v>159</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74">
        <v>164</v>
      </c>
      <c r="B359" s="175" t="s">
        <v>740</v>
      </c>
      <c r="C359" s="185" t="s">
        <v>951</v>
      </c>
      <c r="D359" s="176" t="s">
        <v>742</v>
      </c>
      <c r="E359" s="177">
        <v>825</v>
      </c>
      <c r="F359" s="178"/>
      <c r="G359" s="179">
        <f>ROUND(E359*F359,2)</f>
        <v>0</v>
      </c>
      <c r="H359" s="178"/>
      <c r="I359" s="179">
        <f>ROUND(E359*H359,2)</f>
        <v>0</v>
      </c>
      <c r="J359" s="178"/>
      <c r="K359" s="179">
        <f>ROUND(E359*J359,2)</f>
        <v>0</v>
      </c>
      <c r="L359" s="179">
        <v>21</v>
      </c>
      <c r="M359" s="179">
        <f>G359*(1+L359/100)</f>
        <v>0</v>
      </c>
      <c r="N359" s="177">
        <v>0</v>
      </c>
      <c r="O359" s="177">
        <f>ROUND(E359*N359,2)</f>
        <v>0</v>
      </c>
      <c r="P359" s="177">
        <v>0</v>
      </c>
      <c r="Q359" s="177">
        <f>ROUND(E359*P359,2)</f>
        <v>0</v>
      </c>
      <c r="R359" s="179"/>
      <c r="S359" s="179" t="s">
        <v>205</v>
      </c>
      <c r="T359" s="180" t="s">
        <v>154</v>
      </c>
      <c r="U359" s="158">
        <v>0</v>
      </c>
      <c r="V359" s="158">
        <f>ROUND(E359*U359,2)</f>
        <v>0</v>
      </c>
      <c r="W359" s="158"/>
      <c r="X359" s="158" t="s">
        <v>728</v>
      </c>
      <c r="Y359" s="147"/>
      <c r="Z359" s="147"/>
      <c r="AA359" s="147"/>
      <c r="AB359" s="147"/>
      <c r="AC359" s="147"/>
      <c r="AD359" s="147"/>
      <c r="AE359" s="147"/>
      <c r="AF359" s="147"/>
      <c r="AG359" s="147" t="s">
        <v>766</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266"/>
      <c r="D360" s="267"/>
      <c r="E360" s="267"/>
      <c r="F360" s="267"/>
      <c r="G360" s="267"/>
      <c r="H360" s="158"/>
      <c r="I360" s="158"/>
      <c r="J360" s="158"/>
      <c r="K360" s="158"/>
      <c r="L360" s="158"/>
      <c r="M360" s="158"/>
      <c r="N360" s="157"/>
      <c r="O360" s="157"/>
      <c r="P360" s="157"/>
      <c r="Q360" s="157"/>
      <c r="R360" s="158"/>
      <c r="S360" s="158"/>
      <c r="T360" s="158"/>
      <c r="U360" s="158"/>
      <c r="V360" s="158"/>
      <c r="W360" s="158"/>
      <c r="X360" s="158"/>
      <c r="Y360" s="147"/>
      <c r="Z360" s="147"/>
      <c r="AA360" s="147"/>
      <c r="AB360" s="147"/>
      <c r="AC360" s="147"/>
      <c r="AD360" s="147"/>
      <c r="AE360" s="147"/>
      <c r="AF360" s="147"/>
      <c r="AG360" s="147" t="s">
        <v>159</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74">
        <v>165</v>
      </c>
      <c r="B361" s="175" t="s">
        <v>740</v>
      </c>
      <c r="C361" s="185" t="s">
        <v>952</v>
      </c>
      <c r="D361" s="176" t="s">
        <v>742</v>
      </c>
      <c r="E361" s="177">
        <v>49</v>
      </c>
      <c r="F361" s="178"/>
      <c r="G361" s="179">
        <f>ROUND(E361*F361,2)</f>
        <v>0</v>
      </c>
      <c r="H361" s="178"/>
      <c r="I361" s="179">
        <f>ROUND(E361*H361,2)</f>
        <v>0</v>
      </c>
      <c r="J361" s="178"/>
      <c r="K361" s="179">
        <f>ROUND(E361*J361,2)</f>
        <v>0</v>
      </c>
      <c r="L361" s="179">
        <v>21</v>
      </c>
      <c r="M361" s="179">
        <f>G361*(1+L361/100)</f>
        <v>0</v>
      </c>
      <c r="N361" s="177">
        <v>0</v>
      </c>
      <c r="O361" s="177">
        <f>ROUND(E361*N361,2)</f>
        <v>0</v>
      </c>
      <c r="P361" s="177">
        <v>0</v>
      </c>
      <c r="Q361" s="177">
        <f>ROUND(E361*P361,2)</f>
        <v>0</v>
      </c>
      <c r="R361" s="179"/>
      <c r="S361" s="179" t="s">
        <v>205</v>
      </c>
      <c r="T361" s="180" t="s">
        <v>154</v>
      </c>
      <c r="U361" s="158">
        <v>0</v>
      </c>
      <c r="V361" s="158">
        <f>ROUND(E361*U361,2)</f>
        <v>0</v>
      </c>
      <c r="W361" s="158"/>
      <c r="X361" s="158" t="s">
        <v>728</v>
      </c>
      <c r="Y361" s="147"/>
      <c r="Z361" s="147"/>
      <c r="AA361" s="147"/>
      <c r="AB361" s="147"/>
      <c r="AC361" s="147"/>
      <c r="AD361" s="147"/>
      <c r="AE361" s="147"/>
      <c r="AF361" s="147"/>
      <c r="AG361" s="147" t="s">
        <v>766</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266"/>
      <c r="D362" s="267"/>
      <c r="E362" s="267"/>
      <c r="F362" s="267"/>
      <c r="G362" s="267"/>
      <c r="H362" s="158"/>
      <c r="I362" s="158"/>
      <c r="J362" s="158"/>
      <c r="K362" s="158"/>
      <c r="L362" s="158"/>
      <c r="M362" s="158"/>
      <c r="N362" s="157"/>
      <c r="O362" s="157"/>
      <c r="P362" s="157"/>
      <c r="Q362" s="157"/>
      <c r="R362" s="158"/>
      <c r="S362" s="158"/>
      <c r="T362" s="158"/>
      <c r="U362" s="158"/>
      <c r="V362" s="158"/>
      <c r="W362" s="158"/>
      <c r="X362" s="158"/>
      <c r="Y362" s="147"/>
      <c r="Z362" s="147"/>
      <c r="AA362" s="147"/>
      <c r="AB362" s="147"/>
      <c r="AC362" s="147"/>
      <c r="AD362" s="147"/>
      <c r="AE362" s="147"/>
      <c r="AF362" s="147"/>
      <c r="AG362" s="147" t="s">
        <v>159</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74">
        <v>166</v>
      </c>
      <c r="B363" s="175" t="s">
        <v>740</v>
      </c>
      <c r="C363" s="185" t="s">
        <v>953</v>
      </c>
      <c r="D363" s="176" t="s">
        <v>742</v>
      </c>
      <c r="E363" s="177">
        <v>263</v>
      </c>
      <c r="F363" s="178"/>
      <c r="G363" s="179">
        <f>ROUND(E363*F363,2)</f>
        <v>0</v>
      </c>
      <c r="H363" s="178"/>
      <c r="I363" s="179">
        <f>ROUND(E363*H363,2)</f>
        <v>0</v>
      </c>
      <c r="J363" s="178"/>
      <c r="K363" s="179">
        <f>ROUND(E363*J363,2)</f>
        <v>0</v>
      </c>
      <c r="L363" s="179">
        <v>21</v>
      </c>
      <c r="M363" s="179">
        <f>G363*(1+L363/100)</f>
        <v>0</v>
      </c>
      <c r="N363" s="177">
        <v>0</v>
      </c>
      <c r="O363" s="177">
        <f>ROUND(E363*N363,2)</f>
        <v>0</v>
      </c>
      <c r="P363" s="177">
        <v>0</v>
      </c>
      <c r="Q363" s="177">
        <f>ROUND(E363*P363,2)</f>
        <v>0</v>
      </c>
      <c r="R363" s="179"/>
      <c r="S363" s="179" t="s">
        <v>205</v>
      </c>
      <c r="T363" s="180" t="s">
        <v>154</v>
      </c>
      <c r="U363" s="158">
        <v>0</v>
      </c>
      <c r="V363" s="158">
        <f>ROUND(E363*U363,2)</f>
        <v>0</v>
      </c>
      <c r="W363" s="158"/>
      <c r="X363" s="158" t="s">
        <v>728</v>
      </c>
      <c r="Y363" s="147"/>
      <c r="Z363" s="147"/>
      <c r="AA363" s="147"/>
      <c r="AB363" s="147"/>
      <c r="AC363" s="147"/>
      <c r="AD363" s="147"/>
      <c r="AE363" s="147"/>
      <c r="AF363" s="147"/>
      <c r="AG363" s="147" t="s">
        <v>766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266"/>
      <c r="D364" s="267"/>
      <c r="E364" s="267"/>
      <c r="F364" s="267"/>
      <c r="G364" s="267"/>
      <c r="H364" s="158"/>
      <c r="I364" s="158"/>
      <c r="J364" s="158"/>
      <c r="K364" s="158"/>
      <c r="L364" s="158"/>
      <c r="M364" s="158"/>
      <c r="N364" s="157"/>
      <c r="O364" s="157"/>
      <c r="P364" s="157"/>
      <c r="Q364" s="157"/>
      <c r="R364" s="158"/>
      <c r="S364" s="158"/>
      <c r="T364" s="158"/>
      <c r="U364" s="158"/>
      <c r="V364" s="158"/>
      <c r="W364" s="158"/>
      <c r="X364" s="158"/>
      <c r="Y364" s="147"/>
      <c r="Z364" s="147"/>
      <c r="AA364" s="147"/>
      <c r="AB364" s="147"/>
      <c r="AC364" s="147"/>
      <c r="AD364" s="147"/>
      <c r="AE364" s="147"/>
      <c r="AF364" s="147"/>
      <c r="AG364" s="147" t="s">
        <v>159</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74">
        <v>167</v>
      </c>
      <c r="B365" s="175" t="s">
        <v>740</v>
      </c>
      <c r="C365" s="185" t="s">
        <v>896</v>
      </c>
      <c r="D365" s="176" t="s">
        <v>742</v>
      </c>
      <c r="E365" s="177">
        <v>263</v>
      </c>
      <c r="F365" s="178"/>
      <c r="G365" s="179">
        <f>ROUND(E365*F365,2)</f>
        <v>0</v>
      </c>
      <c r="H365" s="178"/>
      <c r="I365" s="179">
        <f>ROUND(E365*H365,2)</f>
        <v>0</v>
      </c>
      <c r="J365" s="178"/>
      <c r="K365" s="179">
        <f>ROUND(E365*J365,2)</f>
        <v>0</v>
      </c>
      <c r="L365" s="179">
        <v>21</v>
      </c>
      <c r="M365" s="179">
        <f>G365*(1+L365/100)</f>
        <v>0</v>
      </c>
      <c r="N365" s="177">
        <v>0</v>
      </c>
      <c r="O365" s="177">
        <f>ROUND(E365*N365,2)</f>
        <v>0</v>
      </c>
      <c r="P365" s="177">
        <v>0</v>
      </c>
      <c r="Q365" s="177">
        <f>ROUND(E365*P365,2)</f>
        <v>0</v>
      </c>
      <c r="R365" s="179"/>
      <c r="S365" s="179" t="s">
        <v>205</v>
      </c>
      <c r="T365" s="180" t="s">
        <v>154</v>
      </c>
      <c r="U365" s="158">
        <v>0</v>
      </c>
      <c r="V365" s="158">
        <f>ROUND(E365*U365,2)</f>
        <v>0</v>
      </c>
      <c r="W365" s="158"/>
      <c r="X365" s="158" t="s">
        <v>728</v>
      </c>
      <c r="Y365" s="147"/>
      <c r="Z365" s="147"/>
      <c r="AA365" s="147"/>
      <c r="AB365" s="147"/>
      <c r="AC365" s="147"/>
      <c r="AD365" s="147"/>
      <c r="AE365" s="147"/>
      <c r="AF365" s="147"/>
      <c r="AG365" s="147" t="s">
        <v>766</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266"/>
      <c r="D366" s="267"/>
      <c r="E366" s="267"/>
      <c r="F366" s="267"/>
      <c r="G366" s="267"/>
      <c r="H366" s="158"/>
      <c r="I366" s="158"/>
      <c r="J366" s="158"/>
      <c r="K366" s="158"/>
      <c r="L366" s="158"/>
      <c r="M366" s="158"/>
      <c r="N366" s="157"/>
      <c r="O366" s="157"/>
      <c r="P366" s="157"/>
      <c r="Q366" s="157"/>
      <c r="R366" s="158"/>
      <c r="S366" s="158"/>
      <c r="T366" s="158"/>
      <c r="U366" s="158"/>
      <c r="V366" s="158"/>
      <c r="W366" s="158"/>
      <c r="X366" s="158"/>
      <c r="Y366" s="147"/>
      <c r="Z366" s="147"/>
      <c r="AA366" s="147"/>
      <c r="AB366" s="147"/>
      <c r="AC366" s="147"/>
      <c r="AD366" s="147"/>
      <c r="AE366" s="147"/>
      <c r="AF366" s="147"/>
      <c r="AG366" s="147" t="s">
        <v>159</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74">
        <v>168</v>
      </c>
      <c r="B367" s="175" t="s">
        <v>740</v>
      </c>
      <c r="C367" s="185" t="s">
        <v>954</v>
      </c>
      <c r="D367" s="176" t="s">
        <v>742</v>
      </c>
      <c r="E367" s="177">
        <v>99</v>
      </c>
      <c r="F367" s="178"/>
      <c r="G367" s="179">
        <f>ROUND(E367*F367,2)</f>
        <v>0</v>
      </c>
      <c r="H367" s="178"/>
      <c r="I367" s="179">
        <f>ROUND(E367*H367,2)</f>
        <v>0</v>
      </c>
      <c r="J367" s="178"/>
      <c r="K367" s="179">
        <f>ROUND(E367*J367,2)</f>
        <v>0</v>
      </c>
      <c r="L367" s="179">
        <v>21</v>
      </c>
      <c r="M367" s="179">
        <f>G367*(1+L367/100)</f>
        <v>0</v>
      </c>
      <c r="N367" s="177">
        <v>0</v>
      </c>
      <c r="O367" s="177">
        <f>ROUND(E367*N367,2)</f>
        <v>0</v>
      </c>
      <c r="P367" s="177">
        <v>0</v>
      </c>
      <c r="Q367" s="177">
        <f>ROUND(E367*P367,2)</f>
        <v>0</v>
      </c>
      <c r="R367" s="179"/>
      <c r="S367" s="179" t="s">
        <v>205</v>
      </c>
      <c r="T367" s="180" t="s">
        <v>154</v>
      </c>
      <c r="U367" s="158">
        <v>0</v>
      </c>
      <c r="V367" s="158">
        <f>ROUND(E367*U367,2)</f>
        <v>0</v>
      </c>
      <c r="W367" s="158"/>
      <c r="X367" s="158" t="s">
        <v>728</v>
      </c>
      <c r="Y367" s="147"/>
      <c r="Z367" s="147"/>
      <c r="AA367" s="147"/>
      <c r="AB367" s="147"/>
      <c r="AC367" s="147"/>
      <c r="AD367" s="147"/>
      <c r="AE367" s="147"/>
      <c r="AF367" s="147"/>
      <c r="AG367" s="147" t="s">
        <v>766</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266"/>
      <c r="D368" s="267"/>
      <c r="E368" s="267"/>
      <c r="F368" s="267"/>
      <c r="G368" s="267"/>
      <c r="H368" s="158"/>
      <c r="I368" s="158"/>
      <c r="J368" s="158"/>
      <c r="K368" s="158"/>
      <c r="L368" s="158"/>
      <c r="M368" s="158"/>
      <c r="N368" s="157"/>
      <c r="O368" s="157"/>
      <c r="P368" s="157"/>
      <c r="Q368" s="157"/>
      <c r="R368" s="158"/>
      <c r="S368" s="158"/>
      <c r="T368" s="158"/>
      <c r="U368" s="158"/>
      <c r="V368" s="158"/>
      <c r="W368" s="158"/>
      <c r="X368" s="158"/>
      <c r="Y368" s="147"/>
      <c r="Z368" s="147"/>
      <c r="AA368" s="147"/>
      <c r="AB368" s="147"/>
      <c r="AC368" s="147"/>
      <c r="AD368" s="147"/>
      <c r="AE368" s="147"/>
      <c r="AF368" s="147"/>
      <c r="AG368" s="147" t="s">
        <v>159</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74">
        <v>169</v>
      </c>
      <c r="B369" s="175" t="s">
        <v>740</v>
      </c>
      <c r="C369" s="185" t="s">
        <v>955</v>
      </c>
      <c r="D369" s="176" t="s">
        <v>742</v>
      </c>
      <c r="E369" s="177">
        <v>263</v>
      </c>
      <c r="F369" s="178"/>
      <c r="G369" s="179">
        <f>ROUND(E369*F369,2)</f>
        <v>0</v>
      </c>
      <c r="H369" s="178"/>
      <c r="I369" s="179">
        <f>ROUND(E369*H369,2)</f>
        <v>0</v>
      </c>
      <c r="J369" s="178"/>
      <c r="K369" s="179">
        <f>ROUND(E369*J369,2)</f>
        <v>0</v>
      </c>
      <c r="L369" s="179">
        <v>21</v>
      </c>
      <c r="M369" s="179">
        <f>G369*(1+L369/100)</f>
        <v>0</v>
      </c>
      <c r="N369" s="177">
        <v>0</v>
      </c>
      <c r="O369" s="177">
        <f>ROUND(E369*N369,2)</f>
        <v>0</v>
      </c>
      <c r="P369" s="177">
        <v>0</v>
      </c>
      <c r="Q369" s="177">
        <f>ROUND(E369*P369,2)</f>
        <v>0</v>
      </c>
      <c r="R369" s="179"/>
      <c r="S369" s="179" t="s">
        <v>205</v>
      </c>
      <c r="T369" s="180" t="s">
        <v>154</v>
      </c>
      <c r="U369" s="158">
        <v>0</v>
      </c>
      <c r="V369" s="158">
        <f>ROUND(E369*U369,2)</f>
        <v>0</v>
      </c>
      <c r="W369" s="158"/>
      <c r="X369" s="158" t="s">
        <v>728</v>
      </c>
      <c r="Y369" s="147"/>
      <c r="Z369" s="147"/>
      <c r="AA369" s="147"/>
      <c r="AB369" s="147"/>
      <c r="AC369" s="147"/>
      <c r="AD369" s="147"/>
      <c r="AE369" s="147"/>
      <c r="AF369" s="147"/>
      <c r="AG369" s="147" t="s">
        <v>766</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266"/>
      <c r="D370" s="267"/>
      <c r="E370" s="267"/>
      <c r="F370" s="267"/>
      <c r="G370" s="267"/>
      <c r="H370" s="158"/>
      <c r="I370" s="158"/>
      <c r="J370" s="158"/>
      <c r="K370" s="158"/>
      <c r="L370" s="158"/>
      <c r="M370" s="158"/>
      <c r="N370" s="157"/>
      <c r="O370" s="157"/>
      <c r="P370" s="157"/>
      <c r="Q370" s="157"/>
      <c r="R370" s="158"/>
      <c r="S370" s="158"/>
      <c r="T370" s="158"/>
      <c r="U370" s="158"/>
      <c r="V370" s="158"/>
      <c r="W370" s="158"/>
      <c r="X370" s="158"/>
      <c r="Y370" s="147"/>
      <c r="Z370" s="147"/>
      <c r="AA370" s="147"/>
      <c r="AB370" s="147"/>
      <c r="AC370" s="147"/>
      <c r="AD370" s="147"/>
      <c r="AE370" s="147"/>
      <c r="AF370" s="147"/>
      <c r="AG370" s="147" t="s">
        <v>159</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74">
        <v>170</v>
      </c>
      <c r="B371" s="175" t="s">
        <v>740</v>
      </c>
      <c r="C371" s="185" t="s">
        <v>956</v>
      </c>
      <c r="D371" s="176" t="s">
        <v>742</v>
      </c>
      <c r="E371" s="177">
        <v>165</v>
      </c>
      <c r="F371" s="178"/>
      <c r="G371" s="179">
        <f>ROUND(E371*F371,2)</f>
        <v>0</v>
      </c>
      <c r="H371" s="178"/>
      <c r="I371" s="179">
        <f>ROUND(E371*H371,2)</f>
        <v>0</v>
      </c>
      <c r="J371" s="178"/>
      <c r="K371" s="179">
        <f>ROUND(E371*J371,2)</f>
        <v>0</v>
      </c>
      <c r="L371" s="179">
        <v>21</v>
      </c>
      <c r="M371" s="179">
        <f>G371*(1+L371/100)</f>
        <v>0</v>
      </c>
      <c r="N371" s="177">
        <v>0</v>
      </c>
      <c r="O371" s="177">
        <f>ROUND(E371*N371,2)</f>
        <v>0</v>
      </c>
      <c r="P371" s="177">
        <v>0</v>
      </c>
      <c r="Q371" s="177">
        <f>ROUND(E371*P371,2)</f>
        <v>0</v>
      </c>
      <c r="R371" s="179"/>
      <c r="S371" s="179" t="s">
        <v>205</v>
      </c>
      <c r="T371" s="180" t="s">
        <v>154</v>
      </c>
      <c r="U371" s="158">
        <v>0</v>
      </c>
      <c r="V371" s="158">
        <f>ROUND(E371*U371,2)</f>
        <v>0</v>
      </c>
      <c r="W371" s="158"/>
      <c r="X371" s="158" t="s">
        <v>728</v>
      </c>
      <c r="Y371" s="147"/>
      <c r="Z371" s="147"/>
      <c r="AA371" s="147"/>
      <c r="AB371" s="147"/>
      <c r="AC371" s="147"/>
      <c r="AD371" s="147"/>
      <c r="AE371" s="147"/>
      <c r="AF371" s="147"/>
      <c r="AG371" s="147" t="s">
        <v>766</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266"/>
      <c r="D372" s="267"/>
      <c r="E372" s="267"/>
      <c r="F372" s="267"/>
      <c r="G372" s="267"/>
      <c r="H372" s="158"/>
      <c r="I372" s="158"/>
      <c r="J372" s="158"/>
      <c r="K372" s="158"/>
      <c r="L372" s="158"/>
      <c r="M372" s="158"/>
      <c r="N372" s="157"/>
      <c r="O372" s="157"/>
      <c r="P372" s="157"/>
      <c r="Q372" s="157"/>
      <c r="R372" s="158"/>
      <c r="S372" s="158"/>
      <c r="T372" s="158"/>
      <c r="U372" s="158"/>
      <c r="V372" s="158"/>
      <c r="W372" s="158"/>
      <c r="X372" s="158"/>
      <c r="Y372" s="147"/>
      <c r="Z372" s="147"/>
      <c r="AA372" s="147"/>
      <c r="AB372" s="147"/>
      <c r="AC372" s="147"/>
      <c r="AD372" s="147"/>
      <c r="AE372" s="147"/>
      <c r="AF372" s="147"/>
      <c r="AG372" s="147" t="s">
        <v>159</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74">
        <v>171</v>
      </c>
      <c r="B373" s="175" t="s">
        <v>740</v>
      </c>
      <c r="C373" s="185" t="s">
        <v>957</v>
      </c>
      <c r="D373" s="176" t="s">
        <v>742</v>
      </c>
      <c r="E373" s="177">
        <v>263</v>
      </c>
      <c r="F373" s="178"/>
      <c r="G373" s="179">
        <f>ROUND(E373*F373,2)</f>
        <v>0</v>
      </c>
      <c r="H373" s="178"/>
      <c r="I373" s="179">
        <f>ROUND(E373*H373,2)</f>
        <v>0</v>
      </c>
      <c r="J373" s="178"/>
      <c r="K373" s="179">
        <f>ROUND(E373*J373,2)</f>
        <v>0</v>
      </c>
      <c r="L373" s="179">
        <v>21</v>
      </c>
      <c r="M373" s="179">
        <f>G373*(1+L373/100)</f>
        <v>0</v>
      </c>
      <c r="N373" s="177">
        <v>0</v>
      </c>
      <c r="O373" s="177">
        <f>ROUND(E373*N373,2)</f>
        <v>0</v>
      </c>
      <c r="P373" s="177">
        <v>0</v>
      </c>
      <c r="Q373" s="177">
        <f>ROUND(E373*P373,2)</f>
        <v>0</v>
      </c>
      <c r="R373" s="179"/>
      <c r="S373" s="179" t="s">
        <v>205</v>
      </c>
      <c r="T373" s="180" t="s">
        <v>154</v>
      </c>
      <c r="U373" s="158">
        <v>0</v>
      </c>
      <c r="V373" s="158">
        <f>ROUND(E373*U373,2)</f>
        <v>0</v>
      </c>
      <c r="W373" s="158"/>
      <c r="X373" s="158" t="s">
        <v>728</v>
      </c>
      <c r="Y373" s="147"/>
      <c r="Z373" s="147"/>
      <c r="AA373" s="147"/>
      <c r="AB373" s="147"/>
      <c r="AC373" s="147"/>
      <c r="AD373" s="147"/>
      <c r="AE373" s="147"/>
      <c r="AF373" s="147"/>
      <c r="AG373" s="147" t="s">
        <v>766</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266"/>
      <c r="D374" s="267"/>
      <c r="E374" s="267"/>
      <c r="F374" s="267"/>
      <c r="G374" s="267"/>
      <c r="H374" s="158"/>
      <c r="I374" s="158"/>
      <c r="J374" s="158"/>
      <c r="K374" s="158"/>
      <c r="L374" s="158"/>
      <c r="M374" s="158"/>
      <c r="N374" s="157"/>
      <c r="O374" s="157"/>
      <c r="P374" s="157"/>
      <c r="Q374" s="157"/>
      <c r="R374" s="158"/>
      <c r="S374" s="158"/>
      <c r="T374" s="158"/>
      <c r="U374" s="158"/>
      <c r="V374" s="158"/>
      <c r="W374" s="158"/>
      <c r="X374" s="158"/>
      <c r="Y374" s="147"/>
      <c r="Z374" s="147"/>
      <c r="AA374" s="147"/>
      <c r="AB374" s="147"/>
      <c r="AC374" s="147"/>
      <c r="AD374" s="147"/>
      <c r="AE374" s="147"/>
      <c r="AF374" s="147"/>
      <c r="AG374" s="147" t="s">
        <v>159</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74">
        <v>172</v>
      </c>
      <c r="B375" s="175" t="s">
        <v>740</v>
      </c>
      <c r="C375" s="185" t="s">
        <v>958</v>
      </c>
      <c r="D375" s="176" t="s">
        <v>742</v>
      </c>
      <c r="E375" s="177">
        <v>263</v>
      </c>
      <c r="F375" s="178"/>
      <c r="G375" s="179">
        <f>ROUND(E375*F375,2)</f>
        <v>0</v>
      </c>
      <c r="H375" s="178"/>
      <c r="I375" s="179">
        <f>ROUND(E375*H375,2)</f>
        <v>0</v>
      </c>
      <c r="J375" s="178"/>
      <c r="K375" s="179">
        <f>ROUND(E375*J375,2)</f>
        <v>0</v>
      </c>
      <c r="L375" s="179">
        <v>21</v>
      </c>
      <c r="M375" s="179">
        <f>G375*(1+L375/100)</f>
        <v>0</v>
      </c>
      <c r="N375" s="177">
        <v>0</v>
      </c>
      <c r="O375" s="177">
        <f>ROUND(E375*N375,2)</f>
        <v>0</v>
      </c>
      <c r="P375" s="177">
        <v>0</v>
      </c>
      <c r="Q375" s="177">
        <f>ROUND(E375*P375,2)</f>
        <v>0</v>
      </c>
      <c r="R375" s="179"/>
      <c r="S375" s="179" t="s">
        <v>205</v>
      </c>
      <c r="T375" s="180" t="s">
        <v>154</v>
      </c>
      <c r="U375" s="158">
        <v>0</v>
      </c>
      <c r="V375" s="158">
        <f>ROUND(E375*U375,2)</f>
        <v>0</v>
      </c>
      <c r="W375" s="158"/>
      <c r="X375" s="158" t="s">
        <v>728</v>
      </c>
      <c r="Y375" s="147"/>
      <c r="Z375" s="147"/>
      <c r="AA375" s="147"/>
      <c r="AB375" s="147"/>
      <c r="AC375" s="147"/>
      <c r="AD375" s="147"/>
      <c r="AE375" s="147"/>
      <c r="AF375" s="147"/>
      <c r="AG375" s="147" t="s">
        <v>766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266"/>
      <c r="D376" s="267"/>
      <c r="E376" s="267"/>
      <c r="F376" s="267"/>
      <c r="G376" s="267"/>
      <c r="H376" s="158"/>
      <c r="I376" s="158"/>
      <c r="J376" s="158"/>
      <c r="K376" s="158"/>
      <c r="L376" s="158"/>
      <c r="M376" s="158"/>
      <c r="N376" s="157"/>
      <c r="O376" s="157"/>
      <c r="P376" s="157"/>
      <c r="Q376" s="157"/>
      <c r="R376" s="158"/>
      <c r="S376" s="158"/>
      <c r="T376" s="158"/>
      <c r="U376" s="158"/>
      <c r="V376" s="158"/>
      <c r="W376" s="158"/>
      <c r="X376" s="158"/>
      <c r="Y376" s="147"/>
      <c r="Z376" s="147"/>
      <c r="AA376" s="147"/>
      <c r="AB376" s="147"/>
      <c r="AC376" s="147"/>
      <c r="AD376" s="147"/>
      <c r="AE376" s="147"/>
      <c r="AF376" s="147"/>
      <c r="AG376" s="147" t="s">
        <v>159</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74">
        <v>173</v>
      </c>
      <c r="B377" s="175" t="s">
        <v>740</v>
      </c>
      <c r="C377" s="185" t="s">
        <v>959</v>
      </c>
      <c r="D377" s="176" t="s">
        <v>742</v>
      </c>
      <c r="E377" s="177">
        <v>165</v>
      </c>
      <c r="F377" s="178"/>
      <c r="G377" s="179">
        <f>ROUND(E377*F377,2)</f>
        <v>0</v>
      </c>
      <c r="H377" s="178"/>
      <c r="I377" s="179">
        <f>ROUND(E377*H377,2)</f>
        <v>0</v>
      </c>
      <c r="J377" s="178"/>
      <c r="K377" s="179">
        <f>ROUND(E377*J377,2)</f>
        <v>0</v>
      </c>
      <c r="L377" s="179">
        <v>21</v>
      </c>
      <c r="M377" s="179">
        <f>G377*(1+L377/100)</f>
        <v>0</v>
      </c>
      <c r="N377" s="177">
        <v>0</v>
      </c>
      <c r="O377" s="177">
        <f>ROUND(E377*N377,2)</f>
        <v>0</v>
      </c>
      <c r="P377" s="177">
        <v>0</v>
      </c>
      <c r="Q377" s="177">
        <f>ROUND(E377*P377,2)</f>
        <v>0</v>
      </c>
      <c r="R377" s="179"/>
      <c r="S377" s="179" t="s">
        <v>205</v>
      </c>
      <c r="T377" s="180" t="s">
        <v>154</v>
      </c>
      <c r="U377" s="158">
        <v>0</v>
      </c>
      <c r="V377" s="158">
        <f>ROUND(E377*U377,2)</f>
        <v>0</v>
      </c>
      <c r="W377" s="158"/>
      <c r="X377" s="158" t="s">
        <v>728</v>
      </c>
      <c r="Y377" s="147"/>
      <c r="Z377" s="147"/>
      <c r="AA377" s="147"/>
      <c r="AB377" s="147"/>
      <c r="AC377" s="147"/>
      <c r="AD377" s="147"/>
      <c r="AE377" s="147"/>
      <c r="AF377" s="147"/>
      <c r="AG377" s="147" t="s">
        <v>766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266"/>
      <c r="D378" s="267"/>
      <c r="E378" s="267"/>
      <c r="F378" s="267"/>
      <c r="G378" s="267"/>
      <c r="H378" s="158"/>
      <c r="I378" s="158"/>
      <c r="J378" s="158"/>
      <c r="K378" s="158"/>
      <c r="L378" s="158"/>
      <c r="M378" s="158"/>
      <c r="N378" s="157"/>
      <c r="O378" s="157"/>
      <c r="P378" s="157"/>
      <c r="Q378" s="157"/>
      <c r="R378" s="158"/>
      <c r="S378" s="158"/>
      <c r="T378" s="158"/>
      <c r="U378" s="158"/>
      <c r="V378" s="158"/>
      <c r="W378" s="158"/>
      <c r="X378" s="158"/>
      <c r="Y378" s="147"/>
      <c r="Z378" s="147"/>
      <c r="AA378" s="147"/>
      <c r="AB378" s="147"/>
      <c r="AC378" s="147"/>
      <c r="AD378" s="147"/>
      <c r="AE378" s="147"/>
      <c r="AF378" s="147"/>
      <c r="AG378" s="147" t="s">
        <v>159</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74">
        <v>174</v>
      </c>
      <c r="B379" s="175" t="s">
        <v>740</v>
      </c>
      <c r="C379" s="185" t="s">
        <v>960</v>
      </c>
      <c r="D379" s="176" t="s">
        <v>742</v>
      </c>
      <c r="E379" s="177">
        <v>99</v>
      </c>
      <c r="F379" s="178"/>
      <c r="G379" s="179">
        <f>ROUND(E379*F379,2)</f>
        <v>0</v>
      </c>
      <c r="H379" s="178"/>
      <c r="I379" s="179">
        <f>ROUND(E379*H379,2)</f>
        <v>0</v>
      </c>
      <c r="J379" s="178"/>
      <c r="K379" s="179">
        <f>ROUND(E379*J379,2)</f>
        <v>0</v>
      </c>
      <c r="L379" s="179">
        <v>21</v>
      </c>
      <c r="M379" s="179">
        <f>G379*(1+L379/100)</f>
        <v>0</v>
      </c>
      <c r="N379" s="177">
        <v>0</v>
      </c>
      <c r="O379" s="177">
        <f>ROUND(E379*N379,2)</f>
        <v>0</v>
      </c>
      <c r="P379" s="177">
        <v>0</v>
      </c>
      <c r="Q379" s="177">
        <f>ROUND(E379*P379,2)</f>
        <v>0</v>
      </c>
      <c r="R379" s="179"/>
      <c r="S379" s="179" t="s">
        <v>205</v>
      </c>
      <c r="T379" s="180" t="s">
        <v>154</v>
      </c>
      <c r="U379" s="158">
        <v>0</v>
      </c>
      <c r="V379" s="158">
        <f>ROUND(E379*U379,2)</f>
        <v>0</v>
      </c>
      <c r="W379" s="158"/>
      <c r="X379" s="158" t="s">
        <v>728</v>
      </c>
      <c r="Y379" s="147"/>
      <c r="Z379" s="147"/>
      <c r="AA379" s="147"/>
      <c r="AB379" s="147"/>
      <c r="AC379" s="147"/>
      <c r="AD379" s="147"/>
      <c r="AE379" s="147"/>
      <c r="AF379" s="147"/>
      <c r="AG379" s="147" t="s">
        <v>766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266"/>
      <c r="D380" s="267"/>
      <c r="E380" s="267"/>
      <c r="F380" s="267"/>
      <c r="G380" s="267"/>
      <c r="H380" s="158"/>
      <c r="I380" s="158"/>
      <c r="J380" s="158"/>
      <c r="K380" s="158"/>
      <c r="L380" s="158"/>
      <c r="M380" s="158"/>
      <c r="N380" s="157"/>
      <c r="O380" s="157"/>
      <c r="P380" s="157"/>
      <c r="Q380" s="157"/>
      <c r="R380" s="158"/>
      <c r="S380" s="158"/>
      <c r="T380" s="158"/>
      <c r="U380" s="158"/>
      <c r="V380" s="158"/>
      <c r="W380" s="158"/>
      <c r="X380" s="158"/>
      <c r="Y380" s="147"/>
      <c r="Z380" s="147"/>
      <c r="AA380" s="147"/>
      <c r="AB380" s="147"/>
      <c r="AC380" s="147"/>
      <c r="AD380" s="147"/>
      <c r="AE380" s="147"/>
      <c r="AF380" s="147"/>
      <c r="AG380" s="147" t="s">
        <v>159</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74">
        <v>175</v>
      </c>
      <c r="B381" s="175" t="s">
        <v>740</v>
      </c>
      <c r="C381" s="185" t="s">
        <v>961</v>
      </c>
      <c r="D381" s="176" t="s">
        <v>742</v>
      </c>
      <c r="E381" s="177">
        <v>165</v>
      </c>
      <c r="F381" s="178"/>
      <c r="G381" s="179">
        <f>ROUND(E381*F381,2)</f>
        <v>0</v>
      </c>
      <c r="H381" s="178"/>
      <c r="I381" s="179">
        <f>ROUND(E381*H381,2)</f>
        <v>0</v>
      </c>
      <c r="J381" s="178"/>
      <c r="K381" s="179">
        <f>ROUND(E381*J381,2)</f>
        <v>0</v>
      </c>
      <c r="L381" s="179">
        <v>21</v>
      </c>
      <c r="M381" s="179">
        <f>G381*(1+L381/100)</f>
        <v>0</v>
      </c>
      <c r="N381" s="177">
        <v>0</v>
      </c>
      <c r="O381" s="177">
        <f>ROUND(E381*N381,2)</f>
        <v>0</v>
      </c>
      <c r="P381" s="177">
        <v>0</v>
      </c>
      <c r="Q381" s="177">
        <f>ROUND(E381*P381,2)</f>
        <v>0</v>
      </c>
      <c r="R381" s="179"/>
      <c r="S381" s="179" t="s">
        <v>205</v>
      </c>
      <c r="T381" s="180" t="s">
        <v>154</v>
      </c>
      <c r="U381" s="158">
        <v>0</v>
      </c>
      <c r="V381" s="158">
        <f>ROUND(E381*U381,2)</f>
        <v>0</v>
      </c>
      <c r="W381" s="158"/>
      <c r="X381" s="158" t="s">
        <v>728</v>
      </c>
      <c r="Y381" s="147"/>
      <c r="Z381" s="147"/>
      <c r="AA381" s="147"/>
      <c r="AB381" s="147"/>
      <c r="AC381" s="147"/>
      <c r="AD381" s="147"/>
      <c r="AE381" s="147"/>
      <c r="AF381" s="147"/>
      <c r="AG381" s="147" t="s">
        <v>766</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266"/>
      <c r="D382" s="267"/>
      <c r="E382" s="267"/>
      <c r="F382" s="267"/>
      <c r="G382" s="267"/>
      <c r="H382" s="158"/>
      <c r="I382" s="158"/>
      <c r="J382" s="158"/>
      <c r="K382" s="158"/>
      <c r="L382" s="158"/>
      <c r="M382" s="158"/>
      <c r="N382" s="157"/>
      <c r="O382" s="157"/>
      <c r="P382" s="157"/>
      <c r="Q382" s="157"/>
      <c r="R382" s="158"/>
      <c r="S382" s="158"/>
      <c r="T382" s="158"/>
      <c r="U382" s="158"/>
      <c r="V382" s="158"/>
      <c r="W382" s="158"/>
      <c r="X382" s="158"/>
      <c r="Y382" s="147"/>
      <c r="Z382" s="147"/>
      <c r="AA382" s="147"/>
      <c r="AB382" s="147"/>
      <c r="AC382" s="147"/>
      <c r="AD382" s="147"/>
      <c r="AE382" s="147"/>
      <c r="AF382" s="147"/>
      <c r="AG382" s="147" t="s">
        <v>159</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74">
        <v>176</v>
      </c>
      <c r="B383" s="175" t="s">
        <v>740</v>
      </c>
      <c r="C383" s="185" t="s">
        <v>962</v>
      </c>
      <c r="D383" s="176" t="s">
        <v>742</v>
      </c>
      <c r="E383" s="177">
        <v>99</v>
      </c>
      <c r="F383" s="178"/>
      <c r="G383" s="179">
        <f>ROUND(E383*F383,2)</f>
        <v>0</v>
      </c>
      <c r="H383" s="178"/>
      <c r="I383" s="179">
        <f>ROUND(E383*H383,2)</f>
        <v>0</v>
      </c>
      <c r="J383" s="178"/>
      <c r="K383" s="179">
        <f>ROUND(E383*J383,2)</f>
        <v>0</v>
      </c>
      <c r="L383" s="179">
        <v>21</v>
      </c>
      <c r="M383" s="179">
        <f>G383*(1+L383/100)</f>
        <v>0</v>
      </c>
      <c r="N383" s="177">
        <v>0</v>
      </c>
      <c r="O383" s="177">
        <f>ROUND(E383*N383,2)</f>
        <v>0</v>
      </c>
      <c r="P383" s="177">
        <v>0</v>
      </c>
      <c r="Q383" s="177">
        <f>ROUND(E383*P383,2)</f>
        <v>0</v>
      </c>
      <c r="R383" s="179"/>
      <c r="S383" s="179" t="s">
        <v>205</v>
      </c>
      <c r="T383" s="180" t="s">
        <v>154</v>
      </c>
      <c r="U383" s="158">
        <v>0</v>
      </c>
      <c r="V383" s="158">
        <f>ROUND(E383*U383,2)</f>
        <v>0</v>
      </c>
      <c r="W383" s="158"/>
      <c r="X383" s="158" t="s">
        <v>728</v>
      </c>
      <c r="Y383" s="147"/>
      <c r="Z383" s="147"/>
      <c r="AA383" s="147"/>
      <c r="AB383" s="147"/>
      <c r="AC383" s="147"/>
      <c r="AD383" s="147"/>
      <c r="AE383" s="147"/>
      <c r="AF383" s="147"/>
      <c r="AG383" s="147" t="s">
        <v>766</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266"/>
      <c r="D384" s="267"/>
      <c r="E384" s="267"/>
      <c r="F384" s="267"/>
      <c r="G384" s="267"/>
      <c r="H384" s="158"/>
      <c r="I384" s="158"/>
      <c r="J384" s="158"/>
      <c r="K384" s="158"/>
      <c r="L384" s="158"/>
      <c r="M384" s="158"/>
      <c r="N384" s="157"/>
      <c r="O384" s="157"/>
      <c r="P384" s="157"/>
      <c r="Q384" s="157"/>
      <c r="R384" s="158"/>
      <c r="S384" s="158"/>
      <c r="T384" s="158"/>
      <c r="U384" s="158"/>
      <c r="V384" s="158"/>
      <c r="W384" s="158"/>
      <c r="X384" s="158"/>
      <c r="Y384" s="147"/>
      <c r="Z384" s="147"/>
      <c r="AA384" s="147"/>
      <c r="AB384" s="147"/>
      <c r="AC384" s="147"/>
      <c r="AD384" s="147"/>
      <c r="AE384" s="147"/>
      <c r="AF384" s="147"/>
      <c r="AG384" s="147" t="s">
        <v>159</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74">
        <v>177</v>
      </c>
      <c r="B385" s="175" t="s">
        <v>740</v>
      </c>
      <c r="C385" s="185" t="s">
        <v>963</v>
      </c>
      <c r="D385" s="176" t="s">
        <v>742</v>
      </c>
      <c r="E385" s="177">
        <v>263</v>
      </c>
      <c r="F385" s="178"/>
      <c r="G385" s="179">
        <f>ROUND(E385*F385,2)</f>
        <v>0</v>
      </c>
      <c r="H385" s="178"/>
      <c r="I385" s="179">
        <f>ROUND(E385*H385,2)</f>
        <v>0</v>
      </c>
      <c r="J385" s="178"/>
      <c r="K385" s="179">
        <f>ROUND(E385*J385,2)</f>
        <v>0</v>
      </c>
      <c r="L385" s="179">
        <v>21</v>
      </c>
      <c r="M385" s="179">
        <f>G385*(1+L385/100)</f>
        <v>0</v>
      </c>
      <c r="N385" s="177">
        <v>0</v>
      </c>
      <c r="O385" s="177">
        <f>ROUND(E385*N385,2)</f>
        <v>0</v>
      </c>
      <c r="P385" s="177">
        <v>0</v>
      </c>
      <c r="Q385" s="177">
        <f>ROUND(E385*P385,2)</f>
        <v>0</v>
      </c>
      <c r="R385" s="179"/>
      <c r="S385" s="179" t="s">
        <v>205</v>
      </c>
      <c r="T385" s="180" t="s">
        <v>154</v>
      </c>
      <c r="U385" s="158">
        <v>0</v>
      </c>
      <c r="V385" s="158">
        <f>ROUND(E385*U385,2)</f>
        <v>0</v>
      </c>
      <c r="W385" s="158"/>
      <c r="X385" s="158" t="s">
        <v>728</v>
      </c>
      <c r="Y385" s="147"/>
      <c r="Z385" s="147"/>
      <c r="AA385" s="147"/>
      <c r="AB385" s="147"/>
      <c r="AC385" s="147"/>
      <c r="AD385" s="147"/>
      <c r="AE385" s="147"/>
      <c r="AF385" s="147"/>
      <c r="AG385" s="147" t="s">
        <v>766</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266"/>
      <c r="D386" s="267"/>
      <c r="E386" s="267"/>
      <c r="F386" s="267"/>
      <c r="G386" s="267"/>
      <c r="H386" s="158"/>
      <c r="I386" s="158"/>
      <c r="J386" s="158"/>
      <c r="K386" s="158"/>
      <c r="L386" s="158"/>
      <c r="M386" s="158"/>
      <c r="N386" s="157"/>
      <c r="O386" s="157"/>
      <c r="P386" s="157"/>
      <c r="Q386" s="157"/>
      <c r="R386" s="158"/>
      <c r="S386" s="158"/>
      <c r="T386" s="158"/>
      <c r="U386" s="158"/>
      <c r="V386" s="158"/>
      <c r="W386" s="158"/>
      <c r="X386" s="158"/>
      <c r="Y386" s="147"/>
      <c r="Z386" s="147"/>
      <c r="AA386" s="147"/>
      <c r="AB386" s="147"/>
      <c r="AC386" s="147"/>
      <c r="AD386" s="147"/>
      <c r="AE386" s="147"/>
      <c r="AF386" s="147"/>
      <c r="AG386" s="147" t="s">
        <v>159</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74">
        <v>178</v>
      </c>
      <c r="B387" s="175" t="s">
        <v>740</v>
      </c>
      <c r="C387" s="185" t="s">
        <v>964</v>
      </c>
      <c r="D387" s="176" t="s">
        <v>742</v>
      </c>
      <c r="E387" s="177">
        <v>165</v>
      </c>
      <c r="F387" s="178"/>
      <c r="G387" s="179">
        <f>ROUND(E387*F387,2)</f>
        <v>0</v>
      </c>
      <c r="H387" s="178"/>
      <c r="I387" s="179">
        <f>ROUND(E387*H387,2)</f>
        <v>0</v>
      </c>
      <c r="J387" s="178"/>
      <c r="K387" s="179">
        <f>ROUND(E387*J387,2)</f>
        <v>0</v>
      </c>
      <c r="L387" s="179">
        <v>21</v>
      </c>
      <c r="M387" s="179">
        <f>G387*(1+L387/100)</f>
        <v>0</v>
      </c>
      <c r="N387" s="177">
        <v>0</v>
      </c>
      <c r="O387" s="177">
        <f>ROUND(E387*N387,2)</f>
        <v>0</v>
      </c>
      <c r="P387" s="177">
        <v>0</v>
      </c>
      <c r="Q387" s="177">
        <f>ROUND(E387*P387,2)</f>
        <v>0</v>
      </c>
      <c r="R387" s="179"/>
      <c r="S387" s="179" t="s">
        <v>205</v>
      </c>
      <c r="T387" s="180" t="s">
        <v>154</v>
      </c>
      <c r="U387" s="158">
        <v>0</v>
      </c>
      <c r="V387" s="158">
        <f>ROUND(E387*U387,2)</f>
        <v>0</v>
      </c>
      <c r="W387" s="158"/>
      <c r="X387" s="158" t="s">
        <v>728</v>
      </c>
      <c r="Y387" s="147"/>
      <c r="Z387" s="147"/>
      <c r="AA387" s="147"/>
      <c r="AB387" s="147"/>
      <c r="AC387" s="147"/>
      <c r="AD387" s="147"/>
      <c r="AE387" s="147"/>
      <c r="AF387" s="147"/>
      <c r="AG387" s="147" t="s">
        <v>766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266"/>
      <c r="D388" s="267"/>
      <c r="E388" s="267"/>
      <c r="F388" s="267"/>
      <c r="G388" s="267"/>
      <c r="H388" s="158"/>
      <c r="I388" s="158"/>
      <c r="J388" s="158"/>
      <c r="K388" s="158"/>
      <c r="L388" s="158"/>
      <c r="M388" s="158"/>
      <c r="N388" s="157"/>
      <c r="O388" s="157"/>
      <c r="P388" s="157"/>
      <c r="Q388" s="157"/>
      <c r="R388" s="158"/>
      <c r="S388" s="158"/>
      <c r="T388" s="158"/>
      <c r="U388" s="158"/>
      <c r="V388" s="158"/>
      <c r="W388" s="158"/>
      <c r="X388" s="158"/>
      <c r="Y388" s="147"/>
      <c r="Z388" s="147"/>
      <c r="AA388" s="147"/>
      <c r="AB388" s="147"/>
      <c r="AC388" s="147"/>
      <c r="AD388" s="147"/>
      <c r="AE388" s="147"/>
      <c r="AF388" s="147"/>
      <c r="AG388" s="147" t="s">
        <v>159</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74">
        <v>179</v>
      </c>
      <c r="B389" s="175" t="s">
        <v>740</v>
      </c>
      <c r="C389" s="185" t="s">
        <v>965</v>
      </c>
      <c r="D389" s="176" t="s">
        <v>742</v>
      </c>
      <c r="E389" s="177">
        <v>263</v>
      </c>
      <c r="F389" s="178"/>
      <c r="G389" s="179">
        <f>ROUND(E389*F389,2)</f>
        <v>0</v>
      </c>
      <c r="H389" s="178"/>
      <c r="I389" s="179">
        <f>ROUND(E389*H389,2)</f>
        <v>0</v>
      </c>
      <c r="J389" s="178"/>
      <c r="K389" s="179">
        <f>ROUND(E389*J389,2)</f>
        <v>0</v>
      </c>
      <c r="L389" s="179">
        <v>21</v>
      </c>
      <c r="M389" s="179">
        <f>G389*(1+L389/100)</f>
        <v>0</v>
      </c>
      <c r="N389" s="177">
        <v>0</v>
      </c>
      <c r="O389" s="177">
        <f>ROUND(E389*N389,2)</f>
        <v>0</v>
      </c>
      <c r="P389" s="177">
        <v>0</v>
      </c>
      <c r="Q389" s="177">
        <f>ROUND(E389*P389,2)</f>
        <v>0</v>
      </c>
      <c r="R389" s="179"/>
      <c r="S389" s="179" t="s">
        <v>205</v>
      </c>
      <c r="T389" s="180" t="s">
        <v>154</v>
      </c>
      <c r="U389" s="158">
        <v>0</v>
      </c>
      <c r="V389" s="158">
        <f>ROUND(E389*U389,2)</f>
        <v>0</v>
      </c>
      <c r="W389" s="158"/>
      <c r="X389" s="158" t="s">
        <v>728</v>
      </c>
      <c r="Y389" s="147"/>
      <c r="Z389" s="147"/>
      <c r="AA389" s="147"/>
      <c r="AB389" s="147"/>
      <c r="AC389" s="147"/>
      <c r="AD389" s="147"/>
      <c r="AE389" s="147"/>
      <c r="AF389" s="147"/>
      <c r="AG389" s="147" t="s">
        <v>766</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266"/>
      <c r="D390" s="267"/>
      <c r="E390" s="267"/>
      <c r="F390" s="267"/>
      <c r="G390" s="267"/>
      <c r="H390" s="158"/>
      <c r="I390" s="158"/>
      <c r="J390" s="158"/>
      <c r="K390" s="158"/>
      <c r="L390" s="158"/>
      <c r="M390" s="158"/>
      <c r="N390" s="157"/>
      <c r="O390" s="157"/>
      <c r="P390" s="157"/>
      <c r="Q390" s="157"/>
      <c r="R390" s="158"/>
      <c r="S390" s="158"/>
      <c r="T390" s="158"/>
      <c r="U390" s="158"/>
      <c r="V390" s="158"/>
      <c r="W390" s="158"/>
      <c r="X390" s="158"/>
      <c r="Y390" s="147"/>
      <c r="Z390" s="147"/>
      <c r="AA390" s="147"/>
      <c r="AB390" s="147"/>
      <c r="AC390" s="147"/>
      <c r="AD390" s="147"/>
      <c r="AE390" s="147"/>
      <c r="AF390" s="147"/>
      <c r="AG390" s="147" t="s">
        <v>159</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74">
        <v>180</v>
      </c>
      <c r="B391" s="175" t="s">
        <v>740</v>
      </c>
      <c r="C391" s="185" t="s">
        <v>966</v>
      </c>
      <c r="D391" s="176" t="s">
        <v>742</v>
      </c>
      <c r="E391" s="177">
        <v>165</v>
      </c>
      <c r="F391" s="178"/>
      <c r="G391" s="179">
        <f>ROUND(E391*F391,2)</f>
        <v>0</v>
      </c>
      <c r="H391" s="178"/>
      <c r="I391" s="179">
        <f>ROUND(E391*H391,2)</f>
        <v>0</v>
      </c>
      <c r="J391" s="178"/>
      <c r="K391" s="179">
        <f>ROUND(E391*J391,2)</f>
        <v>0</v>
      </c>
      <c r="L391" s="179">
        <v>21</v>
      </c>
      <c r="M391" s="179">
        <f>G391*(1+L391/100)</f>
        <v>0</v>
      </c>
      <c r="N391" s="177">
        <v>0</v>
      </c>
      <c r="O391" s="177">
        <f>ROUND(E391*N391,2)</f>
        <v>0</v>
      </c>
      <c r="P391" s="177">
        <v>0</v>
      </c>
      <c r="Q391" s="177">
        <f>ROUND(E391*P391,2)</f>
        <v>0</v>
      </c>
      <c r="R391" s="179"/>
      <c r="S391" s="179" t="s">
        <v>205</v>
      </c>
      <c r="T391" s="180" t="s">
        <v>154</v>
      </c>
      <c r="U391" s="158">
        <v>0</v>
      </c>
      <c r="V391" s="158">
        <f>ROUND(E391*U391,2)</f>
        <v>0</v>
      </c>
      <c r="W391" s="158"/>
      <c r="X391" s="158" t="s">
        <v>728</v>
      </c>
      <c r="Y391" s="147"/>
      <c r="Z391" s="147"/>
      <c r="AA391" s="147"/>
      <c r="AB391" s="147"/>
      <c r="AC391" s="147"/>
      <c r="AD391" s="147"/>
      <c r="AE391" s="147"/>
      <c r="AF391" s="147"/>
      <c r="AG391" s="147" t="s">
        <v>766</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266"/>
      <c r="D392" s="267"/>
      <c r="E392" s="267"/>
      <c r="F392" s="267"/>
      <c r="G392" s="267"/>
      <c r="H392" s="158"/>
      <c r="I392" s="158"/>
      <c r="J392" s="158"/>
      <c r="K392" s="158"/>
      <c r="L392" s="158"/>
      <c r="M392" s="158"/>
      <c r="N392" s="157"/>
      <c r="O392" s="157"/>
      <c r="P392" s="157"/>
      <c r="Q392" s="157"/>
      <c r="R392" s="158"/>
      <c r="S392" s="158"/>
      <c r="T392" s="158"/>
      <c r="U392" s="158"/>
      <c r="V392" s="158"/>
      <c r="W392" s="158"/>
      <c r="X392" s="158"/>
      <c r="Y392" s="147"/>
      <c r="Z392" s="147"/>
      <c r="AA392" s="147"/>
      <c r="AB392" s="147"/>
      <c r="AC392" s="147"/>
      <c r="AD392" s="147"/>
      <c r="AE392" s="147"/>
      <c r="AF392" s="147"/>
      <c r="AG392" s="147" t="s">
        <v>159</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74">
        <v>181</v>
      </c>
      <c r="B393" s="175" t="s">
        <v>740</v>
      </c>
      <c r="C393" s="185" t="s">
        <v>967</v>
      </c>
      <c r="D393" s="176" t="s">
        <v>968</v>
      </c>
      <c r="E393" s="177">
        <v>33</v>
      </c>
      <c r="F393" s="178"/>
      <c r="G393" s="179">
        <f>ROUND(E393*F393,2)</f>
        <v>0</v>
      </c>
      <c r="H393" s="178"/>
      <c r="I393" s="179">
        <f>ROUND(E393*H393,2)</f>
        <v>0</v>
      </c>
      <c r="J393" s="178"/>
      <c r="K393" s="179">
        <f>ROUND(E393*J393,2)</f>
        <v>0</v>
      </c>
      <c r="L393" s="179">
        <v>21</v>
      </c>
      <c r="M393" s="179">
        <f>G393*(1+L393/100)</f>
        <v>0</v>
      </c>
      <c r="N393" s="177">
        <v>0</v>
      </c>
      <c r="O393" s="177">
        <f>ROUND(E393*N393,2)</f>
        <v>0</v>
      </c>
      <c r="P393" s="177">
        <v>0</v>
      </c>
      <c r="Q393" s="177">
        <f>ROUND(E393*P393,2)</f>
        <v>0</v>
      </c>
      <c r="R393" s="179"/>
      <c r="S393" s="179" t="s">
        <v>205</v>
      </c>
      <c r="T393" s="180" t="s">
        <v>154</v>
      </c>
      <c r="U393" s="158">
        <v>0</v>
      </c>
      <c r="V393" s="158">
        <f>ROUND(E393*U393,2)</f>
        <v>0</v>
      </c>
      <c r="W393" s="158"/>
      <c r="X393" s="158" t="s">
        <v>728</v>
      </c>
      <c r="Y393" s="147"/>
      <c r="Z393" s="147"/>
      <c r="AA393" s="147"/>
      <c r="AB393" s="147"/>
      <c r="AC393" s="147"/>
      <c r="AD393" s="147"/>
      <c r="AE393" s="147"/>
      <c r="AF393" s="147"/>
      <c r="AG393" s="147" t="s">
        <v>766</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266"/>
      <c r="D394" s="267"/>
      <c r="E394" s="267"/>
      <c r="F394" s="267"/>
      <c r="G394" s="267"/>
      <c r="H394" s="158"/>
      <c r="I394" s="158"/>
      <c r="J394" s="158"/>
      <c r="K394" s="158"/>
      <c r="L394" s="158"/>
      <c r="M394" s="158"/>
      <c r="N394" s="157"/>
      <c r="O394" s="157"/>
      <c r="P394" s="157"/>
      <c r="Q394" s="157"/>
      <c r="R394" s="158"/>
      <c r="S394" s="158"/>
      <c r="T394" s="158"/>
      <c r="U394" s="158"/>
      <c r="V394" s="158"/>
      <c r="W394" s="158"/>
      <c r="X394" s="158"/>
      <c r="Y394" s="147"/>
      <c r="Z394" s="147"/>
      <c r="AA394" s="147"/>
      <c r="AB394" s="147"/>
      <c r="AC394" s="147"/>
      <c r="AD394" s="147"/>
      <c r="AE394" s="147"/>
      <c r="AF394" s="147"/>
      <c r="AG394" s="147" t="s">
        <v>159</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74">
        <v>182</v>
      </c>
      <c r="B395" s="175" t="s">
        <v>740</v>
      </c>
      <c r="C395" s="185" t="s">
        <v>969</v>
      </c>
      <c r="D395" s="176" t="s">
        <v>742</v>
      </c>
      <c r="E395" s="177">
        <v>165</v>
      </c>
      <c r="F395" s="178"/>
      <c r="G395" s="179">
        <f>ROUND(E395*F395,2)</f>
        <v>0</v>
      </c>
      <c r="H395" s="178"/>
      <c r="I395" s="179">
        <f>ROUND(E395*H395,2)</f>
        <v>0</v>
      </c>
      <c r="J395" s="178"/>
      <c r="K395" s="179">
        <f>ROUND(E395*J395,2)</f>
        <v>0</v>
      </c>
      <c r="L395" s="179">
        <v>21</v>
      </c>
      <c r="M395" s="179">
        <f>G395*(1+L395/100)</f>
        <v>0</v>
      </c>
      <c r="N395" s="177">
        <v>0</v>
      </c>
      <c r="O395" s="177">
        <f>ROUND(E395*N395,2)</f>
        <v>0</v>
      </c>
      <c r="P395" s="177">
        <v>0</v>
      </c>
      <c r="Q395" s="177">
        <f>ROUND(E395*P395,2)</f>
        <v>0</v>
      </c>
      <c r="R395" s="179"/>
      <c r="S395" s="179" t="s">
        <v>205</v>
      </c>
      <c r="T395" s="180" t="s">
        <v>154</v>
      </c>
      <c r="U395" s="158">
        <v>0</v>
      </c>
      <c r="V395" s="158">
        <f>ROUND(E395*U395,2)</f>
        <v>0</v>
      </c>
      <c r="W395" s="158"/>
      <c r="X395" s="158" t="s">
        <v>728</v>
      </c>
      <c r="Y395" s="147"/>
      <c r="Z395" s="147"/>
      <c r="AA395" s="147"/>
      <c r="AB395" s="147"/>
      <c r="AC395" s="147"/>
      <c r="AD395" s="147"/>
      <c r="AE395" s="147"/>
      <c r="AF395" s="147"/>
      <c r="AG395" s="147" t="s">
        <v>766</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266"/>
      <c r="D396" s="267"/>
      <c r="E396" s="267"/>
      <c r="F396" s="267"/>
      <c r="G396" s="267"/>
      <c r="H396" s="158"/>
      <c r="I396" s="158"/>
      <c r="J396" s="158"/>
      <c r="K396" s="158"/>
      <c r="L396" s="158"/>
      <c r="M396" s="158"/>
      <c r="N396" s="157"/>
      <c r="O396" s="157"/>
      <c r="P396" s="157"/>
      <c r="Q396" s="157"/>
      <c r="R396" s="158"/>
      <c r="S396" s="158"/>
      <c r="T396" s="158"/>
      <c r="U396" s="158"/>
      <c r="V396" s="158"/>
      <c r="W396" s="158"/>
      <c r="X396" s="158"/>
      <c r="Y396" s="147"/>
      <c r="Z396" s="147"/>
      <c r="AA396" s="147"/>
      <c r="AB396" s="147"/>
      <c r="AC396" s="147"/>
      <c r="AD396" s="147"/>
      <c r="AE396" s="147"/>
      <c r="AF396" s="147"/>
      <c r="AG396" s="147" t="s">
        <v>159</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74">
        <v>183</v>
      </c>
      <c r="B397" s="175" t="s">
        <v>740</v>
      </c>
      <c r="C397" s="185" t="s">
        <v>970</v>
      </c>
      <c r="D397" s="176" t="s">
        <v>742</v>
      </c>
      <c r="E397" s="177">
        <v>2470</v>
      </c>
      <c r="F397" s="178"/>
      <c r="G397" s="179">
        <f>ROUND(E397*F397,2)</f>
        <v>0</v>
      </c>
      <c r="H397" s="178"/>
      <c r="I397" s="179">
        <f>ROUND(E397*H397,2)</f>
        <v>0</v>
      </c>
      <c r="J397" s="178"/>
      <c r="K397" s="179">
        <f>ROUND(E397*J397,2)</f>
        <v>0</v>
      </c>
      <c r="L397" s="179">
        <v>21</v>
      </c>
      <c r="M397" s="179">
        <f>G397*(1+L397/100)</f>
        <v>0</v>
      </c>
      <c r="N397" s="177">
        <v>0</v>
      </c>
      <c r="O397" s="177">
        <f>ROUND(E397*N397,2)</f>
        <v>0</v>
      </c>
      <c r="P397" s="177">
        <v>0</v>
      </c>
      <c r="Q397" s="177">
        <f>ROUND(E397*P397,2)</f>
        <v>0</v>
      </c>
      <c r="R397" s="179"/>
      <c r="S397" s="179" t="s">
        <v>205</v>
      </c>
      <c r="T397" s="180" t="s">
        <v>154</v>
      </c>
      <c r="U397" s="158">
        <v>0</v>
      </c>
      <c r="V397" s="158">
        <f>ROUND(E397*U397,2)</f>
        <v>0</v>
      </c>
      <c r="W397" s="158"/>
      <c r="X397" s="158" t="s">
        <v>728</v>
      </c>
      <c r="Y397" s="147"/>
      <c r="Z397" s="147"/>
      <c r="AA397" s="147"/>
      <c r="AB397" s="147"/>
      <c r="AC397" s="147"/>
      <c r="AD397" s="147"/>
      <c r="AE397" s="147"/>
      <c r="AF397" s="147"/>
      <c r="AG397" s="147" t="s">
        <v>766</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266"/>
      <c r="D398" s="267"/>
      <c r="E398" s="267"/>
      <c r="F398" s="267"/>
      <c r="G398" s="267"/>
      <c r="H398" s="158"/>
      <c r="I398" s="158"/>
      <c r="J398" s="158"/>
      <c r="K398" s="158"/>
      <c r="L398" s="158"/>
      <c r="M398" s="158"/>
      <c r="N398" s="157"/>
      <c r="O398" s="157"/>
      <c r="P398" s="157"/>
      <c r="Q398" s="157"/>
      <c r="R398" s="158"/>
      <c r="S398" s="158"/>
      <c r="T398" s="158"/>
      <c r="U398" s="158"/>
      <c r="V398" s="158"/>
      <c r="W398" s="158"/>
      <c r="X398" s="158"/>
      <c r="Y398" s="147"/>
      <c r="Z398" s="147"/>
      <c r="AA398" s="147"/>
      <c r="AB398" s="147"/>
      <c r="AC398" s="147"/>
      <c r="AD398" s="147"/>
      <c r="AE398" s="147"/>
      <c r="AF398" s="147"/>
      <c r="AG398" s="147" t="s">
        <v>159</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74">
        <v>184</v>
      </c>
      <c r="B399" s="175" t="s">
        <v>740</v>
      </c>
      <c r="C399" s="185" t="s">
        <v>971</v>
      </c>
      <c r="D399" s="176" t="s">
        <v>742</v>
      </c>
      <c r="E399" s="177">
        <v>8</v>
      </c>
      <c r="F399" s="178"/>
      <c r="G399" s="179">
        <f>ROUND(E399*F399,2)</f>
        <v>0</v>
      </c>
      <c r="H399" s="178"/>
      <c r="I399" s="179">
        <f>ROUND(E399*H399,2)</f>
        <v>0</v>
      </c>
      <c r="J399" s="178"/>
      <c r="K399" s="179">
        <f>ROUND(E399*J399,2)</f>
        <v>0</v>
      </c>
      <c r="L399" s="179">
        <v>21</v>
      </c>
      <c r="M399" s="179">
        <f>G399*(1+L399/100)</f>
        <v>0</v>
      </c>
      <c r="N399" s="177">
        <v>0</v>
      </c>
      <c r="O399" s="177">
        <f>ROUND(E399*N399,2)</f>
        <v>0</v>
      </c>
      <c r="P399" s="177">
        <v>0</v>
      </c>
      <c r="Q399" s="177">
        <f>ROUND(E399*P399,2)</f>
        <v>0</v>
      </c>
      <c r="R399" s="179"/>
      <c r="S399" s="179" t="s">
        <v>205</v>
      </c>
      <c r="T399" s="180" t="s">
        <v>154</v>
      </c>
      <c r="U399" s="158">
        <v>0</v>
      </c>
      <c r="V399" s="158">
        <f>ROUND(E399*U399,2)</f>
        <v>0</v>
      </c>
      <c r="W399" s="158"/>
      <c r="X399" s="158" t="s">
        <v>728</v>
      </c>
      <c r="Y399" s="147"/>
      <c r="Z399" s="147"/>
      <c r="AA399" s="147"/>
      <c r="AB399" s="147"/>
      <c r="AC399" s="147"/>
      <c r="AD399" s="147"/>
      <c r="AE399" s="147"/>
      <c r="AF399" s="147"/>
      <c r="AG399" s="147" t="s">
        <v>766</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266"/>
      <c r="D400" s="267"/>
      <c r="E400" s="267"/>
      <c r="F400" s="267"/>
      <c r="G400" s="267"/>
      <c r="H400" s="158"/>
      <c r="I400" s="158"/>
      <c r="J400" s="158"/>
      <c r="K400" s="158"/>
      <c r="L400" s="158"/>
      <c r="M400" s="158"/>
      <c r="N400" s="157"/>
      <c r="O400" s="157"/>
      <c r="P400" s="157"/>
      <c r="Q400" s="157"/>
      <c r="R400" s="158"/>
      <c r="S400" s="158"/>
      <c r="T400" s="158"/>
      <c r="U400" s="158"/>
      <c r="V400" s="158"/>
      <c r="W400" s="158"/>
      <c r="X400" s="158"/>
      <c r="Y400" s="147"/>
      <c r="Z400" s="147"/>
      <c r="AA400" s="147"/>
      <c r="AB400" s="147"/>
      <c r="AC400" s="147"/>
      <c r="AD400" s="147"/>
      <c r="AE400" s="147"/>
      <c r="AF400" s="147"/>
      <c r="AG400" s="147" t="s">
        <v>159</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74">
        <v>185</v>
      </c>
      <c r="B401" s="175" t="s">
        <v>740</v>
      </c>
      <c r="C401" s="185" t="s">
        <v>972</v>
      </c>
      <c r="D401" s="176" t="s">
        <v>742</v>
      </c>
      <c r="E401" s="177">
        <v>16</v>
      </c>
      <c r="F401" s="178"/>
      <c r="G401" s="179">
        <f>ROUND(E401*F401,2)</f>
        <v>0</v>
      </c>
      <c r="H401" s="178"/>
      <c r="I401" s="179">
        <f>ROUND(E401*H401,2)</f>
        <v>0</v>
      </c>
      <c r="J401" s="178"/>
      <c r="K401" s="179">
        <f>ROUND(E401*J401,2)</f>
        <v>0</v>
      </c>
      <c r="L401" s="179">
        <v>21</v>
      </c>
      <c r="M401" s="179">
        <f>G401*(1+L401/100)</f>
        <v>0</v>
      </c>
      <c r="N401" s="177">
        <v>0</v>
      </c>
      <c r="O401" s="177">
        <f>ROUND(E401*N401,2)</f>
        <v>0</v>
      </c>
      <c r="P401" s="177">
        <v>0</v>
      </c>
      <c r="Q401" s="177">
        <f>ROUND(E401*P401,2)</f>
        <v>0</v>
      </c>
      <c r="R401" s="179"/>
      <c r="S401" s="179" t="s">
        <v>205</v>
      </c>
      <c r="T401" s="180" t="s">
        <v>154</v>
      </c>
      <c r="U401" s="158">
        <v>0</v>
      </c>
      <c r="V401" s="158">
        <f>ROUND(E401*U401,2)</f>
        <v>0</v>
      </c>
      <c r="W401" s="158"/>
      <c r="X401" s="158" t="s">
        <v>728</v>
      </c>
      <c r="Y401" s="147"/>
      <c r="Z401" s="147"/>
      <c r="AA401" s="147"/>
      <c r="AB401" s="147"/>
      <c r="AC401" s="147"/>
      <c r="AD401" s="147"/>
      <c r="AE401" s="147"/>
      <c r="AF401" s="147"/>
      <c r="AG401" s="147" t="s">
        <v>766</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266"/>
      <c r="D402" s="267"/>
      <c r="E402" s="267"/>
      <c r="F402" s="267"/>
      <c r="G402" s="267"/>
      <c r="H402" s="158"/>
      <c r="I402" s="158"/>
      <c r="J402" s="158"/>
      <c r="K402" s="158"/>
      <c r="L402" s="158"/>
      <c r="M402" s="158"/>
      <c r="N402" s="157"/>
      <c r="O402" s="157"/>
      <c r="P402" s="157"/>
      <c r="Q402" s="157"/>
      <c r="R402" s="158"/>
      <c r="S402" s="158"/>
      <c r="T402" s="158"/>
      <c r="U402" s="158"/>
      <c r="V402" s="158"/>
      <c r="W402" s="158"/>
      <c r="X402" s="158"/>
      <c r="Y402" s="147"/>
      <c r="Z402" s="147"/>
      <c r="AA402" s="147"/>
      <c r="AB402" s="147"/>
      <c r="AC402" s="147"/>
      <c r="AD402" s="147"/>
      <c r="AE402" s="147"/>
      <c r="AF402" s="147"/>
      <c r="AG402" s="147" t="s">
        <v>159</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74">
        <v>186</v>
      </c>
      <c r="B403" s="175" t="s">
        <v>740</v>
      </c>
      <c r="C403" s="185" t="s">
        <v>973</v>
      </c>
      <c r="D403" s="176" t="s">
        <v>742</v>
      </c>
      <c r="E403" s="177">
        <v>8</v>
      </c>
      <c r="F403" s="178"/>
      <c r="G403" s="179">
        <f>ROUND(E403*F403,2)</f>
        <v>0</v>
      </c>
      <c r="H403" s="178"/>
      <c r="I403" s="179">
        <f>ROUND(E403*H403,2)</f>
        <v>0</v>
      </c>
      <c r="J403" s="178"/>
      <c r="K403" s="179">
        <f>ROUND(E403*J403,2)</f>
        <v>0</v>
      </c>
      <c r="L403" s="179">
        <v>21</v>
      </c>
      <c r="M403" s="179">
        <f>G403*(1+L403/100)</f>
        <v>0</v>
      </c>
      <c r="N403" s="177">
        <v>0</v>
      </c>
      <c r="O403" s="177">
        <f>ROUND(E403*N403,2)</f>
        <v>0</v>
      </c>
      <c r="P403" s="177">
        <v>0</v>
      </c>
      <c r="Q403" s="177">
        <f>ROUND(E403*P403,2)</f>
        <v>0</v>
      </c>
      <c r="R403" s="179"/>
      <c r="S403" s="179" t="s">
        <v>205</v>
      </c>
      <c r="T403" s="180" t="s">
        <v>154</v>
      </c>
      <c r="U403" s="158">
        <v>0</v>
      </c>
      <c r="V403" s="158">
        <f>ROUND(E403*U403,2)</f>
        <v>0</v>
      </c>
      <c r="W403" s="158"/>
      <c r="X403" s="158" t="s">
        <v>728</v>
      </c>
      <c r="Y403" s="147"/>
      <c r="Z403" s="147"/>
      <c r="AA403" s="147"/>
      <c r="AB403" s="147"/>
      <c r="AC403" s="147"/>
      <c r="AD403" s="147"/>
      <c r="AE403" s="147"/>
      <c r="AF403" s="147"/>
      <c r="AG403" s="147" t="s">
        <v>766</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266"/>
      <c r="D404" s="267"/>
      <c r="E404" s="267"/>
      <c r="F404" s="267"/>
      <c r="G404" s="267"/>
      <c r="H404" s="158"/>
      <c r="I404" s="158"/>
      <c r="J404" s="158"/>
      <c r="K404" s="158"/>
      <c r="L404" s="158"/>
      <c r="M404" s="158"/>
      <c r="N404" s="157"/>
      <c r="O404" s="157"/>
      <c r="P404" s="157"/>
      <c r="Q404" s="157"/>
      <c r="R404" s="158"/>
      <c r="S404" s="158"/>
      <c r="T404" s="158"/>
      <c r="U404" s="158"/>
      <c r="V404" s="158"/>
      <c r="W404" s="158"/>
      <c r="X404" s="158"/>
      <c r="Y404" s="147"/>
      <c r="Z404" s="147"/>
      <c r="AA404" s="147"/>
      <c r="AB404" s="147"/>
      <c r="AC404" s="147"/>
      <c r="AD404" s="147"/>
      <c r="AE404" s="147"/>
      <c r="AF404" s="147"/>
      <c r="AG404" s="147" t="s">
        <v>159</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74">
        <v>187</v>
      </c>
      <c r="B405" s="175" t="s">
        <v>740</v>
      </c>
      <c r="C405" s="185" t="s">
        <v>974</v>
      </c>
      <c r="D405" s="176" t="s">
        <v>742</v>
      </c>
      <c r="E405" s="177">
        <v>16</v>
      </c>
      <c r="F405" s="178"/>
      <c r="G405" s="179">
        <f>ROUND(E405*F405,2)</f>
        <v>0</v>
      </c>
      <c r="H405" s="178"/>
      <c r="I405" s="179">
        <f>ROUND(E405*H405,2)</f>
        <v>0</v>
      </c>
      <c r="J405" s="178"/>
      <c r="K405" s="179">
        <f>ROUND(E405*J405,2)</f>
        <v>0</v>
      </c>
      <c r="L405" s="179">
        <v>21</v>
      </c>
      <c r="M405" s="179">
        <f>G405*(1+L405/100)</f>
        <v>0</v>
      </c>
      <c r="N405" s="177">
        <v>0</v>
      </c>
      <c r="O405" s="177">
        <f>ROUND(E405*N405,2)</f>
        <v>0</v>
      </c>
      <c r="P405" s="177">
        <v>0</v>
      </c>
      <c r="Q405" s="177">
        <f>ROUND(E405*P405,2)</f>
        <v>0</v>
      </c>
      <c r="R405" s="179"/>
      <c r="S405" s="179" t="s">
        <v>205</v>
      </c>
      <c r="T405" s="180" t="s">
        <v>154</v>
      </c>
      <c r="U405" s="158">
        <v>0</v>
      </c>
      <c r="V405" s="158">
        <f>ROUND(E405*U405,2)</f>
        <v>0</v>
      </c>
      <c r="W405" s="158"/>
      <c r="X405" s="158" t="s">
        <v>728</v>
      </c>
      <c r="Y405" s="147"/>
      <c r="Z405" s="147"/>
      <c r="AA405" s="147"/>
      <c r="AB405" s="147"/>
      <c r="AC405" s="147"/>
      <c r="AD405" s="147"/>
      <c r="AE405" s="147"/>
      <c r="AF405" s="147"/>
      <c r="AG405" s="147" t="s">
        <v>766</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266"/>
      <c r="D406" s="267"/>
      <c r="E406" s="267"/>
      <c r="F406" s="267"/>
      <c r="G406" s="267"/>
      <c r="H406" s="158"/>
      <c r="I406" s="158"/>
      <c r="J406" s="158"/>
      <c r="K406" s="158"/>
      <c r="L406" s="158"/>
      <c r="M406" s="158"/>
      <c r="N406" s="157"/>
      <c r="O406" s="157"/>
      <c r="P406" s="157"/>
      <c r="Q406" s="157"/>
      <c r="R406" s="158"/>
      <c r="S406" s="158"/>
      <c r="T406" s="158"/>
      <c r="U406" s="158"/>
      <c r="V406" s="158"/>
      <c r="W406" s="158"/>
      <c r="X406" s="158"/>
      <c r="Y406" s="147"/>
      <c r="Z406" s="147"/>
      <c r="AA406" s="147"/>
      <c r="AB406" s="147"/>
      <c r="AC406" s="147"/>
      <c r="AD406" s="147"/>
      <c r="AE406" s="147"/>
      <c r="AF406" s="147"/>
      <c r="AG406" s="147" t="s">
        <v>159</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74">
        <v>188</v>
      </c>
      <c r="B407" s="175" t="s">
        <v>740</v>
      </c>
      <c r="C407" s="185" t="s">
        <v>975</v>
      </c>
      <c r="D407" s="176" t="s">
        <v>742</v>
      </c>
      <c r="E407" s="177">
        <v>8</v>
      </c>
      <c r="F407" s="178"/>
      <c r="G407" s="179">
        <f>ROUND(E407*F407,2)</f>
        <v>0</v>
      </c>
      <c r="H407" s="178"/>
      <c r="I407" s="179">
        <f>ROUND(E407*H407,2)</f>
        <v>0</v>
      </c>
      <c r="J407" s="178"/>
      <c r="K407" s="179">
        <f>ROUND(E407*J407,2)</f>
        <v>0</v>
      </c>
      <c r="L407" s="179">
        <v>21</v>
      </c>
      <c r="M407" s="179">
        <f>G407*(1+L407/100)</f>
        <v>0</v>
      </c>
      <c r="N407" s="177">
        <v>0</v>
      </c>
      <c r="O407" s="177">
        <f>ROUND(E407*N407,2)</f>
        <v>0</v>
      </c>
      <c r="P407" s="177">
        <v>0</v>
      </c>
      <c r="Q407" s="177">
        <f>ROUND(E407*P407,2)</f>
        <v>0</v>
      </c>
      <c r="R407" s="179"/>
      <c r="S407" s="179" t="s">
        <v>205</v>
      </c>
      <c r="T407" s="180" t="s">
        <v>154</v>
      </c>
      <c r="U407" s="158">
        <v>0</v>
      </c>
      <c r="V407" s="158">
        <f>ROUND(E407*U407,2)</f>
        <v>0</v>
      </c>
      <c r="W407" s="158"/>
      <c r="X407" s="158" t="s">
        <v>728</v>
      </c>
      <c r="Y407" s="147"/>
      <c r="Z407" s="147"/>
      <c r="AA407" s="147"/>
      <c r="AB407" s="147"/>
      <c r="AC407" s="147"/>
      <c r="AD407" s="147"/>
      <c r="AE407" s="147"/>
      <c r="AF407" s="147"/>
      <c r="AG407" s="147" t="s">
        <v>766</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266"/>
      <c r="D408" s="267"/>
      <c r="E408" s="267"/>
      <c r="F408" s="267"/>
      <c r="G408" s="267"/>
      <c r="H408" s="158"/>
      <c r="I408" s="158"/>
      <c r="J408" s="158"/>
      <c r="K408" s="158"/>
      <c r="L408" s="158"/>
      <c r="M408" s="158"/>
      <c r="N408" s="157"/>
      <c r="O408" s="157"/>
      <c r="P408" s="157"/>
      <c r="Q408" s="157"/>
      <c r="R408" s="158"/>
      <c r="S408" s="158"/>
      <c r="T408" s="158"/>
      <c r="U408" s="158"/>
      <c r="V408" s="158"/>
      <c r="W408" s="158"/>
      <c r="X408" s="158"/>
      <c r="Y408" s="147"/>
      <c r="Z408" s="147"/>
      <c r="AA408" s="147"/>
      <c r="AB408" s="147"/>
      <c r="AC408" s="147"/>
      <c r="AD408" s="147"/>
      <c r="AE408" s="147"/>
      <c r="AF408" s="147"/>
      <c r="AG408" s="147" t="s">
        <v>159</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74">
        <v>189</v>
      </c>
      <c r="B409" s="175" t="s">
        <v>740</v>
      </c>
      <c r="C409" s="185" t="s">
        <v>976</v>
      </c>
      <c r="D409" s="176" t="s">
        <v>742</v>
      </c>
      <c r="E409" s="177">
        <v>8</v>
      </c>
      <c r="F409" s="178"/>
      <c r="G409" s="179">
        <f>ROUND(E409*F409,2)</f>
        <v>0</v>
      </c>
      <c r="H409" s="178"/>
      <c r="I409" s="179">
        <f>ROUND(E409*H409,2)</f>
        <v>0</v>
      </c>
      <c r="J409" s="178"/>
      <c r="K409" s="179">
        <f>ROUND(E409*J409,2)</f>
        <v>0</v>
      </c>
      <c r="L409" s="179">
        <v>21</v>
      </c>
      <c r="M409" s="179">
        <f>G409*(1+L409/100)</f>
        <v>0</v>
      </c>
      <c r="N409" s="177">
        <v>0</v>
      </c>
      <c r="O409" s="177">
        <f>ROUND(E409*N409,2)</f>
        <v>0</v>
      </c>
      <c r="P409" s="177">
        <v>0</v>
      </c>
      <c r="Q409" s="177">
        <f>ROUND(E409*P409,2)</f>
        <v>0</v>
      </c>
      <c r="R409" s="179"/>
      <c r="S409" s="179" t="s">
        <v>205</v>
      </c>
      <c r="T409" s="180" t="s">
        <v>154</v>
      </c>
      <c r="U409" s="158">
        <v>0</v>
      </c>
      <c r="V409" s="158">
        <f>ROUND(E409*U409,2)</f>
        <v>0</v>
      </c>
      <c r="W409" s="158"/>
      <c r="X409" s="158" t="s">
        <v>728</v>
      </c>
      <c r="Y409" s="147"/>
      <c r="Z409" s="147"/>
      <c r="AA409" s="147"/>
      <c r="AB409" s="147"/>
      <c r="AC409" s="147"/>
      <c r="AD409" s="147"/>
      <c r="AE409" s="147"/>
      <c r="AF409" s="147"/>
      <c r="AG409" s="147" t="s">
        <v>766</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266"/>
      <c r="D410" s="267"/>
      <c r="E410" s="267"/>
      <c r="F410" s="267"/>
      <c r="G410" s="267"/>
      <c r="H410" s="158"/>
      <c r="I410" s="158"/>
      <c r="J410" s="158"/>
      <c r="K410" s="158"/>
      <c r="L410" s="158"/>
      <c r="M410" s="158"/>
      <c r="N410" s="157"/>
      <c r="O410" s="157"/>
      <c r="P410" s="157"/>
      <c r="Q410" s="157"/>
      <c r="R410" s="158"/>
      <c r="S410" s="158"/>
      <c r="T410" s="158"/>
      <c r="U410" s="158"/>
      <c r="V410" s="158"/>
      <c r="W410" s="158"/>
      <c r="X410" s="158"/>
      <c r="Y410" s="147"/>
      <c r="Z410" s="147"/>
      <c r="AA410" s="147"/>
      <c r="AB410" s="147"/>
      <c r="AC410" s="147"/>
      <c r="AD410" s="147"/>
      <c r="AE410" s="147"/>
      <c r="AF410" s="147"/>
      <c r="AG410" s="147" t="s">
        <v>159</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74">
        <v>190</v>
      </c>
      <c r="B411" s="175" t="s">
        <v>740</v>
      </c>
      <c r="C411" s="185" t="s">
        <v>977</v>
      </c>
      <c r="D411" s="176" t="s">
        <v>742</v>
      </c>
      <c r="E411" s="177">
        <v>16</v>
      </c>
      <c r="F411" s="178"/>
      <c r="G411" s="179">
        <f>ROUND(E411*F411,2)</f>
        <v>0</v>
      </c>
      <c r="H411" s="178"/>
      <c r="I411" s="179">
        <f>ROUND(E411*H411,2)</f>
        <v>0</v>
      </c>
      <c r="J411" s="178"/>
      <c r="K411" s="179">
        <f>ROUND(E411*J411,2)</f>
        <v>0</v>
      </c>
      <c r="L411" s="179">
        <v>21</v>
      </c>
      <c r="M411" s="179">
        <f>G411*(1+L411/100)</f>
        <v>0</v>
      </c>
      <c r="N411" s="177">
        <v>0</v>
      </c>
      <c r="O411" s="177">
        <f>ROUND(E411*N411,2)</f>
        <v>0</v>
      </c>
      <c r="P411" s="177">
        <v>0</v>
      </c>
      <c r="Q411" s="177">
        <f>ROUND(E411*P411,2)</f>
        <v>0</v>
      </c>
      <c r="R411" s="179"/>
      <c r="S411" s="179" t="s">
        <v>205</v>
      </c>
      <c r="T411" s="180" t="s">
        <v>154</v>
      </c>
      <c r="U411" s="158">
        <v>0</v>
      </c>
      <c r="V411" s="158">
        <f>ROUND(E411*U411,2)</f>
        <v>0</v>
      </c>
      <c r="W411" s="158"/>
      <c r="X411" s="158" t="s">
        <v>728</v>
      </c>
      <c r="Y411" s="147"/>
      <c r="Z411" s="147"/>
      <c r="AA411" s="147"/>
      <c r="AB411" s="147"/>
      <c r="AC411" s="147"/>
      <c r="AD411" s="147"/>
      <c r="AE411" s="147"/>
      <c r="AF411" s="147"/>
      <c r="AG411" s="147" t="s">
        <v>766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266"/>
      <c r="D412" s="267"/>
      <c r="E412" s="267"/>
      <c r="F412" s="267"/>
      <c r="G412" s="267"/>
      <c r="H412" s="158"/>
      <c r="I412" s="158"/>
      <c r="J412" s="158"/>
      <c r="K412" s="158"/>
      <c r="L412" s="158"/>
      <c r="M412" s="158"/>
      <c r="N412" s="157"/>
      <c r="O412" s="157"/>
      <c r="P412" s="157"/>
      <c r="Q412" s="157"/>
      <c r="R412" s="158"/>
      <c r="S412" s="158"/>
      <c r="T412" s="158"/>
      <c r="U412" s="158"/>
      <c r="V412" s="158"/>
      <c r="W412" s="158"/>
      <c r="X412" s="158"/>
      <c r="Y412" s="147"/>
      <c r="Z412" s="147"/>
      <c r="AA412" s="147"/>
      <c r="AB412" s="147"/>
      <c r="AC412" s="147"/>
      <c r="AD412" s="147"/>
      <c r="AE412" s="147"/>
      <c r="AF412" s="147"/>
      <c r="AG412" s="147" t="s">
        <v>159</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74">
        <v>191</v>
      </c>
      <c r="B413" s="175" t="s">
        <v>740</v>
      </c>
      <c r="C413" s="185" t="s">
        <v>978</v>
      </c>
      <c r="D413" s="176" t="s">
        <v>742</v>
      </c>
      <c r="E413" s="177">
        <v>8</v>
      </c>
      <c r="F413" s="178"/>
      <c r="G413" s="179">
        <f>ROUND(E413*F413,2)</f>
        <v>0</v>
      </c>
      <c r="H413" s="178"/>
      <c r="I413" s="179">
        <f>ROUND(E413*H413,2)</f>
        <v>0</v>
      </c>
      <c r="J413" s="178"/>
      <c r="K413" s="179">
        <f>ROUND(E413*J413,2)</f>
        <v>0</v>
      </c>
      <c r="L413" s="179">
        <v>21</v>
      </c>
      <c r="M413" s="179">
        <f>G413*(1+L413/100)</f>
        <v>0</v>
      </c>
      <c r="N413" s="177">
        <v>0</v>
      </c>
      <c r="O413" s="177">
        <f>ROUND(E413*N413,2)</f>
        <v>0</v>
      </c>
      <c r="P413" s="177">
        <v>0</v>
      </c>
      <c r="Q413" s="177">
        <f>ROUND(E413*P413,2)</f>
        <v>0</v>
      </c>
      <c r="R413" s="179"/>
      <c r="S413" s="179" t="s">
        <v>205</v>
      </c>
      <c r="T413" s="180" t="s">
        <v>154</v>
      </c>
      <c r="U413" s="158">
        <v>0</v>
      </c>
      <c r="V413" s="158">
        <f>ROUND(E413*U413,2)</f>
        <v>0</v>
      </c>
      <c r="W413" s="158"/>
      <c r="X413" s="158" t="s">
        <v>728</v>
      </c>
      <c r="Y413" s="147"/>
      <c r="Z413" s="147"/>
      <c r="AA413" s="147"/>
      <c r="AB413" s="147"/>
      <c r="AC413" s="147"/>
      <c r="AD413" s="147"/>
      <c r="AE413" s="147"/>
      <c r="AF413" s="147"/>
      <c r="AG413" s="147" t="s">
        <v>766</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266"/>
      <c r="D414" s="267"/>
      <c r="E414" s="267"/>
      <c r="F414" s="267"/>
      <c r="G414" s="267"/>
      <c r="H414" s="158"/>
      <c r="I414" s="158"/>
      <c r="J414" s="158"/>
      <c r="K414" s="158"/>
      <c r="L414" s="158"/>
      <c r="M414" s="158"/>
      <c r="N414" s="157"/>
      <c r="O414" s="157"/>
      <c r="P414" s="157"/>
      <c r="Q414" s="157"/>
      <c r="R414" s="158"/>
      <c r="S414" s="158"/>
      <c r="T414" s="158"/>
      <c r="U414" s="158"/>
      <c r="V414" s="158"/>
      <c r="W414" s="158"/>
      <c r="X414" s="158"/>
      <c r="Y414" s="147"/>
      <c r="Z414" s="147"/>
      <c r="AA414" s="147"/>
      <c r="AB414" s="147"/>
      <c r="AC414" s="147"/>
      <c r="AD414" s="147"/>
      <c r="AE414" s="147"/>
      <c r="AF414" s="147"/>
      <c r="AG414" s="147" t="s">
        <v>159</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74">
        <v>192</v>
      </c>
      <c r="B415" s="175" t="s">
        <v>740</v>
      </c>
      <c r="C415" s="185" t="s">
        <v>979</v>
      </c>
      <c r="D415" s="176" t="s">
        <v>742</v>
      </c>
      <c r="E415" s="177">
        <v>16</v>
      </c>
      <c r="F415" s="178"/>
      <c r="G415" s="179">
        <f>ROUND(E415*F415,2)</f>
        <v>0</v>
      </c>
      <c r="H415" s="178"/>
      <c r="I415" s="179">
        <f>ROUND(E415*H415,2)</f>
        <v>0</v>
      </c>
      <c r="J415" s="178"/>
      <c r="K415" s="179">
        <f>ROUND(E415*J415,2)</f>
        <v>0</v>
      </c>
      <c r="L415" s="179">
        <v>21</v>
      </c>
      <c r="M415" s="179">
        <f>G415*(1+L415/100)</f>
        <v>0</v>
      </c>
      <c r="N415" s="177">
        <v>0</v>
      </c>
      <c r="O415" s="177">
        <f>ROUND(E415*N415,2)</f>
        <v>0</v>
      </c>
      <c r="P415" s="177">
        <v>0</v>
      </c>
      <c r="Q415" s="177">
        <f>ROUND(E415*P415,2)</f>
        <v>0</v>
      </c>
      <c r="R415" s="179"/>
      <c r="S415" s="179" t="s">
        <v>205</v>
      </c>
      <c r="T415" s="180" t="s">
        <v>154</v>
      </c>
      <c r="U415" s="158">
        <v>0</v>
      </c>
      <c r="V415" s="158">
        <f>ROUND(E415*U415,2)</f>
        <v>0</v>
      </c>
      <c r="W415" s="158"/>
      <c r="X415" s="158" t="s">
        <v>728</v>
      </c>
      <c r="Y415" s="147"/>
      <c r="Z415" s="147"/>
      <c r="AA415" s="147"/>
      <c r="AB415" s="147"/>
      <c r="AC415" s="147"/>
      <c r="AD415" s="147"/>
      <c r="AE415" s="147"/>
      <c r="AF415" s="147"/>
      <c r="AG415" s="147" t="s">
        <v>766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266"/>
      <c r="D416" s="267"/>
      <c r="E416" s="267"/>
      <c r="F416" s="267"/>
      <c r="G416" s="267"/>
      <c r="H416" s="158"/>
      <c r="I416" s="158"/>
      <c r="J416" s="158"/>
      <c r="K416" s="158"/>
      <c r="L416" s="158"/>
      <c r="M416" s="158"/>
      <c r="N416" s="157"/>
      <c r="O416" s="157"/>
      <c r="P416" s="157"/>
      <c r="Q416" s="157"/>
      <c r="R416" s="158"/>
      <c r="S416" s="158"/>
      <c r="T416" s="158"/>
      <c r="U416" s="158"/>
      <c r="V416" s="158"/>
      <c r="W416" s="158"/>
      <c r="X416" s="158"/>
      <c r="Y416" s="147"/>
      <c r="Z416" s="147"/>
      <c r="AA416" s="147"/>
      <c r="AB416" s="147"/>
      <c r="AC416" s="147"/>
      <c r="AD416" s="147"/>
      <c r="AE416" s="147"/>
      <c r="AF416" s="147"/>
      <c r="AG416" s="147" t="s">
        <v>159</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74">
        <v>193</v>
      </c>
      <c r="B417" s="175" t="s">
        <v>740</v>
      </c>
      <c r="C417" s="185" t="s">
        <v>980</v>
      </c>
      <c r="D417" s="176" t="s">
        <v>414</v>
      </c>
      <c r="E417" s="177">
        <v>1</v>
      </c>
      <c r="F417" s="178"/>
      <c r="G417" s="179">
        <f>ROUND(E417*F417,2)</f>
        <v>0</v>
      </c>
      <c r="H417" s="178"/>
      <c r="I417" s="179">
        <f>ROUND(E417*H417,2)</f>
        <v>0</v>
      </c>
      <c r="J417" s="178"/>
      <c r="K417" s="179">
        <f>ROUND(E417*J417,2)</f>
        <v>0</v>
      </c>
      <c r="L417" s="179">
        <v>21</v>
      </c>
      <c r="M417" s="179">
        <f>G417*(1+L417/100)</f>
        <v>0</v>
      </c>
      <c r="N417" s="177">
        <v>0</v>
      </c>
      <c r="O417" s="177">
        <f>ROUND(E417*N417,2)</f>
        <v>0</v>
      </c>
      <c r="P417" s="177">
        <v>0</v>
      </c>
      <c r="Q417" s="177">
        <f>ROUND(E417*P417,2)</f>
        <v>0</v>
      </c>
      <c r="R417" s="179"/>
      <c r="S417" s="179" t="s">
        <v>205</v>
      </c>
      <c r="T417" s="180" t="s">
        <v>154</v>
      </c>
      <c r="U417" s="158">
        <v>0</v>
      </c>
      <c r="V417" s="158">
        <f>ROUND(E417*U417,2)</f>
        <v>0</v>
      </c>
      <c r="W417" s="158"/>
      <c r="X417" s="158" t="s">
        <v>728</v>
      </c>
      <c r="Y417" s="147"/>
      <c r="Z417" s="147"/>
      <c r="AA417" s="147"/>
      <c r="AB417" s="147"/>
      <c r="AC417" s="147"/>
      <c r="AD417" s="147"/>
      <c r="AE417" s="147"/>
      <c r="AF417" s="147"/>
      <c r="AG417" s="147" t="s">
        <v>766</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266"/>
      <c r="D418" s="267"/>
      <c r="E418" s="267"/>
      <c r="F418" s="267"/>
      <c r="G418" s="267"/>
      <c r="H418" s="158"/>
      <c r="I418" s="158"/>
      <c r="J418" s="158"/>
      <c r="K418" s="158"/>
      <c r="L418" s="158"/>
      <c r="M418" s="158"/>
      <c r="N418" s="157"/>
      <c r="O418" s="157"/>
      <c r="P418" s="157"/>
      <c r="Q418" s="157"/>
      <c r="R418" s="158"/>
      <c r="S418" s="158"/>
      <c r="T418" s="158"/>
      <c r="U418" s="158"/>
      <c r="V418" s="158"/>
      <c r="W418" s="158"/>
      <c r="X418" s="158"/>
      <c r="Y418" s="147"/>
      <c r="Z418" s="147"/>
      <c r="AA418" s="147"/>
      <c r="AB418" s="147"/>
      <c r="AC418" s="147"/>
      <c r="AD418" s="147"/>
      <c r="AE418" s="147"/>
      <c r="AF418" s="147"/>
      <c r="AG418" s="147" t="s">
        <v>159</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x14ac:dyDescent="0.2">
      <c r="A419" s="164" t="s">
        <v>148</v>
      </c>
      <c r="B419" s="165" t="s">
        <v>96</v>
      </c>
      <c r="C419" s="184" t="s">
        <v>97</v>
      </c>
      <c r="D419" s="166"/>
      <c r="E419" s="167"/>
      <c r="F419" s="168"/>
      <c r="G419" s="168">
        <f>SUMIF(AG420:AG439,"&lt;&gt;NOR",G420:G439)</f>
        <v>0</v>
      </c>
      <c r="H419" s="168"/>
      <c r="I419" s="168">
        <f>SUM(I420:I439)</f>
        <v>0</v>
      </c>
      <c r="J419" s="168"/>
      <c r="K419" s="168">
        <f>SUM(K420:K439)</f>
        <v>0</v>
      </c>
      <c r="L419" s="168"/>
      <c r="M419" s="168">
        <f>SUM(M420:M439)</f>
        <v>0</v>
      </c>
      <c r="N419" s="167"/>
      <c r="O419" s="167">
        <f>SUM(O420:O439)</f>
        <v>0</v>
      </c>
      <c r="P419" s="167"/>
      <c r="Q419" s="167">
        <f>SUM(Q420:Q439)</f>
        <v>0</v>
      </c>
      <c r="R419" s="168"/>
      <c r="S419" s="168"/>
      <c r="T419" s="169"/>
      <c r="U419" s="163"/>
      <c r="V419" s="163">
        <f>SUM(V420:V439)</f>
        <v>0</v>
      </c>
      <c r="W419" s="163"/>
      <c r="X419" s="163"/>
      <c r="AG419" t="s">
        <v>149</v>
      </c>
    </row>
    <row r="420" spans="1:60" outlineLevel="1" x14ac:dyDescent="0.2">
      <c r="A420" s="174">
        <v>194</v>
      </c>
      <c r="B420" s="175" t="s">
        <v>981</v>
      </c>
      <c r="C420" s="185" t="s">
        <v>982</v>
      </c>
      <c r="D420" s="176" t="s">
        <v>216</v>
      </c>
      <c r="E420" s="177">
        <v>613.70000000000005</v>
      </c>
      <c r="F420" s="178"/>
      <c r="G420" s="179">
        <f>ROUND(E420*F420,2)</f>
        <v>0</v>
      </c>
      <c r="H420" s="178"/>
      <c r="I420" s="179">
        <f>ROUND(E420*H420,2)</f>
        <v>0</v>
      </c>
      <c r="J420" s="178"/>
      <c r="K420" s="179">
        <f>ROUND(E420*J420,2)</f>
        <v>0</v>
      </c>
      <c r="L420" s="179">
        <v>21</v>
      </c>
      <c r="M420" s="179">
        <f>G420*(1+L420/100)</f>
        <v>0</v>
      </c>
      <c r="N420" s="177">
        <v>0</v>
      </c>
      <c r="O420" s="177">
        <f>ROUND(E420*N420,2)</f>
        <v>0</v>
      </c>
      <c r="P420" s="177">
        <v>0</v>
      </c>
      <c r="Q420" s="177">
        <f>ROUND(E420*P420,2)</f>
        <v>0</v>
      </c>
      <c r="R420" s="179"/>
      <c r="S420" s="179" t="s">
        <v>205</v>
      </c>
      <c r="T420" s="180" t="s">
        <v>154</v>
      </c>
      <c r="U420" s="158">
        <v>0</v>
      </c>
      <c r="V420" s="158">
        <f>ROUND(E420*U420,2)</f>
        <v>0</v>
      </c>
      <c r="W420" s="158"/>
      <c r="X420" s="158" t="s">
        <v>218</v>
      </c>
      <c r="Y420" s="147"/>
      <c r="Z420" s="147"/>
      <c r="AA420" s="147"/>
      <c r="AB420" s="147"/>
      <c r="AC420" s="147"/>
      <c r="AD420" s="147"/>
      <c r="AE420" s="147"/>
      <c r="AF420" s="147"/>
      <c r="AG420" s="147" t="s">
        <v>743</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266"/>
      <c r="D421" s="267"/>
      <c r="E421" s="267"/>
      <c r="F421" s="267"/>
      <c r="G421" s="267"/>
      <c r="H421" s="158"/>
      <c r="I421" s="158"/>
      <c r="J421" s="158"/>
      <c r="K421" s="158"/>
      <c r="L421" s="158"/>
      <c r="M421" s="158"/>
      <c r="N421" s="157"/>
      <c r="O421" s="157"/>
      <c r="P421" s="157"/>
      <c r="Q421" s="157"/>
      <c r="R421" s="158"/>
      <c r="S421" s="158"/>
      <c r="T421" s="158"/>
      <c r="U421" s="158"/>
      <c r="V421" s="158"/>
      <c r="W421" s="158"/>
      <c r="X421" s="158"/>
      <c r="Y421" s="147"/>
      <c r="Z421" s="147"/>
      <c r="AA421" s="147"/>
      <c r="AB421" s="147"/>
      <c r="AC421" s="147"/>
      <c r="AD421" s="147"/>
      <c r="AE421" s="147"/>
      <c r="AF421" s="147"/>
      <c r="AG421" s="147" t="s">
        <v>159</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74">
        <v>195</v>
      </c>
      <c r="B422" s="175" t="s">
        <v>983</v>
      </c>
      <c r="C422" s="185" t="s">
        <v>984</v>
      </c>
      <c r="D422" s="176" t="s">
        <v>216</v>
      </c>
      <c r="E422" s="177">
        <v>860.4</v>
      </c>
      <c r="F422" s="178"/>
      <c r="G422" s="179">
        <f>ROUND(E422*F422,2)</f>
        <v>0</v>
      </c>
      <c r="H422" s="178"/>
      <c r="I422" s="179">
        <f>ROUND(E422*H422,2)</f>
        <v>0</v>
      </c>
      <c r="J422" s="178"/>
      <c r="K422" s="179">
        <f>ROUND(E422*J422,2)</f>
        <v>0</v>
      </c>
      <c r="L422" s="179">
        <v>21</v>
      </c>
      <c r="M422" s="179">
        <f>G422*(1+L422/100)</f>
        <v>0</v>
      </c>
      <c r="N422" s="177">
        <v>0</v>
      </c>
      <c r="O422" s="177">
        <f>ROUND(E422*N422,2)</f>
        <v>0</v>
      </c>
      <c r="P422" s="177">
        <v>0</v>
      </c>
      <c r="Q422" s="177">
        <f>ROUND(E422*P422,2)</f>
        <v>0</v>
      </c>
      <c r="R422" s="179"/>
      <c r="S422" s="179" t="s">
        <v>205</v>
      </c>
      <c r="T422" s="180" t="s">
        <v>154</v>
      </c>
      <c r="U422" s="158">
        <v>0</v>
      </c>
      <c r="V422" s="158">
        <f>ROUND(E422*U422,2)</f>
        <v>0</v>
      </c>
      <c r="W422" s="158"/>
      <c r="X422" s="158" t="s">
        <v>218</v>
      </c>
      <c r="Y422" s="147"/>
      <c r="Z422" s="147"/>
      <c r="AA422" s="147"/>
      <c r="AB422" s="147"/>
      <c r="AC422" s="147"/>
      <c r="AD422" s="147"/>
      <c r="AE422" s="147"/>
      <c r="AF422" s="147"/>
      <c r="AG422" s="147" t="s">
        <v>743</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266"/>
      <c r="D423" s="267"/>
      <c r="E423" s="267"/>
      <c r="F423" s="267"/>
      <c r="G423" s="267"/>
      <c r="H423" s="158"/>
      <c r="I423" s="158"/>
      <c r="J423" s="158"/>
      <c r="K423" s="158"/>
      <c r="L423" s="158"/>
      <c r="M423" s="158"/>
      <c r="N423" s="157"/>
      <c r="O423" s="157"/>
      <c r="P423" s="157"/>
      <c r="Q423" s="157"/>
      <c r="R423" s="158"/>
      <c r="S423" s="158"/>
      <c r="T423" s="158"/>
      <c r="U423" s="158"/>
      <c r="V423" s="158"/>
      <c r="W423" s="158"/>
      <c r="X423" s="158"/>
      <c r="Y423" s="147"/>
      <c r="Z423" s="147"/>
      <c r="AA423" s="147"/>
      <c r="AB423" s="147"/>
      <c r="AC423" s="147"/>
      <c r="AD423" s="147"/>
      <c r="AE423" s="147"/>
      <c r="AF423" s="147"/>
      <c r="AG423" s="147" t="s">
        <v>159</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74">
        <v>196</v>
      </c>
      <c r="B424" s="175" t="s">
        <v>985</v>
      </c>
      <c r="C424" s="185" t="s">
        <v>986</v>
      </c>
      <c r="D424" s="176" t="s">
        <v>216</v>
      </c>
      <c r="E424" s="177">
        <v>860.4</v>
      </c>
      <c r="F424" s="178"/>
      <c r="G424" s="179">
        <f>ROUND(E424*F424,2)</f>
        <v>0</v>
      </c>
      <c r="H424" s="178"/>
      <c r="I424" s="179">
        <f>ROUND(E424*H424,2)</f>
        <v>0</v>
      </c>
      <c r="J424" s="178"/>
      <c r="K424" s="179">
        <f>ROUND(E424*J424,2)</f>
        <v>0</v>
      </c>
      <c r="L424" s="179">
        <v>21</v>
      </c>
      <c r="M424" s="179">
        <f>G424*(1+L424/100)</f>
        <v>0</v>
      </c>
      <c r="N424" s="177">
        <v>0</v>
      </c>
      <c r="O424" s="177">
        <f>ROUND(E424*N424,2)</f>
        <v>0</v>
      </c>
      <c r="P424" s="177">
        <v>0</v>
      </c>
      <c r="Q424" s="177">
        <f>ROUND(E424*P424,2)</f>
        <v>0</v>
      </c>
      <c r="R424" s="179"/>
      <c r="S424" s="179" t="s">
        <v>205</v>
      </c>
      <c r="T424" s="180" t="s">
        <v>154</v>
      </c>
      <c r="U424" s="158">
        <v>0</v>
      </c>
      <c r="V424" s="158">
        <f>ROUND(E424*U424,2)</f>
        <v>0</v>
      </c>
      <c r="W424" s="158"/>
      <c r="X424" s="158" t="s">
        <v>218</v>
      </c>
      <c r="Y424" s="147"/>
      <c r="Z424" s="147"/>
      <c r="AA424" s="147"/>
      <c r="AB424" s="147"/>
      <c r="AC424" s="147"/>
      <c r="AD424" s="147"/>
      <c r="AE424" s="147"/>
      <c r="AF424" s="147"/>
      <c r="AG424" s="147" t="s">
        <v>743</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266"/>
      <c r="D425" s="267"/>
      <c r="E425" s="267"/>
      <c r="F425" s="267"/>
      <c r="G425" s="267"/>
      <c r="H425" s="158"/>
      <c r="I425" s="158"/>
      <c r="J425" s="158"/>
      <c r="K425" s="158"/>
      <c r="L425" s="158"/>
      <c r="M425" s="158"/>
      <c r="N425" s="157"/>
      <c r="O425" s="157"/>
      <c r="P425" s="157"/>
      <c r="Q425" s="157"/>
      <c r="R425" s="158"/>
      <c r="S425" s="158"/>
      <c r="T425" s="158"/>
      <c r="U425" s="158"/>
      <c r="V425" s="158"/>
      <c r="W425" s="158"/>
      <c r="X425" s="158"/>
      <c r="Y425" s="147"/>
      <c r="Z425" s="147"/>
      <c r="AA425" s="147"/>
      <c r="AB425" s="147"/>
      <c r="AC425" s="147"/>
      <c r="AD425" s="147"/>
      <c r="AE425" s="147"/>
      <c r="AF425" s="147"/>
      <c r="AG425" s="147" t="s">
        <v>159</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74">
        <v>197</v>
      </c>
      <c r="B426" s="175" t="s">
        <v>985</v>
      </c>
      <c r="C426" s="185" t="s">
        <v>986</v>
      </c>
      <c r="D426" s="176" t="s">
        <v>216</v>
      </c>
      <c r="E426" s="177">
        <v>613.70000000000005</v>
      </c>
      <c r="F426" s="178"/>
      <c r="G426" s="179">
        <f>ROUND(E426*F426,2)</f>
        <v>0</v>
      </c>
      <c r="H426" s="178"/>
      <c r="I426" s="179">
        <f>ROUND(E426*H426,2)</f>
        <v>0</v>
      </c>
      <c r="J426" s="178"/>
      <c r="K426" s="179">
        <f>ROUND(E426*J426,2)</f>
        <v>0</v>
      </c>
      <c r="L426" s="179">
        <v>21</v>
      </c>
      <c r="M426" s="179">
        <f>G426*(1+L426/100)</f>
        <v>0</v>
      </c>
      <c r="N426" s="177">
        <v>0</v>
      </c>
      <c r="O426" s="177">
        <f>ROUND(E426*N426,2)</f>
        <v>0</v>
      </c>
      <c r="P426" s="177">
        <v>0</v>
      </c>
      <c r="Q426" s="177">
        <f>ROUND(E426*P426,2)</f>
        <v>0</v>
      </c>
      <c r="R426" s="179"/>
      <c r="S426" s="179" t="s">
        <v>205</v>
      </c>
      <c r="T426" s="180" t="s">
        <v>154</v>
      </c>
      <c r="U426" s="158">
        <v>0</v>
      </c>
      <c r="V426" s="158">
        <f>ROUND(E426*U426,2)</f>
        <v>0</v>
      </c>
      <c r="W426" s="158"/>
      <c r="X426" s="158" t="s">
        <v>218</v>
      </c>
      <c r="Y426" s="147"/>
      <c r="Z426" s="147"/>
      <c r="AA426" s="147"/>
      <c r="AB426" s="147"/>
      <c r="AC426" s="147"/>
      <c r="AD426" s="147"/>
      <c r="AE426" s="147"/>
      <c r="AF426" s="147"/>
      <c r="AG426" s="147" t="s">
        <v>743</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266"/>
      <c r="D427" s="267"/>
      <c r="E427" s="267"/>
      <c r="F427" s="267"/>
      <c r="G427" s="267"/>
      <c r="H427" s="158"/>
      <c r="I427" s="158"/>
      <c r="J427" s="158"/>
      <c r="K427" s="158"/>
      <c r="L427" s="158"/>
      <c r="M427" s="158"/>
      <c r="N427" s="157"/>
      <c r="O427" s="157"/>
      <c r="P427" s="157"/>
      <c r="Q427" s="157"/>
      <c r="R427" s="158"/>
      <c r="S427" s="158"/>
      <c r="T427" s="158"/>
      <c r="U427" s="158"/>
      <c r="V427" s="158"/>
      <c r="W427" s="158"/>
      <c r="X427" s="158"/>
      <c r="Y427" s="147"/>
      <c r="Z427" s="147"/>
      <c r="AA427" s="147"/>
      <c r="AB427" s="147"/>
      <c r="AC427" s="147"/>
      <c r="AD427" s="147"/>
      <c r="AE427" s="147"/>
      <c r="AF427" s="147"/>
      <c r="AG427" s="147" t="s">
        <v>159</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ht="22.5" outlineLevel="1" x14ac:dyDescent="0.2">
      <c r="A428" s="174">
        <v>198</v>
      </c>
      <c r="B428" s="175" t="s">
        <v>740</v>
      </c>
      <c r="C428" s="185" t="s">
        <v>987</v>
      </c>
      <c r="D428" s="176" t="s">
        <v>526</v>
      </c>
      <c r="E428" s="177">
        <v>25.812000000000001</v>
      </c>
      <c r="F428" s="178"/>
      <c r="G428" s="179">
        <f>ROUND(E428*F428,2)</f>
        <v>0</v>
      </c>
      <c r="H428" s="178"/>
      <c r="I428" s="179">
        <f>ROUND(E428*H428,2)</f>
        <v>0</v>
      </c>
      <c r="J428" s="178"/>
      <c r="K428" s="179">
        <f>ROUND(E428*J428,2)</f>
        <v>0</v>
      </c>
      <c r="L428" s="179">
        <v>21</v>
      </c>
      <c r="M428" s="179">
        <f>G428*(1+L428/100)</f>
        <v>0</v>
      </c>
      <c r="N428" s="177">
        <v>0</v>
      </c>
      <c r="O428" s="177">
        <f>ROUND(E428*N428,2)</f>
        <v>0</v>
      </c>
      <c r="P428" s="177">
        <v>0</v>
      </c>
      <c r="Q428" s="177">
        <f>ROUND(E428*P428,2)</f>
        <v>0</v>
      </c>
      <c r="R428" s="179"/>
      <c r="S428" s="179" t="s">
        <v>205</v>
      </c>
      <c r="T428" s="180" t="s">
        <v>154</v>
      </c>
      <c r="U428" s="158">
        <v>0</v>
      </c>
      <c r="V428" s="158">
        <f>ROUND(E428*U428,2)</f>
        <v>0</v>
      </c>
      <c r="W428" s="158"/>
      <c r="X428" s="158" t="s">
        <v>728</v>
      </c>
      <c r="Y428" s="147"/>
      <c r="Z428" s="147"/>
      <c r="AA428" s="147"/>
      <c r="AB428" s="147"/>
      <c r="AC428" s="147"/>
      <c r="AD428" s="147"/>
      <c r="AE428" s="147"/>
      <c r="AF428" s="147"/>
      <c r="AG428" s="147" t="s">
        <v>766</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266"/>
      <c r="D429" s="267"/>
      <c r="E429" s="267"/>
      <c r="F429" s="267"/>
      <c r="G429" s="267"/>
      <c r="H429" s="158"/>
      <c r="I429" s="158"/>
      <c r="J429" s="158"/>
      <c r="K429" s="158"/>
      <c r="L429" s="158"/>
      <c r="M429" s="158"/>
      <c r="N429" s="157"/>
      <c r="O429" s="157"/>
      <c r="P429" s="157"/>
      <c r="Q429" s="157"/>
      <c r="R429" s="158"/>
      <c r="S429" s="158"/>
      <c r="T429" s="158"/>
      <c r="U429" s="158"/>
      <c r="V429" s="158"/>
      <c r="W429" s="158"/>
      <c r="X429" s="158"/>
      <c r="Y429" s="147"/>
      <c r="Z429" s="147"/>
      <c r="AA429" s="147"/>
      <c r="AB429" s="147"/>
      <c r="AC429" s="147"/>
      <c r="AD429" s="147"/>
      <c r="AE429" s="147"/>
      <c r="AF429" s="147"/>
      <c r="AG429" s="147" t="s">
        <v>159</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74">
        <v>199</v>
      </c>
      <c r="B430" s="175" t="s">
        <v>740</v>
      </c>
      <c r="C430" s="185" t="s">
        <v>988</v>
      </c>
      <c r="D430" s="176" t="s">
        <v>526</v>
      </c>
      <c r="E430" s="177">
        <v>3.6821999999999999</v>
      </c>
      <c r="F430" s="178"/>
      <c r="G430" s="179">
        <f>ROUND(E430*F430,2)</f>
        <v>0</v>
      </c>
      <c r="H430" s="178"/>
      <c r="I430" s="179">
        <f>ROUND(E430*H430,2)</f>
        <v>0</v>
      </c>
      <c r="J430" s="178"/>
      <c r="K430" s="179">
        <f>ROUND(E430*J430,2)</f>
        <v>0</v>
      </c>
      <c r="L430" s="179">
        <v>21</v>
      </c>
      <c r="M430" s="179">
        <f>G430*(1+L430/100)</f>
        <v>0</v>
      </c>
      <c r="N430" s="177">
        <v>0</v>
      </c>
      <c r="O430" s="177">
        <f>ROUND(E430*N430,2)</f>
        <v>0</v>
      </c>
      <c r="P430" s="177">
        <v>0</v>
      </c>
      <c r="Q430" s="177">
        <f>ROUND(E430*P430,2)</f>
        <v>0</v>
      </c>
      <c r="R430" s="179"/>
      <c r="S430" s="179" t="s">
        <v>205</v>
      </c>
      <c r="T430" s="180" t="s">
        <v>154</v>
      </c>
      <c r="U430" s="158">
        <v>0</v>
      </c>
      <c r="V430" s="158">
        <f>ROUND(E430*U430,2)</f>
        <v>0</v>
      </c>
      <c r="W430" s="158"/>
      <c r="X430" s="158" t="s">
        <v>728</v>
      </c>
      <c r="Y430" s="147"/>
      <c r="Z430" s="147"/>
      <c r="AA430" s="147"/>
      <c r="AB430" s="147"/>
      <c r="AC430" s="147"/>
      <c r="AD430" s="147"/>
      <c r="AE430" s="147"/>
      <c r="AF430" s="147"/>
      <c r="AG430" s="147" t="s">
        <v>766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266"/>
      <c r="D431" s="267"/>
      <c r="E431" s="267"/>
      <c r="F431" s="267"/>
      <c r="G431" s="267"/>
      <c r="H431" s="158"/>
      <c r="I431" s="158"/>
      <c r="J431" s="158"/>
      <c r="K431" s="158"/>
      <c r="L431" s="158"/>
      <c r="M431" s="158"/>
      <c r="N431" s="157"/>
      <c r="O431" s="157"/>
      <c r="P431" s="157"/>
      <c r="Q431" s="157"/>
      <c r="R431" s="158"/>
      <c r="S431" s="158"/>
      <c r="T431" s="158"/>
      <c r="U431" s="158"/>
      <c r="V431" s="158"/>
      <c r="W431" s="158"/>
      <c r="X431" s="158"/>
      <c r="Y431" s="147"/>
      <c r="Z431" s="147"/>
      <c r="AA431" s="147"/>
      <c r="AB431" s="147"/>
      <c r="AC431" s="147"/>
      <c r="AD431" s="147"/>
      <c r="AE431" s="147"/>
      <c r="AF431" s="147"/>
      <c r="AG431" s="147" t="s">
        <v>159</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74">
        <v>200</v>
      </c>
      <c r="B432" s="175" t="s">
        <v>740</v>
      </c>
      <c r="C432" s="185" t="s">
        <v>989</v>
      </c>
      <c r="D432" s="176" t="s">
        <v>165</v>
      </c>
      <c r="E432" s="177">
        <v>1</v>
      </c>
      <c r="F432" s="178"/>
      <c r="G432" s="179">
        <f>ROUND(E432*F432,2)</f>
        <v>0</v>
      </c>
      <c r="H432" s="178"/>
      <c r="I432" s="179">
        <f>ROUND(E432*H432,2)</f>
        <v>0</v>
      </c>
      <c r="J432" s="178"/>
      <c r="K432" s="179">
        <f>ROUND(E432*J432,2)</f>
        <v>0</v>
      </c>
      <c r="L432" s="179">
        <v>21</v>
      </c>
      <c r="M432" s="179">
        <f>G432*(1+L432/100)</f>
        <v>0</v>
      </c>
      <c r="N432" s="177">
        <v>0</v>
      </c>
      <c r="O432" s="177">
        <f>ROUND(E432*N432,2)</f>
        <v>0</v>
      </c>
      <c r="P432" s="177">
        <v>0</v>
      </c>
      <c r="Q432" s="177">
        <f>ROUND(E432*P432,2)</f>
        <v>0</v>
      </c>
      <c r="R432" s="179"/>
      <c r="S432" s="179" t="s">
        <v>205</v>
      </c>
      <c r="T432" s="180" t="s">
        <v>154</v>
      </c>
      <c r="U432" s="158">
        <v>0</v>
      </c>
      <c r="V432" s="158">
        <f>ROUND(E432*U432,2)</f>
        <v>0</v>
      </c>
      <c r="W432" s="158"/>
      <c r="X432" s="158" t="s">
        <v>728</v>
      </c>
      <c r="Y432" s="147"/>
      <c r="Z432" s="147"/>
      <c r="AA432" s="147"/>
      <c r="AB432" s="147"/>
      <c r="AC432" s="147"/>
      <c r="AD432" s="147"/>
      <c r="AE432" s="147"/>
      <c r="AF432" s="147"/>
      <c r="AG432" s="147" t="s">
        <v>766</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266"/>
      <c r="D433" s="267"/>
      <c r="E433" s="267"/>
      <c r="F433" s="267"/>
      <c r="G433" s="267"/>
      <c r="H433" s="158"/>
      <c r="I433" s="158"/>
      <c r="J433" s="158"/>
      <c r="K433" s="158"/>
      <c r="L433" s="158"/>
      <c r="M433" s="158"/>
      <c r="N433" s="157"/>
      <c r="O433" s="157"/>
      <c r="P433" s="157"/>
      <c r="Q433" s="157"/>
      <c r="R433" s="158"/>
      <c r="S433" s="158"/>
      <c r="T433" s="158"/>
      <c r="U433" s="158"/>
      <c r="V433" s="158"/>
      <c r="W433" s="158"/>
      <c r="X433" s="158"/>
      <c r="Y433" s="147"/>
      <c r="Z433" s="147"/>
      <c r="AA433" s="147"/>
      <c r="AB433" s="147"/>
      <c r="AC433" s="147"/>
      <c r="AD433" s="147"/>
      <c r="AE433" s="147"/>
      <c r="AF433" s="147"/>
      <c r="AG433" s="147" t="s">
        <v>159</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74">
        <v>201</v>
      </c>
      <c r="B434" s="175" t="s">
        <v>870</v>
      </c>
      <c r="C434" s="185" t="s">
        <v>990</v>
      </c>
      <c r="D434" s="176" t="s">
        <v>242</v>
      </c>
      <c r="E434" s="177">
        <v>12.273999999999999</v>
      </c>
      <c r="F434" s="178"/>
      <c r="G434" s="179">
        <f>ROUND(E434*F434,2)</f>
        <v>0</v>
      </c>
      <c r="H434" s="178"/>
      <c r="I434" s="179">
        <f>ROUND(E434*H434,2)</f>
        <v>0</v>
      </c>
      <c r="J434" s="178"/>
      <c r="K434" s="179">
        <f>ROUND(E434*J434,2)</f>
        <v>0</v>
      </c>
      <c r="L434" s="179">
        <v>21</v>
      </c>
      <c r="M434" s="179">
        <f>G434*(1+L434/100)</f>
        <v>0</v>
      </c>
      <c r="N434" s="177">
        <v>0</v>
      </c>
      <c r="O434" s="177">
        <f>ROUND(E434*N434,2)</f>
        <v>0</v>
      </c>
      <c r="P434" s="177">
        <v>0</v>
      </c>
      <c r="Q434" s="177">
        <f>ROUND(E434*P434,2)</f>
        <v>0</v>
      </c>
      <c r="R434" s="179"/>
      <c r="S434" s="179" t="s">
        <v>205</v>
      </c>
      <c r="T434" s="180" t="s">
        <v>154</v>
      </c>
      <c r="U434" s="158">
        <v>0</v>
      </c>
      <c r="V434" s="158">
        <f>ROUND(E434*U434,2)</f>
        <v>0</v>
      </c>
      <c r="W434" s="158"/>
      <c r="X434" s="158" t="s">
        <v>728</v>
      </c>
      <c r="Y434" s="147"/>
      <c r="Z434" s="147"/>
      <c r="AA434" s="147"/>
      <c r="AB434" s="147"/>
      <c r="AC434" s="147"/>
      <c r="AD434" s="147"/>
      <c r="AE434" s="147"/>
      <c r="AF434" s="147"/>
      <c r="AG434" s="147" t="s">
        <v>729</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266"/>
      <c r="D435" s="267"/>
      <c r="E435" s="267"/>
      <c r="F435" s="267"/>
      <c r="G435" s="267"/>
      <c r="H435" s="158"/>
      <c r="I435" s="158"/>
      <c r="J435" s="158"/>
      <c r="K435" s="158"/>
      <c r="L435" s="158"/>
      <c r="M435" s="158"/>
      <c r="N435" s="157"/>
      <c r="O435" s="157"/>
      <c r="P435" s="157"/>
      <c r="Q435" s="157"/>
      <c r="R435" s="158"/>
      <c r="S435" s="158"/>
      <c r="T435" s="158"/>
      <c r="U435" s="158"/>
      <c r="V435" s="158"/>
      <c r="W435" s="158"/>
      <c r="X435" s="158"/>
      <c r="Y435" s="147"/>
      <c r="Z435" s="147"/>
      <c r="AA435" s="147"/>
      <c r="AB435" s="147"/>
      <c r="AC435" s="147"/>
      <c r="AD435" s="147"/>
      <c r="AE435" s="147"/>
      <c r="AF435" s="147"/>
      <c r="AG435" s="147" t="s">
        <v>159</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74">
        <v>202</v>
      </c>
      <c r="B436" s="175" t="s">
        <v>870</v>
      </c>
      <c r="C436" s="185" t="s">
        <v>990</v>
      </c>
      <c r="D436" s="176" t="s">
        <v>242</v>
      </c>
      <c r="E436" s="177">
        <v>17.207999999999998</v>
      </c>
      <c r="F436" s="178"/>
      <c r="G436" s="179">
        <f>ROUND(E436*F436,2)</f>
        <v>0</v>
      </c>
      <c r="H436" s="178"/>
      <c r="I436" s="179">
        <f>ROUND(E436*H436,2)</f>
        <v>0</v>
      </c>
      <c r="J436" s="178"/>
      <c r="K436" s="179">
        <f>ROUND(E436*J436,2)</f>
        <v>0</v>
      </c>
      <c r="L436" s="179">
        <v>21</v>
      </c>
      <c r="M436" s="179">
        <f>G436*(1+L436/100)</f>
        <v>0</v>
      </c>
      <c r="N436" s="177">
        <v>0</v>
      </c>
      <c r="O436" s="177">
        <f>ROUND(E436*N436,2)</f>
        <v>0</v>
      </c>
      <c r="P436" s="177">
        <v>0</v>
      </c>
      <c r="Q436" s="177">
        <f>ROUND(E436*P436,2)</f>
        <v>0</v>
      </c>
      <c r="R436" s="179"/>
      <c r="S436" s="179" t="s">
        <v>205</v>
      </c>
      <c r="T436" s="180" t="s">
        <v>154</v>
      </c>
      <c r="U436" s="158">
        <v>0</v>
      </c>
      <c r="V436" s="158">
        <f>ROUND(E436*U436,2)</f>
        <v>0</v>
      </c>
      <c r="W436" s="158"/>
      <c r="X436" s="158" t="s">
        <v>728</v>
      </c>
      <c r="Y436" s="147"/>
      <c r="Z436" s="147"/>
      <c r="AA436" s="147"/>
      <c r="AB436" s="147"/>
      <c r="AC436" s="147"/>
      <c r="AD436" s="147"/>
      <c r="AE436" s="147"/>
      <c r="AF436" s="147"/>
      <c r="AG436" s="147" t="s">
        <v>729</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266"/>
      <c r="D437" s="267"/>
      <c r="E437" s="267"/>
      <c r="F437" s="267"/>
      <c r="G437" s="267"/>
      <c r="H437" s="158"/>
      <c r="I437" s="158"/>
      <c r="J437" s="158"/>
      <c r="K437" s="158"/>
      <c r="L437" s="158"/>
      <c r="M437" s="158"/>
      <c r="N437" s="157"/>
      <c r="O437" s="157"/>
      <c r="P437" s="157"/>
      <c r="Q437" s="157"/>
      <c r="R437" s="158"/>
      <c r="S437" s="158"/>
      <c r="T437" s="158"/>
      <c r="U437" s="158"/>
      <c r="V437" s="158"/>
      <c r="W437" s="158"/>
      <c r="X437" s="158"/>
      <c r="Y437" s="147"/>
      <c r="Z437" s="147"/>
      <c r="AA437" s="147"/>
      <c r="AB437" s="147"/>
      <c r="AC437" s="147"/>
      <c r="AD437" s="147"/>
      <c r="AE437" s="147"/>
      <c r="AF437" s="147"/>
      <c r="AG437" s="147" t="s">
        <v>159</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74">
        <v>203</v>
      </c>
      <c r="B438" s="175" t="s">
        <v>796</v>
      </c>
      <c r="C438" s="185" t="s">
        <v>847</v>
      </c>
      <c r="D438" s="176" t="s">
        <v>447</v>
      </c>
      <c r="E438" s="177">
        <v>2.9489999999999999E-2</v>
      </c>
      <c r="F438" s="178"/>
      <c r="G438" s="179">
        <f>ROUND(E438*F438,2)</f>
        <v>0</v>
      </c>
      <c r="H438" s="178"/>
      <c r="I438" s="179">
        <f>ROUND(E438*H438,2)</f>
        <v>0</v>
      </c>
      <c r="J438" s="178"/>
      <c r="K438" s="179">
        <f>ROUND(E438*J438,2)</f>
        <v>0</v>
      </c>
      <c r="L438" s="179">
        <v>21</v>
      </c>
      <c r="M438" s="179">
        <f>G438*(1+L438/100)</f>
        <v>0</v>
      </c>
      <c r="N438" s="177">
        <v>0</v>
      </c>
      <c r="O438" s="177">
        <f>ROUND(E438*N438,2)</f>
        <v>0</v>
      </c>
      <c r="P438" s="177">
        <v>0</v>
      </c>
      <c r="Q438" s="177">
        <f>ROUND(E438*P438,2)</f>
        <v>0</v>
      </c>
      <c r="R438" s="179"/>
      <c r="S438" s="179" t="s">
        <v>205</v>
      </c>
      <c r="T438" s="180" t="s">
        <v>154</v>
      </c>
      <c r="U438" s="158">
        <v>0</v>
      </c>
      <c r="V438" s="158">
        <f>ROUND(E438*U438,2)</f>
        <v>0</v>
      </c>
      <c r="W438" s="158"/>
      <c r="X438" s="158" t="s">
        <v>728</v>
      </c>
      <c r="Y438" s="147"/>
      <c r="Z438" s="147"/>
      <c r="AA438" s="147"/>
      <c r="AB438" s="147"/>
      <c r="AC438" s="147"/>
      <c r="AD438" s="147"/>
      <c r="AE438" s="147"/>
      <c r="AF438" s="147"/>
      <c r="AG438" s="147" t="s">
        <v>729</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266"/>
      <c r="D439" s="267"/>
      <c r="E439" s="267"/>
      <c r="F439" s="267"/>
      <c r="G439" s="267"/>
      <c r="H439" s="158"/>
      <c r="I439" s="158"/>
      <c r="J439" s="158"/>
      <c r="K439" s="158"/>
      <c r="L439" s="158"/>
      <c r="M439" s="158"/>
      <c r="N439" s="157"/>
      <c r="O439" s="157"/>
      <c r="P439" s="157"/>
      <c r="Q439" s="157"/>
      <c r="R439" s="158"/>
      <c r="S439" s="158"/>
      <c r="T439" s="158"/>
      <c r="U439" s="158"/>
      <c r="V439" s="158"/>
      <c r="W439" s="158"/>
      <c r="X439" s="158"/>
      <c r="Y439" s="147"/>
      <c r="Z439" s="147"/>
      <c r="AA439" s="147"/>
      <c r="AB439" s="147"/>
      <c r="AC439" s="147"/>
      <c r="AD439" s="147"/>
      <c r="AE439" s="147"/>
      <c r="AF439" s="147"/>
      <c r="AG439" s="147" t="s">
        <v>159</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x14ac:dyDescent="0.2">
      <c r="A440" s="3"/>
      <c r="B440" s="4"/>
      <c r="C440" s="187"/>
      <c r="D440" s="6"/>
      <c r="E440" s="3"/>
      <c r="F440" s="3"/>
      <c r="G440" s="3"/>
      <c r="H440" s="3"/>
      <c r="I440" s="3"/>
      <c r="J440" s="3"/>
      <c r="K440" s="3"/>
      <c r="L440" s="3"/>
      <c r="M440" s="3"/>
      <c r="N440" s="3"/>
      <c r="O440" s="3"/>
      <c r="P440" s="3"/>
      <c r="Q440" s="3"/>
      <c r="R440" s="3"/>
      <c r="S440" s="3"/>
      <c r="T440" s="3"/>
      <c r="U440" s="3"/>
      <c r="V440" s="3"/>
      <c r="W440" s="3"/>
      <c r="X440" s="3"/>
      <c r="AE440">
        <v>15</v>
      </c>
      <c r="AF440">
        <v>21</v>
      </c>
      <c r="AG440" t="s">
        <v>135</v>
      </c>
    </row>
    <row r="441" spans="1:60" x14ac:dyDescent="0.2">
      <c r="A441" s="197"/>
      <c r="B441" s="151" t="s">
        <v>29</v>
      </c>
      <c r="C441" s="188"/>
      <c r="D441" s="152"/>
      <c r="E441" s="153"/>
      <c r="F441" s="153"/>
      <c r="G441" s="183">
        <f>G8+G42+G72+G89+G105+G127+G164+G192+G419</f>
        <v>0</v>
      </c>
      <c r="H441" s="3"/>
      <c r="I441" s="3"/>
      <c r="J441" s="3"/>
      <c r="K441" s="3"/>
      <c r="L441" s="3"/>
      <c r="M441" s="3"/>
      <c r="N441" s="3"/>
      <c r="O441" s="3"/>
      <c r="P441" s="3"/>
      <c r="Q441" s="3"/>
      <c r="R441" s="3"/>
      <c r="S441" s="3"/>
      <c r="T441" s="3"/>
      <c r="U441" s="3"/>
      <c r="V441" s="3"/>
      <c r="W441" s="3"/>
      <c r="X441" s="3"/>
      <c r="AE441">
        <f>SUMIF(L7:L439,AE440,G7:G439)</f>
        <v>0</v>
      </c>
      <c r="AF441">
        <f>SUMIF(L7:L439,AF440,G7:G439)</f>
        <v>0</v>
      </c>
      <c r="AG441" t="s">
        <v>210</v>
      </c>
    </row>
    <row r="442" spans="1:60" x14ac:dyDescent="0.2">
      <c r="C442" s="189"/>
      <c r="D442" s="10"/>
      <c r="AG442" t="s">
        <v>212</v>
      </c>
    </row>
    <row r="443" spans="1:60" x14ac:dyDescent="0.2">
      <c r="D443" s="10"/>
    </row>
    <row r="444" spans="1:60" x14ac:dyDescent="0.2">
      <c r="D444" s="10"/>
    </row>
    <row r="445" spans="1:60" x14ac:dyDescent="0.2">
      <c r="D445" s="10"/>
    </row>
    <row r="446" spans="1:60" x14ac:dyDescent="0.2">
      <c r="D446" s="10"/>
    </row>
    <row r="447" spans="1:60" x14ac:dyDescent="0.2">
      <c r="D447" s="10"/>
    </row>
    <row r="448" spans="1:60"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password="DF8F" sheet="1" objects="1" scenarios="1"/>
  <mergeCells count="222">
    <mergeCell ref="C439:G439"/>
    <mergeCell ref="C427:G427"/>
    <mergeCell ref="C429:G429"/>
    <mergeCell ref="C431:G431"/>
    <mergeCell ref="C433:G433"/>
    <mergeCell ref="C435:G435"/>
    <mergeCell ref="C437:G437"/>
    <mergeCell ref="C414:G414"/>
    <mergeCell ref="C416:G416"/>
    <mergeCell ref="C418:G418"/>
    <mergeCell ref="C421:G421"/>
    <mergeCell ref="C423:G423"/>
    <mergeCell ref="C425:G425"/>
    <mergeCell ref="C402:G402"/>
    <mergeCell ref="C404:G404"/>
    <mergeCell ref="C406:G406"/>
    <mergeCell ref="C408:G408"/>
    <mergeCell ref="C410:G410"/>
    <mergeCell ref="C412:G412"/>
    <mergeCell ref="C390:G390"/>
    <mergeCell ref="C392:G392"/>
    <mergeCell ref="C394:G394"/>
    <mergeCell ref="C396:G396"/>
    <mergeCell ref="C398:G398"/>
    <mergeCell ref="C400:G400"/>
    <mergeCell ref="C378:G378"/>
    <mergeCell ref="C380:G380"/>
    <mergeCell ref="C382:G382"/>
    <mergeCell ref="C384:G384"/>
    <mergeCell ref="C386:G386"/>
    <mergeCell ref="C388:G388"/>
    <mergeCell ref="C366:G366"/>
    <mergeCell ref="C368:G368"/>
    <mergeCell ref="C370:G370"/>
    <mergeCell ref="C372:G372"/>
    <mergeCell ref="C374:G374"/>
    <mergeCell ref="C376:G376"/>
    <mergeCell ref="C354:G354"/>
    <mergeCell ref="C356:G356"/>
    <mergeCell ref="C358:G358"/>
    <mergeCell ref="C360:G360"/>
    <mergeCell ref="C362:G362"/>
    <mergeCell ref="C364:G364"/>
    <mergeCell ref="C342:G342"/>
    <mergeCell ref="C344:G344"/>
    <mergeCell ref="C346:G346"/>
    <mergeCell ref="C348:G348"/>
    <mergeCell ref="C350:G350"/>
    <mergeCell ref="C352:G352"/>
    <mergeCell ref="C330:G330"/>
    <mergeCell ref="C332:G332"/>
    <mergeCell ref="C334:G334"/>
    <mergeCell ref="C336:G336"/>
    <mergeCell ref="C338:G338"/>
    <mergeCell ref="C340:G340"/>
    <mergeCell ref="C318:G318"/>
    <mergeCell ref="C320:G320"/>
    <mergeCell ref="C322:G322"/>
    <mergeCell ref="C324:G324"/>
    <mergeCell ref="C326:G326"/>
    <mergeCell ref="C328:G328"/>
    <mergeCell ref="C306:G306"/>
    <mergeCell ref="C308:G308"/>
    <mergeCell ref="C310:G310"/>
    <mergeCell ref="C312:G312"/>
    <mergeCell ref="C314:G314"/>
    <mergeCell ref="C316:G316"/>
    <mergeCell ref="C294:G294"/>
    <mergeCell ref="C296:G296"/>
    <mergeCell ref="C298:G298"/>
    <mergeCell ref="C300:G300"/>
    <mergeCell ref="C302:G302"/>
    <mergeCell ref="C304:G304"/>
    <mergeCell ref="C282:G282"/>
    <mergeCell ref="C284:G284"/>
    <mergeCell ref="C286:G286"/>
    <mergeCell ref="C288:G288"/>
    <mergeCell ref="C290:G290"/>
    <mergeCell ref="C292:G292"/>
    <mergeCell ref="C270:G270"/>
    <mergeCell ref="C272:G272"/>
    <mergeCell ref="C274:G274"/>
    <mergeCell ref="C276:G276"/>
    <mergeCell ref="C278:G278"/>
    <mergeCell ref="C280:G280"/>
    <mergeCell ref="C258:G258"/>
    <mergeCell ref="C260:G260"/>
    <mergeCell ref="C262:G262"/>
    <mergeCell ref="C264:G264"/>
    <mergeCell ref="C266:G266"/>
    <mergeCell ref="C268:G268"/>
    <mergeCell ref="C246:G246"/>
    <mergeCell ref="C248:G248"/>
    <mergeCell ref="C250:G250"/>
    <mergeCell ref="C252:G252"/>
    <mergeCell ref="C254:G254"/>
    <mergeCell ref="C256:G256"/>
    <mergeCell ref="C234:G234"/>
    <mergeCell ref="C236:G236"/>
    <mergeCell ref="C238:G238"/>
    <mergeCell ref="C240:G240"/>
    <mergeCell ref="C242:G242"/>
    <mergeCell ref="C244:G244"/>
    <mergeCell ref="C222:G222"/>
    <mergeCell ref="C224:G224"/>
    <mergeCell ref="C226:G226"/>
    <mergeCell ref="C228:G228"/>
    <mergeCell ref="C230:G230"/>
    <mergeCell ref="C232:G232"/>
    <mergeCell ref="C210:G210"/>
    <mergeCell ref="C212:G212"/>
    <mergeCell ref="C214:G214"/>
    <mergeCell ref="C216:G216"/>
    <mergeCell ref="C218:G218"/>
    <mergeCell ref="C220:G220"/>
    <mergeCell ref="C198:G198"/>
    <mergeCell ref="C200:G200"/>
    <mergeCell ref="C202:G202"/>
    <mergeCell ref="C204:G204"/>
    <mergeCell ref="C206:G206"/>
    <mergeCell ref="C208:G208"/>
    <mergeCell ref="C185:G185"/>
    <mergeCell ref="C187:G187"/>
    <mergeCell ref="C189:G189"/>
    <mergeCell ref="C191:G191"/>
    <mergeCell ref="C194:G194"/>
    <mergeCell ref="C196:G196"/>
    <mergeCell ref="C173:G173"/>
    <mergeCell ref="C175:G175"/>
    <mergeCell ref="C177:G177"/>
    <mergeCell ref="C179:G179"/>
    <mergeCell ref="C181:G181"/>
    <mergeCell ref="C183:G183"/>
    <mergeCell ref="C161:G161"/>
    <mergeCell ref="C163:G163"/>
    <mergeCell ref="C166:G166"/>
    <mergeCell ref="C167:G167"/>
    <mergeCell ref="C169:G169"/>
    <mergeCell ref="C171:G171"/>
    <mergeCell ref="C149:G149"/>
    <mergeCell ref="C151:G151"/>
    <mergeCell ref="C153:G153"/>
    <mergeCell ref="C155:G155"/>
    <mergeCell ref="C157:G157"/>
    <mergeCell ref="C159:G159"/>
    <mergeCell ref="C137:G137"/>
    <mergeCell ref="C139:G139"/>
    <mergeCell ref="C141:G141"/>
    <mergeCell ref="C143:G143"/>
    <mergeCell ref="C145:G145"/>
    <mergeCell ref="C147:G147"/>
    <mergeCell ref="C124:G124"/>
    <mergeCell ref="C126:G126"/>
    <mergeCell ref="C129:G129"/>
    <mergeCell ref="C131:G131"/>
    <mergeCell ref="C133:G133"/>
    <mergeCell ref="C135:G135"/>
    <mergeCell ref="C113:G113"/>
    <mergeCell ref="C115:G115"/>
    <mergeCell ref="C117:G117"/>
    <mergeCell ref="C118:G118"/>
    <mergeCell ref="C120:G120"/>
    <mergeCell ref="C122:G122"/>
    <mergeCell ref="C100:G100"/>
    <mergeCell ref="C102:G102"/>
    <mergeCell ref="C104:G104"/>
    <mergeCell ref="C107:G107"/>
    <mergeCell ref="C109:G109"/>
    <mergeCell ref="C111:G111"/>
    <mergeCell ref="C88:G88"/>
    <mergeCell ref="C90:G90"/>
    <mergeCell ref="C92:G92"/>
    <mergeCell ref="C94:G94"/>
    <mergeCell ref="C96:G96"/>
    <mergeCell ref="C98:G98"/>
    <mergeCell ref="C76:G76"/>
    <mergeCell ref="C78:G78"/>
    <mergeCell ref="C80:G80"/>
    <mergeCell ref="C82:G82"/>
    <mergeCell ref="C84:G84"/>
    <mergeCell ref="C86:G86"/>
    <mergeCell ref="C64:G64"/>
    <mergeCell ref="C66:G66"/>
    <mergeCell ref="C67:G67"/>
    <mergeCell ref="C69:G69"/>
    <mergeCell ref="C71:G71"/>
    <mergeCell ref="C74:G74"/>
    <mergeCell ref="C52:G52"/>
    <mergeCell ref="C54:G54"/>
    <mergeCell ref="C56:G56"/>
    <mergeCell ref="C60:G60"/>
    <mergeCell ref="C62:G62"/>
    <mergeCell ref="C40:G40"/>
    <mergeCell ref="C41:G41"/>
    <mergeCell ref="C44:G44"/>
    <mergeCell ref="C46:G46"/>
    <mergeCell ref="C48:G48"/>
    <mergeCell ref="C50:G50"/>
    <mergeCell ref="C31:G31"/>
    <mergeCell ref="C32:G32"/>
    <mergeCell ref="C34:G34"/>
    <mergeCell ref="C35:G35"/>
    <mergeCell ref="C37:G37"/>
    <mergeCell ref="C38:G38"/>
    <mergeCell ref="C27:G27"/>
    <mergeCell ref="C28:G28"/>
    <mergeCell ref="C30:G30"/>
    <mergeCell ref="C13:G13"/>
    <mergeCell ref="C15:G15"/>
    <mergeCell ref="C16:G16"/>
    <mergeCell ref="C18:G18"/>
    <mergeCell ref="C19:G19"/>
    <mergeCell ref="C21:G21"/>
    <mergeCell ref="A1:G1"/>
    <mergeCell ref="C2:G2"/>
    <mergeCell ref="C3:G3"/>
    <mergeCell ref="C4:G4"/>
    <mergeCell ref="C10:G10"/>
    <mergeCell ref="C11:G11"/>
    <mergeCell ref="C22:G22"/>
    <mergeCell ref="C24:G24"/>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54</vt:i4>
      </vt:variant>
    </vt:vector>
  </HeadingPairs>
  <TitlesOfParts>
    <vt:vector size="60" baseType="lpstr">
      <vt:lpstr>Stavba</vt:lpstr>
      <vt:lpstr>VzorPolozky</vt:lpstr>
      <vt:lpstr>00. 00. Naklady</vt:lpstr>
      <vt:lpstr>SO 01 SO 01 Pol</vt:lpstr>
      <vt:lpstr>SO 02 SO 02 Pol</vt:lpstr>
      <vt:lpstr>SO 03 SO 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 01 SO 01 Pol'!Názvy_tisku</vt:lpstr>
      <vt:lpstr>'SO 02 SO 02 Pol'!Názvy_tisku</vt:lpstr>
      <vt:lpstr>'SO 03 SO 03 Pol'!Názvy_tisku</vt:lpstr>
      <vt:lpstr>oadresa</vt:lpstr>
      <vt:lpstr>Stavba!Objednatel</vt:lpstr>
      <vt:lpstr>Stavba!Objekt</vt:lpstr>
      <vt:lpstr>'00. 00. Naklady'!Oblast_tisku</vt:lpstr>
      <vt:lpstr>'SO 01 SO 01 Pol'!Oblast_tisku</vt:lpstr>
      <vt:lpstr>'SO 02 SO 02 Pol'!Oblast_tisku</vt:lpstr>
      <vt:lpstr>'SO 03 SO 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Miroslava Polachová</cp:lastModifiedBy>
  <cp:lastPrinted>2019-03-19T12:27:02Z</cp:lastPrinted>
  <dcterms:created xsi:type="dcterms:W3CDTF">2009-04-08T07:15:50Z</dcterms:created>
  <dcterms:modified xsi:type="dcterms:W3CDTF">2024-07-10T15:31:20Z</dcterms:modified>
</cp:coreProperties>
</file>