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6.01 - Objekt výtopny" sheetId="2" r:id="rId2"/>
    <sheet name="SO06.02 - Koleje" sheetId="3" r:id="rId3"/>
  </sheets>
  <definedNames>
    <definedName name="_xlnm.Print_Area" localSheetId="0">'Rekapitulace stavby'!$D$4:$AO$36,'Rekapitulace stavby'!$C$42:$AQ$57</definedName>
    <definedName name="_xlnm._FilterDatabase" localSheetId="1" hidden="1">'SO06.01 - Objekt výtopny'!$C$104:$K$715</definedName>
    <definedName name="_xlnm.Print_Area" localSheetId="1">'SO06.01 - Objekt výtopny'!$C$45:$J$86,'SO06.01 - Objekt výtopny'!$C$92:$K$715</definedName>
    <definedName name="_xlnm._FilterDatabase" localSheetId="2" hidden="1">'SO06.02 - Koleje'!$C$82:$K$158</definedName>
    <definedName name="_xlnm.Print_Area" localSheetId="2">'SO06.02 - Koleje'!$C$45:$J$64,'SO06.02 - Koleje'!$C$70:$K$158</definedName>
    <definedName name="_xlnm.Print_Titles" localSheetId="0">'Rekapitulace stavby'!$52:$52</definedName>
    <definedName name="_xlnm.Print_Titles" localSheetId="1">'SO06.01 - Objekt výtopny'!$104:$104</definedName>
    <definedName name="_xlnm.Print_Titles" localSheetId="2">'SO06.02 - Koleje'!$82:$82</definedName>
  </definedNames>
  <calcPr fullCalcOnLoad="1"/>
</workbook>
</file>

<file path=xl/sharedStrings.xml><?xml version="1.0" encoding="utf-8"?>
<sst xmlns="http://schemas.openxmlformats.org/spreadsheetml/2006/main" count="6977" uniqueCount="1303">
  <si>
    <t>Export Komplet</t>
  </si>
  <si>
    <t>VZ</t>
  </si>
  <si>
    <t>2.0</t>
  </si>
  <si>
    <t>ZAMOK</t>
  </si>
  <si>
    <t>False</t>
  </si>
  <si>
    <t>{9064510d-6515-4f4b-9d48-e15d05ecb53d}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</si>
  <si>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</si>
  <si>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</si>
  <si>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</si>
  <si>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</si>
  <si>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</si>
  <si>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</si>
  <si>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</si>
  <si>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</si>
  <si>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31/22/242_V08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</si>
  <si>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</si>
  <si>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</si>
  <si>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Areál železničního depa v Dolní Lipce- 0. etapa- zprovoznění kolejiště k výtopně</t>
  </si>
  <si>
    <t>KSO:</t>
  </si>
  <si>
    <t/>
  </si>
  <si>
    <t>CC-CZ:</t>
  </si>
  <si>
    <t>Místo:</t>
  </si>
  <si>
    <t>Dolní Lipka</t>
  </si>
  <si>
    <t>Datum:</t>
  </si>
  <si>
    <t>2. 4. 2024</t>
  </si>
  <si>
    <t>Zadavatel:</t>
  </si>
  <si>
    <t>IČ:</t>
  </si>
  <si>
    <t>Pardubický kraj</t>
  </si>
  <si>
    <t>DIČ:</t>
  </si>
  <si>
    <t>Uchazeč:</t>
  </si>
  <si>
    <t>Vyplň údaj</t>
  </si>
  <si>
    <t>Projektant:</t>
  </si>
  <si>
    <t>PRODIN a. 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</si>
  <si>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</si>
  <si>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</si>
  <si>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</si>
  <si>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</si>
  <si>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</si>
  <si>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</si>
  <si>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</si>
  <si>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</si>
  <si>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</si>
  <si>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</si>
  <si>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</si>
  <si>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</si>
  <si>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</si>
  <si>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</si>
  <si>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</si>
  <si>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</si>
  <si>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</si>
  <si>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</si>
  <si>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</si>
  <si>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</si>
  <si>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</si>
  <si>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</si>
  <si>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</si>
  <si>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</si>
  <si>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</si>
  <si>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</si>
  <si>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</si>
  <si>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</si>
  <si>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</si>
  <si>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</si>
  <si>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</si>
  <si>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</si>
  <si>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</si>
  <si>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</si>
  <si>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</si>
  <si>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</si>
  <si>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</si>
  <si>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</si>
  <si>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</si>
  <si>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</si>
  <si>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</si>
  <si>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</si>
  <si>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</si>
  <si>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SO06.01</t>
  </si>
  <si>
    <t>Objekt výtopny</t>
  </si>
  <si>
    <t>STA</t>
  </si>
  <si>
    <t>1</t>
  </si>
  <si>
    <t>{e9bc3a73-da41-4303-85c5-77dc9e37bad7}</t>
  </si>
  <si>
    <t>2</t>
  </si>
  <si>
    <t>SO06.02</t>
  </si>
  <si>
    <t>Koleje</t>
  </si>
  <si>
    <t>{b79c0a71-74f9-40c6-8af6-d02253b3de81}</t>
  </si>
  <si>
    <t>KRYCÍ LIST SOUPISU PRACÍ</t>
  </si>
  <si>
    <t>Objekt:</t>
  </si>
  <si>
    <t>SO06.01 - Objekt výtopny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</si>
  <si>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</si>
  <si>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</si>
  <si>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</si>
  <si>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</si>
  <si>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</si>
  <si>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</si>
  <si>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</si>
  <si>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</si>
  <si>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</si>
  <si>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</si>
  <si>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</si>
  <si>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</si>
  <si>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</si>
  <si>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</si>
  <si>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</si>
  <si>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</si>
  <si>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</si>
  <si>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</si>
  <si>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722 - Zdravotechnika - vnitřní vodovod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</si>
  <si>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</si>
  <si>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</si>
  <si>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</si>
  <si>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</si>
  <si>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</si>
  <si>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N00 - Nepojmenované práce</t>
  </si>
  <si>
    <t xml:space="preserve">    N01 - Atypické prvky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</si>
  <si>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</si>
  <si>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</si>
  <si>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</si>
  <si>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</si>
  <si>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</si>
  <si>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</si>
  <si>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</si>
  <si>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</si>
  <si>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</si>
  <si>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</si>
  <si>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</si>
  <si>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</si>
  <si>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</si>
  <si>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</si>
  <si>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</si>
  <si>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</si>
  <si>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</si>
  <si>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</si>
  <si>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</si>
  <si>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</si>
  <si>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</si>
  <si>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</si>
  <si>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</si>
  <si>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</si>
  <si>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</si>
  <si>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2024 01</t>
  </si>
  <si>
    <t>4</t>
  </si>
  <si>
    <t>-1234264269</t>
  </si>
  <si>
    <t>Online PSC</t>
  </si>
  <si>
    <t>https://podminky.urs.cz/item/CS_URS_2024_01/115101201</t>
  </si>
  <si>
    <t>VV</t>
  </si>
  <si>
    <t>"předpoklad - fakturovat dle skutečnosti"   20</t>
  </si>
  <si>
    <t>115101301</t>
  </si>
  <si>
    <t>Pohotovost záložní čerpací soupravy pro dopravní výšku do 10 m s uvažovaným průměrným přítokem do 500 l/min</t>
  </si>
  <si>
    <t>den</t>
  </si>
  <si>
    <t>1369276654</t>
  </si>
  <si>
    <t>https://podminky.urs.cz/item/CS_URS_2024_01/115101301</t>
  </si>
  <si>
    <t>"předpoklad - fakturovat dle skutečnosti"   2</t>
  </si>
  <si>
    <t>3</t>
  </si>
  <si>
    <t>121151113</t>
  </si>
  <si>
    <t>Sejmutí ornice strojně při souvislé ploše přes 100 do 500 m2, tl. vrstvy do 200 mm</t>
  </si>
  <si>
    <t>m2</t>
  </si>
  <si>
    <t>185581774</t>
  </si>
  <si>
    <t>https://podminky.urs.cz/item/CS_URS_2024_01/121151113</t>
  </si>
  <si>
    <t xml:space="preserve">"nový přístavek - západní strana"  10,05*11,35 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</si>
  <si>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</si>
  <si>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</si>
  <si>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</si>
  <si>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559976635</t>
  </si>
  <si>
    <t>https://podminky.urs.cz/item/CS_URS_2024_01/131251103</t>
  </si>
  <si>
    <t>"nové základy přístavku - západní část (bez vrstvy ornice výšková úroveň -0,2 až -0,645)"   (0,645-0,2)*(10,05*11,35)</t>
  </si>
  <si>
    <t>"nové základy přístavku - západní část (rozšířená jáma v místě nových kolejí)"   ((2,505+2,205)/2)*0,15*9,25*2</t>
  </si>
  <si>
    <t>Součet</t>
  </si>
  <si>
    <t>5</t>
  </si>
  <si>
    <t>132251102</t>
  </si>
  <si>
    <t>Hloubení nezapažených rýh šířky do 800 mm strojně s urovnáním dna do předepsaného profilu a spádu v hornině třídy těžitelnosti I skupiny 3 přes 20 do 50 m3</t>
  </si>
  <si>
    <t>-1284691827</t>
  </si>
  <si>
    <t>https://podminky.urs.cz/item/CS_URS_2024_01/132251102</t>
  </si>
  <si>
    <t>"nové základy přístavku - západní část výšková úroveň -0,645 do -1,325"   (1,325-0,645)*(0,8*(10,05+9,75+10,05))</t>
  </si>
  <si>
    <t>"nové základy přístavku - západní část (vnější svahované rozšíření)"   ((0,466+0)/2)*0,725*(10,05+11,35+10,05)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</si>
  <si>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</si>
  <si>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</si>
  <si>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</si>
  <si>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-318975552</t>
  </si>
  <si>
    <t>https://podminky.urs.cz/item/CS_URS_2024_01/162751117</t>
  </si>
  <si>
    <t>"sejmutá ornice"   0,2*114,068</t>
  </si>
  <si>
    <t>"vyhloubené jámy"   57,295</t>
  </si>
  <si>
    <t>"vyhloubené rýhy"   21,551</t>
  </si>
  <si>
    <t>Mezisoučet - odvozy</t>
  </si>
  <si>
    <t>"zpětné zásypy vnější strany základů - svahová část"   5,313</t>
  </si>
  <si>
    <t>Mezisoučet - dovozy</t>
  </si>
  <si>
    <t>7</t>
  </si>
  <si>
    <t>167151101</t>
  </si>
  <si>
    <t>Nakládání, skládání a překládání neulehlého výkopku nebo sypaniny strojně nakládání, množství do 100 m3, z horniny třídy těžitelnosti I, skupiny 1 až 3</t>
  </si>
  <si>
    <t>-1032232096</t>
  </si>
  <si>
    <t>https://podminky.urs.cz/item/CS_URS_2024_01/167151101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</si>
  <si>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</si>
  <si>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</si>
  <si>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</si>
  <si>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</si>
  <si>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-1292067033</t>
  </si>
  <si>
    <t>https://podminky.urs.cz/item/CS_URS_2024_01/171201221</t>
  </si>
  <si>
    <t>"dtto p.č. 171 25 1201 - zemina 1,5 tuny/m3 celková tonáž * 50% (50% standardní skládka; 50% recyklační skládka)"   96,347*1,5*0,5</t>
  </si>
  <si>
    <t>9</t>
  </si>
  <si>
    <t>171201231</t>
  </si>
  <si>
    <t>Poplatek za uložení stavebního odpadu na recyklační skládce (skládkovné) zeminy a kamení zatříděného do Katalogu odpadů pod kódem 17 05 04</t>
  </si>
  <si>
    <t>-1037299538</t>
  </si>
  <si>
    <t>https://podminky.urs.cz/item/CS_URS_2024_01/171201231</t>
  </si>
  <si>
    <t>10</t>
  </si>
  <si>
    <t>171251201</t>
  </si>
  <si>
    <t>Uložení sypaniny na skládky nebo meziskládky bez hutnění s upravením uložené sypaniny do předepsaného tvaru</t>
  </si>
  <si>
    <t>-761133869</t>
  </si>
  <si>
    <t>https://podminky.urs.cz/item/CS_URS_2024_01/171251201</t>
  </si>
  <si>
    <t>"zpětné zásypy vnější strany základů - svahová část"   5,313*-1</t>
  </si>
  <si>
    <t>11</t>
  </si>
  <si>
    <t>174151101</t>
  </si>
  <si>
    <t>Zásyp sypaninou z jakékoliv horniny strojně s uložením výkopku ve vrstvách se zhutněním jam, šachet, rýh nebo kolem objektů v těchto vykopávkách</t>
  </si>
  <si>
    <t>-337014258</t>
  </si>
  <si>
    <t>https://podminky.urs.cz/item/CS_URS_2024_01/174151101</t>
  </si>
  <si>
    <t>Zakládání</t>
  </si>
  <si>
    <t>12</t>
  </si>
  <si>
    <t>271532212</t>
  </si>
  <si>
    <t>Podsyp pod základové konstrukce se zhutněním a urovnáním povrchu z kameniva hrubého, frakce 16 - 32 mm</t>
  </si>
  <si>
    <t>923039011</t>
  </si>
  <si>
    <t>https://podminky.urs.cz/item/CS_URS_2024_01/271532212</t>
  </si>
  <si>
    <t>"nové základy přístavku - západní část (PD04.02) - vnitřní rozměr mezi tvárnicemi ZB"   0,3*(10,25*9,5)</t>
  </si>
  <si>
    <t>"nové základy přístavku - západní část (PD04.02) - vnitřní rozměr mezi tvárnicemi ZB"   (0,25*0,2)*(9,5+10,25+9,5)</t>
  </si>
  <si>
    <t>"nové základy přístavku - západní část (PD04.02) - pod kolejema"   ((2,505+2,205)/2)*0,15*9,25*2</t>
  </si>
  <si>
    <t>13</t>
  </si>
  <si>
    <t>273322511</t>
  </si>
  <si>
    <t>Základy z betonu železového (bez výztuže) desky z betonu se zvýšenými nároky na prostředí tř. C 25/30</t>
  </si>
  <si>
    <t>1383215149</t>
  </si>
  <si>
    <t>https://podminky.urs.cz/item/CS_URS_2024_01/273322511</t>
  </si>
  <si>
    <t>"nové základy přístavku - západní část (PD04.02) - vymezeno vnější hranou tvárnic ZB"   0,15*(9,8*10,85)</t>
  </si>
  <si>
    <t>"nové základy přístavku - západní část (PD04.02 - zesílení v místě nových kolejí)"   ((2,505+2,205)/2)*(0,15*9,25*2)</t>
  </si>
  <si>
    <t>14</t>
  </si>
  <si>
    <t>273351121</t>
  </si>
  <si>
    <t>Bednění základů desek zřízení</t>
  </si>
  <si>
    <t>800173802</t>
  </si>
  <si>
    <t>https://podminky.urs.cz/item/CS_URS_2024_01/273351121</t>
  </si>
  <si>
    <t>"nová zádkladová deska - vymezeno vnější hranou tvárnic ZB"   0,15*(9,8+10,85+9,8)</t>
  </si>
  <si>
    <t>273351122</t>
  </si>
  <si>
    <t>Bednění základů desek odstranění</t>
  </si>
  <si>
    <t>-1943118972</t>
  </si>
  <si>
    <t>https://podminky.urs.cz/item/CS_URS_2024_01/273351122</t>
  </si>
  <si>
    <t>16</t>
  </si>
  <si>
    <t>273361821</t>
  </si>
  <si>
    <t>Výztuž základů desek z betonářské oceli 10 505 (R) nebo BSt 500</t>
  </si>
  <si>
    <t>570966581</t>
  </si>
  <si>
    <t>https://podminky.urs.cz/item/CS_URS_2024_01/273361821</t>
  </si>
  <si>
    <t>"příloha VÝKRES TVARU VÝZTUŽE PODLAHY - pozice 1,2, 6-13 "   0,005+0,086+0,017+0,007+0,326+0,637+0,191+0,918+0,141+0,617</t>
  </si>
  <si>
    <t>17</t>
  </si>
  <si>
    <t>274313811_RPOL</t>
  </si>
  <si>
    <t>Základy z betonu prostého pasy betonu kamenem neprokládaného tř. C 25/30</t>
  </si>
  <si>
    <t>-2079675054</t>
  </si>
  <si>
    <t>"nové základy přístavku - západní část"   0,8*0,48*(10,05+9,75+10,05)</t>
  </si>
  <si>
    <t>18</t>
  </si>
  <si>
    <t>279113154</t>
  </si>
  <si>
    <t>Základové zdi z tvárnic ztraceného bednění včetně výplně z betonu bez zvláštních nároků na vliv prostředí třídy C 25/30, tloušťky zdiva přes 250 do 300 mm</t>
  </si>
  <si>
    <t>873581862</t>
  </si>
  <si>
    <t>https://podminky.urs.cz/item/CS_URS_2024_01/279113154</t>
  </si>
  <si>
    <t>"nové základy přístavku - západní část (dvě řady tvárnic)"   0,5*(9,8+10,25+9,8)</t>
  </si>
  <si>
    <t>19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</si>
  <si>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</si>
  <si>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</si>
  <si>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-1446816309</t>
  </si>
  <si>
    <t>https://podminky.urs.cz/item/CS_URS_2024_01/279361821</t>
  </si>
  <si>
    <t>"příloha VÝKRES TVARU VÝZTUŽE PODLAHY - pozice 3, 4 a 5"   0,03+0,03+0,063</t>
  </si>
  <si>
    <t>Svislé a kompletní konstrukce</t>
  </si>
  <si>
    <t>20</t>
  </si>
  <si>
    <t>311237111</t>
  </si>
  <si>
    <t>Zdivo jednovrstvé tepelně izolační z cihel děrovaných broušených na tenkovrstvou maltu, součinitel prostupu tepla U přes 0,26 do 0,30, tl. zdiva 300 mm</t>
  </si>
  <si>
    <t>-910762463</t>
  </si>
  <si>
    <t>https://podminky.urs.cz/item/CS_URS_2024_01/311237111</t>
  </si>
  <si>
    <t>"nový přístavek - 1. řada tvárnic - západní strana"   ((9,8+10,25+9,8)-(3,5*2))*0,25</t>
  </si>
  <si>
    <t>311237121</t>
  </si>
  <si>
    <t>Zdivo jednovrstvé tepelně izolační z cihel děrovaných broušených na tenkovrstvou maltu, součinitel prostupu tepla U přes 0,22 do 0,26, tl. zdiva 380 mm</t>
  </si>
  <si>
    <t>-596744093</t>
  </si>
  <si>
    <t>https://podminky.urs.cz/item/CS_URS_2024_01/311237121</t>
  </si>
  <si>
    <t>"nový přístavek - západní strana - bez zakládací řady"   (9,88+10,25+9,88)*(5,25-0,25)</t>
  </si>
  <si>
    <t>"nový přístavek - západní strana - odečet vratových otvoru DD01.03-04 bez zakládací řady"   (3,5*(5,075-0,25))*2*-1</t>
  </si>
  <si>
    <t>"nový přístavek - západní strana - odečet dveříního otvoru ON.05.03"   (1,25*4,075)*-1</t>
  </si>
  <si>
    <t>"nový přístavek - západní strana - odečet ostatních otvorů ON.05.02"   (1,25*2,5*5)*-1</t>
  </si>
  <si>
    <t>22</t>
  </si>
  <si>
    <t>311238937</t>
  </si>
  <si>
    <t>Založení zdiva z broušených cihel na zakládací maltu, tlouštky zdiva přes 250 do 300 mm</t>
  </si>
  <si>
    <t>m</t>
  </si>
  <si>
    <t>-1238304226</t>
  </si>
  <si>
    <t>https://podminky.urs.cz/item/CS_URS_2024_01/311238937</t>
  </si>
  <si>
    <t>"nový přístavek - západní strana"   9,8+10,25+9,8</t>
  </si>
  <si>
    <t>"odečet dveřních otvorů nového přístavku - západní strana"   (3,5+3,5)*-1</t>
  </si>
  <si>
    <t>23</t>
  </si>
  <si>
    <t>317168053</t>
  </si>
  <si>
    <t>Překlady keramické vysoké osazené do maltového lože, šířky překladu 70 mm výšky 238 mm, délky 1500 mm</t>
  </si>
  <si>
    <t>kus</t>
  </si>
  <si>
    <t>693304104</t>
  </si>
  <si>
    <t>https://podminky.urs.cz/item/CS_URS_2024_01/317168053</t>
  </si>
  <si>
    <t>"prvek PK03.01 - 4ks/tl. stěny"   6*4</t>
  </si>
  <si>
    <t>24</t>
  </si>
  <si>
    <t>317235811_RPOL</t>
  </si>
  <si>
    <t>Doplnění zdiva v místě nových pozednic cihlami pálenými na maltu</t>
  </si>
  <si>
    <t>-1688353139</t>
  </si>
  <si>
    <t>"nový přístavek - západní část"   0,1*0,326*9,8*2</t>
  </si>
  <si>
    <t>25</t>
  </si>
  <si>
    <t>317998115</t>
  </si>
  <si>
    <t>Izolace tepelná mezi překlady z pěnového polystyrenu výšky 24 cm, tloušťky 100 mm</t>
  </si>
  <si>
    <t>674002150</t>
  </si>
  <si>
    <t>https://podminky.urs.cz/item/CS_URS_2024_01/317998115</t>
  </si>
  <si>
    <t>"prvek PK03.01"   6*1,5</t>
  </si>
  <si>
    <t>Vodorovné konstrukce</t>
  </si>
  <si>
    <t>26</t>
  </si>
  <si>
    <t>417321515</t>
  </si>
  <si>
    <t>Ztužující pásy a věnce z betonu železového (bez výztuže) tř. C 25/30</t>
  </si>
  <si>
    <t>1419957681</t>
  </si>
  <si>
    <t>https://podminky.urs.cz/item/CS_URS_2024_01/417321515</t>
  </si>
  <si>
    <t>"nový přístavek - západní strana"   (0,25*0,3)*(9,8+10,25+9,8)</t>
  </si>
  <si>
    <t>27</t>
  </si>
  <si>
    <t>417351115</t>
  </si>
  <si>
    <t>Bednění bočnic ztužujících pásů a věnců včetně vzpěr zřízení</t>
  </si>
  <si>
    <t>-231291227</t>
  </si>
  <si>
    <t>https://podminky.urs.cz/item/CS_URS_2024_01/417351115</t>
  </si>
  <si>
    <t>"nový přístavek - západní strana"   (0,25*2)*(9,88+10,25+9,88)</t>
  </si>
  <si>
    <t>"nový přístavek - západní strana - navýšení spodního bednění věnců nad vraty"   0,3*3,5*2</t>
  </si>
  <si>
    <t>28</t>
  </si>
  <si>
    <t>417351116</t>
  </si>
  <si>
    <t>Bednění bočnic ztužujících pásů a věnců včetně vzpěr odstranění</t>
  </si>
  <si>
    <t>-450225621</t>
  </si>
  <si>
    <t>https://podminky.urs.cz/item/CS_URS_2024_01/417351116</t>
  </si>
  <si>
    <t>29</t>
  </si>
  <si>
    <t>417361821</t>
  </si>
  <si>
    <t>Výztuž ztužujících pásů a věnců z betonářské oceli 10 505 (R) nebo BSt 500</t>
  </si>
  <si>
    <t>-1314985173</t>
  </si>
  <si>
    <t>https://podminky.urs.cz/item/CS_URS_2024_01/417361821</t>
  </si>
  <si>
    <t>"nový přístavek - západní strana (4x R12)"   ((0,888/1000)*(4*(9,88+10,25+9,88)))*1,15</t>
  </si>
  <si>
    <t>"nový přístavek - západní strana (třmínky á 300mm)"   (33+35+33)*(0,3/1000)</t>
  </si>
  <si>
    <t>Komunikace pozemní</t>
  </si>
  <si>
    <t>30</t>
  </si>
  <si>
    <t>521283211_RPOL</t>
  </si>
  <si>
    <t>Demontáž podélných dřevěných pražců včetně upálení šroubů</t>
  </si>
  <si>
    <t>1422741838</t>
  </si>
  <si>
    <t>"koleje severní dráha"   2*36,48</t>
  </si>
  <si>
    <t>"koleje jižní dráha"   2*(17,8+0,38)</t>
  </si>
  <si>
    <t>31</t>
  </si>
  <si>
    <t>525991121</t>
  </si>
  <si>
    <t>Demontáž kolejnic všech soustav do 50 kg/m</t>
  </si>
  <si>
    <t>CS ÚRS 2023 02</t>
  </si>
  <si>
    <t>915358056</t>
  </si>
  <si>
    <t>https://podminky.urs.cz/item/CS_URS_2023_02/525991121</t>
  </si>
  <si>
    <t>32</t>
  </si>
  <si>
    <t>541511111</t>
  </si>
  <si>
    <t>Demontáž kolejnicového styku spojky ocelové</t>
  </si>
  <si>
    <t>1334292542</t>
  </si>
  <si>
    <t>https://podminky.urs.cz/item/CS_URS_2023_02/541511111</t>
  </si>
  <si>
    <t>4*2</t>
  </si>
  <si>
    <t>Úpravy povrchů, podlahy a osazování výplní</t>
  </si>
  <si>
    <t>33</t>
  </si>
  <si>
    <t>612131101</t>
  </si>
  <si>
    <t>Podkladní a spojovací vrstva vnitřních omítaných ploch cementový postřik nanášený ručně celoplošně stěn</t>
  </si>
  <si>
    <t>20477976</t>
  </si>
  <si>
    <t>https://podminky.urs.cz/item/CS_URS_2024_01/612131101</t>
  </si>
  <si>
    <t>"nová přístavba - západní strana"   5,075*(9,5+10,25+9,5)-(1,25*2,5*5)-(1,25*4,075)-(3,5*5,075*2)</t>
  </si>
  <si>
    <t>"nová přístavba - západní strana - omítka věnce"   0,25*(9,5+10,25+9,5)</t>
  </si>
  <si>
    <t>34</t>
  </si>
  <si>
    <t>612135101</t>
  </si>
  <si>
    <t>Hrubá výplň rýh maltou jakékoli šířky rýhy ve stěnách</t>
  </si>
  <si>
    <t>-1033452841</t>
  </si>
  <si>
    <t>https://podminky.urs.cz/item/CS_URS_2024_01/612135101</t>
  </si>
  <si>
    <t>"doplnění stěn po vybourání vnitřních příček"   4,3*(0,27+0,3+0,15+0,3+0,25)</t>
  </si>
  <si>
    <t>35</t>
  </si>
  <si>
    <t>612311131</t>
  </si>
  <si>
    <t>Vápenný štuk vnitřních ploch tloušťky do 3 mm svislých konstrukcí stěn</t>
  </si>
  <si>
    <t>159032197</t>
  </si>
  <si>
    <t>https://podminky.urs.cz/item/CS_URS_2024_01/612311131</t>
  </si>
  <si>
    <t>36</t>
  </si>
  <si>
    <t>612321121</t>
  </si>
  <si>
    <t>Omítka vápenocementová vnitřních ploch nanášená ručně jednovrstvá, tloušťky do 10 mm hladká svislých konstrukcí stěn</t>
  </si>
  <si>
    <t>1257786487</t>
  </si>
  <si>
    <t>https://podminky.urs.cz/item/CS_URS_2024_01/612321121</t>
  </si>
  <si>
    <t>Součet - nové omítky přístavků</t>
  </si>
  <si>
    <t>37</t>
  </si>
  <si>
    <t>612325302</t>
  </si>
  <si>
    <t>Vápenocementová omítka ostění nebo nadpraží štuková</t>
  </si>
  <si>
    <t>1281547657</t>
  </si>
  <si>
    <t>https://podminky.urs.cz/item/CS_URS_2024_01/612325302</t>
  </si>
  <si>
    <t>"nová přístavba - západní strana - ostění a nadpraží"   (0,3*(2,5+1,25+2,5)*5)+(0,3*(4,075+1,25+4,075))+(0,32*(5,075+3,5+5,075)*2)</t>
  </si>
  <si>
    <t>38</t>
  </si>
  <si>
    <t>622125111</t>
  </si>
  <si>
    <t>Vyplnění spár vnějších povrchů cementovou maltou, ploch z tvárnic nebo kamene stěn</t>
  </si>
  <si>
    <t>1570812375</t>
  </si>
  <si>
    <t>https://podminky.urs.cz/item/CS_URS_2024_01/622125111</t>
  </si>
  <si>
    <t>"stávající budova - revizní kanál"   (0,605*33,23*2)+(0,605*32,81*2)</t>
  </si>
  <si>
    <t>39</t>
  </si>
  <si>
    <t>629995101</t>
  </si>
  <si>
    <t>Očištění vnějších ploch tlakovou vodou omytím</t>
  </si>
  <si>
    <t>-912642585</t>
  </si>
  <si>
    <t>https://podminky.urs.cz/item/CS_URS_2024_01/629995101</t>
  </si>
  <si>
    <t>Ostatní konstrukce a práce, bourání</t>
  </si>
  <si>
    <t>40</t>
  </si>
  <si>
    <t>935932116</t>
  </si>
  <si>
    <t>Odvodňovací plastový žlab pro třídu zatížení A 15 vnitřní šířky 100 mm s krycím roštem mřížkovým z pozinkované oceli</t>
  </si>
  <si>
    <t>246708000</t>
  </si>
  <si>
    <t>https://podminky.urs.cz/item/CS_URS_2024_01/935932116</t>
  </si>
  <si>
    <t>"nová přístavba západní strana"   9,58</t>
  </si>
  <si>
    <t>41</t>
  </si>
  <si>
    <t>941321112</t>
  </si>
  <si>
    <t>Lešení řadové modulové těžké pracovní s podlahami s provozním zatížením tř. 4 do 300 kg/m2 šířky tř. SW09 od 0,9 do 1,2 m výšky přes 10 do 25 m montáž</t>
  </si>
  <si>
    <t>1143927275</t>
  </si>
  <si>
    <t>https://podminky.urs.cz/item/CS_URS_2024_01/941321112</t>
  </si>
  <si>
    <t>"přístavba západní strana včetně štítu"   5,5*(9,8+11,01+9,8)+((11,01*3,1)/2)</t>
  </si>
  <si>
    <t>42</t>
  </si>
  <si>
    <t>941321212</t>
  </si>
  <si>
    <t>Lešení řadové modulové těžké pracovní s podlahami s provozním zatížením tř. 4 do 300 kg/m2 šířky tř. SW09 od 0,9 do 1,2 m výšky přes 10 do 25 m příplatek k ceně za každý den použití</t>
  </si>
  <si>
    <t>1206431119</t>
  </si>
  <si>
    <t>https://podminky.urs.cz/item/CS_URS_2024_01/941321212</t>
  </si>
  <si>
    <t>Mezisoučet</t>
  </si>
  <si>
    <t>"mezisoučet * 30 dní"   185,421*30</t>
  </si>
  <si>
    <t>43</t>
  </si>
  <si>
    <t>941321812</t>
  </si>
  <si>
    <t>Lešení řadové modulové těžké pracovní s podlahami s provozním zatížením tř. 4 do 300 kg/m2 šířky tř. SW09 od 0,9 do 1,2 m výšky přes 10 do 25 m demontáž</t>
  </si>
  <si>
    <t>255124031</t>
  </si>
  <si>
    <t>https://podminky.urs.cz/item/CS_URS_2024_01/941321812</t>
  </si>
  <si>
    <t>44</t>
  </si>
  <si>
    <t>944511111</t>
  </si>
  <si>
    <t>Síť ochranná zavěšená na konstrukci lešení z textilie z umělých vláken montáž</t>
  </si>
  <si>
    <t>-369046631</t>
  </si>
  <si>
    <t>https://podminky.urs.cz/item/CS_URS_2024_01/944511111</t>
  </si>
  <si>
    <t>45</t>
  </si>
  <si>
    <t>944511211</t>
  </si>
  <si>
    <t>Síť ochranná zavěšená na konstrukci lešení z textilie z umělých vláken příplatek k ceně za každý den použití</t>
  </si>
  <si>
    <t>-367172354</t>
  </si>
  <si>
    <t>https://podminky.urs.cz/item/CS_URS_2024_01/944511211</t>
  </si>
  <si>
    <t>"mezisoučet * 30dní"   185,421*30</t>
  </si>
  <si>
    <t>46</t>
  </si>
  <si>
    <t>944511811</t>
  </si>
  <si>
    <t>Síť ochranná zavěšená na konstrukci lešení z textilie z umělých vláken demontáž</t>
  </si>
  <si>
    <t>1499272685</t>
  </si>
  <si>
    <t>https://podminky.urs.cz/item/CS_URS_2024_01/944511811</t>
  </si>
  <si>
    <t>47</t>
  </si>
  <si>
    <t>953943211</t>
  </si>
  <si>
    <t>Osazování drobných kovových předmětů kotvených do stěny hasicího přístroje</t>
  </si>
  <si>
    <t>866422715</t>
  </si>
  <si>
    <t>https://podminky.urs.cz/item/CS_URS_2024_01/953943211</t>
  </si>
  <si>
    <t>"prvek OV.03"   5</t>
  </si>
  <si>
    <t>48</t>
  </si>
  <si>
    <t>M</t>
  </si>
  <si>
    <t>44932114_RPOL</t>
  </si>
  <si>
    <t>přístroj hasicí ruční práškový PG 6 LE</t>
  </si>
  <si>
    <t>-106385931</t>
  </si>
  <si>
    <t>49</t>
  </si>
  <si>
    <t>953961112</t>
  </si>
  <si>
    <t>Kotva chemická s vyvrtáním otvoru do betonu, železobetonu nebo tvrdého kamene tmel, velikost M 10, hloubka 90 mm</t>
  </si>
  <si>
    <t>-790965318</t>
  </si>
  <si>
    <t>https://podminky.urs.cz/item/CS_URS_2024_01/953961112</t>
  </si>
  <si>
    <t>"pozednice PO3 á 0,65m"   (9,88*2)/0,65</t>
  </si>
  <si>
    <t>"celkový počet po zaokrouhlení"   32</t>
  </si>
  <si>
    <t>50</t>
  </si>
  <si>
    <t>953965117</t>
  </si>
  <si>
    <t>Kotva chemická s vyvrtáním otvoru kotevní šrouby pro chemické kotvy, velikost M 10, délka 190 mm</t>
  </si>
  <si>
    <t>1749580537</t>
  </si>
  <si>
    <t>https://podminky.urs.cz/item/CS_URS_2024_01/953965117</t>
  </si>
  <si>
    <t>"dtto položky Kotva chemická s vyvrtáním"   32</t>
  </si>
  <si>
    <t>51</t>
  </si>
  <si>
    <t>961021311</t>
  </si>
  <si>
    <t>Bourání základů ze zdiva kamenného na jakoukoli maltu</t>
  </si>
  <si>
    <t>196388024</t>
  </si>
  <si>
    <t>https://podminky.urs.cz/item/CS_URS_2024_01/961021311</t>
  </si>
  <si>
    <t>"servisní kanál - betonový základ na rozhraní zasypaného/nezasypaného viz ŘEZ B-B stávající stav"   0,5*0,9*1,15</t>
  </si>
  <si>
    <t>"zhlaví revizních kanálů"   0,5*0,3*((2*32,81)+(2*32,23))</t>
  </si>
  <si>
    <t>52</t>
  </si>
  <si>
    <t>961055111</t>
  </si>
  <si>
    <t>Bourání základů z betonu železového</t>
  </si>
  <si>
    <t>192166615</t>
  </si>
  <si>
    <t>https://podminky.urs.cz/item/CS_URS_2024_01/961055111</t>
  </si>
  <si>
    <t>"servisní kanál - základová deska v úrovni od -0,15 do 0,00 viz ŘEZ B-B stávající stav"   0,15*1,75*20,01</t>
  </si>
  <si>
    <t>53</t>
  </si>
  <si>
    <t>962032112</t>
  </si>
  <si>
    <t>Bourání zdiva nadzákladového z cihel keramických děrovaných na maltu vápenocementovou, objemu přes 1 m3</t>
  </si>
  <si>
    <t>-1769184535</t>
  </si>
  <si>
    <t>https://podminky.urs.cz/item/CS_URS_2024_01/962032112</t>
  </si>
  <si>
    <t>"obvodové stěny vnitřní přístavby - pilíř 300x600mm - výška 6,05m"   0,3*0,6*6,05</t>
  </si>
  <si>
    <t>"obovodové stěny vnitřní přístavby - výška 6,05m"   6,05*((0,25*4,845)+(0,53*1,49)+(0,27*17,17))</t>
  </si>
  <si>
    <t>"vnitřní stěny vnitřní přístavby - výška 4,3m"   4,3*((0,25*5,1)+(0,3*5,46)+(0,42*0,69)+(0,15*6,16)+(0,3*5,86))</t>
  </si>
  <si>
    <t>"štítová stěna - vyborání otvorů pro průjezd lokomotiv"   (0,3*11,14*6,09)-(0,3*((3,75*4,94)+(1,4*2,3)))</t>
  </si>
  <si>
    <t>54</t>
  </si>
  <si>
    <t>962032681</t>
  </si>
  <si>
    <t>Bourání zdiva nadzákladového Příplatek cenám za zvýšenou pracnost bourání pilířů průměru do 0,36m2</t>
  </si>
  <si>
    <t>535126491</t>
  </si>
  <si>
    <t>https://podminky.urs.cz/item/CS_URS_2024_01/962032681</t>
  </si>
  <si>
    <t>55</t>
  </si>
  <si>
    <t>965042241</t>
  </si>
  <si>
    <t>Bourání mazanin betonových nebo z litého asfaltu tl. přes 100 mm, plochy přes 4 m2</t>
  </si>
  <si>
    <t>1492563333</t>
  </si>
  <si>
    <t>https://podminky.urs.cz/item/CS_URS_2024_01/965042241</t>
  </si>
  <si>
    <t>"bour. 03 - tl. vrstvy 300mm -  plocha m.č. 1.01"   0,15*307,41</t>
  </si>
  <si>
    <t>"bour. 03 - tl. vrstvy 300mm -  plocha m.č. 1.01 - odečet plochy kanálů"   0,15*1,75*(32,81+12,97)*-1</t>
  </si>
  <si>
    <t>"bour. 03 - tl. vrstvy 300mm -  plocha m.č. 1.02 - 1.06"   0,15*(22,03+33,53+17,66+17,04+12,17)</t>
  </si>
  <si>
    <t>56</t>
  </si>
  <si>
    <t>965082941</t>
  </si>
  <si>
    <t>Odstranění násypu pod podlahami nebo ochranného násypu na střechách tl. přes 200 mm jakékoliv plochy</t>
  </si>
  <si>
    <t>424259445</t>
  </si>
  <si>
    <t>https://podminky.urs.cz/item/CS_URS_2024_01/965082941</t>
  </si>
  <si>
    <t>"servisní kanál - zásyp viz ŘEZ B-B stávající stav - měřeno v půlce celkové výšky kanálu"   ((19,51+18,26)/2)*0,9*1,15</t>
  </si>
  <si>
    <t>57</t>
  </si>
  <si>
    <t>968072558</t>
  </si>
  <si>
    <t>Vybourání kovových rámů oken s křídly, dveřních zárubní, vrat, stěn, ostění nebo obkladů vrat, mimo posuvných a skládacích, plochy do 5 m2</t>
  </si>
  <si>
    <t>-1545439905</t>
  </si>
  <si>
    <t>https://podminky.urs.cz/item/CS_URS_2024_01/968072558</t>
  </si>
  <si>
    <t>"bour. 05 - západní strana"   1,4*2,3</t>
  </si>
  <si>
    <t>58</t>
  </si>
  <si>
    <t>968072559</t>
  </si>
  <si>
    <t>Vybourání kovových rámů oken s křídly, dveřních zárubní, vrat, stěn, ostění nebo obkladů vrat, mimo posuvných a skládacích, plochy přes 5 m2</t>
  </si>
  <si>
    <t>-1806793820</t>
  </si>
  <si>
    <t>https://podminky.urs.cz/item/CS_URS_2024_01/968072559</t>
  </si>
  <si>
    <t>"bour. 03 - zápaní strana"   3,75*4,94*1</t>
  </si>
  <si>
    <t>59</t>
  </si>
  <si>
    <t>977211134</t>
  </si>
  <si>
    <t>Řezání konstrukcí stěnovou pilou z kamene hloubka řezu přes 420 do 520 mm</t>
  </si>
  <si>
    <t>-208058337</t>
  </si>
  <si>
    <t>https://podminky.urs.cz/item/CS_URS_2024_01/977211134</t>
  </si>
  <si>
    <t>"budoucí bourání zhlaví části revizních kanálů "   (2*32,81)+(2*32,23)</t>
  </si>
  <si>
    <t>997</t>
  </si>
  <si>
    <t>Přesun sutě</t>
  </si>
  <si>
    <t>60</t>
  </si>
  <si>
    <t>997013_RPOL</t>
  </si>
  <si>
    <t>Poplatek za uložení na skládce (skládkovné) odpadu z železničních pražců dřevěných</t>
  </si>
  <si>
    <t>-1888339446</t>
  </si>
  <si>
    <t>"p.č. 521 28 3211_RPOL"   8,746</t>
  </si>
  <si>
    <t>61</t>
  </si>
  <si>
    <t>997013_výzisk</t>
  </si>
  <si>
    <t>Kovový odpad - výzisk ze stavby (účtovat 0,- Kč)</t>
  </si>
  <si>
    <t>1771972016</t>
  </si>
  <si>
    <t>"p.č. 968 07 2558"   0,193</t>
  </si>
  <si>
    <t>"p.č. 968 07 2559"   1,223</t>
  </si>
  <si>
    <t>"demontáž kolejnic a ocelových spojek - ponecháno investorovi (neúčtovat)"   (5,399+0,168)*0</t>
  </si>
  <si>
    <t>62</t>
  </si>
  <si>
    <t>997013153</t>
  </si>
  <si>
    <t>Vnitrostaveništní doprava suti a vybouraných hmot vodorovně do 50 m s naložením s omezením mechanizace pro budovy a haly výšky přes 9 do 12 m</t>
  </si>
  <si>
    <t>1296543113</t>
  </si>
  <si>
    <t>https://podminky.urs.cz/item/CS_URS_2024_01/997013153</t>
  </si>
  <si>
    <t>63</t>
  </si>
  <si>
    <t>997013501</t>
  </si>
  <si>
    <t>Odvoz suti a vybouraných hmot na skládku nebo meziskládku se složením, na vzdálenost do 1 km</t>
  </si>
  <si>
    <t>1075458417</t>
  </si>
  <si>
    <t>https://podminky.urs.cz/item/CS_URS_2024_01/997013501</t>
  </si>
  <si>
    <t>64</t>
  </si>
  <si>
    <t>997013509</t>
  </si>
  <si>
    <t>Odvoz suti a vybouraných hmot na skládku nebo meziskládku se složením, na vzdálenost Příplatek k ceně za každý další započatý 1 km přes 1 km</t>
  </si>
  <si>
    <t>295612845</t>
  </si>
  <si>
    <t>https://podminky.urs.cz/item/CS_URS_2024_01/997013509</t>
  </si>
  <si>
    <t>296,12*34 'Přepočtené koeficientem množství</t>
  </si>
  <si>
    <t>65</t>
  </si>
  <si>
    <t>997013601</t>
  </si>
  <si>
    <t>Poplatek za uložení stavebního odpadu na skládce (skládkovné) z prostého betonu zatříděného do Katalogu odpadů pod kódem 17 01 01</t>
  </si>
  <si>
    <t>-1505025227</t>
  </si>
  <si>
    <t>https://podminky.urs.cz/item/CS_URS_2024_01/997013601</t>
  </si>
  <si>
    <t>"p.č. 965 04 2241 - celková tonáž * 50% (50% standardní skládka; 50% recyklační skládka)"   108,812*0,5</t>
  </si>
  <si>
    <t>66</t>
  </si>
  <si>
    <t>997013602</t>
  </si>
  <si>
    <t>Poplatek za uložení stavebního odpadu na skládce (skládkovné) z armovaného betonu zatříděného do Katalogu odpadů pod kódem 17 01 01</t>
  </si>
  <si>
    <t>504477192</t>
  </si>
  <si>
    <t>https://podminky.urs.cz/item/CS_URS_2024_01/997013602</t>
  </si>
  <si>
    <t>"p.č. 961 05 5111 - celková tonáž * 50% (50% standardní skládka; 50% recyklační skládka)"   12,607*0,5</t>
  </si>
  <si>
    <t>67</t>
  </si>
  <si>
    <t>997013603</t>
  </si>
  <si>
    <t>Poplatek za uložení stavebního odpadu na skládce (skládkovné) cihelného zatříděného do Katalogu odpadů pod kódem 17 01 02</t>
  </si>
  <si>
    <t>872911334</t>
  </si>
  <si>
    <t>https://podminky.urs.cz/item/CS_URS_2024_01/997013603</t>
  </si>
  <si>
    <t>"p.č. 962 03 2112 - celková tonáž * 50% (50% standardní skládka; 50% recyklační skládka)"   80,376*0,5</t>
  </si>
  <si>
    <t>68</t>
  </si>
  <si>
    <t>997013631</t>
  </si>
  <si>
    <t>Poplatek za uložení stavebního odpadu na skládce (skládkovné) směsného stavebního a demoličního zatříděného do Katalogu odpadů pod kódem 17 09 04</t>
  </si>
  <si>
    <t>-1410020780</t>
  </si>
  <si>
    <t>https://podminky.urs.cz/item/CS_URS_2024_01/997013631</t>
  </si>
  <si>
    <t>"p.č. 961 02 1311" 50,075</t>
  </si>
  <si>
    <t>69</t>
  </si>
  <si>
    <t>997013635</t>
  </si>
  <si>
    <t>Poplatek za uložení stavebního odpadu na skládce (skládkovné) komunálního zatříděného do Katalogu odpadů pod kódem 20 03 01</t>
  </si>
  <si>
    <t>412946225</t>
  </si>
  <si>
    <t>https://podminky.urs.cz/item/CS_URS_2024_01/997013635</t>
  </si>
  <si>
    <t>"p.č. 766 41 1821 (předpoklad opatření palubek nátěrem) - celková tonáž"   0,316</t>
  </si>
  <si>
    <t>70</t>
  </si>
  <si>
    <t>997013655</t>
  </si>
  <si>
    <t>225525298</t>
  </si>
  <si>
    <t>https://podminky.urs.cz/item/CS_URS_2024_01/997013655</t>
  </si>
  <si>
    <t>"p.č. 965 08 2941 - celková tonáž * 50% (50% standardní skládka; 50% recyklační skládka)"   27,364*0,5</t>
  </si>
  <si>
    <t>71</t>
  </si>
  <si>
    <t>997013814</t>
  </si>
  <si>
    <t>Poplatek za uložení stavebního odpadu na skládce (skládkovné) z izolačních materiálů zatříděného do Katalogu odpadů pod kódem 17 06 04</t>
  </si>
  <si>
    <t>810100221</t>
  </si>
  <si>
    <t>https://podminky.urs.cz/item/CS_URS_2024_01/997013814</t>
  </si>
  <si>
    <t>"p.č. 713 11 0831 - celková tonáž"   0,609</t>
  </si>
  <si>
    <t>72</t>
  </si>
  <si>
    <t>997013861</t>
  </si>
  <si>
    <t>Poplatek za uložení stavebního odpadu na recyklační skládce (skládkovné) z prostého betonu zatříděného do Katalogu odpadů pod kódem 17 01 01</t>
  </si>
  <si>
    <t>-1895215839</t>
  </si>
  <si>
    <t>https://podminky.urs.cz/item/CS_URS_2024_01/997013861</t>
  </si>
  <si>
    <t>73</t>
  </si>
  <si>
    <t>997013862</t>
  </si>
  <si>
    <t>Poplatek za uložení stavebního odpadu na recyklační skládce (skládkovné) z armovaného betonu zatříděného do Katalogu odpadů pod kódem 17 01 01</t>
  </si>
  <si>
    <t>-746224196</t>
  </si>
  <si>
    <t>https://podminky.urs.cz/item/CS_URS_2024_01/997013862</t>
  </si>
  <si>
    <t>74</t>
  </si>
  <si>
    <t>997013863</t>
  </si>
  <si>
    <t>Poplatek za uložení stavebního odpadu na recyklační skládce (skládkovné) cihelného zatříděného do Katalogu odpadů pod kódem 17 01 02</t>
  </si>
  <si>
    <t>214670637</t>
  </si>
  <si>
    <t>https://podminky.urs.cz/item/CS_URS_2024_01/997013863</t>
  </si>
  <si>
    <t>75</t>
  </si>
  <si>
    <t>997013873</t>
  </si>
  <si>
    <t>357333120</t>
  </si>
  <si>
    <t>https://podminky.urs.cz/item/CS_URS_2024_01/997013873</t>
  </si>
  <si>
    <t>76</t>
  </si>
  <si>
    <t>997241521</t>
  </si>
  <si>
    <t>Doprava vybouraných hmot, konstrukcí nebo suti vodorovné přemístění vybouraných hmot nebo konstrukcí na vzdálenost do 7 km</t>
  </si>
  <si>
    <t>-1476321917</t>
  </si>
  <si>
    <t>https://podminky.urs.cz/item/CS_URS_2023_02/997241521</t>
  </si>
  <si>
    <t>"p.č. 521 28 3211_RPOL "   8,746</t>
  </si>
  <si>
    <t>"p.č. 525 99 1121- ponecháno investorovi"   5,399*0</t>
  </si>
  <si>
    <t>"p.č. 541 51 1111"   0,168</t>
  </si>
  <si>
    <t>77</t>
  </si>
  <si>
    <t>997241535</t>
  </si>
  <si>
    <t>Doprava vybouraných hmot, konstrukcí nebo suti pro dráhy kolejové vodorovné přemístění suti na vzdálenost Příplatek k ceně za každý další započatý 1 km přes 7 km</t>
  </si>
  <si>
    <t>581021183</t>
  </si>
  <si>
    <t>https://podminky.urs.cz/item/CS_URS_2024_01/997241535</t>
  </si>
  <si>
    <t>"mezisoučet * příplatek do 35km"   8,914*(35-7)</t>
  </si>
  <si>
    <t>998</t>
  </si>
  <si>
    <t>Přesun hmot</t>
  </si>
  <si>
    <t>78</t>
  </si>
  <si>
    <t>998011002</t>
  </si>
  <si>
    <t>Přesun hmot pro budovy občanské výstavby, bydlení, výrobu a služby s nosnou svislou konstrukcí zděnou z cihel, tvárnic nebo kamene vodorovná dopravní vzdálenost do 100 m základní pro budovy výšky přes 6 do 12 m</t>
  </si>
  <si>
    <t>323267984</t>
  </si>
  <si>
    <t>https://podminky.urs.cz/item/CS_URS_2024_01/998011002</t>
  </si>
  <si>
    <t>79</t>
  </si>
  <si>
    <t>998011014</t>
  </si>
  <si>
    <t>Přesun hmot pro budovy občanské výstavby, bydlení, výrobu a služby s nosnou svislou konstrukcí zděnou z cihel, tvárnic nebo kamene Příplatek k cenám za zvětšený přesun přes vymezenou vodorovnou dopravní vzdálenost do 500 m</t>
  </si>
  <si>
    <t>-1506493651</t>
  </si>
  <si>
    <t>https://podminky.urs.cz/item/CS_URS_2024_01/998011014</t>
  </si>
  <si>
    <t>PSV</t>
  </si>
  <si>
    <t>Práce a dodávky PSV</t>
  </si>
  <si>
    <t>711</t>
  </si>
  <si>
    <t>Izolace proti vodě, vlhkosti a plynům</t>
  </si>
  <si>
    <t>80</t>
  </si>
  <si>
    <t>711111001</t>
  </si>
  <si>
    <t>Provedení izolace proti zemní vlhkosti natěradly a tmely za studena na ploše vodorovné V nátěrem penetračním</t>
  </si>
  <si>
    <t>-790079711</t>
  </si>
  <si>
    <t>https://podminky.urs.cz/item/CS_URS_2024_01/711111001</t>
  </si>
  <si>
    <t>"přístavba západní strana - pod obvodovými stěnami š. izolace 0,5m"   0,5*(9,88+10,25+9,88)</t>
  </si>
  <si>
    <t>81</t>
  </si>
  <si>
    <t>11163150</t>
  </si>
  <si>
    <t>lak penetrační asfaltový</t>
  </si>
  <si>
    <t>-1219158029</t>
  </si>
  <si>
    <t>15,005*0,0003 'Přepočtené koeficientem množství</t>
  </si>
  <si>
    <t>82</t>
  </si>
  <si>
    <t>711112001</t>
  </si>
  <si>
    <t>Provedení izolace proti zemní vlhkosti natěradly a tmely za studena na ploše svislé S nátěrem penetračním</t>
  </si>
  <si>
    <t>-10257692</t>
  </si>
  <si>
    <t>https://podminky.urs.cz/item/CS_URS_2024_01/711112001</t>
  </si>
  <si>
    <t>"nový přístavek - západní strana"   0,4*(9,88+11,01+9,88)</t>
  </si>
  <si>
    <t>83</t>
  </si>
  <si>
    <t>-2024116074</t>
  </si>
  <si>
    <t>12,308*0,00034 'Přepočtené koeficientem množství</t>
  </si>
  <si>
    <t>84</t>
  </si>
  <si>
    <t>711141559</t>
  </si>
  <si>
    <t>Provedení izolace proti zemní vlhkosti pásy přitavením NAIP na ploše vodorovné V</t>
  </si>
  <si>
    <t>-1328792168</t>
  </si>
  <si>
    <t>https://podminky.urs.cz/item/CS_URS_2024_01/711141559</t>
  </si>
  <si>
    <t>85</t>
  </si>
  <si>
    <t>62836110</t>
  </si>
  <si>
    <t>pás asfaltový natavitelný oxidovaný s vložkou z hliníkové fólie / hliníkové fólie s textilií, se spalitelnou PE folií nebo jemnozrnným minerálním posypem tl 4,0mm</t>
  </si>
  <si>
    <t>1234665238</t>
  </si>
  <si>
    <t>15,005*1,1655 'Přepočtené koeficientem množství</t>
  </si>
  <si>
    <t>86</t>
  </si>
  <si>
    <t>711142559</t>
  </si>
  <si>
    <t>Provedení izolace proti zemní vlhkosti pásy přitavením NAIP na ploše svislé S</t>
  </si>
  <si>
    <t>-1500016482</t>
  </si>
  <si>
    <t>https://podminky.urs.cz/item/CS_URS_2024_01/711142559</t>
  </si>
  <si>
    <t>87</t>
  </si>
  <si>
    <t>994274490</t>
  </si>
  <si>
    <t>12,308*1,221 'Přepočtené koeficientem množství</t>
  </si>
  <si>
    <t>88</t>
  </si>
  <si>
    <t>711161273</t>
  </si>
  <si>
    <t>Provedení izolace proti zemní vlhkosti nopovou fólií na ploše svislé S z nopové fólie</t>
  </si>
  <si>
    <t>-2099955236</t>
  </si>
  <si>
    <t>https://podminky.urs.cz/item/CS_URS_2024_01/711161273</t>
  </si>
  <si>
    <t>"nový přístavek - západní strana"   (0,098+0,538+0,113+0,091)*(9,88+11,01+9,88)</t>
  </si>
  <si>
    <t>89</t>
  </si>
  <si>
    <t>28323516</t>
  </si>
  <si>
    <t>fólie profilovaná (nopová) drenážní HDPE s nakašírovanou filtrační textilií s výškou nopů 9mm</t>
  </si>
  <si>
    <t>-2092326037</t>
  </si>
  <si>
    <t>25,847*1,221 'Přepočtené koeficientem množství</t>
  </si>
  <si>
    <t>90</t>
  </si>
  <si>
    <t>711193121</t>
  </si>
  <si>
    <t>Izolace proti zemní vlhkosti ostatní těsnicí hmotou dvousložkovou na bázi cementu na ploše vodorovné V</t>
  </si>
  <si>
    <t>132684604</t>
  </si>
  <si>
    <t>https://podminky.urs.cz/item/CS_URS_2024_01/711193121</t>
  </si>
  <si>
    <t>"přístavba západní strana - pod novým kolejištěm š. izolace 2,505m"   2,505*9,25*2</t>
  </si>
  <si>
    <t>91</t>
  </si>
  <si>
    <t>998711102</t>
  </si>
  <si>
    <t>Přesun hmot pro izolace proti vodě, vlhkosti a plynům stanovený z hmotnosti přesunovaného materiálu vodorovná dopravní vzdálenost do 50 m základní v objektech výšky přes 6 do 12 m</t>
  </si>
  <si>
    <t>1962517649</t>
  </si>
  <si>
    <t>https://podminky.urs.cz/item/CS_URS_2024_01/998711102</t>
  </si>
  <si>
    <t>92</t>
  </si>
  <si>
    <t>998711193</t>
  </si>
  <si>
    <t>Přesun hmot pro izolace proti vodě, vlhkosti a plynům stanovený z hmotnosti přesunovaného materiálu vodorovná dopravní vzdálenost do 50 m Příplatek k cenám za zvětšený přesun přes vymezenou vodorovnou dopravní vzdálenost do 500 m</t>
  </si>
  <si>
    <t>-644371355</t>
  </si>
  <si>
    <t>https://podminky.urs.cz/item/CS_URS_2024_01/998711193</t>
  </si>
  <si>
    <t>712</t>
  </si>
  <si>
    <t>Povlakové krytiny</t>
  </si>
  <si>
    <t>93</t>
  </si>
  <si>
    <t>712311101</t>
  </si>
  <si>
    <t>Provedení povlakové krytiny střech plochých do 10° natěradly a tmely za studena nátěrem lakem penetračním nebo asfaltovým</t>
  </si>
  <si>
    <t>-2056630526</t>
  </si>
  <si>
    <t>https://podminky.urs.cz/item/CS_URS_2024_01/712311101</t>
  </si>
  <si>
    <t>"nový přístavek - západní část - izolace u pozednice"   (0,38+0,3)*9,88*2</t>
  </si>
  <si>
    <t>94</t>
  </si>
  <si>
    <t>-1095198459</t>
  </si>
  <si>
    <t>13,437*0,00032 'Přepočtené koeficientem množství</t>
  </si>
  <si>
    <t>95</t>
  </si>
  <si>
    <t>712341559</t>
  </si>
  <si>
    <t>Provedení povlakové krytiny střech plochých do 10° pásy přitavením NAIP v plné ploše</t>
  </si>
  <si>
    <t>-385440993</t>
  </si>
  <si>
    <t>https://podminky.urs.cz/item/CS_URS_2024_01/712341559</t>
  </si>
  <si>
    <t>"nový přístavek - západní strana (ST01.01)"   6,454*10,2*2*2</t>
  </si>
  <si>
    <t>96</t>
  </si>
  <si>
    <t>1671694993</t>
  </si>
  <si>
    <t>"nový přístavek - západní čás - izolace u pozednice"   (0,38+0,3)*9,88*2</t>
  </si>
  <si>
    <t>"nový přístavek - západní strana"   6,454*10,2*2</t>
  </si>
  <si>
    <t>145,099*1,1655 'Přepočtené koeficientem množství</t>
  </si>
  <si>
    <t>97</t>
  </si>
  <si>
    <t>62855013</t>
  </si>
  <si>
    <t>pás asfaltový natavitelný modifikovaný SBS s vložkou z polyesterové rohože a spalitelnou PE fólií nebo jemnozrnným min. posypem na horním povrchu pro dopravní stavby tl 4,0mm</t>
  </si>
  <si>
    <t>-1259472466</t>
  </si>
  <si>
    <t>"nový přístavek - západní strana (ST01.01)"   6,454*10,2*2</t>
  </si>
  <si>
    <t>131,662*1,1655 'Přepočtené koeficientem množství</t>
  </si>
  <si>
    <t>98</t>
  </si>
  <si>
    <t>998712102</t>
  </si>
  <si>
    <t>Přesun hmot pro povlakové krytiny stanovený z hmotnosti přesunovaného materiálu vodorovná dopravní vzdálenost do 50 m základní v objektech výšky přes 6 do 12 m</t>
  </si>
  <si>
    <t>-2035231992</t>
  </si>
  <si>
    <t>https://podminky.urs.cz/item/CS_URS_2024_01/998712102</t>
  </si>
  <si>
    <t>99</t>
  </si>
  <si>
    <t>998712193</t>
  </si>
  <si>
    <t>Přesun hmot pro povlakové krytiny stanovený z hmotnosti přesunovaného materiálu vodorovná dopravní vzdálenost do 50 m Příplatek k cenám za zvětšený přesun přes vymezenou vodorovnou dopravní vzdálenost do 500 m</t>
  </si>
  <si>
    <t>1773568245</t>
  </si>
  <si>
    <t>https://podminky.urs.cz/item/CS_URS_2024_01/998712193</t>
  </si>
  <si>
    <t>713</t>
  </si>
  <si>
    <t>Izolace tepelné</t>
  </si>
  <si>
    <t>100</t>
  </si>
  <si>
    <t>713110831</t>
  </si>
  <si>
    <t>Odstranění tepelné izolace stropů nebo podhledů z rohoží, pásů, dílců, desek, bloků připevněných přibitím nebo nastřelením z vláknitých materiálů suchých, tloušťka izolace do 100 mm</t>
  </si>
  <si>
    <t>1455291865</t>
  </si>
  <si>
    <t>https://podminky.urs.cz/item/CS_URS_2024_01/713110831</t>
  </si>
  <si>
    <t>"podhled rovný v levé části hlavní budovy"   22,03+33,53+17,66+17,04+12,17+(5,49*17,69)</t>
  </si>
  <si>
    <t>"podhled na šikminách a klešitnách v pravé části budovy"   17,8*(2,28+8,68+2,28)</t>
  </si>
  <si>
    <t>101</t>
  </si>
  <si>
    <t>713131141</t>
  </si>
  <si>
    <t>Montáž tepelné izolace stěn rohožemi, pásy, deskami, dílci, bloky (izolační materiál ve specifikaci) lepením celoplošně bez mechanického kotvení</t>
  </si>
  <si>
    <t>203612082</t>
  </si>
  <si>
    <t>https://podminky.urs.cz/item/CS_URS_2024_01/713131141</t>
  </si>
  <si>
    <t>"nový přístavek - západní strana"   0,68*(9,88+11,01+9,88)</t>
  </si>
  <si>
    <t>102</t>
  </si>
  <si>
    <t>28376421</t>
  </si>
  <si>
    <t>deska XPS hrana polodrážková a hladký povrch 300kPA λ=0,035 tl 80mm</t>
  </si>
  <si>
    <t>550605515</t>
  </si>
  <si>
    <t>20,924*1,05 'Přepočtené koeficientem množství</t>
  </si>
  <si>
    <t>103</t>
  </si>
  <si>
    <t>713151131</t>
  </si>
  <si>
    <t>Montáž tepelné izolace střech šikmých rohožemi, pásy, deskami (izolační materiál ve specifikaci) kladenými volně nad krokve, sklonu střechy do 30°</t>
  </si>
  <si>
    <t>-580853098</t>
  </si>
  <si>
    <t>https://podminky.urs.cz/item/CS_URS_2024_01/713151131</t>
  </si>
  <si>
    <t>104</t>
  </si>
  <si>
    <t>63148155</t>
  </si>
  <si>
    <t>deska tepelně izolační minerální univerzální λ=0,035 tl 120mm</t>
  </si>
  <si>
    <t>-1886426327</t>
  </si>
  <si>
    <t>131,662*1,05 'Přepočtené koeficientem množství</t>
  </si>
  <si>
    <t>105</t>
  </si>
  <si>
    <t>998713102</t>
  </si>
  <si>
    <t>Přesun hmot pro izolace tepelné stanovený z hmotnosti přesunovaného materiálu vodorovná dopravní vzdálenost do 50 m s užitím mechanizace v objektech výšky přes 6 m do 12 m</t>
  </si>
  <si>
    <t>592722884</t>
  </si>
  <si>
    <t>https://podminky.urs.cz/item/CS_URS_2024_01/998713102</t>
  </si>
  <si>
    <t>106</t>
  </si>
  <si>
    <t>998713193</t>
  </si>
  <si>
    <t>Přesun hmot pro izolace tepelné stanovený z hmotnosti přesunovaného materiálu vodorovná dopravní vzdálenost do 50 m Příplatek k cenám za zvětšený přesun přes vymezenou vodorovnou dopravní vzdálenost do 500 m</t>
  </si>
  <si>
    <t>342800454</t>
  </si>
  <si>
    <t>https://podminky.urs.cz/item/CS_URS_2024_01/998713193</t>
  </si>
  <si>
    <t>722</t>
  </si>
  <si>
    <t>Zdravotechnika - vnitřní vodovod</t>
  </si>
  <si>
    <t>107</t>
  </si>
  <si>
    <t>722254116</t>
  </si>
  <si>
    <t>Požární příslušenství a armatury hydrantové skříně vnitřní s výzbrojí C 52 (polyesterová hadice)</t>
  </si>
  <si>
    <t>soubor</t>
  </si>
  <si>
    <t>-247590658</t>
  </si>
  <si>
    <t>https://podminky.urs.cz/item/CS_URS_2024_01/722254116</t>
  </si>
  <si>
    <t>"prvek OV.13"   1</t>
  </si>
  <si>
    <t>762</t>
  </si>
  <si>
    <t>Konstrukce tesařské</t>
  </si>
  <si>
    <t>108</t>
  </si>
  <si>
    <t>762081150</t>
  </si>
  <si>
    <t>Hoblování hraněného řeziva přímo na staveništi ve staveništní dílně</t>
  </si>
  <si>
    <t>-485565282</t>
  </si>
  <si>
    <t>https://podminky.urs.cz/item/CS_URS_2024_01/762081150</t>
  </si>
  <si>
    <t>"nové prkvy krovu"   0,809+0,198+0,185+8,588</t>
  </si>
  <si>
    <t>109</t>
  </si>
  <si>
    <t>762123110</t>
  </si>
  <si>
    <t>Montáž konstrukce stěn a příček vázaných z fošen, hranolů, hranolků průřezové plochy do 100 cm2</t>
  </si>
  <si>
    <t>1386248722</t>
  </si>
  <si>
    <t>https://podminky.urs.cz/item/CS_URS_2024_01/762123110</t>
  </si>
  <si>
    <t xml:space="preserve">"štítové stěny viz prvek TV01.01 (spotřeba 2,1bm/m2)"   28,8*2,1   </t>
  </si>
  <si>
    <t>"štítové stěny viz prvek TV01.01 (obvodové lemování) - přístavek západní část"   11,1+(2*0,83)+(2*6,25)+(2*0,42)+(4*6,82)</t>
  </si>
  <si>
    <t>110</t>
  </si>
  <si>
    <t>60512125</t>
  </si>
  <si>
    <t>hranol stavební řezivo průřezu do 120cm2 do dl 6m</t>
  </si>
  <si>
    <t>-1470508899</t>
  </si>
  <si>
    <t>"mezisoučet * hranol 60/140"   115,189*0,06*0,14</t>
  </si>
  <si>
    <t>0,968*1,05 'Přepočtené koeficientem množství</t>
  </si>
  <si>
    <t>111</t>
  </si>
  <si>
    <t>762332131</t>
  </si>
  <si>
    <t>Montáž vázaných konstrukcí krovů střech pultových, sedlových, valbových, stanových čtvercového nebo obdélníkového půdorysu z řeziva hraněného průřezové plochy přes 50 do 120 cm2</t>
  </si>
  <si>
    <t>1746035722</t>
  </si>
  <si>
    <t>https://podminky.urs.cz/item/CS_URS_2024_01/762332131</t>
  </si>
  <si>
    <t>"příloha KROV - NAVRŽENÝ STAV (KC1)"   (0,75*14)+(6*(0,795+0,825+0,885+0,945))+(1,025*14)+(1,7*18)</t>
  </si>
  <si>
    <t>"příloha KROV - NAVRŽENÝ STAV (PÁ1)"   0,65*6</t>
  </si>
  <si>
    <t>112</t>
  </si>
  <si>
    <t>1202165846</t>
  </si>
  <si>
    <t>"příloha KROV - NAVRŽENÝ STAV (KC1)"   ((0,75*14)+(6*(0,795+0,825+0,885+0,945))+(1,025*14)+(1,7*18))*0,12*0,08</t>
  </si>
  <si>
    <t>"příloha KROV - NAVRŽENÝ STAV (PÁ1)"   0,65*6*0,1*0,1</t>
  </si>
  <si>
    <t>0,77*1,05 'Přepočtené koeficientem množství</t>
  </si>
  <si>
    <t>113</t>
  </si>
  <si>
    <t>762332132</t>
  </si>
  <si>
    <t>Montáž vázaných konstrukcí krovů střech pultových, sedlových, valbových, stanových čtvercového nebo obdélníkového půdorysu z řeziva hraněného průřezové plochy přes 120 do 224 cm2</t>
  </si>
  <si>
    <t>1052610156</t>
  </si>
  <si>
    <t>https://podminky.urs.cz/item/CS_URS_2024_01/762332132</t>
  </si>
  <si>
    <t>"příloha KROV - NAVRŽENÝ STAV (VA1)"   9,856*1</t>
  </si>
  <si>
    <t>"příloha KROV - NAVRŽENÝ STAV (SL3)"   2,201*4</t>
  </si>
  <si>
    <t>114</t>
  </si>
  <si>
    <t>60512132</t>
  </si>
  <si>
    <t>hranol stavební řezivo průřezu do 224cm2 přes dl 8m</t>
  </si>
  <si>
    <t>-1492542076</t>
  </si>
  <si>
    <t>"příloha KROV - NAVRŽENÝ STAV (VA1)"   9,856*1*0,12*0,16</t>
  </si>
  <si>
    <t>0,189*1,05 'Přepočtené koeficientem množství</t>
  </si>
  <si>
    <t>115</t>
  </si>
  <si>
    <t>60512130</t>
  </si>
  <si>
    <t>hranol stavební řezivo průřezu do 224cm2 do dl 6m</t>
  </si>
  <si>
    <t>519170468</t>
  </si>
  <si>
    <t>"příloha KROV - NAVRŽENÝ STAV (SL3)"   2,201*4*0,2*0,1</t>
  </si>
  <si>
    <t>0,176*1,05 'Přepočtené koeficientem množství</t>
  </si>
  <si>
    <t>116</t>
  </si>
  <si>
    <t>762332135</t>
  </si>
  <si>
    <t>Montáž vázaných konstrukcí krovů střech pultových, sedlových, valbových, stanových čtvercového nebo obdélníkového půdorysu z řeziva hraněného průřezové plochy přes 450 cm2</t>
  </si>
  <si>
    <t>-1404795007</t>
  </si>
  <si>
    <t>https://podminky.urs.cz/item/CS_URS_2024_01/762332135</t>
  </si>
  <si>
    <t>"příloha KROV - NAVRŽENÝ STAV (KR4)"   5,325*32</t>
  </si>
  <si>
    <t>117</t>
  </si>
  <si>
    <t>60512145</t>
  </si>
  <si>
    <t>hranol stavební řezivo průřezu nad 450cm2 do dl 6m</t>
  </si>
  <si>
    <t>1631519487</t>
  </si>
  <si>
    <t>"příloha KROV - NAVRŽENÝ STAV (KR4)"   5,325*32*0,2*0,24</t>
  </si>
  <si>
    <t>8,179*1,05 'Přepočtené koeficientem množství</t>
  </si>
  <si>
    <t>118</t>
  </si>
  <si>
    <t>762341210</t>
  </si>
  <si>
    <t>Montáž bednění střech rovných a šikmých sklonu do 60° s vyřezáním otvorů z prken hrubých na sraz tl. do 32 mm</t>
  </si>
  <si>
    <t>-336526409</t>
  </si>
  <si>
    <t>https://podminky.urs.cz/item/CS_URS_2024_01/762341210</t>
  </si>
  <si>
    <t>119</t>
  </si>
  <si>
    <t>60515111</t>
  </si>
  <si>
    <t>řezivo jehličnaté boční prkno 20-30mm</t>
  </si>
  <si>
    <t>-273789244</t>
  </si>
  <si>
    <t>"nový přístavek - západní strana"   6,454*10,2*2*2</t>
  </si>
  <si>
    <t>0,025*263,323</t>
  </si>
  <si>
    <t>6,583*1,05 'Přepočtené koeficientem množství</t>
  </si>
  <si>
    <t>120</t>
  </si>
  <si>
    <t>762342511</t>
  </si>
  <si>
    <t>Montáž laťování montáž kontralatí na podklad bez tepelné izolace</t>
  </si>
  <si>
    <t>1953599736</t>
  </si>
  <si>
    <t>https://podminky.urs.cz/item/CS_URS_2024_01/762342511</t>
  </si>
  <si>
    <t>"nový přístavek - západní strana (ST01.01) á 0,6m"   6,454*18*2</t>
  </si>
  <si>
    <t>Mezisoučet - kontralatě 80/120</t>
  </si>
  <si>
    <t>Mezisoučet - kontralatě 40/60</t>
  </si>
  <si>
    <t>121</t>
  </si>
  <si>
    <t>60514114</t>
  </si>
  <si>
    <t>řezivo jehličnaté lať impregnovaná dl 4 m</t>
  </si>
  <si>
    <t>1402405189</t>
  </si>
  <si>
    <t>(0,08*0,12*232,344)+(0,04*0,06*232,344)</t>
  </si>
  <si>
    <t>2,788*1,05 'Přepočtené koeficientem množství</t>
  </si>
  <si>
    <t>122</t>
  </si>
  <si>
    <t>762395000</t>
  </si>
  <si>
    <t>Spojovací prostředky krovů, bednění a laťování, nadstřešních konstrukcí svorníky, prkna, hřebíky, pásová ocel, vruty</t>
  </si>
  <si>
    <t>2113969566</t>
  </si>
  <si>
    <t>https://podminky.urs.cz/item/CS_URS_2024_01/762395000</t>
  </si>
  <si>
    <t>"příloha KROV - NAVRŽENÝ STAV - výkaz nových prvků krovu"   0,809+0,198+0,185+8,588</t>
  </si>
  <si>
    <t>"skladba ST01.01 a ST01.02 - bednění"   0,025*263,323</t>
  </si>
  <si>
    <t>"kontralatě"   (0,08*0,12*232,344)+(0,04*0,06*232,344)</t>
  </si>
  <si>
    <t>123</t>
  </si>
  <si>
    <t>998762102</t>
  </si>
  <si>
    <t>Přesun hmot pro konstrukce tesařské stanovený z hmotnosti přesunovaného materiálu vodorovná dopravní vzdálenost do 50 m základní v objektech výšky přes 6 do 12 m</t>
  </si>
  <si>
    <t>2025925891</t>
  </si>
  <si>
    <t>https://podminky.urs.cz/item/CS_URS_2024_01/998762102</t>
  </si>
  <si>
    <t>124</t>
  </si>
  <si>
    <t>998762194</t>
  </si>
  <si>
    <t>Přesun hmot pro konstrukce tesařské stanovený z hmotnosti přesunovaného materiálu vodorovná dopravní vzdálenost do 50 m Příplatek k cenám za zvětšený přesun přes vymezenou vodorovnou dopravní vzdálenost do 1000 m</t>
  </si>
  <si>
    <t>-1559432580</t>
  </si>
  <si>
    <t>https://podminky.urs.cz/item/CS_URS_2024_01/998762194</t>
  </si>
  <si>
    <t>764</t>
  </si>
  <si>
    <t>Konstrukce klempířské</t>
  </si>
  <si>
    <t>125</t>
  </si>
  <si>
    <t>764211634</t>
  </si>
  <si>
    <t>Oplechování střešních prvků z pozinkovaného plechu s povrchovou úpravou hřebene nevětraného s použitím hřebenového plechu rš 330 mm</t>
  </si>
  <si>
    <t>68443981</t>
  </si>
  <si>
    <t>https://podminky.urs.cz/item/CS_URS_2024_01/764211634</t>
  </si>
  <si>
    <t>"prvek KV03.05 - hřeben přístavku západní strana"   10,17</t>
  </si>
  <si>
    <t>126</t>
  </si>
  <si>
    <t>764212664</t>
  </si>
  <si>
    <t>Oplechování střešních prvků z pozinkovaného plechu s povrchovou úpravou okapu střechy rovné okapovým plechem rš 330 mm</t>
  </si>
  <si>
    <t>-1388315424</t>
  </si>
  <si>
    <t>https://podminky.urs.cz/item/CS_URS_2024_01/764212664</t>
  </si>
  <si>
    <t>"prvek KV03.01 - přístavek západní strana"   10,17*2</t>
  </si>
  <si>
    <t>127</t>
  </si>
  <si>
    <t>764216642</t>
  </si>
  <si>
    <t>Oplechování parapetů z pozinkovaného plechu s povrchovou úpravou rovných celoplošně lepené, bez rohů rš 200 mm</t>
  </si>
  <si>
    <t>1045079481</t>
  </si>
  <si>
    <t>https://podminky.urs.cz/item/CS_URS_2024_01/764216642</t>
  </si>
  <si>
    <t>"prvke KV01.03"   1,3*5</t>
  </si>
  <si>
    <t>128</t>
  </si>
  <si>
    <t>764223458</t>
  </si>
  <si>
    <t>Oplechování střešních prvků z hliníkového plechu sněhový hák pro falcované tašky, šindele nebo šablony</t>
  </si>
  <si>
    <t>1387312938</t>
  </si>
  <si>
    <t>https://podminky.urs.cz/item/CS_URS_2024_01/764223458</t>
  </si>
  <si>
    <t>"prvek OV.10 předpoklad - fakturovat dle technologie dodavatele krytiny"   100</t>
  </si>
  <si>
    <t>129</t>
  </si>
  <si>
    <t>764311613</t>
  </si>
  <si>
    <t>Lemování zdí z pozinkovaného plechu s povrchovou úpravou boční nebo horní rovné, střech s krytinou skládanou mimo prejzovou rš 250 mm</t>
  </si>
  <si>
    <t>405349793</t>
  </si>
  <si>
    <t>https://podminky.urs.cz/item/CS_URS_2024_01/764311613</t>
  </si>
  <si>
    <t>"prvek KV03.07"   13</t>
  </si>
  <si>
    <t>130</t>
  </si>
  <si>
    <t>764311614</t>
  </si>
  <si>
    <t>Lemování zdí z pozinkovaného plechu s povrchovou úpravou boční nebo horní rovné, střech s krytinou skládanou mimo prejzovou rš 330 mm</t>
  </si>
  <si>
    <t>2013567392</t>
  </si>
  <si>
    <t>https://podminky.urs.cz/item/CS_URS_2024_01/764311614</t>
  </si>
  <si>
    <t>"prvek KV03.06 - přístavek západní strana"   13</t>
  </si>
  <si>
    <t>131</t>
  </si>
  <si>
    <t>764511603</t>
  </si>
  <si>
    <t>Žlab podokapní z pozinkovaného plechu s povrchovou úpravou včetně háků a čel půlkruhový rš 400 mm</t>
  </si>
  <si>
    <t>1898474514</t>
  </si>
  <si>
    <t>https://podminky.urs.cz/item/CS_URS_2024_01/764511603</t>
  </si>
  <si>
    <t>"prvek KV02.02 - přístavek západní strana"   10,17*2</t>
  </si>
  <si>
    <t>132</t>
  </si>
  <si>
    <t>764511644_RPOL</t>
  </si>
  <si>
    <t>Kotlík oválný (trychtýřový) pro podokapní žlaby z Pz s povrchovou úpravou 400/100 mm</t>
  </si>
  <si>
    <t>717434760</t>
  </si>
  <si>
    <t>"prvek KV02.05 - přístavek západní strana"   2</t>
  </si>
  <si>
    <t>133</t>
  </si>
  <si>
    <t>764518622</t>
  </si>
  <si>
    <t>Svod z pozinkovaného plechu s upraveným povrchem včetně objímek, kolen a odskoků kruhový, průměru 100 mm</t>
  </si>
  <si>
    <t>-985013304</t>
  </si>
  <si>
    <t>https://podminky.urs.cz/item/CS_URS_2024_01/764518622</t>
  </si>
  <si>
    <t>"prvek KV02.03"   11,7</t>
  </si>
  <si>
    <t>134</t>
  </si>
  <si>
    <t>998764102</t>
  </si>
  <si>
    <t>Přesun hmot pro konstrukce klempířské stanovený z hmotnosti přesunovaného materiálu vodorovná dopravní vzdálenost do 50 m základní v objektech výšky přes 6 do 12 m</t>
  </si>
  <si>
    <t>-5066733</t>
  </si>
  <si>
    <t>https://podminky.urs.cz/item/CS_URS_2024_01/998764102</t>
  </si>
  <si>
    <t>135</t>
  </si>
  <si>
    <t>998764193</t>
  </si>
  <si>
    <t>Přesun hmot pro konstrukce klempířské stanovený z hmotnosti přesunovaného materiálu vodorovná dopravní vzdálenost do 50 m Příplatek k cenám za zvětšený přesun přes vymezenou vodorovnou dopravní vzdálenost do 500 m</t>
  </si>
  <si>
    <t>2082460309</t>
  </si>
  <si>
    <t>https://podminky.urs.cz/item/CS_URS_2024_01/998764193</t>
  </si>
  <si>
    <t>765</t>
  </si>
  <si>
    <t>Krytina skládaná</t>
  </si>
  <si>
    <t>136</t>
  </si>
  <si>
    <t>765123122</t>
  </si>
  <si>
    <t>Krytina betonová drážková skládaná na sucho sklonu střechy do 30° prvky okapové hrany větrací mřížka univerzální</t>
  </si>
  <si>
    <t>2123262496</t>
  </si>
  <si>
    <t>https://podminky.urs.cz/item/CS_URS_2024_01/765123122</t>
  </si>
  <si>
    <t>"nový přístavek - západní strano - prvek OV.08"   10,2*2</t>
  </si>
  <si>
    <t>137</t>
  </si>
  <si>
    <t>765131001_RPOL</t>
  </si>
  <si>
    <t>Montáž vláknocementové krytiny skládané sklonu střechy do 30° jednoduché krytí z pravoúhlých formátů, počet desek do 10 ks/m2</t>
  </si>
  <si>
    <t>-1936898981</t>
  </si>
  <si>
    <t>Součet - uchazeč si do svých jednotkových cen zohlední veškeré pracnosti v místě okapové hrany, hřebene, štítu a všech prostupů střechou</t>
  </si>
  <si>
    <t>138</t>
  </si>
  <si>
    <t>5916_RPOL</t>
  </si>
  <si>
    <t>krytina vláknocementová s buničinou a umělými vlákny barevná 400x400x4mm</t>
  </si>
  <si>
    <t>-1288006373</t>
  </si>
  <si>
    <t>131,662*10,403 'Přepočtené koeficientem množství</t>
  </si>
  <si>
    <t>139</t>
  </si>
  <si>
    <t>765191011</t>
  </si>
  <si>
    <t>Montáž pojistné hydroizolační nebo parotěsné fólie kladené ve sklonu přes 20° volně na krokve</t>
  </si>
  <si>
    <t>663814869</t>
  </si>
  <si>
    <t>https://podminky.urs.cz/item/CS_URS_2024_01/765191011</t>
  </si>
  <si>
    <t>140</t>
  </si>
  <si>
    <t>28329044</t>
  </si>
  <si>
    <t>fólie kontaktní difuzně propustná pro doplňkovou hydroizolační vrstvu, třívrstvá mikroporézní PP 150g/m2</t>
  </si>
  <si>
    <t>2096534421</t>
  </si>
  <si>
    <t>131,662*1,1 'Přepočtené koeficientem množství</t>
  </si>
  <si>
    <t>141</t>
  </si>
  <si>
    <t>765191031</t>
  </si>
  <si>
    <t>Montáž pojistné hydroizolační nebo parotěsné fólie lepení těsnících pásků pod kontralatě</t>
  </si>
  <si>
    <t>-1292227841</t>
  </si>
  <si>
    <t>https://podminky.urs.cz/item/CS_URS_2024_01/765191031</t>
  </si>
  <si>
    <t>"nový přístavek - západní strana (ST01.01) viz délka krokví KR4"   5,325*32</t>
  </si>
  <si>
    <t>142</t>
  </si>
  <si>
    <t>28329303</t>
  </si>
  <si>
    <t>páska těsnící jednostranně lepící butylkaučuková pod kontralatě š 50mm</t>
  </si>
  <si>
    <t>-1201834309</t>
  </si>
  <si>
    <t>170,4*1,1 'Přepočtené koeficientem množství</t>
  </si>
  <si>
    <t>143</t>
  </si>
  <si>
    <t>998765102</t>
  </si>
  <si>
    <t>Přesun hmot pro krytiny skládané stanovený z hmotnosti přesunovaného materiálu vodorovná dopravní vzdálenost do 50 m základní na objektech výšky přes 6 do 12 m</t>
  </si>
  <si>
    <t>-1393106029</t>
  </si>
  <si>
    <t>https://podminky.urs.cz/item/CS_URS_2024_01/998765102</t>
  </si>
  <si>
    <t>144</t>
  </si>
  <si>
    <t>998765193</t>
  </si>
  <si>
    <t>Přesun hmot pro krytiny skládané stanovený z hmotnosti přesunovaného materiálu vodorovná dopravní vzdálenost do 50 m Příplatek k cenám za zvětšený přesun přes vymezenou vodorovnou dopravní vzdálenost do 500 m</t>
  </si>
  <si>
    <t>-1656034012</t>
  </si>
  <si>
    <t>https://podminky.urs.cz/item/CS_URS_2024_01/998765193</t>
  </si>
  <si>
    <t>766</t>
  </si>
  <si>
    <t>Konstrukce truhlářské</t>
  </si>
  <si>
    <t>145</t>
  </si>
  <si>
    <t>766_vrata dvouřídlá</t>
  </si>
  <si>
    <t>Dodávka a montáž dvoukřídlých vrat dle specifikace prvků</t>
  </si>
  <si>
    <t>-1916349772</t>
  </si>
  <si>
    <t>"prvek DD01.03"   3,5*4,935*2</t>
  </si>
  <si>
    <t>"prvek DD01.04"   3,5*4,935*3</t>
  </si>
  <si>
    <t>146</t>
  </si>
  <si>
    <t>766411821</t>
  </si>
  <si>
    <t>Demontáž obložení stěn palubkami</t>
  </si>
  <si>
    <t>2069130822</t>
  </si>
  <si>
    <t>https://podminky.urs.cz/item/CS_URS_2024_01/766411821</t>
  </si>
  <si>
    <t>"bour. 14 . západní strana - plochy odměřeny ze stávajících pohledů"   28,8</t>
  </si>
  <si>
    <t>147</t>
  </si>
  <si>
    <t>766411822</t>
  </si>
  <si>
    <t>Demontáž obložení stěn podkladových roštů</t>
  </si>
  <si>
    <t>-881231614</t>
  </si>
  <si>
    <t>https://podminky.urs.cz/item/CS_URS_2024_01/766411822</t>
  </si>
  <si>
    <t>"bour. 14 . západní strana - plochy odměřeny ze stávajících pohledů"   28,81</t>
  </si>
  <si>
    <t>148</t>
  </si>
  <si>
    <t>766412213</t>
  </si>
  <si>
    <t>Montáž obložení stěn palubkami na pero a drážku plochy přes 5 m2 z měkkého dřeva, šířky přes 80 do 100 mm</t>
  </si>
  <si>
    <t>-1505570747</t>
  </si>
  <si>
    <t>https://podminky.urs.cz/item/CS_URS_2024_01/766412213</t>
  </si>
  <si>
    <t>"prvek TV01.01 - západní strana"   28,8</t>
  </si>
  <si>
    <t>149</t>
  </si>
  <si>
    <t>1623271992</t>
  </si>
  <si>
    <t>"prvek TV01.01 - západní strana"   28,8*0,024</t>
  </si>
  <si>
    <t>0,691*1,05 'Přepočtené koeficientem množství</t>
  </si>
  <si>
    <t>150</t>
  </si>
  <si>
    <t>766417211</t>
  </si>
  <si>
    <t>Montáž obložení stěn rošt podkladový</t>
  </si>
  <si>
    <t>-1651614448</t>
  </si>
  <si>
    <t>https://podminky.urs.cz/item/CS_URS_2024_01/766417211</t>
  </si>
  <si>
    <t>1. vrstva - latě svisle á 0,6m, 2. vrstva - latě vodorovně á 0,4m = 4,81bm/m2</t>
  </si>
  <si>
    <t>"prvek TV01.01 - západní strana"   28,8*4,81</t>
  </si>
  <si>
    <t>151</t>
  </si>
  <si>
    <t>685432624</t>
  </si>
  <si>
    <t>"prvek TV01.01- západní strana"   28,8*4,81</t>
  </si>
  <si>
    <t>"mezisoučet * profil latě"   138,528*0,04*0,06</t>
  </si>
  <si>
    <t>0,332*1,05 'Přepočtené koeficientem množství</t>
  </si>
  <si>
    <t>152</t>
  </si>
  <si>
    <t>998766102</t>
  </si>
  <si>
    <t>Přesun hmot pro konstrukce truhlářské stanovený z hmotnosti přesunovaného materiálu vodorovná dopravní vzdálenost do 50 m základní v objektech výšky přes 6 do 12 m</t>
  </si>
  <si>
    <t>-1069612780</t>
  </si>
  <si>
    <t>https://podminky.urs.cz/item/CS_URS_2024_01/998766102</t>
  </si>
  <si>
    <t>153</t>
  </si>
  <si>
    <t>998766193</t>
  </si>
  <si>
    <t>Přesun hmot pro konstrukce truhlářské stanovený z hmotnosti přesunovaného materiálu vodorovná dopravní vzdálenost do 50 m Příplatek k cenám za zvětšený přesun přes vymezenou vodorovnou dopravní vzdálenost do 500 m</t>
  </si>
  <si>
    <t>2008592297</t>
  </si>
  <si>
    <t>https://podminky.urs.cz/item/CS_URS_2024_01/998766193</t>
  </si>
  <si>
    <t>767</t>
  </si>
  <si>
    <t>Konstrukce zámečnické</t>
  </si>
  <si>
    <t>154</t>
  </si>
  <si>
    <t>767_L profil</t>
  </si>
  <si>
    <t>Kovový L profil nerezový, osazení v místě styku podlahy a obvodové stěny</t>
  </si>
  <si>
    <t>bm</t>
  </si>
  <si>
    <t>1541782174</t>
  </si>
  <si>
    <t>"prvek ZV02.02"   132</t>
  </si>
  <si>
    <t>155</t>
  </si>
  <si>
    <t>767210114_RPOL</t>
  </si>
  <si>
    <t>Montáž schodnic ocelových rovných na ocelovou konstrukci svařováním</t>
  </si>
  <si>
    <t>-1366889469</t>
  </si>
  <si>
    <t>"ocelový profil 40x40x3mm pro budoucí položení pororoštů - počítáno v 6m délkách"   (1,23*6)+(2*(5,56+9,9+9,28))</t>
  </si>
  <si>
    <t>156</t>
  </si>
  <si>
    <t>13010412</t>
  </si>
  <si>
    <t>úhelník ocelový rovnostranný jakost S235JR (11 375) 40x40x3mm</t>
  </si>
  <si>
    <t>871836953</t>
  </si>
  <si>
    <t>"10 ks ocelového profilu délky 6m"   11,04*10</t>
  </si>
  <si>
    <t>110,4*0,00102 'Přepočtené koeficientem množství</t>
  </si>
  <si>
    <t>157</t>
  </si>
  <si>
    <t>767590120</t>
  </si>
  <si>
    <t>Montáž podlahového roštu šroubovaného</t>
  </si>
  <si>
    <t>kg</t>
  </si>
  <si>
    <t>-228996293</t>
  </si>
  <si>
    <t>https://podminky.urs.cz/item/CS_URS_2024_01/767590120</t>
  </si>
  <si>
    <t>"prvek ZV03.01 - 27,6kg/m2"   27,6*(1,23*0,6*40)</t>
  </si>
  <si>
    <t>"prvek ZV01 - 27,6kg/m2"   27,6*(1,23*0,6*38)</t>
  </si>
  <si>
    <t>158</t>
  </si>
  <si>
    <t>55347008_RPOL</t>
  </si>
  <si>
    <t>rošt podlahový lisovaný žárově zinkovaný velikost 30/2mm 1500x1000mm</t>
  </si>
  <si>
    <t>-39884336</t>
  </si>
  <si>
    <t>"prvek ZV03.01"   40</t>
  </si>
  <si>
    <t>"prvek ZV01"   38</t>
  </si>
  <si>
    <t>159</t>
  </si>
  <si>
    <t>767610118</t>
  </si>
  <si>
    <t>Montáž oken jednoduchých z hliníkových nebo ocelových profilů na polyuretanovou pěnu pevných do zdiva, plochy přes 2,5 m2</t>
  </si>
  <si>
    <t>512</t>
  </si>
  <si>
    <t>91742234</t>
  </si>
  <si>
    <t>https://podminky.urs.cz/item/CS_URS_2024_01/767610118</t>
  </si>
  <si>
    <t>"prvek ON05.01"   1,25*2,5*5</t>
  </si>
  <si>
    <t>"prvek ON05.03"   1,25*2,005*1</t>
  </si>
  <si>
    <t>160</t>
  </si>
  <si>
    <t>55341008_RPOL</t>
  </si>
  <si>
    <t>okno Al otevíravé/sklopné dvojsklo do plochy 1m2</t>
  </si>
  <si>
    <t>-2013398547</t>
  </si>
  <si>
    <t>161</t>
  </si>
  <si>
    <t>767640111</t>
  </si>
  <si>
    <t>Montáž dveří ocelových nebo hliníkových vchodových jednokřídlových bez nadsvětlíku</t>
  </si>
  <si>
    <t>-173101374</t>
  </si>
  <si>
    <t>https://podminky.urs.cz/item/CS_URS_2024_01/767640111</t>
  </si>
  <si>
    <t>"prvek TV05.03"   1</t>
  </si>
  <si>
    <t>162</t>
  </si>
  <si>
    <t>55341214</t>
  </si>
  <si>
    <t>dveře jednokřídlé ocelové vchodové atypický 600-1270x1970-2500mm bezpečnostní třídy RC4</t>
  </si>
  <si>
    <t>338538624</t>
  </si>
  <si>
    <t>163</t>
  </si>
  <si>
    <t>767662110</t>
  </si>
  <si>
    <t>Montáž mříží pevných, připevněných šroubováním</t>
  </si>
  <si>
    <t>-1147389629</t>
  </si>
  <si>
    <t>https://podminky.urs.cz/item/CS_URS_2024_01/767662110</t>
  </si>
  <si>
    <t>"prvek ZV01.01"   1,25*2,5*5</t>
  </si>
  <si>
    <t>164</t>
  </si>
  <si>
    <t>54912001</t>
  </si>
  <si>
    <t>mříž pro stavební otvory pevná</t>
  </si>
  <si>
    <t>-518800109</t>
  </si>
  <si>
    <t>165</t>
  </si>
  <si>
    <t>998767102</t>
  </si>
  <si>
    <t>Přesun hmot pro zámečnické konstrukce stanovený z hmotnosti přesunovaného materiálu vodorovná dopravní vzdálenost do 50 m základní v objektech výšky přes 6 do 12 m</t>
  </si>
  <si>
    <t>-1760572773</t>
  </si>
  <si>
    <t>https://podminky.urs.cz/item/CS_URS_2024_01/998767102</t>
  </si>
  <si>
    <t>166</t>
  </si>
  <si>
    <t>998767193</t>
  </si>
  <si>
    <t>Přesun hmot pro zámečnické konstrukce stanovený z hmotnosti přesunovaného materiálu vodorovná dopravní vzdálenost do 50 m Příplatek k cenám za zvětšený přesun přes vymezenou vodorovnou dopravní vzdálenost do 500 m</t>
  </si>
  <si>
    <t>-1772551597</t>
  </si>
  <si>
    <t>https://podminky.urs.cz/item/CS_URS_2024_01/998767193</t>
  </si>
  <si>
    <t>N00</t>
  </si>
  <si>
    <t>Nepojmenované práce</t>
  </si>
  <si>
    <t>N01</t>
  </si>
  <si>
    <t>Atypické prvky</t>
  </si>
  <si>
    <t>167</t>
  </si>
  <si>
    <t>OV.04</t>
  </si>
  <si>
    <t>Bezpecnostní tabulka - štítek nouzového vypnutí TOTAL STOP</t>
  </si>
  <si>
    <t>ks</t>
  </si>
  <si>
    <t>778689491</t>
  </si>
  <si>
    <t>168</t>
  </si>
  <si>
    <t>OV.05</t>
  </si>
  <si>
    <t>Požárně bezpečnostní značení</t>
  </si>
  <si>
    <t>kpl</t>
  </si>
  <si>
    <t>-1069525374</t>
  </si>
  <si>
    <t>169</t>
  </si>
  <si>
    <t>OV.07</t>
  </si>
  <si>
    <t>Značení</t>
  </si>
  <si>
    <t>358385263</t>
  </si>
  <si>
    <t>170</t>
  </si>
  <si>
    <t>OV.14</t>
  </si>
  <si>
    <t>Demontáž kamen s následným převozem do objektu traťového okrsku - bez následné kompletace</t>
  </si>
  <si>
    <t>1150275538</t>
  </si>
  <si>
    <t>VRN</t>
  </si>
  <si>
    <t>Vedlejší rozpočtové náklady</t>
  </si>
  <si>
    <t>VRN1</t>
  </si>
  <si>
    <t>Průzkumné, geodetické a projektové práce</t>
  </si>
  <si>
    <t>171</t>
  </si>
  <si>
    <t>012103000</t>
  </si>
  <si>
    <t>Geodetické práce před výstavbou</t>
  </si>
  <si>
    <t>1024</t>
  </si>
  <si>
    <t>1920760806</t>
  </si>
  <si>
    <t>https://podminky.urs.cz/item/CS_URS_2024_01/012103000</t>
  </si>
  <si>
    <t>172</t>
  </si>
  <si>
    <t>012303000</t>
  </si>
  <si>
    <t>Geodetické práce po výstavbě</t>
  </si>
  <si>
    <t>-1586415846</t>
  </si>
  <si>
    <t>https://podminky.urs.cz/item/CS_URS_2024_01/012303000</t>
  </si>
  <si>
    <t>173</t>
  </si>
  <si>
    <t>013254000</t>
  </si>
  <si>
    <t>Dokumentace skutečného provedení stavby</t>
  </si>
  <si>
    <t>1022861878</t>
  </si>
  <si>
    <t>https://podminky.urs.cz/item/CS_URS_2024_01/013254000</t>
  </si>
  <si>
    <t>VRN3</t>
  </si>
  <si>
    <t>Zařízení staveniště</t>
  </si>
  <si>
    <t>174</t>
  </si>
  <si>
    <t>030001000</t>
  </si>
  <si>
    <t>-729433333</t>
  </si>
  <si>
    <t>https://podminky.urs.cz/item/CS_URS_2024_01/030001000</t>
  </si>
  <si>
    <t>175</t>
  </si>
  <si>
    <t>034103000</t>
  </si>
  <si>
    <t>Oplocení staveniště</t>
  </si>
  <si>
    <t>718723198</t>
  </si>
  <si>
    <t>https://podminky.urs.cz/item/CS_URS_2024_01/034103000</t>
  </si>
  <si>
    <t>176</t>
  </si>
  <si>
    <t>039203000</t>
  </si>
  <si>
    <t>Úprava terénu po zrušení zařízení staveniště</t>
  </si>
  <si>
    <t>2063788025</t>
  </si>
  <si>
    <t>https://podminky.urs.cz/item/CS_URS_2024_01/039203000</t>
  </si>
  <si>
    <t>VRN4</t>
  </si>
  <si>
    <t>Inženýrská činnost</t>
  </si>
  <si>
    <t>177</t>
  </si>
  <si>
    <t>043002000</t>
  </si>
  <si>
    <t>Zkoušky a ostatní měření</t>
  </si>
  <si>
    <t>-1038571049</t>
  </si>
  <si>
    <t>https://podminky.urs.cz/item/CS_URS_2024_01/043002000</t>
  </si>
  <si>
    <t>"potřebné zkoušky materiálů k následné recyklaci suti (beton, železobeton, cihla, frakce, zemina)"   5</t>
  </si>
  <si>
    <t>178</t>
  </si>
  <si>
    <t>045303000</t>
  </si>
  <si>
    <t>Koordinační činnost</t>
  </si>
  <si>
    <t>1728296030</t>
  </si>
  <si>
    <t>https://podminky.urs.cz/item/CS_URS_2024_01/045303000</t>
  </si>
  <si>
    <t>SO06.02 - Koleje</t>
  </si>
  <si>
    <t>514591111</t>
  </si>
  <si>
    <t>Doplnění kameniva v kolejích a výhybkách</t>
  </si>
  <si>
    <t>978147143</t>
  </si>
  <si>
    <t>kolej č. 6 a kolej č. 8</t>
  </si>
  <si>
    <t>59,297*2*0,2</t>
  </si>
  <si>
    <t>58344005</t>
  </si>
  <si>
    <t>kamenivo drcené hrubé frakce 32/63 třída BI OTP ČD</t>
  </si>
  <si>
    <t>-1233169303</t>
  </si>
  <si>
    <t>23,719*2,1</t>
  </si>
  <si>
    <t>521391511</t>
  </si>
  <si>
    <t>Montáž kolejnice soustavy S49</t>
  </si>
  <si>
    <t>-1025660981</t>
  </si>
  <si>
    <t>Montáž kolejnic pro pevnou jízdní dráhu z kolejnic S49 kompletů ŽS4</t>
  </si>
  <si>
    <t>"kolej č. 6 km 0,074097 - 0,120652" (120,652-74,097)*2</t>
  </si>
  <si>
    <t>"kolej č. 8 km 0,172193 - 0,21876" (218,76-172,193)*2</t>
  </si>
  <si>
    <t>31198049</t>
  </si>
  <si>
    <t>podložka pryžová pod patu kolejnice S49 183x126x6</t>
  </si>
  <si>
    <t>1767556377</t>
  </si>
  <si>
    <t>rozteč podkladnic á 1m</t>
  </si>
  <si>
    <t>(92+2)*2</t>
  </si>
  <si>
    <t>31198235</t>
  </si>
  <si>
    <t>komplet pro upevnění ŽS4 (svěrka ŽS4, šroub RS1, matice M24, podložka Fe6)</t>
  </si>
  <si>
    <t>2089583158</t>
  </si>
  <si>
    <t>((92+2)+(92+2))*2</t>
  </si>
  <si>
    <t>43765005</t>
  </si>
  <si>
    <t>kolejnice tv. 49E1 (S49), třídy R260</t>
  </si>
  <si>
    <t>-870248377</t>
  </si>
  <si>
    <t>Neoceňovat - materiál dodávaný investorem</t>
  </si>
  <si>
    <t>541391211</t>
  </si>
  <si>
    <t>Demontáž roštu koleje na pražcích dřevěných rozdělení c</t>
  </si>
  <si>
    <t>1294484020</t>
  </si>
  <si>
    <t>kolej č. 6 km 0,1175 - 0,120652</t>
  </si>
  <si>
    <t>120,652-117,5</t>
  </si>
  <si>
    <t>541391221</t>
  </si>
  <si>
    <t>Demontáž roštu koleje na pražcích betonových rozdělení c</t>
  </si>
  <si>
    <t>-406496421</t>
  </si>
  <si>
    <t>kolej č. 8 km 0,107342 - 0,172193; km 0,208693 - 0,278159</t>
  </si>
  <si>
    <t>218,760-208,693</t>
  </si>
  <si>
    <t>543131131R1</t>
  </si>
  <si>
    <t>Přesná úprava geometrické polohy koleje všech soustav pražce betonové</t>
  </si>
  <si>
    <t>250181735</t>
  </si>
  <si>
    <t>Příčný posun koleje (max 1,2m) včetně vyvolaných prací (odtěžení profilu za hlavou pražce) podbíjení, zajištění držebnosti upevňovadel</t>
  </si>
  <si>
    <t>62,3</t>
  </si>
  <si>
    <t>543131131R2</t>
  </si>
  <si>
    <t>1733576956</t>
  </si>
  <si>
    <t>Směrová a výšková úprava koleje č. 8 km 0,218760 - 0,278057 a zajištění držebnosti upevňovadel</t>
  </si>
  <si>
    <t>278,057-218,760</t>
  </si>
  <si>
    <t>546491132R</t>
  </si>
  <si>
    <t>Montáž podkladnice pražce betonové</t>
  </si>
  <si>
    <t>-294220024</t>
  </si>
  <si>
    <t>Montáž podkladnic na pevné jízdní dráze</t>
  </si>
  <si>
    <t>23521230</t>
  </si>
  <si>
    <t>pryskyřice epoxidová polymerní nízko viskózní</t>
  </si>
  <si>
    <t>1890732792</t>
  </si>
  <si>
    <t>pryskyřice epoxidová polymerní pro podmazání podkladnic</t>
  </si>
  <si>
    <t>(92+2)*2*0,4*0,17*0,02*1000</t>
  </si>
  <si>
    <t>58581791</t>
  </si>
  <si>
    <t>stěrka cementová samonivelační vyrovnávací podlahová se zvýšenou pevností 30 Mpa</t>
  </si>
  <si>
    <t>-651635581</t>
  </si>
  <si>
    <t>Pohledová vrstva pevné jízdní dráhy z vyrovnávací stěrky</t>
  </si>
  <si>
    <t>(93,122)*2*0,3*0,02</t>
  </si>
  <si>
    <t>31198043</t>
  </si>
  <si>
    <t>podkladnice stříhaná žebrová plochá děrovaná tv. S4</t>
  </si>
  <si>
    <t>511610405</t>
  </si>
  <si>
    <t>Neoceňovat materiál dodávaný investorem</t>
  </si>
  <si>
    <t>925381116R</t>
  </si>
  <si>
    <t>Ochranná železniční zařízení ochranný úhelník pro zpevnění horní hrany obvodového zdiva rampy 125 x 80 x 10 mm</t>
  </si>
  <si>
    <t>-1398355158</t>
  </si>
  <si>
    <t>Montáž ochranného úhelníku pro uložení pororoštu v koleji č. 6 a v koleji č. 8 v délce max 33,23m + rezerva 5%</t>
  </si>
  <si>
    <t>"kolej č. 6 km 0,074097 - 0,120652" (120,652-74,097)*2*1,05</t>
  </si>
  <si>
    <t>"kolej č. 8 km 0,172193 - 0,21876" (218,76-172,193)*2*1,05</t>
  </si>
  <si>
    <t>13011068R</t>
  </si>
  <si>
    <t>úhelník ocelový rovnostranný jakost S235JR (11 375) 100x100x12mm</t>
  </si>
  <si>
    <t>132875980</t>
  </si>
  <si>
    <t>186,244*0,017*1,05</t>
  </si>
  <si>
    <t>926931124</t>
  </si>
  <si>
    <t>Montáž železničních návěstí osazené na sloupku, zdi nebo skále lichoběžníkové tabule</t>
  </si>
  <si>
    <t>-549435805</t>
  </si>
  <si>
    <t>Dočasné značení konce koleje č. 6 a č.8 při opravě výtopny - pro kolej 6 využití zdemontované lichoběžníkové značky z koleje č. 6</t>
  </si>
  <si>
    <t>40412031</t>
  </si>
  <si>
    <t>sloupek ocelový pozinkovaný 60mm</t>
  </si>
  <si>
    <t>-571311907</t>
  </si>
  <si>
    <t>40412033</t>
  </si>
  <si>
    <t>patka sloupku hliníková kompletní (4 otvory)</t>
  </si>
  <si>
    <t>1407287665</t>
  </si>
  <si>
    <t>40412009</t>
  </si>
  <si>
    <t>návěst tabulka lichoběžníková</t>
  </si>
  <si>
    <t>-328220451</t>
  </si>
  <si>
    <t>926931203</t>
  </si>
  <si>
    <t>Demontáž traťové značky osazené na sloupku lichoběžníkové tabule</t>
  </si>
  <si>
    <t>-498992767</t>
  </si>
  <si>
    <t>Demontáž lichoběžníkové tabule na konci koleje č. 6</t>
  </si>
  <si>
    <t>97319333</t>
  </si>
  <si>
    <t>Přesun zdemontovaných částí žel. svršku na místo uložení(kolejnice, pražce spojovací materiál)s rezervou 5%</t>
  </si>
  <si>
    <t>3,152*0,295298*1,05</t>
  </si>
  <si>
    <t>10,067*0,546098*1,05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</si>
</sst>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5101201" TargetMode="External" /><Relationship Id="rId2" Type="http://schemas.openxmlformats.org/officeDocument/2006/relationships/hyperlink" Target="https://podminky.urs.cz/item/CS_URS_2024_01/115101301" TargetMode="External" /><Relationship Id="rId3" Type="http://schemas.openxmlformats.org/officeDocument/2006/relationships/hyperlink" Target="https://podminky.urs.cz/item/CS_URS_2024_01/121151113" TargetMode="External" /><Relationship Id="rId4" Type="http://schemas.openxmlformats.org/officeDocument/2006/relationships/hyperlink" Target="https://podminky.urs.cz/item/CS_URS_2024_01/131251103" TargetMode="External" /><Relationship Id="rId5" Type="http://schemas.openxmlformats.org/officeDocument/2006/relationships/hyperlink" Target="https://podminky.urs.cz/item/CS_URS_2024_01/132251102" TargetMode="External" /><Relationship Id="rId6" Type="http://schemas.openxmlformats.org/officeDocument/2006/relationships/hyperlink" Target="https://podminky.urs.cz/item/CS_URS_2024_01/162751117" TargetMode="External" /><Relationship Id="rId7" Type="http://schemas.openxmlformats.org/officeDocument/2006/relationships/hyperlink" Target="https://podminky.urs.cz/item/CS_URS_2024_01/167151101" TargetMode="External" /><Relationship Id="rId8" Type="http://schemas.openxmlformats.org/officeDocument/2006/relationships/hyperlink" Target="https://podminky.urs.cz/item/CS_URS_2024_01/171201221" TargetMode="External" /><Relationship Id="rId9" Type="http://schemas.openxmlformats.org/officeDocument/2006/relationships/hyperlink" Target="https://podminky.urs.cz/item/CS_URS_2024_01/17120123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51101" TargetMode="External" /><Relationship Id="rId12" Type="http://schemas.openxmlformats.org/officeDocument/2006/relationships/hyperlink" Target="https://podminky.urs.cz/item/CS_URS_2024_01/271532212" TargetMode="External" /><Relationship Id="rId13" Type="http://schemas.openxmlformats.org/officeDocument/2006/relationships/hyperlink" Target="https://podminky.urs.cz/item/CS_URS_2024_01/273322511" TargetMode="External" /><Relationship Id="rId14" Type="http://schemas.openxmlformats.org/officeDocument/2006/relationships/hyperlink" Target="https://podminky.urs.cz/item/CS_URS_2024_01/273351121" TargetMode="External" /><Relationship Id="rId15" Type="http://schemas.openxmlformats.org/officeDocument/2006/relationships/hyperlink" Target="https://podminky.urs.cz/item/CS_URS_2024_01/273351122" TargetMode="External" /><Relationship Id="rId16" Type="http://schemas.openxmlformats.org/officeDocument/2006/relationships/hyperlink" Target="https://podminky.urs.cz/item/CS_URS_2024_01/273361821" TargetMode="External" /><Relationship Id="rId17" Type="http://schemas.openxmlformats.org/officeDocument/2006/relationships/hyperlink" Target="https://podminky.urs.cz/item/CS_URS_2024_01/279113154" TargetMode="External" /><Relationship Id="rId18" Type="http://schemas.openxmlformats.org/officeDocument/2006/relationships/hyperlink" Target="https://podminky.urs.cz/item/CS_URS_2024_01/279361821" TargetMode="External" /><Relationship Id="rId19" Type="http://schemas.openxmlformats.org/officeDocument/2006/relationships/hyperlink" Target="https://podminky.urs.cz/item/CS_URS_2024_01/311237111" TargetMode="External" /><Relationship Id="rId20" Type="http://schemas.openxmlformats.org/officeDocument/2006/relationships/hyperlink" Target="https://podminky.urs.cz/item/CS_URS_2024_01/311237121" TargetMode="External" /><Relationship Id="rId21" Type="http://schemas.openxmlformats.org/officeDocument/2006/relationships/hyperlink" Target="https://podminky.urs.cz/item/CS_URS_2024_01/311238937" TargetMode="External" /><Relationship Id="rId22" Type="http://schemas.openxmlformats.org/officeDocument/2006/relationships/hyperlink" Target="https://podminky.urs.cz/item/CS_URS_2024_01/317168053" TargetMode="External" /><Relationship Id="rId23" Type="http://schemas.openxmlformats.org/officeDocument/2006/relationships/hyperlink" Target="https://podminky.urs.cz/item/CS_URS_2024_01/317998115" TargetMode="External" /><Relationship Id="rId24" Type="http://schemas.openxmlformats.org/officeDocument/2006/relationships/hyperlink" Target="https://podminky.urs.cz/item/CS_URS_2024_01/417321515" TargetMode="External" /><Relationship Id="rId25" Type="http://schemas.openxmlformats.org/officeDocument/2006/relationships/hyperlink" Target="https://podminky.urs.cz/item/CS_URS_2024_01/417351115" TargetMode="External" /><Relationship Id="rId26" Type="http://schemas.openxmlformats.org/officeDocument/2006/relationships/hyperlink" Target="https://podminky.urs.cz/item/CS_URS_2024_01/417351116" TargetMode="External" /><Relationship Id="rId27" Type="http://schemas.openxmlformats.org/officeDocument/2006/relationships/hyperlink" Target="https://podminky.urs.cz/item/CS_URS_2024_01/417361821" TargetMode="External" /><Relationship Id="rId28" Type="http://schemas.openxmlformats.org/officeDocument/2006/relationships/hyperlink" Target="https://podminky.urs.cz/item/CS_URS_2023_02/525991121" TargetMode="External" /><Relationship Id="rId29" Type="http://schemas.openxmlformats.org/officeDocument/2006/relationships/hyperlink" Target="https://podminky.urs.cz/item/CS_URS_2023_02/541511111" TargetMode="External" /><Relationship Id="rId30" Type="http://schemas.openxmlformats.org/officeDocument/2006/relationships/hyperlink" Target="https://podminky.urs.cz/item/CS_URS_2024_01/612131101" TargetMode="External" /><Relationship Id="rId31" Type="http://schemas.openxmlformats.org/officeDocument/2006/relationships/hyperlink" Target="https://podminky.urs.cz/item/CS_URS_2024_01/612135101" TargetMode="External" /><Relationship Id="rId32" Type="http://schemas.openxmlformats.org/officeDocument/2006/relationships/hyperlink" Target="https://podminky.urs.cz/item/CS_URS_2024_01/612311131" TargetMode="External" /><Relationship Id="rId33" Type="http://schemas.openxmlformats.org/officeDocument/2006/relationships/hyperlink" Target="https://podminky.urs.cz/item/CS_URS_2024_01/612321121" TargetMode="External" /><Relationship Id="rId34" Type="http://schemas.openxmlformats.org/officeDocument/2006/relationships/hyperlink" Target="https://podminky.urs.cz/item/CS_URS_2024_01/612325302" TargetMode="External" /><Relationship Id="rId35" Type="http://schemas.openxmlformats.org/officeDocument/2006/relationships/hyperlink" Target="https://podminky.urs.cz/item/CS_URS_2024_01/622125111" TargetMode="External" /><Relationship Id="rId36" Type="http://schemas.openxmlformats.org/officeDocument/2006/relationships/hyperlink" Target="https://podminky.urs.cz/item/CS_URS_2024_01/629995101" TargetMode="External" /><Relationship Id="rId37" Type="http://schemas.openxmlformats.org/officeDocument/2006/relationships/hyperlink" Target="https://podminky.urs.cz/item/CS_URS_2024_01/935932116" TargetMode="External" /><Relationship Id="rId38" Type="http://schemas.openxmlformats.org/officeDocument/2006/relationships/hyperlink" Target="https://podminky.urs.cz/item/CS_URS_2024_01/941321112" TargetMode="External" /><Relationship Id="rId39" Type="http://schemas.openxmlformats.org/officeDocument/2006/relationships/hyperlink" Target="https://podminky.urs.cz/item/CS_URS_2024_01/941321212" TargetMode="External" /><Relationship Id="rId40" Type="http://schemas.openxmlformats.org/officeDocument/2006/relationships/hyperlink" Target="https://podminky.urs.cz/item/CS_URS_2024_01/941321812" TargetMode="External" /><Relationship Id="rId41" Type="http://schemas.openxmlformats.org/officeDocument/2006/relationships/hyperlink" Target="https://podminky.urs.cz/item/CS_URS_2024_01/944511111" TargetMode="External" /><Relationship Id="rId42" Type="http://schemas.openxmlformats.org/officeDocument/2006/relationships/hyperlink" Target="https://podminky.urs.cz/item/CS_URS_2024_01/944511211" TargetMode="External" /><Relationship Id="rId43" Type="http://schemas.openxmlformats.org/officeDocument/2006/relationships/hyperlink" Target="https://podminky.urs.cz/item/CS_URS_2024_01/944511811" TargetMode="External" /><Relationship Id="rId44" Type="http://schemas.openxmlformats.org/officeDocument/2006/relationships/hyperlink" Target="https://podminky.urs.cz/item/CS_URS_2024_01/953943211" TargetMode="External" /><Relationship Id="rId45" Type="http://schemas.openxmlformats.org/officeDocument/2006/relationships/hyperlink" Target="https://podminky.urs.cz/item/CS_URS_2024_01/953961112" TargetMode="External" /><Relationship Id="rId46" Type="http://schemas.openxmlformats.org/officeDocument/2006/relationships/hyperlink" Target="https://podminky.urs.cz/item/CS_URS_2024_01/953965117" TargetMode="External" /><Relationship Id="rId47" Type="http://schemas.openxmlformats.org/officeDocument/2006/relationships/hyperlink" Target="https://podminky.urs.cz/item/CS_URS_2024_01/961021311" TargetMode="External" /><Relationship Id="rId48" Type="http://schemas.openxmlformats.org/officeDocument/2006/relationships/hyperlink" Target="https://podminky.urs.cz/item/CS_URS_2024_01/961055111" TargetMode="External" /><Relationship Id="rId49" Type="http://schemas.openxmlformats.org/officeDocument/2006/relationships/hyperlink" Target="https://podminky.urs.cz/item/CS_URS_2024_01/962032112" TargetMode="External" /><Relationship Id="rId50" Type="http://schemas.openxmlformats.org/officeDocument/2006/relationships/hyperlink" Target="https://podminky.urs.cz/item/CS_URS_2024_01/962032681" TargetMode="External" /><Relationship Id="rId51" Type="http://schemas.openxmlformats.org/officeDocument/2006/relationships/hyperlink" Target="https://podminky.urs.cz/item/CS_URS_2024_01/965042241" TargetMode="External" /><Relationship Id="rId52" Type="http://schemas.openxmlformats.org/officeDocument/2006/relationships/hyperlink" Target="https://podminky.urs.cz/item/CS_URS_2024_01/965082941" TargetMode="External" /><Relationship Id="rId53" Type="http://schemas.openxmlformats.org/officeDocument/2006/relationships/hyperlink" Target="https://podminky.urs.cz/item/CS_URS_2024_01/968072558" TargetMode="External" /><Relationship Id="rId54" Type="http://schemas.openxmlformats.org/officeDocument/2006/relationships/hyperlink" Target="https://podminky.urs.cz/item/CS_URS_2024_01/968072559" TargetMode="External" /><Relationship Id="rId55" Type="http://schemas.openxmlformats.org/officeDocument/2006/relationships/hyperlink" Target="https://podminky.urs.cz/item/CS_URS_2024_01/977211134" TargetMode="External" /><Relationship Id="rId56" Type="http://schemas.openxmlformats.org/officeDocument/2006/relationships/hyperlink" Target="https://podminky.urs.cz/item/CS_URS_2024_01/997013153" TargetMode="External" /><Relationship Id="rId57" Type="http://schemas.openxmlformats.org/officeDocument/2006/relationships/hyperlink" Target="https://podminky.urs.cz/item/CS_URS_2024_01/997013501" TargetMode="External" /><Relationship Id="rId58" Type="http://schemas.openxmlformats.org/officeDocument/2006/relationships/hyperlink" Target="https://podminky.urs.cz/item/CS_URS_2024_01/997013509" TargetMode="External" /><Relationship Id="rId59" Type="http://schemas.openxmlformats.org/officeDocument/2006/relationships/hyperlink" Target="https://podminky.urs.cz/item/CS_URS_2024_01/997013601" TargetMode="External" /><Relationship Id="rId60" Type="http://schemas.openxmlformats.org/officeDocument/2006/relationships/hyperlink" Target="https://podminky.urs.cz/item/CS_URS_2024_01/997013602" TargetMode="External" /><Relationship Id="rId61" Type="http://schemas.openxmlformats.org/officeDocument/2006/relationships/hyperlink" Target="https://podminky.urs.cz/item/CS_URS_2024_01/997013603" TargetMode="External" /><Relationship Id="rId62" Type="http://schemas.openxmlformats.org/officeDocument/2006/relationships/hyperlink" Target="https://podminky.urs.cz/item/CS_URS_2024_01/997013631" TargetMode="External" /><Relationship Id="rId63" Type="http://schemas.openxmlformats.org/officeDocument/2006/relationships/hyperlink" Target="https://podminky.urs.cz/item/CS_URS_2024_01/997013635" TargetMode="External" /><Relationship Id="rId64" Type="http://schemas.openxmlformats.org/officeDocument/2006/relationships/hyperlink" Target="https://podminky.urs.cz/item/CS_URS_2024_01/997013655" TargetMode="External" /><Relationship Id="rId65" Type="http://schemas.openxmlformats.org/officeDocument/2006/relationships/hyperlink" Target="https://podminky.urs.cz/item/CS_URS_2024_01/997013814" TargetMode="External" /><Relationship Id="rId66" Type="http://schemas.openxmlformats.org/officeDocument/2006/relationships/hyperlink" Target="https://podminky.urs.cz/item/CS_URS_2024_01/997013861" TargetMode="External" /><Relationship Id="rId67" Type="http://schemas.openxmlformats.org/officeDocument/2006/relationships/hyperlink" Target="https://podminky.urs.cz/item/CS_URS_2024_01/997013862" TargetMode="External" /><Relationship Id="rId68" Type="http://schemas.openxmlformats.org/officeDocument/2006/relationships/hyperlink" Target="https://podminky.urs.cz/item/CS_URS_2024_01/997013863" TargetMode="External" /><Relationship Id="rId69" Type="http://schemas.openxmlformats.org/officeDocument/2006/relationships/hyperlink" Target="https://podminky.urs.cz/item/CS_URS_2024_01/997013873" TargetMode="External" /><Relationship Id="rId70" Type="http://schemas.openxmlformats.org/officeDocument/2006/relationships/hyperlink" Target="https://podminky.urs.cz/item/CS_URS_2023_02/997241521" TargetMode="External" /><Relationship Id="rId71" Type="http://schemas.openxmlformats.org/officeDocument/2006/relationships/hyperlink" Target="https://podminky.urs.cz/item/CS_URS_2024_01/997241535" TargetMode="External" /><Relationship Id="rId72" Type="http://schemas.openxmlformats.org/officeDocument/2006/relationships/hyperlink" Target="https://podminky.urs.cz/item/CS_URS_2024_01/998011002" TargetMode="External" /><Relationship Id="rId73" Type="http://schemas.openxmlformats.org/officeDocument/2006/relationships/hyperlink" Target="https://podminky.urs.cz/item/CS_URS_2024_01/998011014" TargetMode="External" /><Relationship Id="rId74" Type="http://schemas.openxmlformats.org/officeDocument/2006/relationships/hyperlink" Target="https://podminky.urs.cz/item/CS_URS_2024_01/711111001" TargetMode="External" /><Relationship Id="rId75" Type="http://schemas.openxmlformats.org/officeDocument/2006/relationships/hyperlink" Target="https://podminky.urs.cz/item/CS_URS_2024_01/711112001" TargetMode="External" /><Relationship Id="rId76" Type="http://schemas.openxmlformats.org/officeDocument/2006/relationships/hyperlink" Target="https://podminky.urs.cz/item/CS_URS_2024_01/711141559" TargetMode="External" /><Relationship Id="rId77" Type="http://schemas.openxmlformats.org/officeDocument/2006/relationships/hyperlink" Target="https://podminky.urs.cz/item/CS_URS_2024_01/711142559" TargetMode="External" /><Relationship Id="rId78" Type="http://schemas.openxmlformats.org/officeDocument/2006/relationships/hyperlink" Target="https://podminky.urs.cz/item/CS_URS_2024_01/711161273" TargetMode="External" /><Relationship Id="rId79" Type="http://schemas.openxmlformats.org/officeDocument/2006/relationships/hyperlink" Target="https://podminky.urs.cz/item/CS_URS_2024_01/711193121" TargetMode="External" /><Relationship Id="rId80" Type="http://schemas.openxmlformats.org/officeDocument/2006/relationships/hyperlink" Target="https://podminky.urs.cz/item/CS_URS_2024_01/998711102" TargetMode="External" /><Relationship Id="rId81" Type="http://schemas.openxmlformats.org/officeDocument/2006/relationships/hyperlink" Target="https://podminky.urs.cz/item/CS_URS_2024_01/998711193" TargetMode="External" /><Relationship Id="rId82" Type="http://schemas.openxmlformats.org/officeDocument/2006/relationships/hyperlink" Target="https://podminky.urs.cz/item/CS_URS_2024_01/712311101" TargetMode="External" /><Relationship Id="rId83" Type="http://schemas.openxmlformats.org/officeDocument/2006/relationships/hyperlink" Target="https://podminky.urs.cz/item/CS_URS_2024_01/712341559" TargetMode="External" /><Relationship Id="rId84" Type="http://schemas.openxmlformats.org/officeDocument/2006/relationships/hyperlink" Target="https://podminky.urs.cz/item/CS_URS_2024_01/998712102" TargetMode="External" /><Relationship Id="rId85" Type="http://schemas.openxmlformats.org/officeDocument/2006/relationships/hyperlink" Target="https://podminky.urs.cz/item/CS_URS_2024_01/998712193" TargetMode="External" /><Relationship Id="rId86" Type="http://schemas.openxmlformats.org/officeDocument/2006/relationships/hyperlink" Target="https://podminky.urs.cz/item/CS_URS_2024_01/713110831" TargetMode="External" /><Relationship Id="rId87" Type="http://schemas.openxmlformats.org/officeDocument/2006/relationships/hyperlink" Target="https://podminky.urs.cz/item/CS_URS_2024_01/713131141" TargetMode="External" /><Relationship Id="rId88" Type="http://schemas.openxmlformats.org/officeDocument/2006/relationships/hyperlink" Target="https://podminky.urs.cz/item/CS_URS_2024_01/713151131" TargetMode="External" /><Relationship Id="rId89" Type="http://schemas.openxmlformats.org/officeDocument/2006/relationships/hyperlink" Target="https://podminky.urs.cz/item/CS_URS_2024_01/998713102" TargetMode="External" /><Relationship Id="rId90" Type="http://schemas.openxmlformats.org/officeDocument/2006/relationships/hyperlink" Target="https://podminky.urs.cz/item/CS_URS_2024_01/998713193" TargetMode="External" /><Relationship Id="rId91" Type="http://schemas.openxmlformats.org/officeDocument/2006/relationships/hyperlink" Target="https://podminky.urs.cz/item/CS_URS_2024_01/722254116" TargetMode="External" /><Relationship Id="rId92" Type="http://schemas.openxmlformats.org/officeDocument/2006/relationships/hyperlink" Target="https://podminky.urs.cz/item/CS_URS_2024_01/762081150" TargetMode="External" /><Relationship Id="rId93" Type="http://schemas.openxmlformats.org/officeDocument/2006/relationships/hyperlink" Target="https://podminky.urs.cz/item/CS_URS_2024_01/762123110" TargetMode="External" /><Relationship Id="rId94" Type="http://schemas.openxmlformats.org/officeDocument/2006/relationships/hyperlink" Target="https://podminky.urs.cz/item/CS_URS_2024_01/762332131" TargetMode="External" /><Relationship Id="rId95" Type="http://schemas.openxmlformats.org/officeDocument/2006/relationships/hyperlink" Target="https://podminky.urs.cz/item/CS_URS_2024_01/762332132" TargetMode="External" /><Relationship Id="rId96" Type="http://schemas.openxmlformats.org/officeDocument/2006/relationships/hyperlink" Target="https://podminky.urs.cz/item/CS_URS_2024_01/762332135" TargetMode="External" /><Relationship Id="rId97" Type="http://schemas.openxmlformats.org/officeDocument/2006/relationships/hyperlink" Target="https://podminky.urs.cz/item/CS_URS_2024_01/762341210" TargetMode="External" /><Relationship Id="rId98" Type="http://schemas.openxmlformats.org/officeDocument/2006/relationships/hyperlink" Target="https://podminky.urs.cz/item/CS_URS_2024_01/762342511" TargetMode="External" /><Relationship Id="rId99" Type="http://schemas.openxmlformats.org/officeDocument/2006/relationships/hyperlink" Target="https://podminky.urs.cz/item/CS_URS_2024_01/762395000" TargetMode="External" /><Relationship Id="rId100" Type="http://schemas.openxmlformats.org/officeDocument/2006/relationships/hyperlink" Target="https://podminky.urs.cz/item/CS_URS_2024_01/998762102" TargetMode="External" /><Relationship Id="rId101" Type="http://schemas.openxmlformats.org/officeDocument/2006/relationships/hyperlink" Target="https://podminky.urs.cz/item/CS_URS_2024_01/998762194" TargetMode="External" /><Relationship Id="rId102" Type="http://schemas.openxmlformats.org/officeDocument/2006/relationships/hyperlink" Target="https://podminky.urs.cz/item/CS_URS_2024_01/764211634" TargetMode="External" /><Relationship Id="rId103" Type="http://schemas.openxmlformats.org/officeDocument/2006/relationships/hyperlink" Target="https://podminky.urs.cz/item/CS_URS_2024_01/764212664" TargetMode="External" /><Relationship Id="rId104" Type="http://schemas.openxmlformats.org/officeDocument/2006/relationships/hyperlink" Target="https://podminky.urs.cz/item/CS_URS_2024_01/764216642" TargetMode="External" /><Relationship Id="rId105" Type="http://schemas.openxmlformats.org/officeDocument/2006/relationships/hyperlink" Target="https://podminky.urs.cz/item/CS_URS_2024_01/764223458" TargetMode="External" /><Relationship Id="rId106" Type="http://schemas.openxmlformats.org/officeDocument/2006/relationships/hyperlink" Target="https://podminky.urs.cz/item/CS_URS_2024_01/764311613" TargetMode="External" /><Relationship Id="rId107" Type="http://schemas.openxmlformats.org/officeDocument/2006/relationships/hyperlink" Target="https://podminky.urs.cz/item/CS_URS_2024_01/764311614" TargetMode="External" /><Relationship Id="rId108" Type="http://schemas.openxmlformats.org/officeDocument/2006/relationships/hyperlink" Target="https://podminky.urs.cz/item/CS_URS_2024_01/764511603" TargetMode="External" /><Relationship Id="rId109" Type="http://schemas.openxmlformats.org/officeDocument/2006/relationships/hyperlink" Target="https://podminky.urs.cz/item/CS_URS_2024_01/764518622" TargetMode="External" /><Relationship Id="rId110" Type="http://schemas.openxmlformats.org/officeDocument/2006/relationships/hyperlink" Target="https://podminky.urs.cz/item/CS_URS_2024_01/998764102" TargetMode="External" /><Relationship Id="rId111" Type="http://schemas.openxmlformats.org/officeDocument/2006/relationships/hyperlink" Target="https://podminky.urs.cz/item/CS_URS_2024_01/998764193" TargetMode="External" /><Relationship Id="rId112" Type="http://schemas.openxmlformats.org/officeDocument/2006/relationships/hyperlink" Target="https://podminky.urs.cz/item/CS_URS_2024_01/765123122" TargetMode="External" /><Relationship Id="rId113" Type="http://schemas.openxmlformats.org/officeDocument/2006/relationships/hyperlink" Target="https://podminky.urs.cz/item/CS_URS_2024_01/765191011" TargetMode="External" /><Relationship Id="rId114" Type="http://schemas.openxmlformats.org/officeDocument/2006/relationships/hyperlink" Target="https://podminky.urs.cz/item/CS_URS_2024_01/765191031" TargetMode="External" /><Relationship Id="rId115" Type="http://schemas.openxmlformats.org/officeDocument/2006/relationships/hyperlink" Target="https://podminky.urs.cz/item/CS_URS_2024_01/998765102" TargetMode="External" /><Relationship Id="rId116" Type="http://schemas.openxmlformats.org/officeDocument/2006/relationships/hyperlink" Target="https://podminky.urs.cz/item/CS_URS_2024_01/998765193" TargetMode="External" /><Relationship Id="rId117" Type="http://schemas.openxmlformats.org/officeDocument/2006/relationships/hyperlink" Target="https://podminky.urs.cz/item/CS_URS_2024_01/766411821" TargetMode="External" /><Relationship Id="rId118" Type="http://schemas.openxmlformats.org/officeDocument/2006/relationships/hyperlink" Target="https://podminky.urs.cz/item/CS_URS_2024_01/766411822" TargetMode="External" /><Relationship Id="rId119" Type="http://schemas.openxmlformats.org/officeDocument/2006/relationships/hyperlink" Target="https://podminky.urs.cz/item/CS_URS_2024_01/766412213" TargetMode="External" /><Relationship Id="rId120" Type="http://schemas.openxmlformats.org/officeDocument/2006/relationships/hyperlink" Target="https://podminky.urs.cz/item/CS_URS_2024_01/766417211" TargetMode="External" /><Relationship Id="rId121" Type="http://schemas.openxmlformats.org/officeDocument/2006/relationships/hyperlink" Target="https://podminky.urs.cz/item/CS_URS_2024_01/998766102" TargetMode="External" /><Relationship Id="rId122" Type="http://schemas.openxmlformats.org/officeDocument/2006/relationships/hyperlink" Target="https://podminky.urs.cz/item/CS_URS_2024_01/998766193" TargetMode="External" /><Relationship Id="rId123" Type="http://schemas.openxmlformats.org/officeDocument/2006/relationships/hyperlink" Target="https://podminky.urs.cz/item/CS_URS_2024_01/767590120" TargetMode="External" /><Relationship Id="rId124" Type="http://schemas.openxmlformats.org/officeDocument/2006/relationships/hyperlink" Target="https://podminky.urs.cz/item/CS_URS_2024_01/767610118" TargetMode="External" /><Relationship Id="rId125" Type="http://schemas.openxmlformats.org/officeDocument/2006/relationships/hyperlink" Target="https://podminky.urs.cz/item/CS_URS_2024_01/767640111" TargetMode="External" /><Relationship Id="rId126" Type="http://schemas.openxmlformats.org/officeDocument/2006/relationships/hyperlink" Target="https://podminky.urs.cz/item/CS_URS_2024_01/767662110" TargetMode="External" /><Relationship Id="rId127" Type="http://schemas.openxmlformats.org/officeDocument/2006/relationships/hyperlink" Target="https://podminky.urs.cz/item/CS_URS_2024_01/998767102" TargetMode="External" /><Relationship Id="rId128" Type="http://schemas.openxmlformats.org/officeDocument/2006/relationships/hyperlink" Target="https://podminky.urs.cz/item/CS_URS_2024_01/998767193" TargetMode="External" /><Relationship Id="rId129" Type="http://schemas.openxmlformats.org/officeDocument/2006/relationships/hyperlink" Target="https://podminky.urs.cz/item/CS_URS_2024_01/012103000" TargetMode="External" /><Relationship Id="rId130" Type="http://schemas.openxmlformats.org/officeDocument/2006/relationships/hyperlink" Target="https://podminky.urs.cz/item/CS_URS_2024_01/012303000" TargetMode="External" /><Relationship Id="rId131" Type="http://schemas.openxmlformats.org/officeDocument/2006/relationships/hyperlink" Target="https://podminky.urs.cz/item/CS_URS_2024_01/013254000" TargetMode="External" /><Relationship Id="rId132" Type="http://schemas.openxmlformats.org/officeDocument/2006/relationships/hyperlink" Target="https://podminky.urs.cz/item/CS_URS_2024_01/030001000" TargetMode="External" /><Relationship Id="rId133" Type="http://schemas.openxmlformats.org/officeDocument/2006/relationships/hyperlink" Target="https://podminky.urs.cz/item/CS_URS_2024_01/034103000" TargetMode="External" /><Relationship Id="rId134" Type="http://schemas.openxmlformats.org/officeDocument/2006/relationships/hyperlink" Target="https://podminky.urs.cz/item/CS_URS_2024_01/039203000" TargetMode="External" /><Relationship Id="rId135" Type="http://schemas.openxmlformats.org/officeDocument/2006/relationships/hyperlink" Target="https://podminky.urs.cz/item/CS_URS_2024_01/043002000" TargetMode="External" /><Relationship Id="rId136" Type="http://schemas.openxmlformats.org/officeDocument/2006/relationships/hyperlink" Target="https://podminky.urs.cz/item/CS_URS_2024_01/045303000" TargetMode="External" /><Relationship Id="rId1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31/22/242_V08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Areál železničního depa v Dolní Lipce- 0. etapa- zprovoznění kolejiště k výtopně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Dolní Lipka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2. 4. 2024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Pardubický kraj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PRODIN a. s.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PRODIN a. s.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'SO06.01 - Objekt výtopny'!J30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'SO06.01 - Objekt výtopny'!P105</f>
        <v>0</v>
      </c>
      <c r="AV55" s="121">
        <f>'SO06.01 - Objekt výtopny'!J33</f>
        <v>0</v>
      </c>
      <c r="AW55" s="121">
        <f>'SO06.01 - Objekt výtopny'!J34</f>
        <v>0</v>
      </c>
      <c r="AX55" s="121">
        <f>'SO06.01 - Objekt výtopny'!J35</f>
        <v>0</v>
      </c>
      <c r="AY55" s="121">
        <f>'SO06.01 - Objekt výtopny'!J36</f>
        <v>0</v>
      </c>
      <c r="AZ55" s="121">
        <f>'SO06.01 - Objekt výtopny'!F33</f>
        <v>0</v>
      </c>
      <c r="BA55" s="121">
        <f>'SO06.01 - Objekt výtopny'!F34</f>
        <v>0</v>
      </c>
      <c r="BB55" s="121">
        <f>'SO06.01 - Objekt výtopny'!F35</f>
        <v>0</v>
      </c>
      <c r="BC55" s="121">
        <f>'SO06.01 - Objekt výtopny'!F36</f>
        <v>0</v>
      </c>
      <c r="BD55" s="123">
        <f>'SO06.01 - Objekt výtopny'!F37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'SO06.02 - Koleje'!J30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5">
        <v>0</v>
      </c>
      <c r="AT56" s="126">
        <f>ROUND(SUM(AV56:AW56),2)</f>
        <v>0</v>
      </c>
      <c r="AU56" s="127">
        <f>'SO06.02 - Koleje'!P83</f>
        <v>0</v>
      </c>
      <c r="AV56" s="126">
        <f>'SO06.02 - Koleje'!J33</f>
        <v>0</v>
      </c>
      <c r="AW56" s="126">
        <f>'SO06.02 - Koleje'!J34</f>
        <v>0</v>
      </c>
      <c r="AX56" s="126">
        <f>'SO06.02 - Koleje'!J35</f>
        <v>0</v>
      </c>
      <c r="AY56" s="126">
        <f>'SO06.02 - Koleje'!J36</f>
        <v>0</v>
      </c>
      <c r="AZ56" s="126">
        <f>'SO06.02 - Koleje'!F33</f>
        <v>0</v>
      </c>
      <c r="BA56" s="126">
        <f>'SO06.02 - Koleje'!F34</f>
        <v>0</v>
      </c>
      <c r="BB56" s="126">
        <f>'SO06.02 - Koleje'!F35</f>
        <v>0</v>
      </c>
      <c r="BC56" s="126">
        <f>'SO06.02 - Koleje'!F36</f>
        <v>0</v>
      </c>
      <c r="BD56" s="128">
        <f>'SO06.02 - Koleje'!F37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DB7D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06.01 - Objekt výtopny'!C2" display="/"/>
    <hyperlink ref="A56" location="'SO06.02 - Kolej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 hidden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 hidden="1">
      <c r="B4" s="21"/>
      <c r="D4" s="131" t="s">
        <v>85</v>
      </c>
      <c r="L4" s="21"/>
      <c r="M4" s="132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33" t="s">
        <v>16</v>
      </c>
      <c r="L6" s="21"/>
    </row>
    <row r="7" spans="2:12" s="1" customFormat="1" ht="26.25" customHeight="1" hidden="1">
      <c r="B7" s="21"/>
      <c r="E7" s="134" t="str">
        <f>'Rekapitulace stavby'!K6</f>
        <v>Areál železničního depa v Dolní Lipce- 0. etapa- zprovoznění kolejiště k výtopně</v>
      </c>
      <c r="F7" s="133"/>
      <c r="G7" s="133"/>
      <c r="H7" s="133"/>
      <c r="L7" s="21"/>
    </row>
    <row r="8" spans="1:31" s="2" customFormat="1" ht="12" customHeight="1" hidden="1">
      <c r="A8" s="39"/>
      <c r="B8" s="45"/>
      <c r="C8" s="39"/>
      <c r="D8" s="133" t="s">
        <v>86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36" t="s">
        <v>87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2. 4. 2024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ROUND(J105,2)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7" t="s">
        <v>41</v>
      </c>
      <c r="E33" s="133" t="s">
        <v>42</v>
      </c>
      <c r="F33" s="148">
        <f>ROUND((SUM(BE105:BE715)),2)</f>
        <v>0</v>
      </c>
      <c r="G33" s="39"/>
      <c r="H33" s="39"/>
      <c r="I33" s="149">
        <v>0.21</v>
      </c>
      <c r="J33" s="148">
        <f>ROUND(((SUM(BE105:BE715))*I33),2)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3" t="s">
        <v>43</v>
      </c>
      <c r="F34" s="148">
        <f>ROUND((SUM(BF105:BF715)),2)</f>
        <v>0</v>
      </c>
      <c r="G34" s="39"/>
      <c r="H34" s="39"/>
      <c r="I34" s="149">
        <v>0.15</v>
      </c>
      <c r="J34" s="148">
        <f>ROUND(((SUM(BF105:BF715))*I34),2)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ROUND((SUM(BG105:BG715)),2)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ROUND((SUM(BH105:BH715)),2)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ROUND((SUM(BI105:BI715)),2)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t="12" hidden="1"/>
    <row r="42" ht="12" hidden="1"/>
    <row r="43" ht="12" hidden="1"/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Areál železničního depa v Dolní Lipce- 0. etapa- zprovoznění kolejiště k výtopně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SO06.01 - Objekt výtopny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Dolní Lipka</v>
      </c>
      <c r="G52" s="41"/>
      <c r="H52" s="41"/>
      <c r="I52" s="33" t="s">
        <v>23</v>
      </c>
      <c r="J52" s="73" t="str">
        <f>IF(J12="","",J12)</f>
        <v>2. 4. 2024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Pardubický kraj</v>
      </c>
      <c r="G54" s="41"/>
      <c r="H54" s="41"/>
      <c r="I54" s="33" t="s">
        <v>31</v>
      </c>
      <c r="J54" s="37" t="str">
        <f>E21</f>
        <v>PRODIN a. 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PRODIN a. s.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J105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pans="1:31" s="9" customFormat="1" ht="24.95" customHeight="1">
      <c r="A60" s="9"/>
      <c r="B60" s="166"/>
      <c r="C60" s="167"/>
      <c r="D60" s="168" t="s">
        <v>92</v>
      </c>
      <c r="E60" s="169"/>
      <c r="F60" s="169"/>
      <c r="G60" s="169"/>
      <c r="H60" s="169"/>
      <c r="I60" s="169"/>
      <c r="J60" s="170">
        <f>J106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93</v>
      </c>
      <c r="E61" s="175"/>
      <c r="F61" s="175"/>
      <c r="G61" s="175"/>
      <c r="H61" s="175"/>
      <c r="I61" s="175"/>
      <c r="J61" s="176">
        <f>J107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94</v>
      </c>
      <c r="E62" s="175"/>
      <c r="F62" s="175"/>
      <c r="G62" s="175"/>
      <c r="H62" s="175"/>
      <c r="I62" s="175"/>
      <c r="J62" s="176">
        <f>J157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95</v>
      </c>
      <c r="E63" s="175"/>
      <c r="F63" s="175"/>
      <c r="G63" s="175"/>
      <c r="H63" s="175"/>
      <c r="I63" s="175"/>
      <c r="J63" s="176">
        <f>J186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96</v>
      </c>
      <c r="E64" s="175"/>
      <c r="F64" s="175"/>
      <c r="G64" s="175"/>
      <c r="H64" s="175"/>
      <c r="I64" s="175"/>
      <c r="J64" s="176">
        <f>J210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97</v>
      </c>
      <c r="E65" s="175"/>
      <c r="F65" s="175"/>
      <c r="G65" s="175"/>
      <c r="H65" s="175"/>
      <c r="I65" s="175"/>
      <c r="J65" s="176">
        <f>J229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98</v>
      </c>
      <c r="E66" s="175"/>
      <c r="F66" s="175"/>
      <c r="G66" s="175"/>
      <c r="H66" s="175"/>
      <c r="I66" s="175"/>
      <c r="J66" s="176">
        <f>J242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99</v>
      </c>
      <c r="E67" s="175"/>
      <c r="F67" s="175"/>
      <c r="G67" s="175"/>
      <c r="H67" s="175"/>
      <c r="I67" s="175"/>
      <c r="J67" s="176">
        <f>J270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100</v>
      </c>
      <c r="E68" s="175"/>
      <c r="F68" s="175"/>
      <c r="G68" s="175"/>
      <c r="H68" s="175"/>
      <c r="I68" s="175"/>
      <c r="J68" s="176">
        <f>J343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101</v>
      </c>
      <c r="E69" s="175"/>
      <c r="F69" s="175"/>
      <c r="G69" s="175"/>
      <c r="H69" s="175"/>
      <c r="I69" s="175"/>
      <c r="J69" s="176">
        <f>J404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6"/>
      <c r="C70" s="167"/>
      <c r="D70" s="168" t="s">
        <v>102</v>
      </c>
      <c r="E70" s="169"/>
      <c r="F70" s="169"/>
      <c r="G70" s="169"/>
      <c r="H70" s="169"/>
      <c r="I70" s="169"/>
      <c r="J70" s="170">
        <f>J409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2"/>
      <c r="C71" s="173"/>
      <c r="D71" s="174" t="s">
        <v>103</v>
      </c>
      <c r="E71" s="175"/>
      <c r="F71" s="175"/>
      <c r="G71" s="175"/>
      <c r="H71" s="175"/>
      <c r="I71" s="175"/>
      <c r="J71" s="176">
        <f>J410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104</v>
      </c>
      <c r="E72" s="175"/>
      <c r="F72" s="175"/>
      <c r="G72" s="175"/>
      <c r="H72" s="175"/>
      <c r="I72" s="175"/>
      <c r="J72" s="176">
        <f>J443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105</v>
      </c>
      <c r="E73" s="175"/>
      <c r="F73" s="175"/>
      <c r="G73" s="175"/>
      <c r="H73" s="175"/>
      <c r="I73" s="175"/>
      <c r="J73" s="176">
        <f>J466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106</v>
      </c>
      <c r="E74" s="175"/>
      <c r="F74" s="175"/>
      <c r="G74" s="175"/>
      <c r="H74" s="175"/>
      <c r="I74" s="175"/>
      <c r="J74" s="176">
        <f>J487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107</v>
      </c>
      <c r="E75" s="175"/>
      <c r="F75" s="175"/>
      <c r="G75" s="175"/>
      <c r="H75" s="175"/>
      <c r="I75" s="175"/>
      <c r="J75" s="176">
        <f>J491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108</v>
      </c>
      <c r="E76" s="175"/>
      <c r="F76" s="175"/>
      <c r="G76" s="175"/>
      <c r="H76" s="175"/>
      <c r="I76" s="175"/>
      <c r="J76" s="176">
        <f>J565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109</v>
      </c>
      <c r="E77" s="175"/>
      <c r="F77" s="175"/>
      <c r="G77" s="175"/>
      <c r="H77" s="175"/>
      <c r="I77" s="175"/>
      <c r="J77" s="176">
        <f>J596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110</v>
      </c>
      <c r="E78" s="175"/>
      <c r="F78" s="175"/>
      <c r="G78" s="175"/>
      <c r="H78" s="175"/>
      <c r="I78" s="175"/>
      <c r="J78" s="176">
        <f>J619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2"/>
      <c r="C79" s="173"/>
      <c r="D79" s="174" t="s">
        <v>111</v>
      </c>
      <c r="E79" s="175"/>
      <c r="F79" s="175"/>
      <c r="G79" s="175"/>
      <c r="H79" s="175"/>
      <c r="I79" s="175"/>
      <c r="J79" s="176">
        <f>J651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9" customFormat="1" ht="24.95" customHeight="1">
      <c r="A80" s="9"/>
      <c r="B80" s="166"/>
      <c r="C80" s="167"/>
      <c r="D80" s="168" t="s">
        <v>112</v>
      </c>
      <c r="E80" s="169"/>
      <c r="F80" s="169"/>
      <c r="G80" s="169"/>
      <c r="H80" s="169"/>
      <c r="I80" s="169"/>
      <c r="J80" s="170">
        <f>J689</f>
        <v>0</v>
      </c>
      <c r="K80" s="167"/>
      <c r="L80" s="171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10" customFormat="1" ht="19.9" customHeight="1">
      <c r="A81" s="10"/>
      <c r="B81" s="172"/>
      <c r="C81" s="173"/>
      <c r="D81" s="174" t="s">
        <v>113</v>
      </c>
      <c r="E81" s="175"/>
      <c r="F81" s="175"/>
      <c r="G81" s="175"/>
      <c r="H81" s="175"/>
      <c r="I81" s="175"/>
      <c r="J81" s="176">
        <f>J690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66"/>
      <c r="C82" s="167"/>
      <c r="D82" s="168" t="s">
        <v>114</v>
      </c>
      <c r="E82" s="169"/>
      <c r="F82" s="169"/>
      <c r="G82" s="169"/>
      <c r="H82" s="169"/>
      <c r="I82" s="169"/>
      <c r="J82" s="170">
        <f>J695</f>
        <v>0</v>
      </c>
      <c r="K82" s="167"/>
      <c r="L82" s="171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0" customFormat="1" ht="19.9" customHeight="1">
      <c r="A83" s="10"/>
      <c r="B83" s="172"/>
      <c r="C83" s="173"/>
      <c r="D83" s="174" t="s">
        <v>115</v>
      </c>
      <c r="E83" s="175"/>
      <c r="F83" s="175"/>
      <c r="G83" s="175"/>
      <c r="H83" s="175"/>
      <c r="I83" s="175"/>
      <c r="J83" s="176">
        <f>J696</f>
        <v>0</v>
      </c>
      <c r="K83" s="173"/>
      <c r="L83" s="17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2"/>
      <c r="C84" s="173"/>
      <c r="D84" s="174" t="s">
        <v>116</v>
      </c>
      <c r="E84" s="175"/>
      <c r="F84" s="175"/>
      <c r="G84" s="175"/>
      <c r="H84" s="175"/>
      <c r="I84" s="175"/>
      <c r="J84" s="176">
        <f>J703</f>
        <v>0</v>
      </c>
      <c r="K84" s="173"/>
      <c r="L84" s="17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2"/>
      <c r="C85" s="173"/>
      <c r="D85" s="174" t="s">
        <v>117</v>
      </c>
      <c r="E85" s="175"/>
      <c r="F85" s="175"/>
      <c r="G85" s="175"/>
      <c r="H85" s="175"/>
      <c r="I85" s="175"/>
      <c r="J85" s="176">
        <f>J710</f>
        <v>0</v>
      </c>
      <c r="K85" s="173"/>
      <c r="L85" s="17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2" customFormat="1" ht="21.8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91" spans="1:31" s="2" customFormat="1" ht="6.95" customHeight="1">
      <c r="A91" s="39"/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4.95" customHeight="1">
      <c r="A92" s="39"/>
      <c r="B92" s="40"/>
      <c r="C92" s="24" t="s">
        <v>118</v>
      </c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16</v>
      </c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6.25" customHeight="1">
      <c r="A95" s="39"/>
      <c r="B95" s="40"/>
      <c r="C95" s="41"/>
      <c r="D95" s="41"/>
      <c r="E95" s="161" t="str">
        <f>E7</f>
        <v>Areál železničního depa v Dolní Lipce- 0. etapa- zprovoznění kolejiště k výtopně</v>
      </c>
      <c r="F95" s="33"/>
      <c r="G95" s="33"/>
      <c r="H95" s="33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86</v>
      </c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6.5" customHeight="1">
      <c r="A97" s="39"/>
      <c r="B97" s="40"/>
      <c r="C97" s="41"/>
      <c r="D97" s="41"/>
      <c r="E97" s="70" t="str">
        <f>E9</f>
        <v>SO06.01 - Objekt výtopny</v>
      </c>
      <c r="F97" s="41"/>
      <c r="G97" s="41"/>
      <c r="H97" s="41"/>
      <c r="I97" s="41"/>
      <c r="J97" s="41"/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21</v>
      </c>
      <c r="D99" s="41"/>
      <c r="E99" s="41"/>
      <c r="F99" s="28" t="str">
        <f>F12</f>
        <v>Dolní Lipka</v>
      </c>
      <c r="G99" s="41"/>
      <c r="H99" s="41"/>
      <c r="I99" s="33" t="s">
        <v>23</v>
      </c>
      <c r="J99" s="73" t="str">
        <f>IF(J12="","",J12)</f>
        <v>2. 4. 2024</v>
      </c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3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5.15" customHeight="1">
      <c r="A101" s="39"/>
      <c r="B101" s="40"/>
      <c r="C101" s="33" t="s">
        <v>25</v>
      </c>
      <c r="D101" s="41"/>
      <c r="E101" s="41"/>
      <c r="F101" s="28" t="str">
        <f>E15</f>
        <v>Pardubický kraj</v>
      </c>
      <c r="G101" s="41"/>
      <c r="H101" s="41"/>
      <c r="I101" s="33" t="s">
        <v>31</v>
      </c>
      <c r="J101" s="37" t="str">
        <f>E21</f>
        <v>PRODIN a. s.</v>
      </c>
      <c r="K101" s="41"/>
      <c r="L101" s="13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5.15" customHeight="1">
      <c r="A102" s="39"/>
      <c r="B102" s="40"/>
      <c r="C102" s="33" t="s">
        <v>29</v>
      </c>
      <c r="D102" s="41"/>
      <c r="E102" s="41"/>
      <c r="F102" s="28" t="str">
        <f>IF(E18="","",E18)</f>
        <v>Vyplň údaj</v>
      </c>
      <c r="G102" s="41"/>
      <c r="H102" s="41"/>
      <c r="I102" s="33" t="s">
        <v>34</v>
      </c>
      <c r="J102" s="37" t="str">
        <f>E24</f>
        <v>PRODIN a. s.</v>
      </c>
      <c r="K102" s="41"/>
      <c r="L102" s="13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0.3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3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11" customFormat="1" ht="29.25" customHeight="1">
      <c r="A104" s="178"/>
      <c r="B104" s="179"/>
      <c r="C104" s="180" t="s">
        <v>119</v>
      </c>
      <c r="D104" s="181" t="s">
        <v>56</v>
      </c>
      <c r="E104" s="181" t="s">
        <v>52</v>
      </c>
      <c r="F104" s="181" t="s">
        <v>53</v>
      </c>
      <c r="G104" s="181" t="s">
        <v>120</v>
      </c>
      <c r="H104" s="181" t="s">
        <v>121</v>
      </c>
      <c r="I104" s="181" t="s">
        <v>122</v>
      </c>
      <c r="J104" s="181" t="s">
        <v>90</v>
      </c>
      <c r="K104" s="182" t="s">
        <v>123</v>
      </c>
      <c r="L104" s="183"/>
      <c r="M104" s="93" t="s">
        <v>19</v>
      </c>
      <c r="N104" s="94" t="s">
        <v>41</v>
      </c>
      <c r="O104" s="94" t="s">
        <v>124</v>
      </c>
      <c r="P104" s="94" t="s">
        <v>125</v>
      </c>
      <c r="Q104" s="94" t="s">
        <v>126</v>
      </c>
      <c r="R104" s="94" t="s">
        <v>127</v>
      </c>
      <c r="S104" s="94" t="s">
        <v>128</v>
      </c>
      <c r="T104" s="95" t="s">
        <v>129</v>
      </c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</row>
    <row r="105" spans="1:63" s="2" customFormat="1" ht="22.8" customHeight="1">
      <c r="A105" s="39"/>
      <c r="B105" s="40"/>
      <c r="C105" s="100" t="s">
        <v>130</v>
      </c>
      <c r="D105" s="41"/>
      <c r="E105" s="41"/>
      <c r="F105" s="41"/>
      <c r="G105" s="41"/>
      <c r="H105" s="41"/>
      <c r="I105" s="41"/>
      <c r="J105" s="184">
        <f>BK105</f>
        <v>0</v>
      </c>
      <c r="K105" s="41"/>
      <c r="L105" s="45"/>
      <c r="M105" s="96"/>
      <c r="N105" s="185"/>
      <c r="O105" s="97"/>
      <c r="P105" s="186">
        <f>P106+P409+P689+P695</f>
        <v>0</v>
      </c>
      <c r="Q105" s="97"/>
      <c r="R105" s="186">
        <f>R106+R409+R689+R695</f>
        <v>259.37095895999994</v>
      </c>
      <c r="S105" s="97"/>
      <c r="T105" s="187">
        <f>T106+T409+T689+T695</f>
        <v>296.1198568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70</v>
      </c>
      <c r="AU105" s="18" t="s">
        <v>91</v>
      </c>
      <c r="BK105" s="188">
        <f>BK106+BK409+BK689+BK695</f>
        <v>0</v>
      </c>
    </row>
    <row r="106" spans="1:63" s="12" customFormat="1" ht="25.9" customHeight="1">
      <c r="A106" s="12"/>
      <c r="B106" s="189"/>
      <c r="C106" s="190"/>
      <c r="D106" s="191" t="s">
        <v>70</v>
      </c>
      <c r="E106" s="192" t="s">
        <v>131</v>
      </c>
      <c r="F106" s="192" t="s">
        <v>132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P107+P157+P186+P210+P229+P242+P270+P343+P404</f>
        <v>0</v>
      </c>
      <c r="Q106" s="197"/>
      <c r="R106" s="198">
        <f>R107+R157+R186+R210+R229+R242+R270+R343+R404</f>
        <v>219.72497703999997</v>
      </c>
      <c r="S106" s="197"/>
      <c r="T106" s="199">
        <f>T107+T157+T186+T210+T229+T242+T270+T343+T404</f>
        <v>294.9638448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79</v>
      </c>
      <c r="AT106" s="201" t="s">
        <v>70</v>
      </c>
      <c r="AU106" s="201" t="s">
        <v>71</v>
      </c>
      <c r="AY106" s="200" t="s">
        <v>133</v>
      </c>
      <c r="BK106" s="202">
        <f>BK107+BK157+BK186+BK210+BK229+BK242+BK270+BK343+BK404</f>
        <v>0</v>
      </c>
    </row>
    <row r="107" spans="1:63" s="12" customFormat="1" ht="22.8" customHeight="1">
      <c r="A107" s="12"/>
      <c r="B107" s="189"/>
      <c r="C107" s="190"/>
      <c r="D107" s="191" t="s">
        <v>70</v>
      </c>
      <c r="E107" s="203" t="s">
        <v>79</v>
      </c>
      <c r="F107" s="203" t="s">
        <v>134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SUM(P108:P156)</f>
        <v>0</v>
      </c>
      <c r="Q107" s="197"/>
      <c r="R107" s="198">
        <f>SUM(R108:R156)</f>
        <v>0.0006000000000000001</v>
      </c>
      <c r="S107" s="197"/>
      <c r="T107" s="199">
        <f>SUM(T108:T156)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79</v>
      </c>
      <c r="AT107" s="201" t="s">
        <v>70</v>
      </c>
      <c r="AU107" s="201" t="s">
        <v>79</v>
      </c>
      <c r="AY107" s="200" t="s">
        <v>133</v>
      </c>
      <c r="BK107" s="202">
        <f>SUM(BK108:BK156)</f>
        <v>0</v>
      </c>
    </row>
    <row r="108" spans="1:65" s="2" customFormat="1" ht="24.15" customHeight="1">
      <c r="A108" s="39"/>
      <c r="B108" s="40"/>
      <c r="C108" s="205" t="s">
        <v>79</v>
      </c>
      <c r="D108" s="205" t="s">
        <v>135</v>
      </c>
      <c r="E108" s="206" t="s">
        <v>136</v>
      </c>
      <c r="F108" s="207" t="s">
        <v>137</v>
      </c>
      <c r="G108" s="208" t="s">
        <v>138</v>
      </c>
      <c r="H108" s="209">
        <v>20</v>
      </c>
      <c r="I108" s="210"/>
      <c r="J108" s="211">
        <f>ROUND(I108*H108,2)</f>
        <v>0</v>
      </c>
      <c r="K108" s="207" t="s">
        <v>139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3E-05</v>
      </c>
      <c r="R108" s="214">
        <f>Q108*H108</f>
        <v>0.0006000000000000001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140</v>
      </c>
      <c r="AT108" s="216" t="s">
        <v>135</v>
      </c>
      <c r="AU108" s="216" t="s">
        <v>81</v>
      </c>
      <c r="AY108" s="18" t="s">
        <v>133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140</v>
      </c>
      <c r="BM108" s="216" t="s">
        <v>141</v>
      </c>
    </row>
    <row r="109" spans="1:47" s="2" customFormat="1" ht="12">
      <c r="A109" s="39"/>
      <c r="B109" s="40"/>
      <c r="C109" s="41"/>
      <c r="D109" s="218" t="s">
        <v>142</v>
      </c>
      <c r="E109" s="41"/>
      <c r="F109" s="219" t="s">
        <v>143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142</v>
      </c>
      <c r="AU109" s="18" t="s">
        <v>81</v>
      </c>
    </row>
    <row r="110" spans="1:51" s="13" customFormat="1" ht="12">
      <c r="A110" s="13"/>
      <c r="B110" s="223"/>
      <c r="C110" s="224"/>
      <c r="D110" s="225" t="s">
        <v>144</v>
      </c>
      <c r="E110" s="226" t="s">
        <v>19</v>
      </c>
      <c r="F110" s="227" t="s">
        <v>145</v>
      </c>
      <c r="G110" s="224"/>
      <c r="H110" s="228">
        <v>20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144</v>
      </c>
      <c r="AU110" s="234" t="s">
        <v>81</v>
      </c>
      <c r="AV110" s="13" t="s">
        <v>81</v>
      </c>
      <c r="AW110" s="13" t="s">
        <v>33</v>
      </c>
      <c r="AX110" s="13" t="s">
        <v>79</v>
      </c>
      <c r="AY110" s="234" t="s">
        <v>133</v>
      </c>
    </row>
    <row r="111" spans="1:65" s="2" customFormat="1" ht="37.8" customHeight="1">
      <c r="A111" s="39"/>
      <c r="B111" s="40"/>
      <c r="C111" s="205" t="s">
        <v>81</v>
      </c>
      <c r="D111" s="205" t="s">
        <v>135</v>
      </c>
      <c r="E111" s="206" t="s">
        <v>146</v>
      </c>
      <c r="F111" s="207" t="s">
        <v>147</v>
      </c>
      <c r="G111" s="208" t="s">
        <v>148</v>
      </c>
      <c r="H111" s="209">
        <v>2</v>
      </c>
      <c r="I111" s="210"/>
      <c r="J111" s="211">
        <f>ROUND(I111*H111,2)</f>
        <v>0</v>
      </c>
      <c r="K111" s="207" t="s">
        <v>139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140</v>
      </c>
      <c r="AT111" s="216" t="s">
        <v>135</v>
      </c>
      <c r="AU111" s="216" t="s">
        <v>81</v>
      </c>
      <c r="AY111" s="18" t="s">
        <v>133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140</v>
      </c>
      <c r="BM111" s="216" t="s">
        <v>149</v>
      </c>
    </row>
    <row r="112" spans="1:47" s="2" customFormat="1" ht="12">
      <c r="A112" s="39"/>
      <c r="B112" s="40"/>
      <c r="C112" s="41"/>
      <c r="D112" s="218" t="s">
        <v>142</v>
      </c>
      <c r="E112" s="41"/>
      <c r="F112" s="219" t="s">
        <v>150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142</v>
      </c>
      <c r="AU112" s="18" t="s">
        <v>81</v>
      </c>
    </row>
    <row r="113" spans="1:51" s="13" customFormat="1" ht="12">
      <c r="A113" s="13"/>
      <c r="B113" s="223"/>
      <c r="C113" s="224"/>
      <c r="D113" s="225" t="s">
        <v>144</v>
      </c>
      <c r="E113" s="226" t="s">
        <v>19</v>
      </c>
      <c r="F113" s="227" t="s">
        <v>151</v>
      </c>
      <c r="G113" s="224"/>
      <c r="H113" s="228">
        <v>2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144</v>
      </c>
      <c r="AU113" s="234" t="s">
        <v>81</v>
      </c>
      <c r="AV113" s="13" t="s">
        <v>81</v>
      </c>
      <c r="AW113" s="13" t="s">
        <v>33</v>
      </c>
      <c r="AX113" s="13" t="s">
        <v>79</v>
      </c>
      <c r="AY113" s="234" t="s">
        <v>133</v>
      </c>
    </row>
    <row r="114" spans="1:65" s="2" customFormat="1" ht="24.15" customHeight="1">
      <c r="A114" s="39"/>
      <c r="B114" s="40"/>
      <c r="C114" s="205" t="s">
        <v>152</v>
      </c>
      <c r="D114" s="205" t="s">
        <v>135</v>
      </c>
      <c r="E114" s="206" t="s">
        <v>153</v>
      </c>
      <c r="F114" s="207" t="s">
        <v>154</v>
      </c>
      <c r="G114" s="208" t="s">
        <v>155</v>
      </c>
      <c r="H114" s="209">
        <v>114.068</v>
      </c>
      <c r="I114" s="210"/>
      <c r="J114" s="211">
        <f>ROUND(I114*H114,2)</f>
        <v>0</v>
      </c>
      <c r="K114" s="207" t="s">
        <v>139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140</v>
      </c>
      <c r="AT114" s="216" t="s">
        <v>135</v>
      </c>
      <c r="AU114" s="216" t="s">
        <v>81</v>
      </c>
      <c r="AY114" s="18" t="s">
        <v>133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140</v>
      </c>
      <c r="BM114" s="216" t="s">
        <v>156</v>
      </c>
    </row>
    <row r="115" spans="1:47" s="2" customFormat="1" ht="12">
      <c r="A115" s="39"/>
      <c r="B115" s="40"/>
      <c r="C115" s="41"/>
      <c r="D115" s="218" t="s">
        <v>142</v>
      </c>
      <c r="E115" s="41"/>
      <c r="F115" s="219" t="s">
        <v>157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142</v>
      </c>
      <c r="AU115" s="18" t="s">
        <v>81</v>
      </c>
    </row>
    <row r="116" spans="1:51" s="13" customFormat="1" ht="12">
      <c r="A116" s="13"/>
      <c r="B116" s="223"/>
      <c r="C116" s="224"/>
      <c r="D116" s="225" t="s">
        <v>144</v>
      </c>
      <c r="E116" s="226" t="s">
        <v>19</v>
      </c>
      <c r="F116" s="227" t="s">
        <v>158</v>
      </c>
      <c r="G116" s="224"/>
      <c r="H116" s="228">
        <v>114.068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144</v>
      </c>
      <c r="AU116" s="234" t="s">
        <v>81</v>
      </c>
      <c r="AV116" s="13" t="s">
        <v>81</v>
      </c>
      <c r="AW116" s="13" t="s">
        <v>33</v>
      </c>
      <c r="AX116" s="13" t="s">
        <v>79</v>
      </c>
      <c r="AY116" s="234" t="s">
        <v>133</v>
      </c>
    </row>
    <row r="117" spans="1:65" s="2" customFormat="1" ht="44.25" customHeight="1">
      <c r="A117" s="39"/>
      <c r="B117" s="40"/>
      <c r="C117" s="205" t="s">
        <v>140</v>
      </c>
      <c r="D117" s="205" t="s">
        <v>135</v>
      </c>
      <c r="E117" s="206" t="s">
        <v>159</v>
      </c>
      <c r="F117" s="207" t="s">
        <v>160</v>
      </c>
      <c r="G117" s="208" t="s">
        <v>161</v>
      </c>
      <c r="H117" s="209">
        <v>57.295</v>
      </c>
      <c r="I117" s="210"/>
      <c r="J117" s="211">
        <f>ROUND(I117*H117,2)</f>
        <v>0</v>
      </c>
      <c r="K117" s="207" t="s">
        <v>139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140</v>
      </c>
      <c r="AT117" s="216" t="s">
        <v>135</v>
      </c>
      <c r="AU117" s="216" t="s">
        <v>81</v>
      </c>
      <c r="AY117" s="18" t="s">
        <v>133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140</v>
      </c>
      <c r="BM117" s="216" t="s">
        <v>162</v>
      </c>
    </row>
    <row r="118" spans="1:47" s="2" customFormat="1" ht="12">
      <c r="A118" s="39"/>
      <c r="B118" s="40"/>
      <c r="C118" s="41"/>
      <c r="D118" s="218" t="s">
        <v>142</v>
      </c>
      <c r="E118" s="41"/>
      <c r="F118" s="219" t="s">
        <v>163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142</v>
      </c>
      <c r="AU118" s="18" t="s">
        <v>81</v>
      </c>
    </row>
    <row r="119" spans="1:51" s="13" customFormat="1" ht="12">
      <c r="A119" s="13"/>
      <c r="B119" s="223"/>
      <c r="C119" s="224"/>
      <c r="D119" s="225" t="s">
        <v>144</v>
      </c>
      <c r="E119" s="226" t="s">
        <v>19</v>
      </c>
      <c r="F119" s="227" t="s">
        <v>164</v>
      </c>
      <c r="G119" s="224"/>
      <c r="H119" s="228">
        <v>50.76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144</v>
      </c>
      <c r="AU119" s="234" t="s">
        <v>81</v>
      </c>
      <c r="AV119" s="13" t="s">
        <v>81</v>
      </c>
      <c r="AW119" s="13" t="s">
        <v>33</v>
      </c>
      <c r="AX119" s="13" t="s">
        <v>71</v>
      </c>
      <c r="AY119" s="234" t="s">
        <v>133</v>
      </c>
    </row>
    <row r="120" spans="1:51" s="13" customFormat="1" ht="12">
      <c r="A120" s="13"/>
      <c r="B120" s="223"/>
      <c r="C120" s="224"/>
      <c r="D120" s="225" t="s">
        <v>144</v>
      </c>
      <c r="E120" s="226" t="s">
        <v>19</v>
      </c>
      <c r="F120" s="227" t="s">
        <v>165</v>
      </c>
      <c r="G120" s="224"/>
      <c r="H120" s="228">
        <v>6.535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144</v>
      </c>
      <c r="AU120" s="234" t="s">
        <v>81</v>
      </c>
      <c r="AV120" s="13" t="s">
        <v>81</v>
      </c>
      <c r="AW120" s="13" t="s">
        <v>33</v>
      </c>
      <c r="AX120" s="13" t="s">
        <v>71</v>
      </c>
      <c r="AY120" s="234" t="s">
        <v>133</v>
      </c>
    </row>
    <row r="121" spans="1:51" s="14" customFormat="1" ht="12">
      <c r="A121" s="14"/>
      <c r="B121" s="235"/>
      <c r="C121" s="236"/>
      <c r="D121" s="225" t="s">
        <v>144</v>
      </c>
      <c r="E121" s="237" t="s">
        <v>19</v>
      </c>
      <c r="F121" s="238" t="s">
        <v>166</v>
      </c>
      <c r="G121" s="236"/>
      <c r="H121" s="239">
        <v>57.295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144</v>
      </c>
      <c r="AU121" s="245" t="s">
        <v>81</v>
      </c>
      <c r="AV121" s="14" t="s">
        <v>140</v>
      </c>
      <c r="AW121" s="14" t="s">
        <v>33</v>
      </c>
      <c r="AX121" s="14" t="s">
        <v>79</v>
      </c>
      <c r="AY121" s="245" t="s">
        <v>133</v>
      </c>
    </row>
    <row r="122" spans="1:65" s="2" customFormat="1" ht="44.25" customHeight="1">
      <c r="A122" s="39"/>
      <c r="B122" s="40"/>
      <c r="C122" s="205" t="s">
        <v>167</v>
      </c>
      <c r="D122" s="205" t="s">
        <v>135</v>
      </c>
      <c r="E122" s="206" t="s">
        <v>168</v>
      </c>
      <c r="F122" s="207" t="s">
        <v>169</v>
      </c>
      <c r="G122" s="208" t="s">
        <v>161</v>
      </c>
      <c r="H122" s="209">
        <v>21.551</v>
      </c>
      <c r="I122" s="210"/>
      <c r="J122" s="211">
        <f>ROUND(I122*H122,2)</f>
        <v>0</v>
      </c>
      <c r="K122" s="207" t="s">
        <v>139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140</v>
      </c>
      <c r="AT122" s="216" t="s">
        <v>135</v>
      </c>
      <c r="AU122" s="216" t="s">
        <v>81</v>
      </c>
      <c r="AY122" s="18" t="s">
        <v>133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140</v>
      </c>
      <c r="BM122" s="216" t="s">
        <v>170</v>
      </c>
    </row>
    <row r="123" spans="1:47" s="2" customFormat="1" ht="12">
      <c r="A123" s="39"/>
      <c r="B123" s="40"/>
      <c r="C123" s="41"/>
      <c r="D123" s="218" t="s">
        <v>142</v>
      </c>
      <c r="E123" s="41"/>
      <c r="F123" s="219" t="s">
        <v>171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142</v>
      </c>
      <c r="AU123" s="18" t="s">
        <v>81</v>
      </c>
    </row>
    <row r="124" spans="1:51" s="13" customFormat="1" ht="12">
      <c r="A124" s="13"/>
      <c r="B124" s="223"/>
      <c r="C124" s="224"/>
      <c r="D124" s="225" t="s">
        <v>144</v>
      </c>
      <c r="E124" s="226" t="s">
        <v>19</v>
      </c>
      <c r="F124" s="227" t="s">
        <v>172</v>
      </c>
      <c r="G124" s="224"/>
      <c r="H124" s="228">
        <v>16.238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144</v>
      </c>
      <c r="AU124" s="234" t="s">
        <v>81</v>
      </c>
      <c r="AV124" s="13" t="s">
        <v>81</v>
      </c>
      <c r="AW124" s="13" t="s">
        <v>33</v>
      </c>
      <c r="AX124" s="13" t="s">
        <v>71</v>
      </c>
      <c r="AY124" s="234" t="s">
        <v>133</v>
      </c>
    </row>
    <row r="125" spans="1:51" s="13" customFormat="1" ht="12">
      <c r="A125" s="13"/>
      <c r="B125" s="223"/>
      <c r="C125" s="224"/>
      <c r="D125" s="225" t="s">
        <v>144</v>
      </c>
      <c r="E125" s="226" t="s">
        <v>19</v>
      </c>
      <c r="F125" s="227" t="s">
        <v>173</v>
      </c>
      <c r="G125" s="224"/>
      <c r="H125" s="228">
        <v>5.313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144</v>
      </c>
      <c r="AU125" s="234" t="s">
        <v>81</v>
      </c>
      <c r="AV125" s="13" t="s">
        <v>81</v>
      </c>
      <c r="AW125" s="13" t="s">
        <v>33</v>
      </c>
      <c r="AX125" s="13" t="s">
        <v>71</v>
      </c>
      <c r="AY125" s="234" t="s">
        <v>133</v>
      </c>
    </row>
    <row r="126" spans="1:51" s="14" customFormat="1" ht="12">
      <c r="A126" s="14"/>
      <c r="B126" s="235"/>
      <c r="C126" s="236"/>
      <c r="D126" s="225" t="s">
        <v>144</v>
      </c>
      <c r="E126" s="237" t="s">
        <v>19</v>
      </c>
      <c r="F126" s="238" t="s">
        <v>166</v>
      </c>
      <c r="G126" s="236"/>
      <c r="H126" s="239">
        <v>21.551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144</v>
      </c>
      <c r="AU126" s="245" t="s">
        <v>81</v>
      </c>
      <c r="AV126" s="14" t="s">
        <v>140</v>
      </c>
      <c r="AW126" s="14" t="s">
        <v>33</v>
      </c>
      <c r="AX126" s="14" t="s">
        <v>79</v>
      </c>
      <c r="AY126" s="245" t="s">
        <v>133</v>
      </c>
    </row>
    <row r="127" spans="1:65" s="2" customFormat="1" ht="62.7" customHeight="1">
      <c r="A127" s="39"/>
      <c r="B127" s="40"/>
      <c r="C127" s="205" t="s">
        <v>174</v>
      </c>
      <c r="D127" s="205" t="s">
        <v>135</v>
      </c>
      <c r="E127" s="206" t="s">
        <v>175</v>
      </c>
      <c r="F127" s="207" t="s">
        <v>176</v>
      </c>
      <c r="G127" s="208" t="s">
        <v>161</v>
      </c>
      <c r="H127" s="209">
        <v>106.973</v>
      </c>
      <c r="I127" s="210"/>
      <c r="J127" s="211">
        <f>ROUND(I127*H127,2)</f>
        <v>0</v>
      </c>
      <c r="K127" s="207" t="s">
        <v>139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140</v>
      </c>
      <c r="AT127" s="216" t="s">
        <v>135</v>
      </c>
      <c r="AU127" s="216" t="s">
        <v>81</v>
      </c>
      <c r="AY127" s="18" t="s">
        <v>133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140</v>
      </c>
      <c r="BM127" s="216" t="s">
        <v>177</v>
      </c>
    </row>
    <row r="128" spans="1:47" s="2" customFormat="1" ht="12">
      <c r="A128" s="39"/>
      <c r="B128" s="40"/>
      <c r="C128" s="41"/>
      <c r="D128" s="218" t="s">
        <v>142</v>
      </c>
      <c r="E128" s="41"/>
      <c r="F128" s="219" t="s">
        <v>178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142</v>
      </c>
      <c r="AU128" s="18" t="s">
        <v>81</v>
      </c>
    </row>
    <row r="129" spans="1:51" s="13" customFormat="1" ht="12">
      <c r="A129" s="13"/>
      <c r="B129" s="223"/>
      <c r="C129" s="224"/>
      <c r="D129" s="225" t="s">
        <v>144</v>
      </c>
      <c r="E129" s="226" t="s">
        <v>19</v>
      </c>
      <c r="F129" s="227" t="s">
        <v>179</v>
      </c>
      <c r="G129" s="224"/>
      <c r="H129" s="228">
        <v>22.814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144</v>
      </c>
      <c r="AU129" s="234" t="s">
        <v>81</v>
      </c>
      <c r="AV129" s="13" t="s">
        <v>81</v>
      </c>
      <c r="AW129" s="13" t="s">
        <v>33</v>
      </c>
      <c r="AX129" s="13" t="s">
        <v>71</v>
      </c>
      <c r="AY129" s="234" t="s">
        <v>133</v>
      </c>
    </row>
    <row r="130" spans="1:51" s="13" customFormat="1" ht="12">
      <c r="A130" s="13"/>
      <c r="B130" s="223"/>
      <c r="C130" s="224"/>
      <c r="D130" s="225" t="s">
        <v>144</v>
      </c>
      <c r="E130" s="226" t="s">
        <v>19</v>
      </c>
      <c r="F130" s="227" t="s">
        <v>180</v>
      </c>
      <c r="G130" s="224"/>
      <c r="H130" s="228">
        <v>57.295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144</v>
      </c>
      <c r="AU130" s="234" t="s">
        <v>81</v>
      </c>
      <c r="AV130" s="13" t="s">
        <v>81</v>
      </c>
      <c r="AW130" s="13" t="s">
        <v>33</v>
      </c>
      <c r="AX130" s="13" t="s">
        <v>71</v>
      </c>
      <c r="AY130" s="234" t="s">
        <v>133</v>
      </c>
    </row>
    <row r="131" spans="1:51" s="13" customFormat="1" ht="12">
      <c r="A131" s="13"/>
      <c r="B131" s="223"/>
      <c r="C131" s="224"/>
      <c r="D131" s="225" t="s">
        <v>144</v>
      </c>
      <c r="E131" s="226" t="s">
        <v>19</v>
      </c>
      <c r="F131" s="227" t="s">
        <v>181</v>
      </c>
      <c r="G131" s="224"/>
      <c r="H131" s="228">
        <v>21.551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144</v>
      </c>
      <c r="AU131" s="234" t="s">
        <v>81</v>
      </c>
      <c r="AV131" s="13" t="s">
        <v>81</v>
      </c>
      <c r="AW131" s="13" t="s">
        <v>33</v>
      </c>
      <c r="AX131" s="13" t="s">
        <v>71</v>
      </c>
      <c r="AY131" s="234" t="s">
        <v>133</v>
      </c>
    </row>
    <row r="132" spans="1:51" s="15" customFormat="1" ht="12">
      <c r="A132" s="15"/>
      <c r="B132" s="246"/>
      <c r="C132" s="247"/>
      <c r="D132" s="225" t="s">
        <v>144</v>
      </c>
      <c r="E132" s="248" t="s">
        <v>19</v>
      </c>
      <c r="F132" s="249" t="s">
        <v>182</v>
      </c>
      <c r="G132" s="247"/>
      <c r="H132" s="250">
        <v>101.66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144</v>
      </c>
      <c r="AU132" s="256" t="s">
        <v>81</v>
      </c>
      <c r="AV132" s="15" t="s">
        <v>152</v>
      </c>
      <c r="AW132" s="15" t="s">
        <v>33</v>
      </c>
      <c r="AX132" s="15" t="s">
        <v>71</v>
      </c>
      <c r="AY132" s="256" t="s">
        <v>133</v>
      </c>
    </row>
    <row r="133" spans="1:51" s="13" customFormat="1" ht="12">
      <c r="A133" s="13"/>
      <c r="B133" s="223"/>
      <c r="C133" s="224"/>
      <c r="D133" s="225" t="s">
        <v>144</v>
      </c>
      <c r="E133" s="226" t="s">
        <v>19</v>
      </c>
      <c r="F133" s="227" t="s">
        <v>183</v>
      </c>
      <c r="G133" s="224"/>
      <c r="H133" s="228">
        <v>5.313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144</v>
      </c>
      <c r="AU133" s="234" t="s">
        <v>81</v>
      </c>
      <c r="AV133" s="13" t="s">
        <v>81</v>
      </c>
      <c r="AW133" s="13" t="s">
        <v>33</v>
      </c>
      <c r="AX133" s="13" t="s">
        <v>71</v>
      </c>
      <c r="AY133" s="234" t="s">
        <v>133</v>
      </c>
    </row>
    <row r="134" spans="1:51" s="15" customFormat="1" ht="12">
      <c r="A134" s="15"/>
      <c r="B134" s="246"/>
      <c r="C134" s="247"/>
      <c r="D134" s="225" t="s">
        <v>144</v>
      </c>
      <c r="E134" s="248" t="s">
        <v>19</v>
      </c>
      <c r="F134" s="249" t="s">
        <v>184</v>
      </c>
      <c r="G134" s="247"/>
      <c r="H134" s="250">
        <v>5.313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144</v>
      </c>
      <c r="AU134" s="256" t="s">
        <v>81</v>
      </c>
      <c r="AV134" s="15" t="s">
        <v>152</v>
      </c>
      <c r="AW134" s="15" t="s">
        <v>33</v>
      </c>
      <c r="AX134" s="15" t="s">
        <v>71</v>
      </c>
      <c r="AY134" s="256" t="s">
        <v>133</v>
      </c>
    </row>
    <row r="135" spans="1:51" s="14" customFormat="1" ht="12">
      <c r="A135" s="14"/>
      <c r="B135" s="235"/>
      <c r="C135" s="236"/>
      <c r="D135" s="225" t="s">
        <v>144</v>
      </c>
      <c r="E135" s="237" t="s">
        <v>19</v>
      </c>
      <c r="F135" s="238" t="s">
        <v>166</v>
      </c>
      <c r="G135" s="236"/>
      <c r="H135" s="239">
        <v>106.973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144</v>
      </c>
      <c r="AU135" s="245" t="s">
        <v>81</v>
      </c>
      <c r="AV135" s="14" t="s">
        <v>140</v>
      </c>
      <c r="AW135" s="14" t="s">
        <v>33</v>
      </c>
      <c r="AX135" s="14" t="s">
        <v>79</v>
      </c>
      <c r="AY135" s="245" t="s">
        <v>133</v>
      </c>
    </row>
    <row r="136" spans="1:65" s="2" customFormat="1" ht="44.25" customHeight="1">
      <c r="A136" s="39"/>
      <c r="B136" s="40"/>
      <c r="C136" s="205" t="s">
        <v>185</v>
      </c>
      <c r="D136" s="205" t="s">
        <v>135</v>
      </c>
      <c r="E136" s="206" t="s">
        <v>186</v>
      </c>
      <c r="F136" s="207" t="s">
        <v>187</v>
      </c>
      <c r="G136" s="208" t="s">
        <v>161</v>
      </c>
      <c r="H136" s="209">
        <v>5.313</v>
      </c>
      <c r="I136" s="210"/>
      <c r="J136" s="211">
        <f>ROUND(I136*H136,2)</f>
        <v>0</v>
      </c>
      <c r="K136" s="207" t="s">
        <v>139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140</v>
      </c>
      <c r="AT136" s="216" t="s">
        <v>135</v>
      </c>
      <c r="AU136" s="216" t="s">
        <v>81</v>
      </c>
      <c r="AY136" s="18" t="s">
        <v>133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140</v>
      </c>
      <c r="BM136" s="216" t="s">
        <v>188</v>
      </c>
    </row>
    <row r="137" spans="1:47" s="2" customFormat="1" ht="12">
      <c r="A137" s="39"/>
      <c r="B137" s="40"/>
      <c r="C137" s="41"/>
      <c r="D137" s="218" t="s">
        <v>142</v>
      </c>
      <c r="E137" s="41"/>
      <c r="F137" s="219" t="s">
        <v>189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142</v>
      </c>
      <c r="AU137" s="18" t="s">
        <v>81</v>
      </c>
    </row>
    <row r="138" spans="1:51" s="13" customFormat="1" ht="12">
      <c r="A138" s="13"/>
      <c r="B138" s="223"/>
      <c r="C138" s="224"/>
      <c r="D138" s="225" t="s">
        <v>144</v>
      </c>
      <c r="E138" s="226" t="s">
        <v>19</v>
      </c>
      <c r="F138" s="227" t="s">
        <v>183</v>
      </c>
      <c r="G138" s="224"/>
      <c r="H138" s="228">
        <v>5.313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144</v>
      </c>
      <c r="AU138" s="234" t="s">
        <v>81</v>
      </c>
      <c r="AV138" s="13" t="s">
        <v>81</v>
      </c>
      <c r="AW138" s="13" t="s">
        <v>33</v>
      </c>
      <c r="AX138" s="13" t="s">
        <v>79</v>
      </c>
      <c r="AY138" s="234" t="s">
        <v>133</v>
      </c>
    </row>
    <row r="139" spans="1:65" s="2" customFormat="1" ht="44.25" customHeight="1">
      <c r="A139" s="39"/>
      <c r="B139" s="40"/>
      <c r="C139" s="205" t="s">
        <v>190</v>
      </c>
      <c r="D139" s="205" t="s">
        <v>135</v>
      </c>
      <c r="E139" s="206" t="s">
        <v>191</v>
      </c>
      <c r="F139" s="207" t="s">
        <v>192</v>
      </c>
      <c r="G139" s="208" t="s">
        <v>193</v>
      </c>
      <c r="H139" s="209">
        <v>72.26</v>
      </c>
      <c r="I139" s="210"/>
      <c r="J139" s="211">
        <f>ROUND(I139*H139,2)</f>
        <v>0</v>
      </c>
      <c r="K139" s="207" t="s">
        <v>139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140</v>
      </c>
      <c r="AT139" s="216" t="s">
        <v>135</v>
      </c>
      <c r="AU139" s="216" t="s">
        <v>81</v>
      </c>
      <c r="AY139" s="18" t="s">
        <v>133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140</v>
      </c>
      <c r="BM139" s="216" t="s">
        <v>194</v>
      </c>
    </row>
    <row r="140" spans="1:47" s="2" customFormat="1" ht="12">
      <c r="A140" s="39"/>
      <c r="B140" s="40"/>
      <c r="C140" s="41"/>
      <c r="D140" s="218" t="s">
        <v>142</v>
      </c>
      <c r="E140" s="41"/>
      <c r="F140" s="219" t="s">
        <v>195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142</v>
      </c>
      <c r="AU140" s="18" t="s">
        <v>81</v>
      </c>
    </row>
    <row r="141" spans="1:51" s="13" customFormat="1" ht="12">
      <c r="A141" s="13"/>
      <c r="B141" s="223"/>
      <c r="C141" s="224"/>
      <c r="D141" s="225" t="s">
        <v>144</v>
      </c>
      <c r="E141" s="226" t="s">
        <v>19</v>
      </c>
      <c r="F141" s="227" t="s">
        <v>196</v>
      </c>
      <c r="G141" s="224"/>
      <c r="H141" s="228">
        <v>72.26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144</v>
      </c>
      <c r="AU141" s="234" t="s">
        <v>81</v>
      </c>
      <c r="AV141" s="13" t="s">
        <v>81</v>
      </c>
      <c r="AW141" s="13" t="s">
        <v>33</v>
      </c>
      <c r="AX141" s="13" t="s">
        <v>79</v>
      </c>
      <c r="AY141" s="234" t="s">
        <v>133</v>
      </c>
    </row>
    <row r="142" spans="1:65" s="2" customFormat="1" ht="44.25" customHeight="1">
      <c r="A142" s="39"/>
      <c r="B142" s="40"/>
      <c r="C142" s="205" t="s">
        <v>197</v>
      </c>
      <c r="D142" s="205" t="s">
        <v>135</v>
      </c>
      <c r="E142" s="206" t="s">
        <v>198</v>
      </c>
      <c r="F142" s="207" t="s">
        <v>199</v>
      </c>
      <c r="G142" s="208" t="s">
        <v>193</v>
      </c>
      <c r="H142" s="209">
        <v>72.26</v>
      </c>
      <c r="I142" s="210"/>
      <c r="J142" s="211">
        <f>ROUND(I142*H142,2)</f>
        <v>0</v>
      </c>
      <c r="K142" s="207" t="s">
        <v>139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140</v>
      </c>
      <c r="AT142" s="216" t="s">
        <v>135</v>
      </c>
      <c r="AU142" s="216" t="s">
        <v>81</v>
      </c>
      <c r="AY142" s="18" t="s">
        <v>133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140</v>
      </c>
      <c r="BM142" s="216" t="s">
        <v>200</v>
      </c>
    </row>
    <row r="143" spans="1:47" s="2" customFormat="1" ht="12">
      <c r="A143" s="39"/>
      <c r="B143" s="40"/>
      <c r="C143" s="41"/>
      <c r="D143" s="218" t="s">
        <v>142</v>
      </c>
      <c r="E143" s="41"/>
      <c r="F143" s="219" t="s">
        <v>201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142</v>
      </c>
      <c r="AU143" s="18" t="s">
        <v>81</v>
      </c>
    </row>
    <row r="144" spans="1:51" s="13" customFormat="1" ht="12">
      <c r="A144" s="13"/>
      <c r="B144" s="223"/>
      <c r="C144" s="224"/>
      <c r="D144" s="225" t="s">
        <v>144</v>
      </c>
      <c r="E144" s="226" t="s">
        <v>19</v>
      </c>
      <c r="F144" s="227" t="s">
        <v>196</v>
      </c>
      <c r="G144" s="224"/>
      <c r="H144" s="228">
        <v>72.26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144</v>
      </c>
      <c r="AU144" s="234" t="s">
        <v>81</v>
      </c>
      <c r="AV144" s="13" t="s">
        <v>81</v>
      </c>
      <c r="AW144" s="13" t="s">
        <v>33</v>
      </c>
      <c r="AX144" s="13" t="s">
        <v>79</v>
      </c>
      <c r="AY144" s="234" t="s">
        <v>133</v>
      </c>
    </row>
    <row r="145" spans="1:65" s="2" customFormat="1" ht="37.8" customHeight="1">
      <c r="A145" s="39"/>
      <c r="B145" s="40"/>
      <c r="C145" s="205" t="s">
        <v>202</v>
      </c>
      <c r="D145" s="205" t="s">
        <v>135</v>
      </c>
      <c r="E145" s="206" t="s">
        <v>203</v>
      </c>
      <c r="F145" s="207" t="s">
        <v>204</v>
      </c>
      <c r="G145" s="208" t="s">
        <v>161</v>
      </c>
      <c r="H145" s="209">
        <v>96.347</v>
      </c>
      <c r="I145" s="210"/>
      <c r="J145" s="211">
        <f>ROUND(I145*H145,2)</f>
        <v>0</v>
      </c>
      <c r="K145" s="207" t="s">
        <v>139</v>
      </c>
      <c r="L145" s="45"/>
      <c r="M145" s="212" t="s">
        <v>19</v>
      </c>
      <c r="N145" s="213" t="s">
        <v>42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140</v>
      </c>
      <c r="AT145" s="216" t="s">
        <v>135</v>
      </c>
      <c r="AU145" s="216" t="s">
        <v>81</v>
      </c>
      <c r="AY145" s="18" t="s">
        <v>133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79</v>
      </c>
      <c r="BK145" s="217">
        <f>ROUND(I145*H145,2)</f>
        <v>0</v>
      </c>
      <c r="BL145" s="18" t="s">
        <v>140</v>
      </c>
      <c r="BM145" s="216" t="s">
        <v>205</v>
      </c>
    </row>
    <row r="146" spans="1:47" s="2" customFormat="1" ht="12">
      <c r="A146" s="39"/>
      <c r="B146" s="40"/>
      <c r="C146" s="41"/>
      <c r="D146" s="218" t="s">
        <v>142</v>
      </c>
      <c r="E146" s="41"/>
      <c r="F146" s="219" t="s">
        <v>206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142</v>
      </c>
      <c r="AU146" s="18" t="s">
        <v>81</v>
      </c>
    </row>
    <row r="147" spans="1:51" s="13" customFormat="1" ht="12">
      <c r="A147" s="13"/>
      <c r="B147" s="223"/>
      <c r="C147" s="224"/>
      <c r="D147" s="225" t="s">
        <v>144</v>
      </c>
      <c r="E147" s="226" t="s">
        <v>19</v>
      </c>
      <c r="F147" s="227" t="s">
        <v>179</v>
      </c>
      <c r="G147" s="224"/>
      <c r="H147" s="228">
        <v>22.814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144</v>
      </c>
      <c r="AU147" s="234" t="s">
        <v>81</v>
      </c>
      <c r="AV147" s="13" t="s">
        <v>81</v>
      </c>
      <c r="AW147" s="13" t="s">
        <v>33</v>
      </c>
      <c r="AX147" s="13" t="s">
        <v>71</v>
      </c>
      <c r="AY147" s="234" t="s">
        <v>133</v>
      </c>
    </row>
    <row r="148" spans="1:51" s="13" customFormat="1" ht="12">
      <c r="A148" s="13"/>
      <c r="B148" s="223"/>
      <c r="C148" s="224"/>
      <c r="D148" s="225" t="s">
        <v>144</v>
      </c>
      <c r="E148" s="226" t="s">
        <v>19</v>
      </c>
      <c r="F148" s="227" t="s">
        <v>180</v>
      </c>
      <c r="G148" s="224"/>
      <c r="H148" s="228">
        <v>57.295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144</v>
      </c>
      <c r="AU148" s="234" t="s">
        <v>81</v>
      </c>
      <c r="AV148" s="13" t="s">
        <v>81</v>
      </c>
      <c r="AW148" s="13" t="s">
        <v>33</v>
      </c>
      <c r="AX148" s="13" t="s">
        <v>71</v>
      </c>
      <c r="AY148" s="234" t="s">
        <v>133</v>
      </c>
    </row>
    <row r="149" spans="1:51" s="13" customFormat="1" ht="12">
      <c r="A149" s="13"/>
      <c r="B149" s="223"/>
      <c r="C149" s="224"/>
      <c r="D149" s="225" t="s">
        <v>144</v>
      </c>
      <c r="E149" s="226" t="s">
        <v>19</v>
      </c>
      <c r="F149" s="227" t="s">
        <v>181</v>
      </c>
      <c r="G149" s="224"/>
      <c r="H149" s="228">
        <v>21.551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144</v>
      </c>
      <c r="AU149" s="234" t="s">
        <v>81</v>
      </c>
      <c r="AV149" s="13" t="s">
        <v>81</v>
      </c>
      <c r="AW149" s="13" t="s">
        <v>33</v>
      </c>
      <c r="AX149" s="13" t="s">
        <v>71</v>
      </c>
      <c r="AY149" s="234" t="s">
        <v>133</v>
      </c>
    </row>
    <row r="150" spans="1:51" s="15" customFormat="1" ht="12">
      <c r="A150" s="15"/>
      <c r="B150" s="246"/>
      <c r="C150" s="247"/>
      <c r="D150" s="225" t="s">
        <v>144</v>
      </c>
      <c r="E150" s="248" t="s">
        <v>19</v>
      </c>
      <c r="F150" s="249" t="s">
        <v>182</v>
      </c>
      <c r="G150" s="247"/>
      <c r="H150" s="250">
        <v>101.66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144</v>
      </c>
      <c r="AU150" s="256" t="s">
        <v>81</v>
      </c>
      <c r="AV150" s="15" t="s">
        <v>152</v>
      </c>
      <c r="AW150" s="15" t="s">
        <v>33</v>
      </c>
      <c r="AX150" s="15" t="s">
        <v>71</v>
      </c>
      <c r="AY150" s="256" t="s">
        <v>133</v>
      </c>
    </row>
    <row r="151" spans="1:51" s="13" customFormat="1" ht="12">
      <c r="A151" s="13"/>
      <c r="B151" s="223"/>
      <c r="C151" s="224"/>
      <c r="D151" s="225" t="s">
        <v>144</v>
      </c>
      <c r="E151" s="226" t="s">
        <v>19</v>
      </c>
      <c r="F151" s="227" t="s">
        <v>207</v>
      </c>
      <c r="G151" s="224"/>
      <c r="H151" s="228">
        <v>-5.313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144</v>
      </c>
      <c r="AU151" s="234" t="s">
        <v>81</v>
      </c>
      <c r="AV151" s="13" t="s">
        <v>81</v>
      </c>
      <c r="AW151" s="13" t="s">
        <v>33</v>
      </c>
      <c r="AX151" s="13" t="s">
        <v>71</v>
      </c>
      <c r="AY151" s="234" t="s">
        <v>133</v>
      </c>
    </row>
    <row r="152" spans="1:51" s="15" customFormat="1" ht="12">
      <c r="A152" s="15"/>
      <c r="B152" s="246"/>
      <c r="C152" s="247"/>
      <c r="D152" s="225" t="s">
        <v>144</v>
      </c>
      <c r="E152" s="248" t="s">
        <v>19</v>
      </c>
      <c r="F152" s="249" t="s">
        <v>184</v>
      </c>
      <c r="G152" s="247"/>
      <c r="H152" s="250">
        <v>-5.313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144</v>
      </c>
      <c r="AU152" s="256" t="s">
        <v>81</v>
      </c>
      <c r="AV152" s="15" t="s">
        <v>152</v>
      </c>
      <c r="AW152" s="15" t="s">
        <v>33</v>
      </c>
      <c r="AX152" s="15" t="s">
        <v>71</v>
      </c>
      <c r="AY152" s="256" t="s">
        <v>133</v>
      </c>
    </row>
    <row r="153" spans="1:51" s="14" customFormat="1" ht="12">
      <c r="A153" s="14"/>
      <c r="B153" s="235"/>
      <c r="C153" s="236"/>
      <c r="D153" s="225" t="s">
        <v>144</v>
      </c>
      <c r="E153" s="237" t="s">
        <v>19</v>
      </c>
      <c r="F153" s="238" t="s">
        <v>166</v>
      </c>
      <c r="G153" s="236"/>
      <c r="H153" s="239">
        <v>96.347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144</v>
      </c>
      <c r="AU153" s="245" t="s">
        <v>81</v>
      </c>
      <c r="AV153" s="14" t="s">
        <v>140</v>
      </c>
      <c r="AW153" s="14" t="s">
        <v>33</v>
      </c>
      <c r="AX153" s="14" t="s">
        <v>79</v>
      </c>
      <c r="AY153" s="245" t="s">
        <v>133</v>
      </c>
    </row>
    <row r="154" spans="1:65" s="2" customFormat="1" ht="44.25" customHeight="1">
      <c r="A154" s="39"/>
      <c r="B154" s="40"/>
      <c r="C154" s="205" t="s">
        <v>208</v>
      </c>
      <c r="D154" s="205" t="s">
        <v>135</v>
      </c>
      <c r="E154" s="206" t="s">
        <v>209</v>
      </c>
      <c r="F154" s="207" t="s">
        <v>210</v>
      </c>
      <c r="G154" s="208" t="s">
        <v>161</v>
      </c>
      <c r="H154" s="209">
        <v>5.313</v>
      </c>
      <c r="I154" s="210"/>
      <c r="J154" s="211">
        <f>ROUND(I154*H154,2)</f>
        <v>0</v>
      </c>
      <c r="K154" s="207" t="s">
        <v>139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140</v>
      </c>
      <c r="AT154" s="216" t="s">
        <v>135</v>
      </c>
      <c r="AU154" s="216" t="s">
        <v>81</v>
      </c>
      <c r="AY154" s="18" t="s">
        <v>133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140</v>
      </c>
      <c r="BM154" s="216" t="s">
        <v>211</v>
      </c>
    </row>
    <row r="155" spans="1:47" s="2" customFormat="1" ht="12">
      <c r="A155" s="39"/>
      <c r="B155" s="40"/>
      <c r="C155" s="41"/>
      <c r="D155" s="218" t="s">
        <v>142</v>
      </c>
      <c r="E155" s="41"/>
      <c r="F155" s="219" t="s">
        <v>212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142</v>
      </c>
      <c r="AU155" s="18" t="s">
        <v>81</v>
      </c>
    </row>
    <row r="156" spans="1:51" s="13" customFormat="1" ht="12">
      <c r="A156" s="13"/>
      <c r="B156" s="223"/>
      <c r="C156" s="224"/>
      <c r="D156" s="225" t="s">
        <v>144</v>
      </c>
      <c r="E156" s="226" t="s">
        <v>19</v>
      </c>
      <c r="F156" s="227" t="s">
        <v>183</v>
      </c>
      <c r="G156" s="224"/>
      <c r="H156" s="228">
        <v>5.313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144</v>
      </c>
      <c r="AU156" s="234" t="s">
        <v>81</v>
      </c>
      <c r="AV156" s="13" t="s">
        <v>81</v>
      </c>
      <c r="AW156" s="13" t="s">
        <v>33</v>
      </c>
      <c r="AX156" s="13" t="s">
        <v>79</v>
      </c>
      <c r="AY156" s="234" t="s">
        <v>133</v>
      </c>
    </row>
    <row r="157" spans="1:63" s="12" customFormat="1" ht="22.8" customHeight="1">
      <c r="A157" s="12"/>
      <c r="B157" s="189"/>
      <c r="C157" s="190"/>
      <c r="D157" s="191" t="s">
        <v>70</v>
      </c>
      <c r="E157" s="203" t="s">
        <v>81</v>
      </c>
      <c r="F157" s="203" t="s">
        <v>213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SUM(P158:P185)</f>
        <v>0</v>
      </c>
      <c r="Q157" s="197"/>
      <c r="R157" s="198">
        <f>SUM(R158:R185)</f>
        <v>179.52954991</v>
      </c>
      <c r="S157" s="197"/>
      <c r="T157" s="199">
        <f>SUM(T158:T185)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0" t="s">
        <v>79</v>
      </c>
      <c r="AT157" s="201" t="s">
        <v>70</v>
      </c>
      <c r="AU157" s="201" t="s">
        <v>79</v>
      </c>
      <c r="AY157" s="200" t="s">
        <v>133</v>
      </c>
      <c r="BK157" s="202">
        <f>SUM(BK158:BK185)</f>
        <v>0</v>
      </c>
    </row>
    <row r="158" spans="1:65" s="2" customFormat="1" ht="37.8" customHeight="1">
      <c r="A158" s="39"/>
      <c r="B158" s="40"/>
      <c r="C158" s="205" t="s">
        <v>214</v>
      </c>
      <c r="D158" s="205" t="s">
        <v>135</v>
      </c>
      <c r="E158" s="206" t="s">
        <v>215</v>
      </c>
      <c r="F158" s="207" t="s">
        <v>216</v>
      </c>
      <c r="G158" s="208" t="s">
        <v>161</v>
      </c>
      <c r="H158" s="209">
        <v>37.211</v>
      </c>
      <c r="I158" s="210"/>
      <c r="J158" s="211">
        <f>ROUND(I158*H158,2)</f>
        <v>0</v>
      </c>
      <c r="K158" s="207" t="s">
        <v>139</v>
      </c>
      <c r="L158" s="45"/>
      <c r="M158" s="212" t="s">
        <v>19</v>
      </c>
      <c r="N158" s="213" t="s">
        <v>42</v>
      </c>
      <c r="O158" s="85"/>
      <c r="P158" s="214">
        <f>O158*H158</f>
        <v>0</v>
      </c>
      <c r="Q158" s="214">
        <v>2.16</v>
      </c>
      <c r="R158" s="214">
        <f>Q158*H158</f>
        <v>80.37576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140</v>
      </c>
      <c r="AT158" s="216" t="s">
        <v>135</v>
      </c>
      <c r="AU158" s="216" t="s">
        <v>81</v>
      </c>
      <c r="AY158" s="18" t="s">
        <v>133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79</v>
      </c>
      <c r="BK158" s="217">
        <f>ROUND(I158*H158,2)</f>
        <v>0</v>
      </c>
      <c r="BL158" s="18" t="s">
        <v>140</v>
      </c>
      <c r="BM158" s="216" t="s">
        <v>217</v>
      </c>
    </row>
    <row r="159" spans="1:47" s="2" customFormat="1" ht="12">
      <c r="A159" s="39"/>
      <c r="B159" s="40"/>
      <c r="C159" s="41"/>
      <c r="D159" s="218" t="s">
        <v>142</v>
      </c>
      <c r="E159" s="41"/>
      <c r="F159" s="219" t="s">
        <v>218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142</v>
      </c>
      <c r="AU159" s="18" t="s">
        <v>81</v>
      </c>
    </row>
    <row r="160" spans="1:51" s="13" customFormat="1" ht="12">
      <c r="A160" s="13"/>
      <c r="B160" s="223"/>
      <c r="C160" s="224"/>
      <c r="D160" s="225" t="s">
        <v>144</v>
      </c>
      <c r="E160" s="226" t="s">
        <v>19</v>
      </c>
      <c r="F160" s="227" t="s">
        <v>219</v>
      </c>
      <c r="G160" s="224"/>
      <c r="H160" s="228">
        <v>29.213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144</v>
      </c>
      <c r="AU160" s="234" t="s">
        <v>81</v>
      </c>
      <c r="AV160" s="13" t="s">
        <v>81</v>
      </c>
      <c r="AW160" s="13" t="s">
        <v>33</v>
      </c>
      <c r="AX160" s="13" t="s">
        <v>71</v>
      </c>
      <c r="AY160" s="234" t="s">
        <v>133</v>
      </c>
    </row>
    <row r="161" spans="1:51" s="13" customFormat="1" ht="12">
      <c r="A161" s="13"/>
      <c r="B161" s="223"/>
      <c r="C161" s="224"/>
      <c r="D161" s="225" t="s">
        <v>144</v>
      </c>
      <c r="E161" s="226" t="s">
        <v>19</v>
      </c>
      <c r="F161" s="227" t="s">
        <v>220</v>
      </c>
      <c r="G161" s="224"/>
      <c r="H161" s="228">
        <v>1.463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144</v>
      </c>
      <c r="AU161" s="234" t="s">
        <v>81</v>
      </c>
      <c r="AV161" s="13" t="s">
        <v>81</v>
      </c>
      <c r="AW161" s="13" t="s">
        <v>33</v>
      </c>
      <c r="AX161" s="13" t="s">
        <v>71</v>
      </c>
      <c r="AY161" s="234" t="s">
        <v>133</v>
      </c>
    </row>
    <row r="162" spans="1:51" s="13" customFormat="1" ht="12">
      <c r="A162" s="13"/>
      <c r="B162" s="223"/>
      <c r="C162" s="224"/>
      <c r="D162" s="225" t="s">
        <v>144</v>
      </c>
      <c r="E162" s="226" t="s">
        <v>19</v>
      </c>
      <c r="F162" s="227" t="s">
        <v>221</v>
      </c>
      <c r="G162" s="224"/>
      <c r="H162" s="228">
        <v>6.535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144</v>
      </c>
      <c r="AU162" s="234" t="s">
        <v>81</v>
      </c>
      <c r="AV162" s="13" t="s">
        <v>81</v>
      </c>
      <c r="AW162" s="13" t="s">
        <v>33</v>
      </c>
      <c r="AX162" s="13" t="s">
        <v>71</v>
      </c>
      <c r="AY162" s="234" t="s">
        <v>133</v>
      </c>
    </row>
    <row r="163" spans="1:51" s="14" customFormat="1" ht="12">
      <c r="A163" s="14"/>
      <c r="B163" s="235"/>
      <c r="C163" s="236"/>
      <c r="D163" s="225" t="s">
        <v>144</v>
      </c>
      <c r="E163" s="237" t="s">
        <v>19</v>
      </c>
      <c r="F163" s="238" t="s">
        <v>166</v>
      </c>
      <c r="G163" s="236"/>
      <c r="H163" s="239">
        <v>37.211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144</v>
      </c>
      <c r="AU163" s="245" t="s">
        <v>81</v>
      </c>
      <c r="AV163" s="14" t="s">
        <v>140</v>
      </c>
      <c r="AW163" s="14" t="s">
        <v>33</v>
      </c>
      <c r="AX163" s="14" t="s">
        <v>79</v>
      </c>
      <c r="AY163" s="245" t="s">
        <v>133</v>
      </c>
    </row>
    <row r="164" spans="1:65" s="2" customFormat="1" ht="33" customHeight="1">
      <c r="A164" s="39"/>
      <c r="B164" s="40"/>
      <c r="C164" s="205" t="s">
        <v>222</v>
      </c>
      <c r="D164" s="205" t="s">
        <v>135</v>
      </c>
      <c r="E164" s="206" t="s">
        <v>223</v>
      </c>
      <c r="F164" s="207" t="s">
        <v>224</v>
      </c>
      <c r="G164" s="208" t="s">
        <v>161</v>
      </c>
      <c r="H164" s="209">
        <v>22.485</v>
      </c>
      <c r="I164" s="210"/>
      <c r="J164" s="211">
        <f>ROUND(I164*H164,2)</f>
        <v>0</v>
      </c>
      <c r="K164" s="207" t="s">
        <v>139</v>
      </c>
      <c r="L164" s="45"/>
      <c r="M164" s="212" t="s">
        <v>19</v>
      </c>
      <c r="N164" s="213" t="s">
        <v>42</v>
      </c>
      <c r="O164" s="85"/>
      <c r="P164" s="214">
        <f>O164*H164</f>
        <v>0</v>
      </c>
      <c r="Q164" s="214">
        <v>2.50187</v>
      </c>
      <c r="R164" s="214">
        <f>Q164*H164</f>
        <v>56.25454694999999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140</v>
      </c>
      <c r="AT164" s="216" t="s">
        <v>135</v>
      </c>
      <c r="AU164" s="216" t="s">
        <v>81</v>
      </c>
      <c r="AY164" s="18" t="s">
        <v>133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79</v>
      </c>
      <c r="BK164" s="217">
        <f>ROUND(I164*H164,2)</f>
        <v>0</v>
      </c>
      <c r="BL164" s="18" t="s">
        <v>140</v>
      </c>
      <c r="BM164" s="216" t="s">
        <v>225</v>
      </c>
    </row>
    <row r="165" spans="1:47" s="2" customFormat="1" ht="12">
      <c r="A165" s="39"/>
      <c r="B165" s="40"/>
      <c r="C165" s="41"/>
      <c r="D165" s="218" t="s">
        <v>142</v>
      </c>
      <c r="E165" s="41"/>
      <c r="F165" s="219" t="s">
        <v>226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142</v>
      </c>
      <c r="AU165" s="18" t="s">
        <v>81</v>
      </c>
    </row>
    <row r="166" spans="1:51" s="13" customFormat="1" ht="12">
      <c r="A166" s="13"/>
      <c r="B166" s="223"/>
      <c r="C166" s="224"/>
      <c r="D166" s="225" t="s">
        <v>144</v>
      </c>
      <c r="E166" s="226" t="s">
        <v>19</v>
      </c>
      <c r="F166" s="227" t="s">
        <v>227</v>
      </c>
      <c r="G166" s="224"/>
      <c r="H166" s="228">
        <v>15.95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144</v>
      </c>
      <c r="AU166" s="234" t="s">
        <v>81</v>
      </c>
      <c r="AV166" s="13" t="s">
        <v>81</v>
      </c>
      <c r="AW166" s="13" t="s">
        <v>33</v>
      </c>
      <c r="AX166" s="13" t="s">
        <v>71</v>
      </c>
      <c r="AY166" s="234" t="s">
        <v>133</v>
      </c>
    </row>
    <row r="167" spans="1:51" s="13" customFormat="1" ht="12">
      <c r="A167" s="13"/>
      <c r="B167" s="223"/>
      <c r="C167" s="224"/>
      <c r="D167" s="225" t="s">
        <v>144</v>
      </c>
      <c r="E167" s="226" t="s">
        <v>19</v>
      </c>
      <c r="F167" s="227" t="s">
        <v>228</v>
      </c>
      <c r="G167" s="224"/>
      <c r="H167" s="228">
        <v>6.535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144</v>
      </c>
      <c r="AU167" s="234" t="s">
        <v>81</v>
      </c>
      <c r="AV167" s="13" t="s">
        <v>81</v>
      </c>
      <c r="AW167" s="13" t="s">
        <v>33</v>
      </c>
      <c r="AX167" s="13" t="s">
        <v>71</v>
      </c>
      <c r="AY167" s="234" t="s">
        <v>133</v>
      </c>
    </row>
    <row r="168" spans="1:51" s="14" customFormat="1" ht="12">
      <c r="A168" s="14"/>
      <c r="B168" s="235"/>
      <c r="C168" s="236"/>
      <c r="D168" s="225" t="s">
        <v>144</v>
      </c>
      <c r="E168" s="237" t="s">
        <v>19</v>
      </c>
      <c r="F168" s="238" t="s">
        <v>166</v>
      </c>
      <c r="G168" s="236"/>
      <c r="H168" s="239">
        <v>22.485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144</v>
      </c>
      <c r="AU168" s="245" t="s">
        <v>81</v>
      </c>
      <c r="AV168" s="14" t="s">
        <v>140</v>
      </c>
      <c r="AW168" s="14" t="s">
        <v>33</v>
      </c>
      <c r="AX168" s="14" t="s">
        <v>79</v>
      </c>
      <c r="AY168" s="245" t="s">
        <v>133</v>
      </c>
    </row>
    <row r="169" spans="1:65" s="2" customFormat="1" ht="16.5" customHeight="1">
      <c r="A169" s="39"/>
      <c r="B169" s="40"/>
      <c r="C169" s="205" t="s">
        <v>229</v>
      </c>
      <c r="D169" s="205" t="s">
        <v>135</v>
      </c>
      <c r="E169" s="206" t="s">
        <v>230</v>
      </c>
      <c r="F169" s="207" t="s">
        <v>231</v>
      </c>
      <c r="G169" s="208" t="s">
        <v>155</v>
      </c>
      <c r="H169" s="209">
        <v>4.568</v>
      </c>
      <c r="I169" s="210"/>
      <c r="J169" s="211">
        <f>ROUND(I169*H169,2)</f>
        <v>0</v>
      </c>
      <c r="K169" s="207" t="s">
        <v>139</v>
      </c>
      <c r="L169" s="45"/>
      <c r="M169" s="212" t="s">
        <v>19</v>
      </c>
      <c r="N169" s="213" t="s">
        <v>42</v>
      </c>
      <c r="O169" s="85"/>
      <c r="P169" s="214">
        <f>O169*H169</f>
        <v>0</v>
      </c>
      <c r="Q169" s="214">
        <v>0.00294</v>
      </c>
      <c r="R169" s="214">
        <f>Q169*H169</f>
        <v>0.013429919999999998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140</v>
      </c>
      <c r="AT169" s="216" t="s">
        <v>135</v>
      </c>
      <c r="AU169" s="216" t="s">
        <v>81</v>
      </c>
      <c r="AY169" s="18" t="s">
        <v>133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79</v>
      </c>
      <c r="BK169" s="217">
        <f>ROUND(I169*H169,2)</f>
        <v>0</v>
      </c>
      <c r="BL169" s="18" t="s">
        <v>140</v>
      </c>
      <c r="BM169" s="216" t="s">
        <v>232</v>
      </c>
    </row>
    <row r="170" spans="1:47" s="2" customFormat="1" ht="12">
      <c r="A170" s="39"/>
      <c r="B170" s="40"/>
      <c r="C170" s="41"/>
      <c r="D170" s="218" t="s">
        <v>142</v>
      </c>
      <c r="E170" s="41"/>
      <c r="F170" s="219" t="s">
        <v>233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142</v>
      </c>
      <c r="AU170" s="18" t="s">
        <v>81</v>
      </c>
    </row>
    <row r="171" spans="1:51" s="13" customFormat="1" ht="12">
      <c r="A171" s="13"/>
      <c r="B171" s="223"/>
      <c r="C171" s="224"/>
      <c r="D171" s="225" t="s">
        <v>144</v>
      </c>
      <c r="E171" s="226" t="s">
        <v>19</v>
      </c>
      <c r="F171" s="227" t="s">
        <v>234</v>
      </c>
      <c r="G171" s="224"/>
      <c r="H171" s="228">
        <v>4.568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144</v>
      </c>
      <c r="AU171" s="234" t="s">
        <v>81</v>
      </c>
      <c r="AV171" s="13" t="s">
        <v>81</v>
      </c>
      <c r="AW171" s="13" t="s">
        <v>33</v>
      </c>
      <c r="AX171" s="13" t="s">
        <v>79</v>
      </c>
      <c r="AY171" s="234" t="s">
        <v>133</v>
      </c>
    </row>
    <row r="172" spans="1:65" s="2" customFormat="1" ht="16.5" customHeight="1">
      <c r="A172" s="39"/>
      <c r="B172" s="40"/>
      <c r="C172" s="205" t="s">
        <v>8</v>
      </c>
      <c r="D172" s="205" t="s">
        <v>135</v>
      </c>
      <c r="E172" s="206" t="s">
        <v>235</v>
      </c>
      <c r="F172" s="207" t="s">
        <v>236</v>
      </c>
      <c r="G172" s="208" t="s">
        <v>155</v>
      </c>
      <c r="H172" s="209">
        <v>4.568</v>
      </c>
      <c r="I172" s="210"/>
      <c r="J172" s="211">
        <f>ROUND(I172*H172,2)</f>
        <v>0</v>
      </c>
      <c r="K172" s="207" t="s">
        <v>139</v>
      </c>
      <c r="L172" s="45"/>
      <c r="M172" s="212" t="s">
        <v>19</v>
      </c>
      <c r="N172" s="213" t="s">
        <v>42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140</v>
      </c>
      <c r="AT172" s="216" t="s">
        <v>135</v>
      </c>
      <c r="AU172" s="216" t="s">
        <v>81</v>
      </c>
      <c r="AY172" s="18" t="s">
        <v>133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79</v>
      </c>
      <c r="BK172" s="217">
        <f>ROUND(I172*H172,2)</f>
        <v>0</v>
      </c>
      <c r="BL172" s="18" t="s">
        <v>140</v>
      </c>
      <c r="BM172" s="216" t="s">
        <v>237</v>
      </c>
    </row>
    <row r="173" spans="1:47" s="2" customFormat="1" ht="12">
      <c r="A173" s="39"/>
      <c r="B173" s="40"/>
      <c r="C173" s="41"/>
      <c r="D173" s="218" t="s">
        <v>142</v>
      </c>
      <c r="E173" s="41"/>
      <c r="F173" s="219" t="s">
        <v>238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142</v>
      </c>
      <c r="AU173" s="18" t="s">
        <v>81</v>
      </c>
    </row>
    <row r="174" spans="1:51" s="13" customFormat="1" ht="12">
      <c r="A174" s="13"/>
      <c r="B174" s="223"/>
      <c r="C174" s="224"/>
      <c r="D174" s="225" t="s">
        <v>144</v>
      </c>
      <c r="E174" s="226" t="s">
        <v>19</v>
      </c>
      <c r="F174" s="227" t="s">
        <v>234</v>
      </c>
      <c r="G174" s="224"/>
      <c r="H174" s="228">
        <v>4.568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144</v>
      </c>
      <c r="AU174" s="234" t="s">
        <v>81</v>
      </c>
      <c r="AV174" s="13" t="s">
        <v>81</v>
      </c>
      <c r="AW174" s="13" t="s">
        <v>33</v>
      </c>
      <c r="AX174" s="13" t="s">
        <v>79</v>
      </c>
      <c r="AY174" s="234" t="s">
        <v>133</v>
      </c>
    </row>
    <row r="175" spans="1:65" s="2" customFormat="1" ht="24.15" customHeight="1">
      <c r="A175" s="39"/>
      <c r="B175" s="40"/>
      <c r="C175" s="205" t="s">
        <v>239</v>
      </c>
      <c r="D175" s="205" t="s">
        <v>135</v>
      </c>
      <c r="E175" s="206" t="s">
        <v>240</v>
      </c>
      <c r="F175" s="207" t="s">
        <v>241</v>
      </c>
      <c r="G175" s="208" t="s">
        <v>193</v>
      </c>
      <c r="H175" s="209">
        <v>2.945</v>
      </c>
      <c r="I175" s="210"/>
      <c r="J175" s="211">
        <f>ROUND(I175*H175,2)</f>
        <v>0</v>
      </c>
      <c r="K175" s="207" t="s">
        <v>139</v>
      </c>
      <c r="L175" s="45"/>
      <c r="M175" s="212" t="s">
        <v>19</v>
      </c>
      <c r="N175" s="213" t="s">
        <v>42</v>
      </c>
      <c r="O175" s="85"/>
      <c r="P175" s="214">
        <f>O175*H175</f>
        <v>0</v>
      </c>
      <c r="Q175" s="214">
        <v>1.06062</v>
      </c>
      <c r="R175" s="214">
        <f>Q175*H175</f>
        <v>3.1235258999999997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140</v>
      </c>
      <c r="AT175" s="216" t="s">
        <v>135</v>
      </c>
      <c r="AU175" s="216" t="s">
        <v>81</v>
      </c>
      <c r="AY175" s="18" t="s">
        <v>133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79</v>
      </c>
      <c r="BK175" s="217">
        <f>ROUND(I175*H175,2)</f>
        <v>0</v>
      </c>
      <c r="BL175" s="18" t="s">
        <v>140</v>
      </c>
      <c r="BM175" s="216" t="s">
        <v>242</v>
      </c>
    </row>
    <row r="176" spans="1:47" s="2" customFormat="1" ht="12">
      <c r="A176" s="39"/>
      <c r="B176" s="40"/>
      <c r="C176" s="41"/>
      <c r="D176" s="218" t="s">
        <v>142</v>
      </c>
      <c r="E176" s="41"/>
      <c r="F176" s="219" t="s">
        <v>243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142</v>
      </c>
      <c r="AU176" s="18" t="s">
        <v>81</v>
      </c>
    </row>
    <row r="177" spans="1:51" s="13" customFormat="1" ht="12">
      <c r="A177" s="13"/>
      <c r="B177" s="223"/>
      <c r="C177" s="224"/>
      <c r="D177" s="225" t="s">
        <v>144</v>
      </c>
      <c r="E177" s="226" t="s">
        <v>19</v>
      </c>
      <c r="F177" s="227" t="s">
        <v>244</v>
      </c>
      <c r="G177" s="224"/>
      <c r="H177" s="228">
        <v>2.945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144</v>
      </c>
      <c r="AU177" s="234" t="s">
        <v>81</v>
      </c>
      <c r="AV177" s="13" t="s">
        <v>81</v>
      </c>
      <c r="AW177" s="13" t="s">
        <v>33</v>
      </c>
      <c r="AX177" s="13" t="s">
        <v>79</v>
      </c>
      <c r="AY177" s="234" t="s">
        <v>133</v>
      </c>
    </row>
    <row r="178" spans="1:65" s="2" customFormat="1" ht="24.15" customHeight="1">
      <c r="A178" s="39"/>
      <c r="B178" s="40"/>
      <c r="C178" s="205" t="s">
        <v>245</v>
      </c>
      <c r="D178" s="205" t="s">
        <v>135</v>
      </c>
      <c r="E178" s="206" t="s">
        <v>246</v>
      </c>
      <c r="F178" s="207" t="s">
        <v>247</v>
      </c>
      <c r="G178" s="208" t="s">
        <v>161</v>
      </c>
      <c r="H178" s="209">
        <v>11.462</v>
      </c>
      <c r="I178" s="210"/>
      <c r="J178" s="211">
        <f>ROUND(I178*H178,2)</f>
        <v>0</v>
      </c>
      <c r="K178" s="207" t="s">
        <v>19</v>
      </c>
      <c r="L178" s="45"/>
      <c r="M178" s="212" t="s">
        <v>19</v>
      </c>
      <c r="N178" s="213" t="s">
        <v>42</v>
      </c>
      <c r="O178" s="85"/>
      <c r="P178" s="214">
        <f>O178*H178</f>
        <v>0</v>
      </c>
      <c r="Q178" s="214">
        <v>2.50187</v>
      </c>
      <c r="R178" s="214">
        <f>Q178*H178</f>
        <v>28.67643394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140</v>
      </c>
      <c r="AT178" s="216" t="s">
        <v>135</v>
      </c>
      <c r="AU178" s="216" t="s">
        <v>81</v>
      </c>
      <c r="AY178" s="18" t="s">
        <v>133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79</v>
      </c>
      <c r="BK178" s="217">
        <f>ROUND(I178*H178,2)</f>
        <v>0</v>
      </c>
      <c r="BL178" s="18" t="s">
        <v>140</v>
      </c>
      <c r="BM178" s="216" t="s">
        <v>248</v>
      </c>
    </row>
    <row r="179" spans="1:51" s="13" customFormat="1" ht="12">
      <c r="A179" s="13"/>
      <c r="B179" s="223"/>
      <c r="C179" s="224"/>
      <c r="D179" s="225" t="s">
        <v>144</v>
      </c>
      <c r="E179" s="226" t="s">
        <v>19</v>
      </c>
      <c r="F179" s="227" t="s">
        <v>249</v>
      </c>
      <c r="G179" s="224"/>
      <c r="H179" s="228">
        <v>11.462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144</v>
      </c>
      <c r="AU179" s="234" t="s">
        <v>81</v>
      </c>
      <c r="AV179" s="13" t="s">
        <v>81</v>
      </c>
      <c r="AW179" s="13" t="s">
        <v>33</v>
      </c>
      <c r="AX179" s="13" t="s">
        <v>79</v>
      </c>
      <c r="AY179" s="234" t="s">
        <v>133</v>
      </c>
    </row>
    <row r="180" spans="1:65" s="2" customFormat="1" ht="44.25" customHeight="1">
      <c r="A180" s="39"/>
      <c r="B180" s="40"/>
      <c r="C180" s="205" t="s">
        <v>250</v>
      </c>
      <c r="D180" s="205" t="s">
        <v>135</v>
      </c>
      <c r="E180" s="206" t="s">
        <v>251</v>
      </c>
      <c r="F180" s="207" t="s">
        <v>252</v>
      </c>
      <c r="G180" s="208" t="s">
        <v>155</v>
      </c>
      <c r="H180" s="209">
        <v>14.925</v>
      </c>
      <c r="I180" s="210"/>
      <c r="J180" s="211">
        <f>ROUND(I180*H180,2)</f>
        <v>0</v>
      </c>
      <c r="K180" s="207" t="s">
        <v>139</v>
      </c>
      <c r="L180" s="45"/>
      <c r="M180" s="212" t="s">
        <v>19</v>
      </c>
      <c r="N180" s="213" t="s">
        <v>42</v>
      </c>
      <c r="O180" s="85"/>
      <c r="P180" s="214">
        <f>O180*H180</f>
        <v>0</v>
      </c>
      <c r="Q180" s="214">
        <v>0.73404</v>
      </c>
      <c r="R180" s="214">
        <f>Q180*H180</f>
        <v>10.955547000000001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140</v>
      </c>
      <c r="AT180" s="216" t="s">
        <v>135</v>
      </c>
      <c r="AU180" s="216" t="s">
        <v>81</v>
      </c>
      <c r="AY180" s="18" t="s">
        <v>133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79</v>
      </c>
      <c r="BK180" s="217">
        <f>ROUND(I180*H180,2)</f>
        <v>0</v>
      </c>
      <c r="BL180" s="18" t="s">
        <v>140</v>
      </c>
      <c r="BM180" s="216" t="s">
        <v>253</v>
      </c>
    </row>
    <row r="181" spans="1:47" s="2" customFormat="1" ht="12">
      <c r="A181" s="39"/>
      <c r="B181" s="40"/>
      <c r="C181" s="41"/>
      <c r="D181" s="218" t="s">
        <v>142</v>
      </c>
      <c r="E181" s="41"/>
      <c r="F181" s="219" t="s">
        <v>254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142</v>
      </c>
      <c r="AU181" s="18" t="s">
        <v>81</v>
      </c>
    </row>
    <row r="182" spans="1:51" s="13" customFormat="1" ht="12">
      <c r="A182" s="13"/>
      <c r="B182" s="223"/>
      <c r="C182" s="224"/>
      <c r="D182" s="225" t="s">
        <v>144</v>
      </c>
      <c r="E182" s="226" t="s">
        <v>19</v>
      </c>
      <c r="F182" s="227" t="s">
        <v>255</v>
      </c>
      <c r="G182" s="224"/>
      <c r="H182" s="228">
        <v>14.925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144</v>
      </c>
      <c r="AU182" s="234" t="s">
        <v>81</v>
      </c>
      <c r="AV182" s="13" t="s">
        <v>81</v>
      </c>
      <c r="AW182" s="13" t="s">
        <v>33</v>
      </c>
      <c r="AX182" s="13" t="s">
        <v>79</v>
      </c>
      <c r="AY182" s="234" t="s">
        <v>133</v>
      </c>
    </row>
    <row r="183" spans="1:65" s="2" customFormat="1" ht="55.5" customHeight="1">
      <c r="A183" s="39"/>
      <c r="B183" s="40"/>
      <c r="C183" s="205" t="s">
        <v>256</v>
      </c>
      <c r="D183" s="205" t="s">
        <v>135</v>
      </c>
      <c r="E183" s="206" t="s">
        <v>257</v>
      </c>
      <c r="F183" s="207" t="s">
        <v>258</v>
      </c>
      <c r="G183" s="208" t="s">
        <v>193</v>
      </c>
      <c r="H183" s="209">
        <v>0.123</v>
      </c>
      <c r="I183" s="210"/>
      <c r="J183" s="211">
        <f>ROUND(I183*H183,2)</f>
        <v>0</v>
      </c>
      <c r="K183" s="207" t="s">
        <v>139</v>
      </c>
      <c r="L183" s="45"/>
      <c r="M183" s="212" t="s">
        <v>19</v>
      </c>
      <c r="N183" s="213" t="s">
        <v>42</v>
      </c>
      <c r="O183" s="85"/>
      <c r="P183" s="214">
        <f>O183*H183</f>
        <v>0</v>
      </c>
      <c r="Q183" s="214">
        <v>1.0594</v>
      </c>
      <c r="R183" s="214">
        <f>Q183*H183</f>
        <v>0.13030619999999998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140</v>
      </c>
      <c r="AT183" s="216" t="s">
        <v>135</v>
      </c>
      <c r="AU183" s="216" t="s">
        <v>81</v>
      </c>
      <c r="AY183" s="18" t="s">
        <v>133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79</v>
      </c>
      <c r="BK183" s="217">
        <f>ROUND(I183*H183,2)</f>
        <v>0</v>
      </c>
      <c r="BL183" s="18" t="s">
        <v>140</v>
      </c>
      <c r="BM183" s="216" t="s">
        <v>259</v>
      </c>
    </row>
    <row r="184" spans="1:47" s="2" customFormat="1" ht="12">
      <c r="A184" s="39"/>
      <c r="B184" s="40"/>
      <c r="C184" s="41"/>
      <c r="D184" s="218" t="s">
        <v>142</v>
      </c>
      <c r="E184" s="41"/>
      <c r="F184" s="219" t="s">
        <v>260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142</v>
      </c>
      <c r="AU184" s="18" t="s">
        <v>81</v>
      </c>
    </row>
    <row r="185" spans="1:51" s="13" customFormat="1" ht="12">
      <c r="A185" s="13"/>
      <c r="B185" s="223"/>
      <c r="C185" s="224"/>
      <c r="D185" s="225" t="s">
        <v>144</v>
      </c>
      <c r="E185" s="226" t="s">
        <v>19</v>
      </c>
      <c r="F185" s="227" t="s">
        <v>261</v>
      </c>
      <c r="G185" s="224"/>
      <c r="H185" s="228">
        <v>0.123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144</v>
      </c>
      <c r="AU185" s="234" t="s">
        <v>81</v>
      </c>
      <c r="AV185" s="13" t="s">
        <v>81</v>
      </c>
      <c r="AW185" s="13" t="s">
        <v>33</v>
      </c>
      <c r="AX185" s="13" t="s">
        <v>79</v>
      </c>
      <c r="AY185" s="234" t="s">
        <v>133</v>
      </c>
    </row>
    <row r="186" spans="1:63" s="12" customFormat="1" ht="22.8" customHeight="1">
      <c r="A186" s="12"/>
      <c r="B186" s="189"/>
      <c r="C186" s="190"/>
      <c r="D186" s="191" t="s">
        <v>70</v>
      </c>
      <c r="E186" s="203" t="s">
        <v>152</v>
      </c>
      <c r="F186" s="203" t="s">
        <v>262</v>
      </c>
      <c r="G186" s="190"/>
      <c r="H186" s="190"/>
      <c r="I186" s="193"/>
      <c r="J186" s="204">
        <f>BK186</f>
        <v>0</v>
      </c>
      <c r="K186" s="190"/>
      <c r="L186" s="195"/>
      <c r="M186" s="196"/>
      <c r="N186" s="197"/>
      <c r="O186" s="197"/>
      <c r="P186" s="198">
        <f>SUM(P187:P209)</f>
        <v>0</v>
      </c>
      <c r="Q186" s="197"/>
      <c r="R186" s="198">
        <f>SUM(R187:R209)</f>
        <v>29.307647099999997</v>
      </c>
      <c r="S186" s="197"/>
      <c r="T186" s="199">
        <f>SUM(T187:T209)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79</v>
      </c>
      <c r="AT186" s="201" t="s">
        <v>70</v>
      </c>
      <c r="AU186" s="201" t="s">
        <v>79</v>
      </c>
      <c r="AY186" s="200" t="s">
        <v>133</v>
      </c>
      <c r="BK186" s="202">
        <f>SUM(BK187:BK209)</f>
        <v>0</v>
      </c>
    </row>
    <row r="187" spans="1:65" s="2" customFormat="1" ht="44.25" customHeight="1">
      <c r="A187" s="39"/>
      <c r="B187" s="40"/>
      <c r="C187" s="205" t="s">
        <v>263</v>
      </c>
      <c r="D187" s="205" t="s">
        <v>135</v>
      </c>
      <c r="E187" s="206" t="s">
        <v>264</v>
      </c>
      <c r="F187" s="207" t="s">
        <v>265</v>
      </c>
      <c r="G187" s="208" t="s">
        <v>155</v>
      </c>
      <c r="H187" s="209">
        <v>5.713</v>
      </c>
      <c r="I187" s="210"/>
      <c r="J187" s="211">
        <f>ROUND(I187*H187,2)</f>
        <v>0</v>
      </c>
      <c r="K187" s="207" t="s">
        <v>139</v>
      </c>
      <c r="L187" s="45"/>
      <c r="M187" s="212" t="s">
        <v>19</v>
      </c>
      <c r="N187" s="213" t="s">
        <v>42</v>
      </c>
      <c r="O187" s="85"/>
      <c r="P187" s="214">
        <f>O187*H187</f>
        <v>0</v>
      </c>
      <c r="Q187" s="214">
        <v>0.21224</v>
      </c>
      <c r="R187" s="214">
        <f>Q187*H187</f>
        <v>1.21252712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140</v>
      </c>
      <c r="AT187" s="216" t="s">
        <v>135</v>
      </c>
      <c r="AU187" s="216" t="s">
        <v>81</v>
      </c>
      <c r="AY187" s="18" t="s">
        <v>133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79</v>
      </c>
      <c r="BK187" s="217">
        <f>ROUND(I187*H187,2)</f>
        <v>0</v>
      </c>
      <c r="BL187" s="18" t="s">
        <v>140</v>
      </c>
      <c r="BM187" s="216" t="s">
        <v>266</v>
      </c>
    </row>
    <row r="188" spans="1:47" s="2" customFormat="1" ht="12">
      <c r="A188" s="39"/>
      <c r="B188" s="40"/>
      <c r="C188" s="41"/>
      <c r="D188" s="218" t="s">
        <v>142</v>
      </c>
      <c r="E188" s="41"/>
      <c r="F188" s="219" t="s">
        <v>267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142</v>
      </c>
      <c r="AU188" s="18" t="s">
        <v>81</v>
      </c>
    </row>
    <row r="189" spans="1:51" s="13" customFormat="1" ht="12">
      <c r="A189" s="13"/>
      <c r="B189" s="223"/>
      <c r="C189" s="224"/>
      <c r="D189" s="225" t="s">
        <v>144</v>
      </c>
      <c r="E189" s="226" t="s">
        <v>19</v>
      </c>
      <c r="F189" s="227" t="s">
        <v>268</v>
      </c>
      <c r="G189" s="224"/>
      <c r="H189" s="228">
        <v>5.713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144</v>
      </c>
      <c r="AU189" s="234" t="s">
        <v>81</v>
      </c>
      <c r="AV189" s="13" t="s">
        <v>81</v>
      </c>
      <c r="AW189" s="13" t="s">
        <v>33</v>
      </c>
      <c r="AX189" s="13" t="s">
        <v>79</v>
      </c>
      <c r="AY189" s="234" t="s">
        <v>133</v>
      </c>
    </row>
    <row r="190" spans="1:65" s="2" customFormat="1" ht="44.25" customHeight="1">
      <c r="A190" s="39"/>
      <c r="B190" s="40"/>
      <c r="C190" s="205" t="s">
        <v>7</v>
      </c>
      <c r="D190" s="205" t="s">
        <v>135</v>
      </c>
      <c r="E190" s="206" t="s">
        <v>269</v>
      </c>
      <c r="F190" s="207" t="s">
        <v>270</v>
      </c>
      <c r="G190" s="208" t="s">
        <v>155</v>
      </c>
      <c r="H190" s="209">
        <v>95.556</v>
      </c>
      <c r="I190" s="210"/>
      <c r="J190" s="211">
        <f>ROUND(I190*H190,2)</f>
        <v>0</v>
      </c>
      <c r="K190" s="207" t="s">
        <v>139</v>
      </c>
      <c r="L190" s="45"/>
      <c r="M190" s="212" t="s">
        <v>19</v>
      </c>
      <c r="N190" s="213" t="s">
        <v>42</v>
      </c>
      <c r="O190" s="85"/>
      <c r="P190" s="214">
        <f>O190*H190</f>
        <v>0</v>
      </c>
      <c r="Q190" s="214">
        <v>0.26308</v>
      </c>
      <c r="R190" s="214">
        <f>Q190*H190</f>
        <v>25.138872479999996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140</v>
      </c>
      <c r="AT190" s="216" t="s">
        <v>135</v>
      </c>
      <c r="AU190" s="216" t="s">
        <v>81</v>
      </c>
      <c r="AY190" s="18" t="s">
        <v>133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79</v>
      </c>
      <c r="BK190" s="217">
        <f>ROUND(I190*H190,2)</f>
        <v>0</v>
      </c>
      <c r="BL190" s="18" t="s">
        <v>140</v>
      </c>
      <c r="BM190" s="216" t="s">
        <v>271</v>
      </c>
    </row>
    <row r="191" spans="1:47" s="2" customFormat="1" ht="12">
      <c r="A191" s="39"/>
      <c r="B191" s="40"/>
      <c r="C191" s="41"/>
      <c r="D191" s="218" t="s">
        <v>142</v>
      </c>
      <c r="E191" s="41"/>
      <c r="F191" s="219" t="s">
        <v>272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142</v>
      </c>
      <c r="AU191" s="18" t="s">
        <v>81</v>
      </c>
    </row>
    <row r="192" spans="1:51" s="13" customFormat="1" ht="12">
      <c r="A192" s="13"/>
      <c r="B192" s="223"/>
      <c r="C192" s="224"/>
      <c r="D192" s="225" t="s">
        <v>144</v>
      </c>
      <c r="E192" s="226" t="s">
        <v>19</v>
      </c>
      <c r="F192" s="227" t="s">
        <v>273</v>
      </c>
      <c r="G192" s="224"/>
      <c r="H192" s="228">
        <v>150.05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144</v>
      </c>
      <c r="AU192" s="234" t="s">
        <v>81</v>
      </c>
      <c r="AV192" s="13" t="s">
        <v>81</v>
      </c>
      <c r="AW192" s="13" t="s">
        <v>33</v>
      </c>
      <c r="AX192" s="13" t="s">
        <v>71</v>
      </c>
      <c r="AY192" s="234" t="s">
        <v>133</v>
      </c>
    </row>
    <row r="193" spans="1:51" s="13" customFormat="1" ht="12">
      <c r="A193" s="13"/>
      <c r="B193" s="223"/>
      <c r="C193" s="224"/>
      <c r="D193" s="225" t="s">
        <v>144</v>
      </c>
      <c r="E193" s="226" t="s">
        <v>19</v>
      </c>
      <c r="F193" s="227" t="s">
        <v>274</v>
      </c>
      <c r="G193" s="224"/>
      <c r="H193" s="228">
        <v>-33.775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144</v>
      </c>
      <c r="AU193" s="234" t="s">
        <v>81</v>
      </c>
      <c r="AV193" s="13" t="s">
        <v>81</v>
      </c>
      <c r="AW193" s="13" t="s">
        <v>33</v>
      </c>
      <c r="AX193" s="13" t="s">
        <v>71</v>
      </c>
      <c r="AY193" s="234" t="s">
        <v>133</v>
      </c>
    </row>
    <row r="194" spans="1:51" s="13" customFormat="1" ht="12">
      <c r="A194" s="13"/>
      <c r="B194" s="223"/>
      <c r="C194" s="224"/>
      <c r="D194" s="225" t="s">
        <v>144</v>
      </c>
      <c r="E194" s="226" t="s">
        <v>19</v>
      </c>
      <c r="F194" s="227" t="s">
        <v>275</v>
      </c>
      <c r="G194" s="224"/>
      <c r="H194" s="228">
        <v>-5.094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144</v>
      </c>
      <c r="AU194" s="234" t="s">
        <v>81</v>
      </c>
      <c r="AV194" s="13" t="s">
        <v>81</v>
      </c>
      <c r="AW194" s="13" t="s">
        <v>33</v>
      </c>
      <c r="AX194" s="13" t="s">
        <v>71</v>
      </c>
      <c r="AY194" s="234" t="s">
        <v>133</v>
      </c>
    </row>
    <row r="195" spans="1:51" s="13" customFormat="1" ht="12">
      <c r="A195" s="13"/>
      <c r="B195" s="223"/>
      <c r="C195" s="224"/>
      <c r="D195" s="225" t="s">
        <v>144</v>
      </c>
      <c r="E195" s="226" t="s">
        <v>19</v>
      </c>
      <c r="F195" s="227" t="s">
        <v>276</v>
      </c>
      <c r="G195" s="224"/>
      <c r="H195" s="228">
        <v>-15.625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144</v>
      </c>
      <c r="AU195" s="234" t="s">
        <v>81</v>
      </c>
      <c r="AV195" s="13" t="s">
        <v>81</v>
      </c>
      <c r="AW195" s="13" t="s">
        <v>33</v>
      </c>
      <c r="AX195" s="13" t="s">
        <v>71</v>
      </c>
      <c r="AY195" s="234" t="s">
        <v>133</v>
      </c>
    </row>
    <row r="196" spans="1:51" s="14" customFormat="1" ht="12">
      <c r="A196" s="14"/>
      <c r="B196" s="235"/>
      <c r="C196" s="236"/>
      <c r="D196" s="225" t="s">
        <v>144</v>
      </c>
      <c r="E196" s="237" t="s">
        <v>19</v>
      </c>
      <c r="F196" s="238" t="s">
        <v>166</v>
      </c>
      <c r="G196" s="236"/>
      <c r="H196" s="239">
        <v>95.556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144</v>
      </c>
      <c r="AU196" s="245" t="s">
        <v>81</v>
      </c>
      <c r="AV196" s="14" t="s">
        <v>140</v>
      </c>
      <c r="AW196" s="14" t="s">
        <v>33</v>
      </c>
      <c r="AX196" s="14" t="s">
        <v>79</v>
      </c>
      <c r="AY196" s="245" t="s">
        <v>133</v>
      </c>
    </row>
    <row r="197" spans="1:65" s="2" customFormat="1" ht="24.15" customHeight="1">
      <c r="A197" s="39"/>
      <c r="B197" s="40"/>
      <c r="C197" s="205" t="s">
        <v>277</v>
      </c>
      <c r="D197" s="205" t="s">
        <v>135</v>
      </c>
      <c r="E197" s="206" t="s">
        <v>278</v>
      </c>
      <c r="F197" s="207" t="s">
        <v>279</v>
      </c>
      <c r="G197" s="208" t="s">
        <v>280</v>
      </c>
      <c r="H197" s="209">
        <v>22.85</v>
      </c>
      <c r="I197" s="210"/>
      <c r="J197" s="211">
        <f>ROUND(I197*H197,2)</f>
        <v>0</v>
      </c>
      <c r="K197" s="207" t="s">
        <v>139</v>
      </c>
      <c r="L197" s="45"/>
      <c r="M197" s="212" t="s">
        <v>19</v>
      </c>
      <c r="N197" s="213" t="s">
        <v>42</v>
      </c>
      <c r="O197" s="85"/>
      <c r="P197" s="214">
        <f>O197*H197</f>
        <v>0</v>
      </c>
      <c r="Q197" s="214">
        <v>0.01856</v>
      </c>
      <c r="R197" s="214">
        <f>Q197*H197</f>
        <v>0.42409600000000003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140</v>
      </c>
      <c r="AT197" s="216" t="s">
        <v>135</v>
      </c>
      <c r="AU197" s="216" t="s">
        <v>81</v>
      </c>
      <c r="AY197" s="18" t="s">
        <v>133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79</v>
      </c>
      <c r="BK197" s="217">
        <f>ROUND(I197*H197,2)</f>
        <v>0</v>
      </c>
      <c r="BL197" s="18" t="s">
        <v>140</v>
      </c>
      <c r="BM197" s="216" t="s">
        <v>281</v>
      </c>
    </row>
    <row r="198" spans="1:47" s="2" customFormat="1" ht="12">
      <c r="A198" s="39"/>
      <c r="B198" s="40"/>
      <c r="C198" s="41"/>
      <c r="D198" s="218" t="s">
        <v>142</v>
      </c>
      <c r="E198" s="41"/>
      <c r="F198" s="219" t="s">
        <v>282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142</v>
      </c>
      <c r="AU198" s="18" t="s">
        <v>81</v>
      </c>
    </row>
    <row r="199" spans="1:51" s="13" customFormat="1" ht="12">
      <c r="A199" s="13"/>
      <c r="B199" s="223"/>
      <c r="C199" s="224"/>
      <c r="D199" s="225" t="s">
        <v>144</v>
      </c>
      <c r="E199" s="226" t="s">
        <v>19</v>
      </c>
      <c r="F199" s="227" t="s">
        <v>283</v>
      </c>
      <c r="G199" s="224"/>
      <c r="H199" s="228">
        <v>29.85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144</v>
      </c>
      <c r="AU199" s="234" t="s">
        <v>81</v>
      </c>
      <c r="AV199" s="13" t="s">
        <v>81</v>
      </c>
      <c r="AW199" s="13" t="s">
        <v>33</v>
      </c>
      <c r="AX199" s="13" t="s">
        <v>71</v>
      </c>
      <c r="AY199" s="234" t="s">
        <v>133</v>
      </c>
    </row>
    <row r="200" spans="1:51" s="13" customFormat="1" ht="12">
      <c r="A200" s="13"/>
      <c r="B200" s="223"/>
      <c r="C200" s="224"/>
      <c r="D200" s="225" t="s">
        <v>144</v>
      </c>
      <c r="E200" s="226" t="s">
        <v>19</v>
      </c>
      <c r="F200" s="227" t="s">
        <v>284</v>
      </c>
      <c r="G200" s="224"/>
      <c r="H200" s="228">
        <v>-7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144</v>
      </c>
      <c r="AU200" s="234" t="s">
        <v>81</v>
      </c>
      <c r="AV200" s="13" t="s">
        <v>81</v>
      </c>
      <c r="AW200" s="13" t="s">
        <v>33</v>
      </c>
      <c r="AX200" s="13" t="s">
        <v>71</v>
      </c>
      <c r="AY200" s="234" t="s">
        <v>133</v>
      </c>
    </row>
    <row r="201" spans="1:51" s="14" customFormat="1" ht="12">
      <c r="A201" s="14"/>
      <c r="B201" s="235"/>
      <c r="C201" s="236"/>
      <c r="D201" s="225" t="s">
        <v>144</v>
      </c>
      <c r="E201" s="237" t="s">
        <v>19</v>
      </c>
      <c r="F201" s="238" t="s">
        <v>166</v>
      </c>
      <c r="G201" s="236"/>
      <c r="H201" s="239">
        <v>22.85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144</v>
      </c>
      <c r="AU201" s="245" t="s">
        <v>81</v>
      </c>
      <c r="AV201" s="14" t="s">
        <v>140</v>
      </c>
      <c r="AW201" s="14" t="s">
        <v>33</v>
      </c>
      <c r="AX201" s="14" t="s">
        <v>79</v>
      </c>
      <c r="AY201" s="245" t="s">
        <v>133</v>
      </c>
    </row>
    <row r="202" spans="1:65" s="2" customFormat="1" ht="37.8" customHeight="1">
      <c r="A202" s="39"/>
      <c r="B202" s="40"/>
      <c r="C202" s="205" t="s">
        <v>285</v>
      </c>
      <c r="D202" s="205" t="s">
        <v>135</v>
      </c>
      <c r="E202" s="206" t="s">
        <v>286</v>
      </c>
      <c r="F202" s="207" t="s">
        <v>287</v>
      </c>
      <c r="G202" s="208" t="s">
        <v>288</v>
      </c>
      <c r="H202" s="209">
        <v>24</v>
      </c>
      <c r="I202" s="210"/>
      <c r="J202" s="211">
        <f>ROUND(I202*H202,2)</f>
        <v>0</v>
      </c>
      <c r="K202" s="207" t="s">
        <v>139</v>
      </c>
      <c r="L202" s="45"/>
      <c r="M202" s="212" t="s">
        <v>19</v>
      </c>
      <c r="N202" s="213" t="s">
        <v>42</v>
      </c>
      <c r="O202" s="85"/>
      <c r="P202" s="214">
        <f>O202*H202</f>
        <v>0</v>
      </c>
      <c r="Q202" s="214">
        <v>0.05455</v>
      </c>
      <c r="R202" s="214">
        <f>Q202*H202</f>
        <v>1.3092000000000001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140</v>
      </c>
      <c r="AT202" s="216" t="s">
        <v>135</v>
      </c>
      <c r="AU202" s="216" t="s">
        <v>81</v>
      </c>
      <c r="AY202" s="18" t="s">
        <v>133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79</v>
      </c>
      <c r="BK202" s="217">
        <f>ROUND(I202*H202,2)</f>
        <v>0</v>
      </c>
      <c r="BL202" s="18" t="s">
        <v>140</v>
      </c>
      <c r="BM202" s="216" t="s">
        <v>289</v>
      </c>
    </row>
    <row r="203" spans="1:47" s="2" customFormat="1" ht="12">
      <c r="A203" s="39"/>
      <c r="B203" s="40"/>
      <c r="C203" s="41"/>
      <c r="D203" s="218" t="s">
        <v>142</v>
      </c>
      <c r="E203" s="41"/>
      <c r="F203" s="219" t="s">
        <v>290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142</v>
      </c>
      <c r="AU203" s="18" t="s">
        <v>81</v>
      </c>
    </row>
    <row r="204" spans="1:51" s="13" customFormat="1" ht="12">
      <c r="A204" s="13"/>
      <c r="B204" s="223"/>
      <c r="C204" s="224"/>
      <c r="D204" s="225" t="s">
        <v>144</v>
      </c>
      <c r="E204" s="226" t="s">
        <v>19</v>
      </c>
      <c r="F204" s="227" t="s">
        <v>291</v>
      </c>
      <c r="G204" s="224"/>
      <c r="H204" s="228">
        <v>24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144</v>
      </c>
      <c r="AU204" s="234" t="s">
        <v>81</v>
      </c>
      <c r="AV204" s="13" t="s">
        <v>81</v>
      </c>
      <c r="AW204" s="13" t="s">
        <v>33</v>
      </c>
      <c r="AX204" s="13" t="s">
        <v>79</v>
      </c>
      <c r="AY204" s="234" t="s">
        <v>133</v>
      </c>
    </row>
    <row r="205" spans="1:65" s="2" customFormat="1" ht="24.15" customHeight="1">
      <c r="A205" s="39"/>
      <c r="B205" s="40"/>
      <c r="C205" s="205" t="s">
        <v>292</v>
      </c>
      <c r="D205" s="205" t="s">
        <v>135</v>
      </c>
      <c r="E205" s="206" t="s">
        <v>293</v>
      </c>
      <c r="F205" s="207" t="s">
        <v>294</v>
      </c>
      <c r="G205" s="208" t="s">
        <v>161</v>
      </c>
      <c r="H205" s="209">
        <v>0.639</v>
      </c>
      <c r="I205" s="210"/>
      <c r="J205" s="211">
        <f>ROUND(I205*H205,2)</f>
        <v>0</v>
      </c>
      <c r="K205" s="207" t="s">
        <v>19</v>
      </c>
      <c r="L205" s="45"/>
      <c r="M205" s="212" t="s">
        <v>19</v>
      </c>
      <c r="N205" s="213" t="s">
        <v>42</v>
      </c>
      <c r="O205" s="85"/>
      <c r="P205" s="214">
        <f>O205*H205</f>
        <v>0</v>
      </c>
      <c r="Q205" s="214">
        <v>1.9085</v>
      </c>
      <c r="R205" s="214">
        <f>Q205*H205</f>
        <v>1.2195315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140</v>
      </c>
      <c r="AT205" s="216" t="s">
        <v>135</v>
      </c>
      <c r="AU205" s="216" t="s">
        <v>81</v>
      </c>
      <c r="AY205" s="18" t="s">
        <v>133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79</v>
      </c>
      <c r="BK205" s="217">
        <f>ROUND(I205*H205,2)</f>
        <v>0</v>
      </c>
      <c r="BL205" s="18" t="s">
        <v>140</v>
      </c>
      <c r="BM205" s="216" t="s">
        <v>295</v>
      </c>
    </row>
    <row r="206" spans="1:51" s="13" customFormat="1" ht="12">
      <c r="A206" s="13"/>
      <c r="B206" s="223"/>
      <c r="C206" s="224"/>
      <c r="D206" s="225" t="s">
        <v>144</v>
      </c>
      <c r="E206" s="226" t="s">
        <v>19</v>
      </c>
      <c r="F206" s="227" t="s">
        <v>296</v>
      </c>
      <c r="G206" s="224"/>
      <c r="H206" s="228">
        <v>0.639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144</v>
      </c>
      <c r="AU206" s="234" t="s">
        <v>81</v>
      </c>
      <c r="AV206" s="13" t="s">
        <v>81</v>
      </c>
      <c r="AW206" s="13" t="s">
        <v>33</v>
      </c>
      <c r="AX206" s="13" t="s">
        <v>79</v>
      </c>
      <c r="AY206" s="234" t="s">
        <v>133</v>
      </c>
    </row>
    <row r="207" spans="1:65" s="2" customFormat="1" ht="24.15" customHeight="1">
      <c r="A207" s="39"/>
      <c r="B207" s="40"/>
      <c r="C207" s="205" t="s">
        <v>297</v>
      </c>
      <c r="D207" s="205" t="s">
        <v>135</v>
      </c>
      <c r="E207" s="206" t="s">
        <v>298</v>
      </c>
      <c r="F207" s="207" t="s">
        <v>299</v>
      </c>
      <c r="G207" s="208" t="s">
        <v>280</v>
      </c>
      <c r="H207" s="209">
        <v>9</v>
      </c>
      <c r="I207" s="210"/>
      <c r="J207" s="211">
        <f>ROUND(I207*H207,2)</f>
        <v>0</v>
      </c>
      <c r="K207" s="207" t="s">
        <v>139</v>
      </c>
      <c r="L207" s="45"/>
      <c r="M207" s="212" t="s">
        <v>19</v>
      </c>
      <c r="N207" s="213" t="s">
        <v>42</v>
      </c>
      <c r="O207" s="85"/>
      <c r="P207" s="214">
        <f>O207*H207</f>
        <v>0</v>
      </c>
      <c r="Q207" s="214">
        <v>0.00038</v>
      </c>
      <c r="R207" s="214">
        <f>Q207*H207</f>
        <v>0.0034200000000000003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140</v>
      </c>
      <c r="AT207" s="216" t="s">
        <v>135</v>
      </c>
      <c r="AU207" s="216" t="s">
        <v>81</v>
      </c>
      <c r="AY207" s="18" t="s">
        <v>133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79</v>
      </c>
      <c r="BK207" s="217">
        <f>ROUND(I207*H207,2)</f>
        <v>0</v>
      </c>
      <c r="BL207" s="18" t="s">
        <v>140</v>
      </c>
      <c r="BM207" s="216" t="s">
        <v>300</v>
      </c>
    </row>
    <row r="208" spans="1:47" s="2" customFormat="1" ht="12">
      <c r="A208" s="39"/>
      <c r="B208" s="40"/>
      <c r="C208" s="41"/>
      <c r="D208" s="218" t="s">
        <v>142</v>
      </c>
      <c r="E208" s="41"/>
      <c r="F208" s="219" t="s">
        <v>301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142</v>
      </c>
      <c r="AU208" s="18" t="s">
        <v>81</v>
      </c>
    </row>
    <row r="209" spans="1:51" s="13" customFormat="1" ht="12">
      <c r="A209" s="13"/>
      <c r="B209" s="223"/>
      <c r="C209" s="224"/>
      <c r="D209" s="225" t="s">
        <v>144</v>
      </c>
      <c r="E209" s="226" t="s">
        <v>19</v>
      </c>
      <c r="F209" s="227" t="s">
        <v>302</v>
      </c>
      <c r="G209" s="224"/>
      <c r="H209" s="228">
        <v>9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144</v>
      </c>
      <c r="AU209" s="234" t="s">
        <v>81</v>
      </c>
      <c r="AV209" s="13" t="s">
        <v>81</v>
      </c>
      <c r="AW209" s="13" t="s">
        <v>33</v>
      </c>
      <c r="AX209" s="13" t="s">
        <v>79</v>
      </c>
      <c r="AY209" s="234" t="s">
        <v>133</v>
      </c>
    </row>
    <row r="210" spans="1:63" s="12" customFormat="1" ht="22.8" customHeight="1">
      <c r="A210" s="12"/>
      <c r="B210" s="189"/>
      <c r="C210" s="190"/>
      <c r="D210" s="191" t="s">
        <v>70</v>
      </c>
      <c r="E210" s="203" t="s">
        <v>140</v>
      </c>
      <c r="F210" s="203" t="s">
        <v>303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SUM(P211:P228)</f>
        <v>0</v>
      </c>
      <c r="Q210" s="197"/>
      <c r="R210" s="198">
        <f>SUM(R211:R228)</f>
        <v>5.9540913</v>
      </c>
      <c r="S210" s="197"/>
      <c r="T210" s="199">
        <f>SUM(T211:T228)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79</v>
      </c>
      <c r="AT210" s="201" t="s">
        <v>70</v>
      </c>
      <c r="AU210" s="201" t="s">
        <v>79</v>
      </c>
      <c r="AY210" s="200" t="s">
        <v>133</v>
      </c>
      <c r="BK210" s="202">
        <f>SUM(BK211:BK228)</f>
        <v>0</v>
      </c>
    </row>
    <row r="211" spans="1:65" s="2" customFormat="1" ht="24.15" customHeight="1">
      <c r="A211" s="39"/>
      <c r="B211" s="40"/>
      <c r="C211" s="205" t="s">
        <v>304</v>
      </c>
      <c r="D211" s="205" t="s">
        <v>135</v>
      </c>
      <c r="E211" s="206" t="s">
        <v>305</v>
      </c>
      <c r="F211" s="207" t="s">
        <v>306</v>
      </c>
      <c r="G211" s="208" t="s">
        <v>161</v>
      </c>
      <c r="H211" s="209">
        <v>2.239</v>
      </c>
      <c r="I211" s="210"/>
      <c r="J211" s="211">
        <f>ROUND(I211*H211,2)</f>
        <v>0</v>
      </c>
      <c r="K211" s="207" t="s">
        <v>139</v>
      </c>
      <c r="L211" s="45"/>
      <c r="M211" s="212" t="s">
        <v>19</v>
      </c>
      <c r="N211" s="213" t="s">
        <v>42</v>
      </c>
      <c r="O211" s="85"/>
      <c r="P211" s="214">
        <f>O211*H211</f>
        <v>0</v>
      </c>
      <c r="Q211" s="214">
        <v>2.50198</v>
      </c>
      <c r="R211" s="214">
        <f>Q211*H211</f>
        <v>5.60193322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140</v>
      </c>
      <c r="AT211" s="216" t="s">
        <v>135</v>
      </c>
      <c r="AU211" s="216" t="s">
        <v>81</v>
      </c>
      <c r="AY211" s="18" t="s">
        <v>133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79</v>
      </c>
      <c r="BK211" s="217">
        <f>ROUND(I211*H211,2)</f>
        <v>0</v>
      </c>
      <c r="BL211" s="18" t="s">
        <v>140</v>
      </c>
      <c r="BM211" s="216" t="s">
        <v>307</v>
      </c>
    </row>
    <row r="212" spans="1:47" s="2" customFormat="1" ht="12">
      <c r="A212" s="39"/>
      <c r="B212" s="40"/>
      <c r="C212" s="41"/>
      <c r="D212" s="218" t="s">
        <v>142</v>
      </c>
      <c r="E212" s="41"/>
      <c r="F212" s="219" t="s">
        <v>308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142</v>
      </c>
      <c r="AU212" s="18" t="s">
        <v>81</v>
      </c>
    </row>
    <row r="213" spans="1:51" s="13" customFormat="1" ht="12">
      <c r="A213" s="13"/>
      <c r="B213" s="223"/>
      <c r="C213" s="224"/>
      <c r="D213" s="225" t="s">
        <v>144</v>
      </c>
      <c r="E213" s="226" t="s">
        <v>19</v>
      </c>
      <c r="F213" s="227" t="s">
        <v>309</v>
      </c>
      <c r="G213" s="224"/>
      <c r="H213" s="228">
        <v>2.239</v>
      </c>
      <c r="I213" s="229"/>
      <c r="J213" s="224"/>
      <c r="K213" s="224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144</v>
      </c>
      <c r="AU213" s="234" t="s">
        <v>81</v>
      </c>
      <c r="AV213" s="13" t="s">
        <v>81</v>
      </c>
      <c r="AW213" s="13" t="s">
        <v>33</v>
      </c>
      <c r="AX213" s="13" t="s">
        <v>79</v>
      </c>
      <c r="AY213" s="234" t="s">
        <v>133</v>
      </c>
    </row>
    <row r="214" spans="1:65" s="2" customFormat="1" ht="24.15" customHeight="1">
      <c r="A214" s="39"/>
      <c r="B214" s="40"/>
      <c r="C214" s="205" t="s">
        <v>310</v>
      </c>
      <c r="D214" s="205" t="s">
        <v>135</v>
      </c>
      <c r="E214" s="206" t="s">
        <v>311</v>
      </c>
      <c r="F214" s="207" t="s">
        <v>312</v>
      </c>
      <c r="G214" s="208" t="s">
        <v>155</v>
      </c>
      <c r="H214" s="209">
        <v>17.105</v>
      </c>
      <c r="I214" s="210"/>
      <c r="J214" s="211">
        <f>ROUND(I214*H214,2)</f>
        <v>0</v>
      </c>
      <c r="K214" s="207" t="s">
        <v>139</v>
      </c>
      <c r="L214" s="45"/>
      <c r="M214" s="212" t="s">
        <v>19</v>
      </c>
      <c r="N214" s="213" t="s">
        <v>42</v>
      </c>
      <c r="O214" s="85"/>
      <c r="P214" s="214">
        <f>O214*H214</f>
        <v>0</v>
      </c>
      <c r="Q214" s="214">
        <v>0.01117</v>
      </c>
      <c r="R214" s="214">
        <f>Q214*H214</f>
        <v>0.19106285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140</v>
      </c>
      <c r="AT214" s="216" t="s">
        <v>135</v>
      </c>
      <c r="AU214" s="216" t="s">
        <v>81</v>
      </c>
      <c r="AY214" s="18" t="s">
        <v>133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79</v>
      </c>
      <c r="BK214" s="217">
        <f>ROUND(I214*H214,2)</f>
        <v>0</v>
      </c>
      <c r="BL214" s="18" t="s">
        <v>140</v>
      </c>
      <c r="BM214" s="216" t="s">
        <v>313</v>
      </c>
    </row>
    <row r="215" spans="1:47" s="2" customFormat="1" ht="12">
      <c r="A215" s="39"/>
      <c r="B215" s="40"/>
      <c r="C215" s="41"/>
      <c r="D215" s="218" t="s">
        <v>142</v>
      </c>
      <c r="E215" s="41"/>
      <c r="F215" s="219" t="s">
        <v>314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142</v>
      </c>
      <c r="AU215" s="18" t="s">
        <v>81</v>
      </c>
    </row>
    <row r="216" spans="1:51" s="13" customFormat="1" ht="12">
      <c r="A216" s="13"/>
      <c r="B216" s="223"/>
      <c r="C216" s="224"/>
      <c r="D216" s="225" t="s">
        <v>144</v>
      </c>
      <c r="E216" s="226" t="s">
        <v>19</v>
      </c>
      <c r="F216" s="227" t="s">
        <v>315</v>
      </c>
      <c r="G216" s="224"/>
      <c r="H216" s="228">
        <v>15.005</v>
      </c>
      <c r="I216" s="229"/>
      <c r="J216" s="224"/>
      <c r="K216" s="224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144</v>
      </c>
      <c r="AU216" s="234" t="s">
        <v>81</v>
      </c>
      <c r="AV216" s="13" t="s">
        <v>81</v>
      </c>
      <c r="AW216" s="13" t="s">
        <v>33</v>
      </c>
      <c r="AX216" s="13" t="s">
        <v>71</v>
      </c>
      <c r="AY216" s="234" t="s">
        <v>133</v>
      </c>
    </row>
    <row r="217" spans="1:51" s="13" customFormat="1" ht="12">
      <c r="A217" s="13"/>
      <c r="B217" s="223"/>
      <c r="C217" s="224"/>
      <c r="D217" s="225" t="s">
        <v>144</v>
      </c>
      <c r="E217" s="226" t="s">
        <v>19</v>
      </c>
      <c r="F217" s="227" t="s">
        <v>316</v>
      </c>
      <c r="G217" s="224"/>
      <c r="H217" s="228">
        <v>2.1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144</v>
      </c>
      <c r="AU217" s="234" t="s">
        <v>81</v>
      </c>
      <c r="AV217" s="13" t="s">
        <v>81</v>
      </c>
      <c r="AW217" s="13" t="s">
        <v>33</v>
      </c>
      <c r="AX217" s="13" t="s">
        <v>71</v>
      </c>
      <c r="AY217" s="234" t="s">
        <v>133</v>
      </c>
    </row>
    <row r="218" spans="1:51" s="14" customFormat="1" ht="12">
      <c r="A218" s="14"/>
      <c r="B218" s="235"/>
      <c r="C218" s="236"/>
      <c r="D218" s="225" t="s">
        <v>144</v>
      </c>
      <c r="E218" s="237" t="s">
        <v>19</v>
      </c>
      <c r="F218" s="238" t="s">
        <v>166</v>
      </c>
      <c r="G218" s="236"/>
      <c r="H218" s="239">
        <v>17.105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144</v>
      </c>
      <c r="AU218" s="245" t="s">
        <v>81</v>
      </c>
      <c r="AV218" s="14" t="s">
        <v>140</v>
      </c>
      <c r="AW218" s="14" t="s">
        <v>33</v>
      </c>
      <c r="AX218" s="14" t="s">
        <v>79</v>
      </c>
      <c r="AY218" s="245" t="s">
        <v>133</v>
      </c>
    </row>
    <row r="219" spans="1:65" s="2" customFormat="1" ht="24.15" customHeight="1">
      <c r="A219" s="39"/>
      <c r="B219" s="40"/>
      <c r="C219" s="205" t="s">
        <v>317</v>
      </c>
      <c r="D219" s="205" t="s">
        <v>135</v>
      </c>
      <c r="E219" s="206" t="s">
        <v>318</v>
      </c>
      <c r="F219" s="207" t="s">
        <v>319</v>
      </c>
      <c r="G219" s="208" t="s">
        <v>155</v>
      </c>
      <c r="H219" s="209">
        <v>17.105</v>
      </c>
      <c r="I219" s="210"/>
      <c r="J219" s="211">
        <f>ROUND(I219*H219,2)</f>
        <v>0</v>
      </c>
      <c r="K219" s="207" t="s">
        <v>139</v>
      </c>
      <c r="L219" s="45"/>
      <c r="M219" s="212" t="s">
        <v>19</v>
      </c>
      <c r="N219" s="213" t="s">
        <v>42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140</v>
      </c>
      <c r="AT219" s="216" t="s">
        <v>135</v>
      </c>
      <c r="AU219" s="216" t="s">
        <v>81</v>
      </c>
      <c r="AY219" s="18" t="s">
        <v>133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79</v>
      </c>
      <c r="BK219" s="217">
        <f>ROUND(I219*H219,2)</f>
        <v>0</v>
      </c>
      <c r="BL219" s="18" t="s">
        <v>140</v>
      </c>
      <c r="BM219" s="216" t="s">
        <v>320</v>
      </c>
    </row>
    <row r="220" spans="1:47" s="2" customFormat="1" ht="12">
      <c r="A220" s="39"/>
      <c r="B220" s="40"/>
      <c r="C220" s="41"/>
      <c r="D220" s="218" t="s">
        <v>142</v>
      </c>
      <c r="E220" s="41"/>
      <c r="F220" s="219" t="s">
        <v>321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142</v>
      </c>
      <c r="AU220" s="18" t="s">
        <v>81</v>
      </c>
    </row>
    <row r="221" spans="1:51" s="13" customFormat="1" ht="12">
      <c r="A221" s="13"/>
      <c r="B221" s="223"/>
      <c r="C221" s="224"/>
      <c r="D221" s="225" t="s">
        <v>144</v>
      </c>
      <c r="E221" s="226" t="s">
        <v>19</v>
      </c>
      <c r="F221" s="227" t="s">
        <v>315</v>
      </c>
      <c r="G221" s="224"/>
      <c r="H221" s="228">
        <v>15.005</v>
      </c>
      <c r="I221" s="229"/>
      <c r="J221" s="224"/>
      <c r="K221" s="224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144</v>
      </c>
      <c r="AU221" s="234" t="s">
        <v>81</v>
      </c>
      <c r="AV221" s="13" t="s">
        <v>81</v>
      </c>
      <c r="AW221" s="13" t="s">
        <v>33</v>
      </c>
      <c r="AX221" s="13" t="s">
        <v>71</v>
      </c>
      <c r="AY221" s="234" t="s">
        <v>133</v>
      </c>
    </row>
    <row r="222" spans="1:51" s="13" customFormat="1" ht="12">
      <c r="A222" s="13"/>
      <c r="B222" s="223"/>
      <c r="C222" s="224"/>
      <c r="D222" s="225" t="s">
        <v>144</v>
      </c>
      <c r="E222" s="226" t="s">
        <v>19</v>
      </c>
      <c r="F222" s="227" t="s">
        <v>316</v>
      </c>
      <c r="G222" s="224"/>
      <c r="H222" s="228">
        <v>2.1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144</v>
      </c>
      <c r="AU222" s="234" t="s">
        <v>81</v>
      </c>
      <c r="AV222" s="13" t="s">
        <v>81</v>
      </c>
      <c r="AW222" s="13" t="s">
        <v>33</v>
      </c>
      <c r="AX222" s="13" t="s">
        <v>71</v>
      </c>
      <c r="AY222" s="234" t="s">
        <v>133</v>
      </c>
    </row>
    <row r="223" spans="1:51" s="14" customFormat="1" ht="12">
      <c r="A223" s="14"/>
      <c r="B223" s="235"/>
      <c r="C223" s="236"/>
      <c r="D223" s="225" t="s">
        <v>144</v>
      </c>
      <c r="E223" s="237" t="s">
        <v>19</v>
      </c>
      <c r="F223" s="238" t="s">
        <v>166</v>
      </c>
      <c r="G223" s="236"/>
      <c r="H223" s="239">
        <v>17.105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144</v>
      </c>
      <c r="AU223" s="245" t="s">
        <v>81</v>
      </c>
      <c r="AV223" s="14" t="s">
        <v>140</v>
      </c>
      <c r="AW223" s="14" t="s">
        <v>33</v>
      </c>
      <c r="AX223" s="14" t="s">
        <v>79</v>
      </c>
      <c r="AY223" s="245" t="s">
        <v>133</v>
      </c>
    </row>
    <row r="224" spans="1:65" s="2" customFormat="1" ht="24.15" customHeight="1">
      <c r="A224" s="39"/>
      <c r="B224" s="40"/>
      <c r="C224" s="205" t="s">
        <v>322</v>
      </c>
      <c r="D224" s="205" t="s">
        <v>135</v>
      </c>
      <c r="E224" s="206" t="s">
        <v>323</v>
      </c>
      <c r="F224" s="207" t="s">
        <v>324</v>
      </c>
      <c r="G224" s="208" t="s">
        <v>193</v>
      </c>
      <c r="H224" s="209">
        <v>0.153</v>
      </c>
      <c r="I224" s="210"/>
      <c r="J224" s="211">
        <f>ROUND(I224*H224,2)</f>
        <v>0</v>
      </c>
      <c r="K224" s="207" t="s">
        <v>139</v>
      </c>
      <c r="L224" s="45"/>
      <c r="M224" s="212" t="s">
        <v>19</v>
      </c>
      <c r="N224" s="213" t="s">
        <v>42</v>
      </c>
      <c r="O224" s="85"/>
      <c r="P224" s="214">
        <f>O224*H224</f>
        <v>0</v>
      </c>
      <c r="Q224" s="214">
        <v>1.05291</v>
      </c>
      <c r="R224" s="214">
        <f>Q224*H224</f>
        <v>0.16109523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140</v>
      </c>
      <c r="AT224" s="216" t="s">
        <v>135</v>
      </c>
      <c r="AU224" s="216" t="s">
        <v>81</v>
      </c>
      <c r="AY224" s="18" t="s">
        <v>133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79</v>
      </c>
      <c r="BK224" s="217">
        <f>ROUND(I224*H224,2)</f>
        <v>0</v>
      </c>
      <c r="BL224" s="18" t="s">
        <v>140</v>
      </c>
      <c r="BM224" s="216" t="s">
        <v>325</v>
      </c>
    </row>
    <row r="225" spans="1:47" s="2" customFormat="1" ht="12">
      <c r="A225" s="39"/>
      <c r="B225" s="40"/>
      <c r="C225" s="41"/>
      <c r="D225" s="218" t="s">
        <v>142</v>
      </c>
      <c r="E225" s="41"/>
      <c r="F225" s="219" t="s">
        <v>326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142</v>
      </c>
      <c r="AU225" s="18" t="s">
        <v>81</v>
      </c>
    </row>
    <row r="226" spans="1:51" s="13" customFormat="1" ht="12">
      <c r="A226" s="13"/>
      <c r="B226" s="223"/>
      <c r="C226" s="224"/>
      <c r="D226" s="225" t="s">
        <v>144</v>
      </c>
      <c r="E226" s="226" t="s">
        <v>19</v>
      </c>
      <c r="F226" s="227" t="s">
        <v>327</v>
      </c>
      <c r="G226" s="224"/>
      <c r="H226" s="228">
        <v>0.123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144</v>
      </c>
      <c r="AU226" s="234" t="s">
        <v>81</v>
      </c>
      <c r="AV226" s="13" t="s">
        <v>81</v>
      </c>
      <c r="AW226" s="13" t="s">
        <v>33</v>
      </c>
      <c r="AX226" s="13" t="s">
        <v>71</v>
      </c>
      <c r="AY226" s="234" t="s">
        <v>133</v>
      </c>
    </row>
    <row r="227" spans="1:51" s="13" customFormat="1" ht="12">
      <c r="A227" s="13"/>
      <c r="B227" s="223"/>
      <c r="C227" s="224"/>
      <c r="D227" s="225" t="s">
        <v>144</v>
      </c>
      <c r="E227" s="226" t="s">
        <v>19</v>
      </c>
      <c r="F227" s="227" t="s">
        <v>328</v>
      </c>
      <c r="G227" s="224"/>
      <c r="H227" s="228">
        <v>0.03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144</v>
      </c>
      <c r="AU227" s="234" t="s">
        <v>81</v>
      </c>
      <c r="AV227" s="13" t="s">
        <v>81</v>
      </c>
      <c r="AW227" s="13" t="s">
        <v>33</v>
      </c>
      <c r="AX227" s="13" t="s">
        <v>71</v>
      </c>
      <c r="AY227" s="234" t="s">
        <v>133</v>
      </c>
    </row>
    <row r="228" spans="1:51" s="14" customFormat="1" ht="12">
      <c r="A228" s="14"/>
      <c r="B228" s="235"/>
      <c r="C228" s="236"/>
      <c r="D228" s="225" t="s">
        <v>144</v>
      </c>
      <c r="E228" s="237" t="s">
        <v>19</v>
      </c>
      <c r="F228" s="238" t="s">
        <v>166</v>
      </c>
      <c r="G228" s="236"/>
      <c r="H228" s="239">
        <v>0.153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144</v>
      </c>
      <c r="AU228" s="245" t="s">
        <v>81</v>
      </c>
      <c r="AV228" s="14" t="s">
        <v>140</v>
      </c>
      <c r="AW228" s="14" t="s">
        <v>33</v>
      </c>
      <c r="AX228" s="14" t="s">
        <v>79</v>
      </c>
      <c r="AY228" s="245" t="s">
        <v>133</v>
      </c>
    </row>
    <row r="229" spans="1:63" s="12" customFormat="1" ht="22.8" customHeight="1">
      <c r="A229" s="12"/>
      <c r="B229" s="189"/>
      <c r="C229" s="190"/>
      <c r="D229" s="191" t="s">
        <v>70</v>
      </c>
      <c r="E229" s="203" t="s">
        <v>167</v>
      </c>
      <c r="F229" s="203" t="s">
        <v>329</v>
      </c>
      <c r="G229" s="190"/>
      <c r="H229" s="190"/>
      <c r="I229" s="193"/>
      <c r="J229" s="204">
        <f>BK229</f>
        <v>0</v>
      </c>
      <c r="K229" s="190"/>
      <c r="L229" s="195"/>
      <c r="M229" s="196"/>
      <c r="N229" s="197"/>
      <c r="O229" s="197"/>
      <c r="P229" s="198">
        <f>SUM(P230:P241)</f>
        <v>0</v>
      </c>
      <c r="Q229" s="197"/>
      <c r="R229" s="198">
        <f>SUM(R230:R241)</f>
        <v>0</v>
      </c>
      <c r="S229" s="197"/>
      <c r="T229" s="199">
        <f>SUM(T230:T241)</f>
        <v>14.3133948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0" t="s">
        <v>79</v>
      </c>
      <c r="AT229" s="201" t="s">
        <v>70</v>
      </c>
      <c r="AU229" s="201" t="s">
        <v>79</v>
      </c>
      <c r="AY229" s="200" t="s">
        <v>133</v>
      </c>
      <c r="BK229" s="202">
        <f>SUM(BK230:BK241)</f>
        <v>0</v>
      </c>
    </row>
    <row r="230" spans="1:65" s="2" customFormat="1" ht="24.15" customHeight="1">
      <c r="A230" s="39"/>
      <c r="B230" s="40"/>
      <c r="C230" s="205" t="s">
        <v>330</v>
      </c>
      <c r="D230" s="205" t="s">
        <v>135</v>
      </c>
      <c r="E230" s="206" t="s">
        <v>331</v>
      </c>
      <c r="F230" s="207" t="s">
        <v>332</v>
      </c>
      <c r="G230" s="208" t="s">
        <v>280</v>
      </c>
      <c r="H230" s="209">
        <v>109.32</v>
      </c>
      <c r="I230" s="210"/>
      <c r="J230" s="211">
        <f>ROUND(I230*H230,2)</f>
        <v>0</v>
      </c>
      <c r="K230" s="207" t="s">
        <v>19</v>
      </c>
      <c r="L230" s="45"/>
      <c r="M230" s="212" t="s">
        <v>19</v>
      </c>
      <c r="N230" s="213" t="s">
        <v>42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0.08</v>
      </c>
      <c r="T230" s="215">
        <f>S230*H230</f>
        <v>8.7456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140</v>
      </c>
      <c r="AT230" s="216" t="s">
        <v>135</v>
      </c>
      <c r="AU230" s="216" t="s">
        <v>81</v>
      </c>
      <c r="AY230" s="18" t="s">
        <v>133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79</v>
      </c>
      <c r="BK230" s="217">
        <f>ROUND(I230*H230,2)</f>
        <v>0</v>
      </c>
      <c r="BL230" s="18" t="s">
        <v>140</v>
      </c>
      <c r="BM230" s="216" t="s">
        <v>333</v>
      </c>
    </row>
    <row r="231" spans="1:51" s="13" customFormat="1" ht="12">
      <c r="A231" s="13"/>
      <c r="B231" s="223"/>
      <c r="C231" s="224"/>
      <c r="D231" s="225" t="s">
        <v>144</v>
      </c>
      <c r="E231" s="226" t="s">
        <v>19</v>
      </c>
      <c r="F231" s="227" t="s">
        <v>334</v>
      </c>
      <c r="G231" s="224"/>
      <c r="H231" s="228">
        <v>72.96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144</v>
      </c>
      <c r="AU231" s="234" t="s">
        <v>81</v>
      </c>
      <c r="AV231" s="13" t="s">
        <v>81</v>
      </c>
      <c r="AW231" s="13" t="s">
        <v>33</v>
      </c>
      <c r="AX231" s="13" t="s">
        <v>71</v>
      </c>
      <c r="AY231" s="234" t="s">
        <v>133</v>
      </c>
    </row>
    <row r="232" spans="1:51" s="13" customFormat="1" ht="12">
      <c r="A232" s="13"/>
      <c r="B232" s="223"/>
      <c r="C232" s="224"/>
      <c r="D232" s="225" t="s">
        <v>144</v>
      </c>
      <c r="E232" s="226" t="s">
        <v>19</v>
      </c>
      <c r="F232" s="227" t="s">
        <v>335</v>
      </c>
      <c r="G232" s="224"/>
      <c r="H232" s="228">
        <v>36.36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144</v>
      </c>
      <c r="AU232" s="234" t="s">
        <v>81</v>
      </c>
      <c r="AV232" s="13" t="s">
        <v>81</v>
      </c>
      <c r="AW232" s="13" t="s">
        <v>33</v>
      </c>
      <c r="AX232" s="13" t="s">
        <v>71</v>
      </c>
      <c r="AY232" s="234" t="s">
        <v>133</v>
      </c>
    </row>
    <row r="233" spans="1:51" s="14" customFormat="1" ht="12">
      <c r="A233" s="14"/>
      <c r="B233" s="235"/>
      <c r="C233" s="236"/>
      <c r="D233" s="225" t="s">
        <v>144</v>
      </c>
      <c r="E233" s="237" t="s">
        <v>19</v>
      </c>
      <c r="F233" s="238" t="s">
        <v>166</v>
      </c>
      <c r="G233" s="236"/>
      <c r="H233" s="239">
        <v>109.32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144</v>
      </c>
      <c r="AU233" s="245" t="s">
        <v>81</v>
      </c>
      <c r="AV233" s="14" t="s">
        <v>140</v>
      </c>
      <c r="AW233" s="14" t="s">
        <v>33</v>
      </c>
      <c r="AX233" s="14" t="s">
        <v>79</v>
      </c>
      <c r="AY233" s="245" t="s">
        <v>133</v>
      </c>
    </row>
    <row r="234" spans="1:65" s="2" customFormat="1" ht="16.5" customHeight="1">
      <c r="A234" s="39"/>
      <c r="B234" s="40"/>
      <c r="C234" s="205" t="s">
        <v>336</v>
      </c>
      <c r="D234" s="205" t="s">
        <v>135</v>
      </c>
      <c r="E234" s="206" t="s">
        <v>337</v>
      </c>
      <c r="F234" s="207" t="s">
        <v>338</v>
      </c>
      <c r="G234" s="208" t="s">
        <v>280</v>
      </c>
      <c r="H234" s="209">
        <v>109.32</v>
      </c>
      <c r="I234" s="210"/>
      <c r="J234" s="211">
        <f>ROUND(I234*H234,2)</f>
        <v>0</v>
      </c>
      <c r="K234" s="207" t="s">
        <v>339</v>
      </c>
      <c r="L234" s="45"/>
      <c r="M234" s="212" t="s">
        <v>19</v>
      </c>
      <c r="N234" s="213" t="s">
        <v>42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0.04939</v>
      </c>
      <c r="T234" s="215">
        <f>S234*H234</f>
        <v>5.3993148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140</v>
      </c>
      <c r="AT234" s="216" t="s">
        <v>135</v>
      </c>
      <c r="AU234" s="216" t="s">
        <v>81</v>
      </c>
      <c r="AY234" s="18" t="s">
        <v>133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79</v>
      </c>
      <c r="BK234" s="217">
        <f>ROUND(I234*H234,2)</f>
        <v>0</v>
      </c>
      <c r="BL234" s="18" t="s">
        <v>140</v>
      </c>
      <c r="BM234" s="216" t="s">
        <v>340</v>
      </c>
    </row>
    <row r="235" spans="1:47" s="2" customFormat="1" ht="12">
      <c r="A235" s="39"/>
      <c r="B235" s="40"/>
      <c r="C235" s="41"/>
      <c r="D235" s="218" t="s">
        <v>142</v>
      </c>
      <c r="E235" s="41"/>
      <c r="F235" s="219" t="s">
        <v>341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142</v>
      </c>
      <c r="AU235" s="18" t="s">
        <v>81</v>
      </c>
    </row>
    <row r="236" spans="1:51" s="13" customFormat="1" ht="12">
      <c r="A236" s="13"/>
      <c r="B236" s="223"/>
      <c r="C236" s="224"/>
      <c r="D236" s="225" t="s">
        <v>144</v>
      </c>
      <c r="E236" s="226" t="s">
        <v>19</v>
      </c>
      <c r="F236" s="227" t="s">
        <v>334</v>
      </c>
      <c r="G236" s="224"/>
      <c r="H236" s="228">
        <v>72.96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144</v>
      </c>
      <c r="AU236" s="234" t="s">
        <v>81</v>
      </c>
      <c r="AV236" s="13" t="s">
        <v>81</v>
      </c>
      <c r="AW236" s="13" t="s">
        <v>33</v>
      </c>
      <c r="AX236" s="13" t="s">
        <v>71</v>
      </c>
      <c r="AY236" s="234" t="s">
        <v>133</v>
      </c>
    </row>
    <row r="237" spans="1:51" s="13" customFormat="1" ht="12">
      <c r="A237" s="13"/>
      <c r="B237" s="223"/>
      <c r="C237" s="224"/>
      <c r="D237" s="225" t="s">
        <v>144</v>
      </c>
      <c r="E237" s="226" t="s">
        <v>19</v>
      </c>
      <c r="F237" s="227" t="s">
        <v>335</v>
      </c>
      <c r="G237" s="224"/>
      <c r="H237" s="228">
        <v>36.36</v>
      </c>
      <c r="I237" s="229"/>
      <c r="J237" s="224"/>
      <c r="K237" s="224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144</v>
      </c>
      <c r="AU237" s="234" t="s">
        <v>81</v>
      </c>
      <c r="AV237" s="13" t="s">
        <v>81</v>
      </c>
      <c r="AW237" s="13" t="s">
        <v>33</v>
      </c>
      <c r="AX237" s="13" t="s">
        <v>71</v>
      </c>
      <c r="AY237" s="234" t="s">
        <v>133</v>
      </c>
    </row>
    <row r="238" spans="1:51" s="14" customFormat="1" ht="12">
      <c r="A238" s="14"/>
      <c r="B238" s="235"/>
      <c r="C238" s="236"/>
      <c r="D238" s="225" t="s">
        <v>144</v>
      </c>
      <c r="E238" s="237" t="s">
        <v>19</v>
      </c>
      <c r="F238" s="238" t="s">
        <v>166</v>
      </c>
      <c r="G238" s="236"/>
      <c r="H238" s="239">
        <v>109.32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144</v>
      </c>
      <c r="AU238" s="245" t="s">
        <v>81</v>
      </c>
      <c r="AV238" s="14" t="s">
        <v>140</v>
      </c>
      <c r="AW238" s="14" t="s">
        <v>33</v>
      </c>
      <c r="AX238" s="14" t="s">
        <v>79</v>
      </c>
      <c r="AY238" s="245" t="s">
        <v>133</v>
      </c>
    </row>
    <row r="239" spans="1:65" s="2" customFormat="1" ht="16.5" customHeight="1">
      <c r="A239" s="39"/>
      <c r="B239" s="40"/>
      <c r="C239" s="205" t="s">
        <v>342</v>
      </c>
      <c r="D239" s="205" t="s">
        <v>135</v>
      </c>
      <c r="E239" s="206" t="s">
        <v>343</v>
      </c>
      <c r="F239" s="207" t="s">
        <v>344</v>
      </c>
      <c r="G239" s="208" t="s">
        <v>288</v>
      </c>
      <c r="H239" s="209">
        <v>8</v>
      </c>
      <c r="I239" s="210"/>
      <c r="J239" s="211">
        <f>ROUND(I239*H239,2)</f>
        <v>0</v>
      </c>
      <c r="K239" s="207" t="s">
        <v>339</v>
      </c>
      <c r="L239" s="45"/>
      <c r="M239" s="212" t="s">
        <v>19</v>
      </c>
      <c r="N239" s="213" t="s">
        <v>42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0.02106</v>
      </c>
      <c r="T239" s="215">
        <f>S239*H239</f>
        <v>0.16848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140</v>
      </c>
      <c r="AT239" s="216" t="s">
        <v>135</v>
      </c>
      <c r="AU239" s="216" t="s">
        <v>81</v>
      </c>
      <c r="AY239" s="18" t="s">
        <v>133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79</v>
      </c>
      <c r="BK239" s="217">
        <f>ROUND(I239*H239,2)</f>
        <v>0</v>
      </c>
      <c r="BL239" s="18" t="s">
        <v>140</v>
      </c>
      <c r="BM239" s="216" t="s">
        <v>345</v>
      </c>
    </row>
    <row r="240" spans="1:47" s="2" customFormat="1" ht="12">
      <c r="A240" s="39"/>
      <c r="B240" s="40"/>
      <c r="C240" s="41"/>
      <c r="D240" s="218" t="s">
        <v>142</v>
      </c>
      <c r="E240" s="41"/>
      <c r="F240" s="219" t="s">
        <v>346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142</v>
      </c>
      <c r="AU240" s="18" t="s">
        <v>81</v>
      </c>
    </row>
    <row r="241" spans="1:51" s="13" customFormat="1" ht="12">
      <c r="A241" s="13"/>
      <c r="B241" s="223"/>
      <c r="C241" s="224"/>
      <c r="D241" s="225" t="s">
        <v>144</v>
      </c>
      <c r="E241" s="226" t="s">
        <v>19</v>
      </c>
      <c r="F241" s="227" t="s">
        <v>347</v>
      </c>
      <c r="G241" s="224"/>
      <c r="H241" s="228">
        <v>8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144</v>
      </c>
      <c r="AU241" s="234" t="s">
        <v>81</v>
      </c>
      <c r="AV241" s="13" t="s">
        <v>81</v>
      </c>
      <c r="AW241" s="13" t="s">
        <v>33</v>
      </c>
      <c r="AX241" s="13" t="s">
        <v>79</v>
      </c>
      <c r="AY241" s="234" t="s">
        <v>133</v>
      </c>
    </row>
    <row r="242" spans="1:63" s="12" customFormat="1" ht="22.8" customHeight="1">
      <c r="A242" s="12"/>
      <c r="B242" s="189"/>
      <c r="C242" s="190"/>
      <c r="D242" s="191" t="s">
        <v>70</v>
      </c>
      <c r="E242" s="203" t="s">
        <v>174</v>
      </c>
      <c r="F242" s="203" t="s">
        <v>348</v>
      </c>
      <c r="G242" s="190"/>
      <c r="H242" s="190"/>
      <c r="I242" s="193"/>
      <c r="J242" s="204">
        <f>BK242</f>
        <v>0</v>
      </c>
      <c r="K242" s="190"/>
      <c r="L242" s="195"/>
      <c r="M242" s="196"/>
      <c r="N242" s="197"/>
      <c r="O242" s="197"/>
      <c r="P242" s="198">
        <f>SUM(P243:P269)</f>
        <v>0</v>
      </c>
      <c r="Q242" s="197"/>
      <c r="R242" s="198">
        <f>SUM(R243:R269)</f>
        <v>3.9663113300000004</v>
      </c>
      <c r="S242" s="197"/>
      <c r="T242" s="199">
        <f>SUM(T243:T269)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0" t="s">
        <v>79</v>
      </c>
      <c r="AT242" s="201" t="s">
        <v>70</v>
      </c>
      <c r="AU242" s="201" t="s">
        <v>79</v>
      </c>
      <c r="AY242" s="200" t="s">
        <v>133</v>
      </c>
      <c r="BK242" s="202">
        <f>SUM(BK243:BK269)</f>
        <v>0</v>
      </c>
    </row>
    <row r="243" spans="1:65" s="2" customFormat="1" ht="33" customHeight="1">
      <c r="A243" s="39"/>
      <c r="B243" s="40"/>
      <c r="C243" s="205" t="s">
        <v>349</v>
      </c>
      <c r="D243" s="205" t="s">
        <v>135</v>
      </c>
      <c r="E243" s="206" t="s">
        <v>350</v>
      </c>
      <c r="F243" s="207" t="s">
        <v>351</v>
      </c>
      <c r="G243" s="208" t="s">
        <v>155</v>
      </c>
      <c r="H243" s="209">
        <v>99.513</v>
      </c>
      <c r="I243" s="210"/>
      <c r="J243" s="211">
        <f>ROUND(I243*H243,2)</f>
        <v>0</v>
      </c>
      <c r="K243" s="207" t="s">
        <v>139</v>
      </c>
      <c r="L243" s="45"/>
      <c r="M243" s="212" t="s">
        <v>19</v>
      </c>
      <c r="N243" s="213" t="s">
        <v>42</v>
      </c>
      <c r="O243" s="85"/>
      <c r="P243" s="214">
        <f>O243*H243</f>
        <v>0</v>
      </c>
      <c r="Q243" s="214">
        <v>0.00735</v>
      </c>
      <c r="R243" s="214">
        <f>Q243*H243</f>
        <v>0.7314205500000001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140</v>
      </c>
      <c r="AT243" s="216" t="s">
        <v>135</v>
      </c>
      <c r="AU243" s="216" t="s">
        <v>81</v>
      </c>
      <c r="AY243" s="18" t="s">
        <v>133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79</v>
      </c>
      <c r="BK243" s="217">
        <f>ROUND(I243*H243,2)</f>
        <v>0</v>
      </c>
      <c r="BL243" s="18" t="s">
        <v>140</v>
      </c>
      <c r="BM243" s="216" t="s">
        <v>352</v>
      </c>
    </row>
    <row r="244" spans="1:47" s="2" customFormat="1" ht="12">
      <c r="A244" s="39"/>
      <c r="B244" s="40"/>
      <c r="C244" s="41"/>
      <c r="D244" s="218" t="s">
        <v>142</v>
      </c>
      <c r="E244" s="41"/>
      <c r="F244" s="219" t="s">
        <v>353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142</v>
      </c>
      <c r="AU244" s="18" t="s">
        <v>81</v>
      </c>
    </row>
    <row r="245" spans="1:51" s="13" customFormat="1" ht="12">
      <c r="A245" s="13"/>
      <c r="B245" s="223"/>
      <c r="C245" s="224"/>
      <c r="D245" s="225" t="s">
        <v>144</v>
      </c>
      <c r="E245" s="226" t="s">
        <v>19</v>
      </c>
      <c r="F245" s="227" t="s">
        <v>354</v>
      </c>
      <c r="G245" s="224"/>
      <c r="H245" s="228">
        <v>92.2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144</v>
      </c>
      <c r="AU245" s="234" t="s">
        <v>81</v>
      </c>
      <c r="AV245" s="13" t="s">
        <v>81</v>
      </c>
      <c r="AW245" s="13" t="s">
        <v>33</v>
      </c>
      <c r="AX245" s="13" t="s">
        <v>71</v>
      </c>
      <c r="AY245" s="234" t="s">
        <v>133</v>
      </c>
    </row>
    <row r="246" spans="1:51" s="13" customFormat="1" ht="12">
      <c r="A246" s="13"/>
      <c r="B246" s="223"/>
      <c r="C246" s="224"/>
      <c r="D246" s="225" t="s">
        <v>144</v>
      </c>
      <c r="E246" s="226" t="s">
        <v>19</v>
      </c>
      <c r="F246" s="227" t="s">
        <v>355</v>
      </c>
      <c r="G246" s="224"/>
      <c r="H246" s="228">
        <v>7.313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144</v>
      </c>
      <c r="AU246" s="234" t="s">
        <v>81</v>
      </c>
      <c r="AV246" s="13" t="s">
        <v>81</v>
      </c>
      <c r="AW246" s="13" t="s">
        <v>33</v>
      </c>
      <c r="AX246" s="13" t="s">
        <v>71</v>
      </c>
      <c r="AY246" s="234" t="s">
        <v>133</v>
      </c>
    </row>
    <row r="247" spans="1:51" s="14" customFormat="1" ht="12">
      <c r="A247" s="14"/>
      <c r="B247" s="235"/>
      <c r="C247" s="236"/>
      <c r="D247" s="225" t="s">
        <v>144</v>
      </c>
      <c r="E247" s="237" t="s">
        <v>19</v>
      </c>
      <c r="F247" s="238" t="s">
        <v>166</v>
      </c>
      <c r="G247" s="236"/>
      <c r="H247" s="239">
        <v>99.513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144</v>
      </c>
      <c r="AU247" s="245" t="s">
        <v>81</v>
      </c>
      <c r="AV247" s="14" t="s">
        <v>140</v>
      </c>
      <c r="AW247" s="14" t="s">
        <v>33</v>
      </c>
      <c r="AX247" s="14" t="s">
        <v>79</v>
      </c>
      <c r="AY247" s="245" t="s">
        <v>133</v>
      </c>
    </row>
    <row r="248" spans="1:65" s="2" customFormat="1" ht="21.75" customHeight="1">
      <c r="A248" s="39"/>
      <c r="B248" s="40"/>
      <c r="C248" s="205" t="s">
        <v>356</v>
      </c>
      <c r="D248" s="205" t="s">
        <v>135</v>
      </c>
      <c r="E248" s="206" t="s">
        <v>357</v>
      </c>
      <c r="F248" s="207" t="s">
        <v>358</v>
      </c>
      <c r="G248" s="208" t="s">
        <v>155</v>
      </c>
      <c r="H248" s="209">
        <v>5.461</v>
      </c>
      <c r="I248" s="210"/>
      <c r="J248" s="211">
        <f>ROUND(I248*H248,2)</f>
        <v>0</v>
      </c>
      <c r="K248" s="207" t="s">
        <v>139</v>
      </c>
      <c r="L248" s="45"/>
      <c r="M248" s="212" t="s">
        <v>19</v>
      </c>
      <c r="N248" s="213" t="s">
        <v>42</v>
      </c>
      <c r="O248" s="85"/>
      <c r="P248" s="214">
        <f>O248*H248</f>
        <v>0</v>
      </c>
      <c r="Q248" s="214">
        <v>0.056</v>
      </c>
      <c r="R248" s="214">
        <f>Q248*H248</f>
        <v>0.30581600000000003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140</v>
      </c>
      <c r="AT248" s="216" t="s">
        <v>135</v>
      </c>
      <c r="AU248" s="216" t="s">
        <v>81</v>
      </c>
      <c r="AY248" s="18" t="s">
        <v>133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79</v>
      </c>
      <c r="BK248" s="217">
        <f>ROUND(I248*H248,2)</f>
        <v>0</v>
      </c>
      <c r="BL248" s="18" t="s">
        <v>140</v>
      </c>
      <c r="BM248" s="216" t="s">
        <v>359</v>
      </c>
    </row>
    <row r="249" spans="1:47" s="2" customFormat="1" ht="12">
      <c r="A249" s="39"/>
      <c r="B249" s="40"/>
      <c r="C249" s="41"/>
      <c r="D249" s="218" t="s">
        <v>142</v>
      </c>
      <c r="E249" s="41"/>
      <c r="F249" s="219" t="s">
        <v>360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142</v>
      </c>
      <c r="AU249" s="18" t="s">
        <v>81</v>
      </c>
    </row>
    <row r="250" spans="1:51" s="13" customFormat="1" ht="12">
      <c r="A250" s="13"/>
      <c r="B250" s="223"/>
      <c r="C250" s="224"/>
      <c r="D250" s="225" t="s">
        <v>144</v>
      </c>
      <c r="E250" s="226" t="s">
        <v>19</v>
      </c>
      <c r="F250" s="227" t="s">
        <v>361</v>
      </c>
      <c r="G250" s="224"/>
      <c r="H250" s="228">
        <v>5.461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144</v>
      </c>
      <c r="AU250" s="234" t="s">
        <v>81</v>
      </c>
      <c r="AV250" s="13" t="s">
        <v>81</v>
      </c>
      <c r="AW250" s="13" t="s">
        <v>33</v>
      </c>
      <c r="AX250" s="13" t="s">
        <v>79</v>
      </c>
      <c r="AY250" s="234" t="s">
        <v>133</v>
      </c>
    </row>
    <row r="251" spans="1:65" s="2" customFormat="1" ht="24.15" customHeight="1">
      <c r="A251" s="39"/>
      <c r="B251" s="40"/>
      <c r="C251" s="205" t="s">
        <v>362</v>
      </c>
      <c r="D251" s="205" t="s">
        <v>135</v>
      </c>
      <c r="E251" s="206" t="s">
        <v>363</v>
      </c>
      <c r="F251" s="207" t="s">
        <v>364</v>
      </c>
      <c r="G251" s="208" t="s">
        <v>155</v>
      </c>
      <c r="H251" s="209">
        <v>99.513</v>
      </c>
      <c r="I251" s="210"/>
      <c r="J251" s="211">
        <f>ROUND(I251*H251,2)</f>
        <v>0</v>
      </c>
      <c r="K251" s="207" t="s">
        <v>139</v>
      </c>
      <c r="L251" s="45"/>
      <c r="M251" s="212" t="s">
        <v>19</v>
      </c>
      <c r="N251" s="213" t="s">
        <v>42</v>
      </c>
      <c r="O251" s="85"/>
      <c r="P251" s="214">
        <f>O251*H251</f>
        <v>0</v>
      </c>
      <c r="Q251" s="214">
        <v>0.004</v>
      </c>
      <c r="R251" s="214">
        <f>Q251*H251</f>
        <v>0.398052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140</v>
      </c>
      <c r="AT251" s="216" t="s">
        <v>135</v>
      </c>
      <c r="AU251" s="216" t="s">
        <v>81</v>
      </c>
      <c r="AY251" s="18" t="s">
        <v>133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79</v>
      </c>
      <c r="BK251" s="217">
        <f>ROUND(I251*H251,2)</f>
        <v>0</v>
      </c>
      <c r="BL251" s="18" t="s">
        <v>140</v>
      </c>
      <c r="BM251" s="216" t="s">
        <v>365</v>
      </c>
    </row>
    <row r="252" spans="1:47" s="2" customFormat="1" ht="12">
      <c r="A252" s="39"/>
      <c r="B252" s="40"/>
      <c r="C252" s="41"/>
      <c r="D252" s="218" t="s">
        <v>142</v>
      </c>
      <c r="E252" s="41"/>
      <c r="F252" s="219" t="s">
        <v>366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142</v>
      </c>
      <c r="AU252" s="18" t="s">
        <v>81</v>
      </c>
    </row>
    <row r="253" spans="1:51" s="13" customFormat="1" ht="12">
      <c r="A253" s="13"/>
      <c r="B253" s="223"/>
      <c r="C253" s="224"/>
      <c r="D253" s="225" t="s">
        <v>144</v>
      </c>
      <c r="E253" s="226" t="s">
        <v>19</v>
      </c>
      <c r="F253" s="227" t="s">
        <v>354</v>
      </c>
      <c r="G253" s="224"/>
      <c r="H253" s="228">
        <v>92.2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144</v>
      </c>
      <c r="AU253" s="234" t="s">
        <v>81</v>
      </c>
      <c r="AV253" s="13" t="s">
        <v>81</v>
      </c>
      <c r="AW253" s="13" t="s">
        <v>33</v>
      </c>
      <c r="AX253" s="13" t="s">
        <v>71</v>
      </c>
      <c r="AY253" s="234" t="s">
        <v>133</v>
      </c>
    </row>
    <row r="254" spans="1:51" s="13" customFormat="1" ht="12">
      <c r="A254" s="13"/>
      <c r="B254" s="223"/>
      <c r="C254" s="224"/>
      <c r="D254" s="225" t="s">
        <v>144</v>
      </c>
      <c r="E254" s="226" t="s">
        <v>19</v>
      </c>
      <c r="F254" s="227" t="s">
        <v>355</v>
      </c>
      <c r="G254" s="224"/>
      <c r="H254" s="228">
        <v>7.313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144</v>
      </c>
      <c r="AU254" s="234" t="s">
        <v>81</v>
      </c>
      <c r="AV254" s="13" t="s">
        <v>81</v>
      </c>
      <c r="AW254" s="13" t="s">
        <v>33</v>
      </c>
      <c r="AX254" s="13" t="s">
        <v>71</v>
      </c>
      <c r="AY254" s="234" t="s">
        <v>133</v>
      </c>
    </row>
    <row r="255" spans="1:51" s="14" customFormat="1" ht="12">
      <c r="A255" s="14"/>
      <c r="B255" s="235"/>
      <c r="C255" s="236"/>
      <c r="D255" s="225" t="s">
        <v>144</v>
      </c>
      <c r="E255" s="237" t="s">
        <v>19</v>
      </c>
      <c r="F255" s="238" t="s">
        <v>166</v>
      </c>
      <c r="G255" s="236"/>
      <c r="H255" s="239">
        <v>99.513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144</v>
      </c>
      <c r="AU255" s="245" t="s">
        <v>81</v>
      </c>
      <c r="AV255" s="14" t="s">
        <v>140</v>
      </c>
      <c r="AW255" s="14" t="s">
        <v>33</v>
      </c>
      <c r="AX255" s="14" t="s">
        <v>79</v>
      </c>
      <c r="AY255" s="245" t="s">
        <v>133</v>
      </c>
    </row>
    <row r="256" spans="1:65" s="2" customFormat="1" ht="37.8" customHeight="1">
      <c r="A256" s="39"/>
      <c r="B256" s="40"/>
      <c r="C256" s="205" t="s">
        <v>367</v>
      </c>
      <c r="D256" s="205" t="s">
        <v>135</v>
      </c>
      <c r="E256" s="206" t="s">
        <v>368</v>
      </c>
      <c r="F256" s="207" t="s">
        <v>369</v>
      </c>
      <c r="G256" s="208" t="s">
        <v>155</v>
      </c>
      <c r="H256" s="209">
        <v>99.513</v>
      </c>
      <c r="I256" s="210"/>
      <c r="J256" s="211">
        <f>ROUND(I256*H256,2)</f>
        <v>0</v>
      </c>
      <c r="K256" s="207" t="s">
        <v>139</v>
      </c>
      <c r="L256" s="45"/>
      <c r="M256" s="212" t="s">
        <v>19</v>
      </c>
      <c r="N256" s="213" t="s">
        <v>42</v>
      </c>
      <c r="O256" s="85"/>
      <c r="P256" s="214">
        <f>O256*H256</f>
        <v>0</v>
      </c>
      <c r="Q256" s="214">
        <v>0.0154</v>
      </c>
      <c r="R256" s="214">
        <f>Q256*H256</f>
        <v>1.5325002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140</v>
      </c>
      <c r="AT256" s="216" t="s">
        <v>135</v>
      </c>
      <c r="AU256" s="216" t="s">
        <v>81</v>
      </c>
      <c r="AY256" s="18" t="s">
        <v>133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79</v>
      </c>
      <c r="BK256" s="217">
        <f>ROUND(I256*H256,2)</f>
        <v>0</v>
      </c>
      <c r="BL256" s="18" t="s">
        <v>140</v>
      </c>
      <c r="BM256" s="216" t="s">
        <v>370</v>
      </c>
    </row>
    <row r="257" spans="1:47" s="2" customFormat="1" ht="12">
      <c r="A257" s="39"/>
      <c r="B257" s="40"/>
      <c r="C257" s="41"/>
      <c r="D257" s="218" t="s">
        <v>142</v>
      </c>
      <c r="E257" s="41"/>
      <c r="F257" s="219" t="s">
        <v>371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142</v>
      </c>
      <c r="AU257" s="18" t="s">
        <v>81</v>
      </c>
    </row>
    <row r="258" spans="1:51" s="13" customFormat="1" ht="12">
      <c r="A258" s="13"/>
      <c r="B258" s="223"/>
      <c r="C258" s="224"/>
      <c r="D258" s="225" t="s">
        <v>144</v>
      </c>
      <c r="E258" s="226" t="s">
        <v>19</v>
      </c>
      <c r="F258" s="227" t="s">
        <v>354</v>
      </c>
      <c r="G258" s="224"/>
      <c r="H258" s="228">
        <v>92.2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144</v>
      </c>
      <c r="AU258" s="234" t="s">
        <v>81</v>
      </c>
      <c r="AV258" s="13" t="s">
        <v>81</v>
      </c>
      <c r="AW258" s="13" t="s">
        <v>33</v>
      </c>
      <c r="AX258" s="13" t="s">
        <v>71</v>
      </c>
      <c r="AY258" s="234" t="s">
        <v>133</v>
      </c>
    </row>
    <row r="259" spans="1:51" s="13" customFormat="1" ht="12">
      <c r="A259" s="13"/>
      <c r="B259" s="223"/>
      <c r="C259" s="224"/>
      <c r="D259" s="225" t="s">
        <v>144</v>
      </c>
      <c r="E259" s="226" t="s">
        <v>19</v>
      </c>
      <c r="F259" s="227" t="s">
        <v>355</v>
      </c>
      <c r="G259" s="224"/>
      <c r="H259" s="228">
        <v>7.313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144</v>
      </c>
      <c r="AU259" s="234" t="s">
        <v>81</v>
      </c>
      <c r="AV259" s="13" t="s">
        <v>81</v>
      </c>
      <c r="AW259" s="13" t="s">
        <v>33</v>
      </c>
      <c r="AX259" s="13" t="s">
        <v>71</v>
      </c>
      <c r="AY259" s="234" t="s">
        <v>133</v>
      </c>
    </row>
    <row r="260" spans="1:51" s="14" customFormat="1" ht="12">
      <c r="A260" s="14"/>
      <c r="B260" s="235"/>
      <c r="C260" s="236"/>
      <c r="D260" s="225" t="s">
        <v>144</v>
      </c>
      <c r="E260" s="237" t="s">
        <v>19</v>
      </c>
      <c r="F260" s="238" t="s">
        <v>372</v>
      </c>
      <c r="G260" s="236"/>
      <c r="H260" s="239">
        <v>99.513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144</v>
      </c>
      <c r="AU260" s="245" t="s">
        <v>81</v>
      </c>
      <c r="AV260" s="14" t="s">
        <v>140</v>
      </c>
      <c r="AW260" s="14" t="s">
        <v>33</v>
      </c>
      <c r="AX260" s="14" t="s">
        <v>79</v>
      </c>
      <c r="AY260" s="245" t="s">
        <v>133</v>
      </c>
    </row>
    <row r="261" spans="1:65" s="2" customFormat="1" ht="24.15" customHeight="1">
      <c r="A261" s="39"/>
      <c r="B261" s="40"/>
      <c r="C261" s="205" t="s">
        <v>373</v>
      </c>
      <c r="D261" s="205" t="s">
        <v>135</v>
      </c>
      <c r="E261" s="206" t="s">
        <v>374</v>
      </c>
      <c r="F261" s="207" t="s">
        <v>375</v>
      </c>
      <c r="G261" s="208" t="s">
        <v>155</v>
      </c>
      <c r="H261" s="209">
        <v>20.931</v>
      </c>
      <c r="I261" s="210"/>
      <c r="J261" s="211">
        <f>ROUND(I261*H261,2)</f>
        <v>0</v>
      </c>
      <c r="K261" s="207" t="s">
        <v>139</v>
      </c>
      <c r="L261" s="45"/>
      <c r="M261" s="212" t="s">
        <v>19</v>
      </c>
      <c r="N261" s="213" t="s">
        <v>42</v>
      </c>
      <c r="O261" s="85"/>
      <c r="P261" s="214">
        <f>O261*H261</f>
        <v>0</v>
      </c>
      <c r="Q261" s="214">
        <v>0.03358</v>
      </c>
      <c r="R261" s="214">
        <f>Q261*H261</f>
        <v>0.70286298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140</v>
      </c>
      <c r="AT261" s="216" t="s">
        <v>135</v>
      </c>
      <c r="AU261" s="216" t="s">
        <v>81</v>
      </c>
      <c r="AY261" s="18" t="s">
        <v>133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79</v>
      </c>
      <c r="BK261" s="217">
        <f>ROUND(I261*H261,2)</f>
        <v>0</v>
      </c>
      <c r="BL261" s="18" t="s">
        <v>140</v>
      </c>
      <c r="BM261" s="216" t="s">
        <v>376</v>
      </c>
    </row>
    <row r="262" spans="1:47" s="2" customFormat="1" ht="12">
      <c r="A262" s="39"/>
      <c r="B262" s="40"/>
      <c r="C262" s="41"/>
      <c r="D262" s="218" t="s">
        <v>142</v>
      </c>
      <c r="E262" s="41"/>
      <c r="F262" s="219" t="s">
        <v>377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142</v>
      </c>
      <c r="AU262" s="18" t="s">
        <v>81</v>
      </c>
    </row>
    <row r="263" spans="1:51" s="13" customFormat="1" ht="12">
      <c r="A263" s="13"/>
      <c r="B263" s="223"/>
      <c r="C263" s="224"/>
      <c r="D263" s="225" t="s">
        <v>144</v>
      </c>
      <c r="E263" s="226" t="s">
        <v>19</v>
      </c>
      <c r="F263" s="227" t="s">
        <v>378</v>
      </c>
      <c r="G263" s="224"/>
      <c r="H263" s="228">
        <v>20.931</v>
      </c>
      <c r="I263" s="229"/>
      <c r="J263" s="224"/>
      <c r="K263" s="224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144</v>
      </c>
      <c r="AU263" s="234" t="s">
        <v>81</v>
      </c>
      <c r="AV263" s="13" t="s">
        <v>81</v>
      </c>
      <c r="AW263" s="13" t="s">
        <v>33</v>
      </c>
      <c r="AX263" s="13" t="s">
        <v>79</v>
      </c>
      <c r="AY263" s="234" t="s">
        <v>133</v>
      </c>
    </row>
    <row r="264" spans="1:65" s="2" customFormat="1" ht="24.15" customHeight="1">
      <c r="A264" s="39"/>
      <c r="B264" s="40"/>
      <c r="C264" s="205" t="s">
        <v>379</v>
      </c>
      <c r="D264" s="205" t="s">
        <v>135</v>
      </c>
      <c r="E264" s="206" t="s">
        <v>380</v>
      </c>
      <c r="F264" s="207" t="s">
        <v>381</v>
      </c>
      <c r="G264" s="208" t="s">
        <v>155</v>
      </c>
      <c r="H264" s="209">
        <v>79.908</v>
      </c>
      <c r="I264" s="210"/>
      <c r="J264" s="211">
        <f>ROUND(I264*H264,2)</f>
        <v>0</v>
      </c>
      <c r="K264" s="207" t="s">
        <v>139</v>
      </c>
      <c r="L264" s="45"/>
      <c r="M264" s="212" t="s">
        <v>19</v>
      </c>
      <c r="N264" s="213" t="s">
        <v>42</v>
      </c>
      <c r="O264" s="85"/>
      <c r="P264" s="214">
        <f>O264*H264</f>
        <v>0</v>
      </c>
      <c r="Q264" s="214">
        <v>0.0037</v>
      </c>
      <c r="R264" s="214">
        <f>Q264*H264</f>
        <v>0.2956596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140</v>
      </c>
      <c r="AT264" s="216" t="s">
        <v>135</v>
      </c>
      <c r="AU264" s="216" t="s">
        <v>81</v>
      </c>
      <c r="AY264" s="18" t="s">
        <v>133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79</v>
      </c>
      <c r="BK264" s="217">
        <f>ROUND(I264*H264,2)</f>
        <v>0</v>
      </c>
      <c r="BL264" s="18" t="s">
        <v>140</v>
      </c>
      <c r="BM264" s="216" t="s">
        <v>382</v>
      </c>
    </row>
    <row r="265" spans="1:47" s="2" customFormat="1" ht="12">
      <c r="A265" s="39"/>
      <c r="B265" s="40"/>
      <c r="C265" s="41"/>
      <c r="D265" s="218" t="s">
        <v>142</v>
      </c>
      <c r="E265" s="41"/>
      <c r="F265" s="219" t="s">
        <v>383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142</v>
      </c>
      <c r="AU265" s="18" t="s">
        <v>81</v>
      </c>
    </row>
    <row r="266" spans="1:51" s="13" customFormat="1" ht="12">
      <c r="A266" s="13"/>
      <c r="B266" s="223"/>
      <c r="C266" s="224"/>
      <c r="D266" s="225" t="s">
        <v>144</v>
      </c>
      <c r="E266" s="226" t="s">
        <v>19</v>
      </c>
      <c r="F266" s="227" t="s">
        <v>384</v>
      </c>
      <c r="G266" s="224"/>
      <c r="H266" s="228">
        <v>79.908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144</v>
      </c>
      <c r="AU266" s="234" t="s">
        <v>81</v>
      </c>
      <c r="AV266" s="13" t="s">
        <v>81</v>
      </c>
      <c r="AW266" s="13" t="s">
        <v>33</v>
      </c>
      <c r="AX266" s="13" t="s">
        <v>79</v>
      </c>
      <c r="AY266" s="234" t="s">
        <v>133</v>
      </c>
    </row>
    <row r="267" spans="1:65" s="2" customFormat="1" ht="16.5" customHeight="1">
      <c r="A267" s="39"/>
      <c r="B267" s="40"/>
      <c r="C267" s="205" t="s">
        <v>385</v>
      </c>
      <c r="D267" s="205" t="s">
        <v>135</v>
      </c>
      <c r="E267" s="206" t="s">
        <v>386</v>
      </c>
      <c r="F267" s="207" t="s">
        <v>387</v>
      </c>
      <c r="G267" s="208" t="s">
        <v>155</v>
      </c>
      <c r="H267" s="209">
        <v>79.908</v>
      </c>
      <c r="I267" s="210"/>
      <c r="J267" s="211">
        <f>ROUND(I267*H267,2)</f>
        <v>0</v>
      </c>
      <c r="K267" s="207" t="s">
        <v>139</v>
      </c>
      <c r="L267" s="45"/>
      <c r="M267" s="212" t="s">
        <v>19</v>
      </c>
      <c r="N267" s="213" t="s">
        <v>42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140</v>
      </c>
      <c r="AT267" s="216" t="s">
        <v>135</v>
      </c>
      <c r="AU267" s="216" t="s">
        <v>81</v>
      </c>
      <c r="AY267" s="18" t="s">
        <v>133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79</v>
      </c>
      <c r="BK267" s="217">
        <f>ROUND(I267*H267,2)</f>
        <v>0</v>
      </c>
      <c r="BL267" s="18" t="s">
        <v>140</v>
      </c>
      <c r="BM267" s="216" t="s">
        <v>388</v>
      </c>
    </row>
    <row r="268" spans="1:47" s="2" customFormat="1" ht="12">
      <c r="A268" s="39"/>
      <c r="B268" s="40"/>
      <c r="C268" s="41"/>
      <c r="D268" s="218" t="s">
        <v>142</v>
      </c>
      <c r="E268" s="41"/>
      <c r="F268" s="219" t="s">
        <v>389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142</v>
      </c>
      <c r="AU268" s="18" t="s">
        <v>81</v>
      </c>
    </row>
    <row r="269" spans="1:51" s="13" customFormat="1" ht="12">
      <c r="A269" s="13"/>
      <c r="B269" s="223"/>
      <c r="C269" s="224"/>
      <c r="D269" s="225" t="s">
        <v>144</v>
      </c>
      <c r="E269" s="226" t="s">
        <v>19</v>
      </c>
      <c r="F269" s="227" t="s">
        <v>384</v>
      </c>
      <c r="G269" s="224"/>
      <c r="H269" s="228">
        <v>79.908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144</v>
      </c>
      <c r="AU269" s="234" t="s">
        <v>81</v>
      </c>
      <c r="AV269" s="13" t="s">
        <v>81</v>
      </c>
      <c r="AW269" s="13" t="s">
        <v>33</v>
      </c>
      <c r="AX269" s="13" t="s">
        <v>79</v>
      </c>
      <c r="AY269" s="234" t="s">
        <v>133</v>
      </c>
    </row>
    <row r="270" spans="1:63" s="12" customFormat="1" ht="22.8" customHeight="1">
      <c r="A270" s="12"/>
      <c r="B270" s="189"/>
      <c r="C270" s="190"/>
      <c r="D270" s="191" t="s">
        <v>70</v>
      </c>
      <c r="E270" s="203" t="s">
        <v>197</v>
      </c>
      <c r="F270" s="203" t="s">
        <v>390</v>
      </c>
      <c r="G270" s="190"/>
      <c r="H270" s="190"/>
      <c r="I270" s="193"/>
      <c r="J270" s="204">
        <f>BK270</f>
        <v>0</v>
      </c>
      <c r="K270" s="190"/>
      <c r="L270" s="195"/>
      <c r="M270" s="196"/>
      <c r="N270" s="197"/>
      <c r="O270" s="197"/>
      <c r="P270" s="198">
        <f>SUM(P271:P342)</f>
        <v>0</v>
      </c>
      <c r="Q270" s="197"/>
      <c r="R270" s="198">
        <f>SUM(R271:R342)</f>
        <v>0.9667774</v>
      </c>
      <c r="S270" s="197"/>
      <c r="T270" s="199">
        <f>SUM(T271:T342)</f>
        <v>280.65045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0" t="s">
        <v>79</v>
      </c>
      <c r="AT270" s="201" t="s">
        <v>70</v>
      </c>
      <c r="AU270" s="201" t="s">
        <v>79</v>
      </c>
      <c r="AY270" s="200" t="s">
        <v>133</v>
      </c>
      <c r="BK270" s="202">
        <f>SUM(BK271:BK342)</f>
        <v>0</v>
      </c>
    </row>
    <row r="271" spans="1:65" s="2" customFormat="1" ht="37.8" customHeight="1">
      <c r="A271" s="39"/>
      <c r="B271" s="40"/>
      <c r="C271" s="205" t="s">
        <v>391</v>
      </c>
      <c r="D271" s="205" t="s">
        <v>135</v>
      </c>
      <c r="E271" s="206" t="s">
        <v>392</v>
      </c>
      <c r="F271" s="207" t="s">
        <v>393</v>
      </c>
      <c r="G271" s="208" t="s">
        <v>280</v>
      </c>
      <c r="H271" s="209">
        <v>9.58</v>
      </c>
      <c r="I271" s="210"/>
      <c r="J271" s="211">
        <f>ROUND(I271*H271,2)</f>
        <v>0</v>
      </c>
      <c r="K271" s="207" t="s">
        <v>139</v>
      </c>
      <c r="L271" s="45"/>
      <c r="M271" s="212" t="s">
        <v>19</v>
      </c>
      <c r="N271" s="213" t="s">
        <v>42</v>
      </c>
      <c r="O271" s="85"/>
      <c r="P271" s="214">
        <f>O271*H271</f>
        <v>0</v>
      </c>
      <c r="Q271" s="214">
        <v>0.08781</v>
      </c>
      <c r="R271" s="214">
        <f>Q271*H271</f>
        <v>0.8412198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140</v>
      </c>
      <c r="AT271" s="216" t="s">
        <v>135</v>
      </c>
      <c r="AU271" s="216" t="s">
        <v>81</v>
      </c>
      <c r="AY271" s="18" t="s">
        <v>133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79</v>
      </c>
      <c r="BK271" s="217">
        <f>ROUND(I271*H271,2)</f>
        <v>0</v>
      </c>
      <c r="BL271" s="18" t="s">
        <v>140</v>
      </c>
      <c r="BM271" s="216" t="s">
        <v>394</v>
      </c>
    </row>
    <row r="272" spans="1:47" s="2" customFormat="1" ht="12">
      <c r="A272" s="39"/>
      <c r="B272" s="40"/>
      <c r="C272" s="41"/>
      <c r="D272" s="218" t="s">
        <v>142</v>
      </c>
      <c r="E272" s="41"/>
      <c r="F272" s="219" t="s">
        <v>395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142</v>
      </c>
      <c r="AU272" s="18" t="s">
        <v>81</v>
      </c>
    </row>
    <row r="273" spans="1:51" s="13" customFormat="1" ht="12">
      <c r="A273" s="13"/>
      <c r="B273" s="223"/>
      <c r="C273" s="224"/>
      <c r="D273" s="225" t="s">
        <v>144</v>
      </c>
      <c r="E273" s="226" t="s">
        <v>19</v>
      </c>
      <c r="F273" s="227" t="s">
        <v>396</v>
      </c>
      <c r="G273" s="224"/>
      <c r="H273" s="228">
        <v>9.58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144</v>
      </c>
      <c r="AU273" s="234" t="s">
        <v>81</v>
      </c>
      <c r="AV273" s="13" t="s">
        <v>81</v>
      </c>
      <c r="AW273" s="13" t="s">
        <v>33</v>
      </c>
      <c r="AX273" s="13" t="s">
        <v>79</v>
      </c>
      <c r="AY273" s="234" t="s">
        <v>133</v>
      </c>
    </row>
    <row r="274" spans="1:65" s="2" customFormat="1" ht="44.25" customHeight="1">
      <c r="A274" s="39"/>
      <c r="B274" s="40"/>
      <c r="C274" s="205" t="s">
        <v>397</v>
      </c>
      <c r="D274" s="205" t="s">
        <v>135</v>
      </c>
      <c r="E274" s="206" t="s">
        <v>398</v>
      </c>
      <c r="F274" s="207" t="s">
        <v>399</v>
      </c>
      <c r="G274" s="208" t="s">
        <v>155</v>
      </c>
      <c r="H274" s="209">
        <v>185.421</v>
      </c>
      <c r="I274" s="210"/>
      <c r="J274" s="211">
        <f>ROUND(I274*H274,2)</f>
        <v>0</v>
      </c>
      <c r="K274" s="207" t="s">
        <v>139</v>
      </c>
      <c r="L274" s="45"/>
      <c r="M274" s="212" t="s">
        <v>19</v>
      </c>
      <c r="N274" s="213" t="s">
        <v>42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140</v>
      </c>
      <c r="AT274" s="216" t="s">
        <v>135</v>
      </c>
      <c r="AU274" s="216" t="s">
        <v>81</v>
      </c>
      <c r="AY274" s="18" t="s">
        <v>133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79</v>
      </c>
      <c r="BK274" s="217">
        <f>ROUND(I274*H274,2)</f>
        <v>0</v>
      </c>
      <c r="BL274" s="18" t="s">
        <v>140</v>
      </c>
      <c r="BM274" s="216" t="s">
        <v>400</v>
      </c>
    </row>
    <row r="275" spans="1:47" s="2" customFormat="1" ht="12">
      <c r="A275" s="39"/>
      <c r="B275" s="40"/>
      <c r="C275" s="41"/>
      <c r="D275" s="218" t="s">
        <v>142</v>
      </c>
      <c r="E275" s="41"/>
      <c r="F275" s="219" t="s">
        <v>401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142</v>
      </c>
      <c r="AU275" s="18" t="s">
        <v>81</v>
      </c>
    </row>
    <row r="276" spans="1:51" s="13" customFormat="1" ht="12">
      <c r="A276" s="13"/>
      <c r="B276" s="223"/>
      <c r="C276" s="224"/>
      <c r="D276" s="225" t="s">
        <v>144</v>
      </c>
      <c r="E276" s="226" t="s">
        <v>19</v>
      </c>
      <c r="F276" s="227" t="s">
        <v>402</v>
      </c>
      <c r="G276" s="224"/>
      <c r="H276" s="228">
        <v>185.421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144</v>
      </c>
      <c r="AU276" s="234" t="s">
        <v>81</v>
      </c>
      <c r="AV276" s="13" t="s">
        <v>81</v>
      </c>
      <c r="AW276" s="13" t="s">
        <v>33</v>
      </c>
      <c r="AX276" s="13" t="s">
        <v>79</v>
      </c>
      <c r="AY276" s="234" t="s">
        <v>133</v>
      </c>
    </row>
    <row r="277" spans="1:65" s="2" customFormat="1" ht="55.5" customHeight="1">
      <c r="A277" s="39"/>
      <c r="B277" s="40"/>
      <c r="C277" s="205" t="s">
        <v>403</v>
      </c>
      <c r="D277" s="205" t="s">
        <v>135</v>
      </c>
      <c r="E277" s="206" t="s">
        <v>404</v>
      </c>
      <c r="F277" s="207" t="s">
        <v>405</v>
      </c>
      <c r="G277" s="208" t="s">
        <v>155</v>
      </c>
      <c r="H277" s="209">
        <v>5562.63</v>
      </c>
      <c r="I277" s="210"/>
      <c r="J277" s="211">
        <f>ROUND(I277*H277,2)</f>
        <v>0</v>
      </c>
      <c r="K277" s="207" t="s">
        <v>139</v>
      </c>
      <c r="L277" s="45"/>
      <c r="M277" s="212" t="s">
        <v>19</v>
      </c>
      <c r="N277" s="213" t="s">
        <v>42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140</v>
      </c>
      <c r="AT277" s="216" t="s">
        <v>135</v>
      </c>
      <c r="AU277" s="216" t="s">
        <v>81</v>
      </c>
      <c r="AY277" s="18" t="s">
        <v>133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79</v>
      </c>
      <c r="BK277" s="217">
        <f>ROUND(I277*H277,2)</f>
        <v>0</v>
      </c>
      <c r="BL277" s="18" t="s">
        <v>140</v>
      </c>
      <c r="BM277" s="216" t="s">
        <v>406</v>
      </c>
    </row>
    <row r="278" spans="1:47" s="2" customFormat="1" ht="12">
      <c r="A278" s="39"/>
      <c r="B278" s="40"/>
      <c r="C278" s="41"/>
      <c r="D278" s="218" t="s">
        <v>142</v>
      </c>
      <c r="E278" s="41"/>
      <c r="F278" s="219" t="s">
        <v>407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142</v>
      </c>
      <c r="AU278" s="18" t="s">
        <v>81</v>
      </c>
    </row>
    <row r="279" spans="1:51" s="13" customFormat="1" ht="12">
      <c r="A279" s="13"/>
      <c r="B279" s="223"/>
      <c r="C279" s="224"/>
      <c r="D279" s="225" t="s">
        <v>144</v>
      </c>
      <c r="E279" s="226" t="s">
        <v>19</v>
      </c>
      <c r="F279" s="227" t="s">
        <v>402</v>
      </c>
      <c r="G279" s="224"/>
      <c r="H279" s="228">
        <v>185.421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144</v>
      </c>
      <c r="AU279" s="234" t="s">
        <v>81</v>
      </c>
      <c r="AV279" s="13" t="s">
        <v>81</v>
      </c>
      <c r="AW279" s="13" t="s">
        <v>33</v>
      </c>
      <c r="AX279" s="13" t="s">
        <v>71</v>
      </c>
      <c r="AY279" s="234" t="s">
        <v>133</v>
      </c>
    </row>
    <row r="280" spans="1:51" s="15" customFormat="1" ht="12">
      <c r="A280" s="15"/>
      <c r="B280" s="246"/>
      <c r="C280" s="247"/>
      <c r="D280" s="225" t="s">
        <v>144</v>
      </c>
      <c r="E280" s="248" t="s">
        <v>19</v>
      </c>
      <c r="F280" s="249" t="s">
        <v>408</v>
      </c>
      <c r="G280" s="247"/>
      <c r="H280" s="250">
        <v>185.421</v>
      </c>
      <c r="I280" s="251"/>
      <c r="J280" s="247"/>
      <c r="K280" s="247"/>
      <c r="L280" s="252"/>
      <c r="M280" s="253"/>
      <c r="N280" s="254"/>
      <c r="O280" s="254"/>
      <c r="P280" s="254"/>
      <c r="Q280" s="254"/>
      <c r="R280" s="254"/>
      <c r="S280" s="254"/>
      <c r="T280" s="25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6" t="s">
        <v>144</v>
      </c>
      <c r="AU280" s="256" t="s">
        <v>81</v>
      </c>
      <c r="AV280" s="15" t="s">
        <v>152</v>
      </c>
      <c r="AW280" s="15" t="s">
        <v>33</v>
      </c>
      <c r="AX280" s="15" t="s">
        <v>71</v>
      </c>
      <c r="AY280" s="256" t="s">
        <v>133</v>
      </c>
    </row>
    <row r="281" spans="1:51" s="13" customFormat="1" ht="12">
      <c r="A281" s="13"/>
      <c r="B281" s="223"/>
      <c r="C281" s="224"/>
      <c r="D281" s="225" t="s">
        <v>144</v>
      </c>
      <c r="E281" s="226" t="s">
        <v>19</v>
      </c>
      <c r="F281" s="227" t="s">
        <v>409</v>
      </c>
      <c r="G281" s="224"/>
      <c r="H281" s="228">
        <v>5562.63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144</v>
      </c>
      <c r="AU281" s="234" t="s">
        <v>81</v>
      </c>
      <c r="AV281" s="13" t="s">
        <v>81</v>
      </c>
      <c r="AW281" s="13" t="s">
        <v>33</v>
      </c>
      <c r="AX281" s="13" t="s">
        <v>79</v>
      </c>
      <c r="AY281" s="234" t="s">
        <v>133</v>
      </c>
    </row>
    <row r="282" spans="1:65" s="2" customFormat="1" ht="44.25" customHeight="1">
      <c r="A282" s="39"/>
      <c r="B282" s="40"/>
      <c r="C282" s="205" t="s">
        <v>410</v>
      </c>
      <c r="D282" s="205" t="s">
        <v>135</v>
      </c>
      <c r="E282" s="206" t="s">
        <v>411</v>
      </c>
      <c r="F282" s="207" t="s">
        <v>412</v>
      </c>
      <c r="G282" s="208" t="s">
        <v>155</v>
      </c>
      <c r="H282" s="209">
        <v>185.421</v>
      </c>
      <c r="I282" s="210"/>
      <c r="J282" s="211">
        <f>ROUND(I282*H282,2)</f>
        <v>0</v>
      </c>
      <c r="K282" s="207" t="s">
        <v>139</v>
      </c>
      <c r="L282" s="45"/>
      <c r="M282" s="212" t="s">
        <v>19</v>
      </c>
      <c r="N282" s="213" t="s">
        <v>42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140</v>
      </c>
      <c r="AT282" s="216" t="s">
        <v>135</v>
      </c>
      <c r="AU282" s="216" t="s">
        <v>81</v>
      </c>
      <c r="AY282" s="18" t="s">
        <v>133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79</v>
      </c>
      <c r="BK282" s="217">
        <f>ROUND(I282*H282,2)</f>
        <v>0</v>
      </c>
      <c r="BL282" s="18" t="s">
        <v>140</v>
      </c>
      <c r="BM282" s="216" t="s">
        <v>413</v>
      </c>
    </row>
    <row r="283" spans="1:47" s="2" customFormat="1" ht="12">
      <c r="A283" s="39"/>
      <c r="B283" s="40"/>
      <c r="C283" s="41"/>
      <c r="D283" s="218" t="s">
        <v>142</v>
      </c>
      <c r="E283" s="41"/>
      <c r="F283" s="219" t="s">
        <v>414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142</v>
      </c>
      <c r="AU283" s="18" t="s">
        <v>81</v>
      </c>
    </row>
    <row r="284" spans="1:51" s="13" customFormat="1" ht="12">
      <c r="A284" s="13"/>
      <c r="B284" s="223"/>
      <c r="C284" s="224"/>
      <c r="D284" s="225" t="s">
        <v>144</v>
      </c>
      <c r="E284" s="226" t="s">
        <v>19</v>
      </c>
      <c r="F284" s="227" t="s">
        <v>402</v>
      </c>
      <c r="G284" s="224"/>
      <c r="H284" s="228">
        <v>185.421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144</v>
      </c>
      <c r="AU284" s="234" t="s">
        <v>81</v>
      </c>
      <c r="AV284" s="13" t="s">
        <v>81</v>
      </c>
      <c r="AW284" s="13" t="s">
        <v>33</v>
      </c>
      <c r="AX284" s="13" t="s">
        <v>79</v>
      </c>
      <c r="AY284" s="234" t="s">
        <v>133</v>
      </c>
    </row>
    <row r="285" spans="1:65" s="2" customFormat="1" ht="24.15" customHeight="1">
      <c r="A285" s="39"/>
      <c r="B285" s="40"/>
      <c r="C285" s="205" t="s">
        <v>415</v>
      </c>
      <c r="D285" s="205" t="s">
        <v>135</v>
      </c>
      <c r="E285" s="206" t="s">
        <v>416</v>
      </c>
      <c r="F285" s="207" t="s">
        <v>417</v>
      </c>
      <c r="G285" s="208" t="s">
        <v>155</v>
      </c>
      <c r="H285" s="209">
        <v>185.421</v>
      </c>
      <c r="I285" s="210"/>
      <c r="J285" s="211">
        <f>ROUND(I285*H285,2)</f>
        <v>0</v>
      </c>
      <c r="K285" s="207" t="s">
        <v>139</v>
      </c>
      <c r="L285" s="45"/>
      <c r="M285" s="212" t="s">
        <v>19</v>
      </c>
      <c r="N285" s="213" t="s">
        <v>42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140</v>
      </c>
      <c r="AT285" s="216" t="s">
        <v>135</v>
      </c>
      <c r="AU285" s="216" t="s">
        <v>81</v>
      </c>
      <c r="AY285" s="18" t="s">
        <v>133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79</v>
      </c>
      <c r="BK285" s="217">
        <f>ROUND(I285*H285,2)</f>
        <v>0</v>
      </c>
      <c r="BL285" s="18" t="s">
        <v>140</v>
      </c>
      <c r="BM285" s="216" t="s">
        <v>418</v>
      </c>
    </row>
    <row r="286" spans="1:47" s="2" customFormat="1" ht="12">
      <c r="A286" s="39"/>
      <c r="B286" s="40"/>
      <c r="C286" s="41"/>
      <c r="D286" s="218" t="s">
        <v>142</v>
      </c>
      <c r="E286" s="41"/>
      <c r="F286" s="219" t="s">
        <v>419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142</v>
      </c>
      <c r="AU286" s="18" t="s">
        <v>81</v>
      </c>
    </row>
    <row r="287" spans="1:51" s="13" customFormat="1" ht="12">
      <c r="A287" s="13"/>
      <c r="B287" s="223"/>
      <c r="C287" s="224"/>
      <c r="D287" s="225" t="s">
        <v>144</v>
      </c>
      <c r="E287" s="226" t="s">
        <v>19</v>
      </c>
      <c r="F287" s="227" t="s">
        <v>402</v>
      </c>
      <c r="G287" s="224"/>
      <c r="H287" s="228">
        <v>185.421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144</v>
      </c>
      <c r="AU287" s="234" t="s">
        <v>81</v>
      </c>
      <c r="AV287" s="13" t="s">
        <v>81</v>
      </c>
      <c r="AW287" s="13" t="s">
        <v>33</v>
      </c>
      <c r="AX287" s="13" t="s">
        <v>79</v>
      </c>
      <c r="AY287" s="234" t="s">
        <v>133</v>
      </c>
    </row>
    <row r="288" spans="1:65" s="2" customFormat="1" ht="33" customHeight="1">
      <c r="A288" s="39"/>
      <c r="B288" s="40"/>
      <c r="C288" s="205" t="s">
        <v>420</v>
      </c>
      <c r="D288" s="205" t="s">
        <v>135</v>
      </c>
      <c r="E288" s="206" t="s">
        <v>421</v>
      </c>
      <c r="F288" s="207" t="s">
        <v>422</v>
      </c>
      <c r="G288" s="208" t="s">
        <v>155</v>
      </c>
      <c r="H288" s="209">
        <v>5562.63</v>
      </c>
      <c r="I288" s="210"/>
      <c r="J288" s="211">
        <f>ROUND(I288*H288,2)</f>
        <v>0</v>
      </c>
      <c r="K288" s="207" t="s">
        <v>139</v>
      </c>
      <c r="L288" s="45"/>
      <c r="M288" s="212" t="s">
        <v>19</v>
      </c>
      <c r="N288" s="213" t="s">
        <v>42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140</v>
      </c>
      <c r="AT288" s="216" t="s">
        <v>135</v>
      </c>
      <c r="AU288" s="216" t="s">
        <v>81</v>
      </c>
      <c r="AY288" s="18" t="s">
        <v>133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79</v>
      </c>
      <c r="BK288" s="217">
        <f>ROUND(I288*H288,2)</f>
        <v>0</v>
      </c>
      <c r="BL288" s="18" t="s">
        <v>140</v>
      </c>
      <c r="BM288" s="216" t="s">
        <v>423</v>
      </c>
    </row>
    <row r="289" spans="1:47" s="2" customFormat="1" ht="12">
      <c r="A289" s="39"/>
      <c r="B289" s="40"/>
      <c r="C289" s="41"/>
      <c r="D289" s="218" t="s">
        <v>142</v>
      </c>
      <c r="E289" s="41"/>
      <c r="F289" s="219" t="s">
        <v>424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142</v>
      </c>
      <c r="AU289" s="18" t="s">
        <v>81</v>
      </c>
    </row>
    <row r="290" spans="1:51" s="13" customFormat="1" ht="12">
      <c r="A290" s="13"/>
      <c r="B290" s="223"/>
      <c r="C290" s="224"/>
      <c r="D290" s="225" t="s">
        <v>144</v>
      </c>
      <c r="E290" s="226" t="s">
        <v>19</v>
      </c>
      <c r="F290" s="227" t="s">
        <v>402</v>
      </c>
      <c r="G290" s="224"/>
      <c r="H290" s="228">
        <v>185.421</v>
      </c>
      <c r="I290" s="229"/>
      <c r="J290" s="224"/>
      <c r="K290" s="224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144</v>
      </c>
      <c r="AU290" s="234" t="s">
        <v>81</v>
      </c>
      <c r="AV290" s="13" t="s">
        <v>81</v>
      </c>
      <c r="AW290" s="13" t="s">
        <v>33</v>
      </c>
      <c r="AX290" s="13" t="s">
        <v>71</v>
      </c>
      <c r="AY290" s="234" t="s">
        <v>133</v>
      </c>
    </row>
    <row r="291" spans="1:51" s="15" customFormat="1" ht="12">
      <c r="A291" s="15"/>
      <c r="B291" s="246"/>
      <c r="C291" s="247"/>
      <c r="D291" s="225" t="s">
        <v>144</v>
      </c>
      <c r="E291" s="248" t="s">
        <v>19</v>
      </c>
      <c r="F291" s="249" t="s">
        <v>408</v>
      </c>
      <c r="G291" s="247"/>
      <c r="H291" s="250">
        <v>185.421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6" t="s">
        <v>144</v>
      </c>
      <c r="AU291" s="256" t="s">
        <v>81</v>
      </c>
      <c r="AV291" s="15" t="s">
        <v>152</v>
      </c>
      <c r="AW291" s="15" t="s">
        <v>33</v>
      </c>
      <c r="AX291" s="15" t="s">
        <v>71</v>
      </c>
      <c r="AY291" s="256" t="s">
        <v>133</v>
      </c>
    </row>
    <row r="292" spans="1:51" s="13" customFormat="1" ht="12">
      <c r="A292" s="13"/>
      <c r="B292" s="223"/>
      <c r="C292" s="224"/>
      <c r="D292" s="225" t="s">
        <v>144</v>
      </c>
      <c r="E292" s="226" t="s">
        <v>19</v>
      </c>
      <c r="F292" s="227" t="s">
        <v>425</v>
      </c>
      <c r="G292" s="224"/>
      <c r="H292" s="228">
        <v>5562.63</v>
      </c>
      <c r="I292" s="229"/>
      <c r="J292" s="224"/>
      <c r="K292" s="224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144</v>
      </c>
      <c r="AU292" s="234" t="s">
        <v>81</v>
      </c>
      <c r="AV292" s="13" t="s">
        <v>81</v>
      </c>
      <c r="AW292" s="13" t="s">
        <v>33</v>
      </c>
      <c r="AX292" s="13" t="s">
        <v>79</v>
      </c>
      <c r="AY292" s="234" t="s">
        <v>133</v>
      </c>
    </row>
    <row r="293" spans="1:65" s="2" customFormat="1" ht="24.15" customHeight="1">
      <c r="A293" s="39"/>
      <c r="B293" s="40"/>
      <c r="C293" s="205" t="s">
        <v>426</v>
      </c>
      <c r="D293" s="205" t="s">
        <v>135</v>
      </c>
      <c r="E293" s="206" t="s">
        <v>427</v>
      </c>
      <c r="F293" s="207" t="s">
        <v>428</v>
      </c>
      <c r="G293" s="208" t="s">
        <v>155</v>
      </c>
      <c r="H293" s="209">
        <v>185.421</v>
      </c>
      <c r="I293" s="210"/>
      <c r="J293" s="211">
        <f>ROUND(I293*H293,2)</f>
        <v>0</v>
      </c>
      <c r="K293" s="207" t="s">
        <v>139</v>
      </c>
      <c r="L293" s="45"/>
      <c r="M293" s="212" t="s">
        <v>19</v>
      </c>
      <c r="N293" s="213" t="s">
        <v>42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140</v>
      </c>
      <c r="AT293" s="216" t="s">
        <v>135</v>
      </c>
      <c r="AU293" s="216" t="s">
        <v>81</v>
      </c>
      <c r="AY293" s="18" t="s">
        <v>133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79</v>
      </c>
      <c r="BK293" s="217">
        <f>ROUND(I293*H293,2)</f>
        <v>0</v>
      </c>
      <c r="BL293" s="18" t="s">
        <v>140</v>
      </c>
      <c r="BM293" s="216" t="s">
        <v>429</v>
      </c>
    </row>
    <row r="294" spans="1:47" s="2" customFormat="1" ht="12">
      <c r="A294" s="39"/>
      <c r="B294" s="40"/>
      <c r="C294" s="41"/>
      <c r="D294" s="218" t="s">
        <v>142</v>
      </c>
      <c r="E294" s="41"/>
      <c r="F294" s="219" t="s">
        <v>430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142</v>
      </c>
      <c r="AU294" s="18" t="s">
        <v>81</v>
      </c>
    </row>
    <row r="295" spans="1:51" s="13" customFormat="1" ht="12">
      <c r="A295" s="13"/>
      <c r="B295" s="223"/>
      <c r="C295" s="224"/>
      <c r="D295" s="225" t="s">
        <v>144</v>
      </c>
      <c r="E295" s="226" t="s">
        <v>19</v>
      </c>
      <c r="F295" s="227" t="s">
        <v>402</v>
      </c>
      <c r="G295" s="224"/>
      <c r="H295" s="228">
        <v>185.421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144</v>
      </c>
      <c r="AU295" s="234" t="s">
        <v>81</v>
      </c>
      <c r="AV295" s="13" t="s">
        <v>81</v>
      </c>
      <c r="AW295" s="13" t="s">
        <v>33</v>
      </c>
      <c r="AX295" s="13" t="s">
        <v>79</v>
      </c>
      <c r="AY295" s="234" t="s">
        <v>133</v>
      </c>
    </row>
    <row r="296" spans="1:65" s="2" customFormat="1" ht="24.15" customHeight="1">
      <c r="A296" s="39"/>
      <c r="B296" s="40"/>
      <c r="C296" s="205" t="s">
        <v>431</v>
      </c>
      <c r="D296" s="205" t="s">
        <v>135</v>
      </c>
      <c r="E296" s="206" t="s">
        <v>432</v>
      </c>
      <c r="F296" s="207" t="s">
        <v>433</v>
      </c>
      <c r="G296" s="208" t="s">
        <v>288</v>
      </c>
      <c r="H296" s="209">
        <v>5</v>
      </c>
      <c r="I296" s="210"/>
      <c r="J296" s="211">
        <f>ROUND(I296*H296,2)</f>
        <v>0</v>
      </c>
      <c r="K296" s="207" t="s">
        <v>139</v>
      </c>
      <c r="L296" s="45"/>
      <c r="M296" s="212" t="s">
        <v>19</v>
      </c>
      <c r="N296" s="213" t="s">
        <v>42</v>
      </c>
      <c r="O296" s="85"/>
      <c r="P296" s="214">
        <f>O296*H296</f>
        <v>0</v>
      </c>
      <c r="Q296" s="214">
        <v>0.00018</v>
      </c>
      <c r="R296" s="214">
        <f>Q296*H296</f>
        <v>0.0009000000000000001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140</v>
      </c>
      <c r="AT296" s="216" t="s">
        <v>135</v>
      </c>
      <c r="AU296" s="216" t="s">
        <v>81</v>
      </c>
      <c r="AY296" s="18" t="s">
        <v>133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79</v>
      </c>
      <c r="BK296" s="217">
        <f>ROUND(I296*H296,2)</f>
        <v>0</v>
      </c>
      <c r="BL296" s="18" t="s">
        <v>140</v>
      </c>
      <c r="BM296" s="216" t="s">
        <v>434</v>
      </c>
    </row>
    <row r="297" spans="1:47" s="2" customFormat="1" ht="12">
      <c r="A297" s="39"/>
      <c r="B297" s="40"/>
      <c r="C297" s="41"/>
      <c r="D297" s="218" t="s">
        <v>142</v>
      </c>
      <c r="E297" s="41"/>
      <c r="F297" s="219" t="s">
        <v>435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142</v>
      </c>
      <c r="AU297" s="18" t="s">
        <v>81</v>
      </c>
    </row>
    <row r="298" spans="1:51" s="13" customFormat="1" ht="12">
      <c r="A298" s="13"/>
      <c r="B298" s="223"/>
      <c r="C298" s="224"/>
      <c r="D298" s="225" t="s">
        <v>144</v>
      </c>
      <c r="E298" s="226" t="s">
        <v>19</v>
      </c>
      <c r="F298" s="227" t="s">
        <v>436</v>
      </c>
      <c r="G298" s="224"/>
      <c r="H298" s="228">
        <v>5</v>
      </c>
      <c r="I298" s="229"/>
      <c r="J298" s="224"/>
      <c r="K298" s="224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144</v>
      </c>
      <c r="AU298" s="234" t="s">
        <v>81</v>
      </c>
      <c r="AV298" s="13" t="s">
        <v>81</v>
      </c>
      <c r="AW298" s="13" t="s">
        <v>33</v>
      </c>
      <c r="AX298" s="13" t="s">
        <v>79</v>
      </c>
      <c r="AY298" s="234" t="s">
        <v>133</v>
      </c>
    </row>
    <row r="299" spans="1:65" s="2" customFormat="1" ht="16.5" customHeight="1">
      <c r="A299" s="39"/>
      <c r="B299" s="40"/>
      <c r="C299" s="257" t="s">
        <v>437</v>
      </c>
      <c r="D299" s="257" t="s">
        <v>438</v>
      </c>
      <c r="E299" s="258" t="s">
        <v>439</v>
      </c>
      <c r="F299" s="259" t="s">
        <v>440</v>
      </c>
      <c r="G299" s="260" t="s">
        <v>288</v>
      </c>
      <c r="H299" s="261">
        <v>5</v>
      </c>
      <c r="I299" s="262"/>
      <c r="J299" s="263">
        <f>ROUND(I299*H299,2)</f>
        <v>0</v>
      </c>
      <c r="K299" s="259" t="s">
        <v>19</v>
      </c>
      <c r="L299" s="264"/>
      <c r="M299" s="265" t="s">
        <v>19</v>
      </c>
      <c r="N299" s="266" t="s">
        <v>42</v>
      </c>
      <c r="O299" s="85"/>
      <c r="P299" s="214">
        <f>O299*H299</f>
        <v>0</v>
      </c>
      <c r="Q299" s="214">
        <v>0.012</v>
      </c>
      <c r="R299" s="214">
        <f>Q299*H299</f>
        <v>0.06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190</v>
      </c>
      <c r="AT299" s="216" t="s">
        <v>438</v>
      </c>
      <c r="AU299" s="216" t="s">
        <v>81</v>
      </c>
      <c r="AY299" s="18" t="s">
        <v>133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79</v>
      </c>
      <c r="BK299" s="217">
        <f>ROUND(I299*H299,2)</f>
        <v>0</v>
      </c>
      <c r="BL299" s="18" t="s">
        <v>140</v>
      </c>
      <c r="BM299" s="216" t="s">
        <v>441</v>
      </c>
    </row>
    <row r="300" spans="1:65" s="2" customFormat="1" ht="37.8" customHeight="1">
      <c r="A300" s="39"/>
      <c r="B300" s="40"/>
      <c r="C300" s="205" t="s">
        <v>442</v>
      </c>
      <c r="D300" s="205" t="s">
        <v>135</v>
      </c>
      <c r="E300" s="206" t="s">
        <v>443</v>
      </c>
      <c r="F300" s="207" t="s">
        <v>444</v>
      </c>
      <c r="G300" s="208" t="s">
        <v>288</v>
      </c>
      <c r="H300" s="209">
        <v>32</v>
      </c>
      <c r="I300" s="210"/>
      <c r="J300" s="211">
        <f>ROUND(I300*H300,2)</f>
        <v>0</v>
      </c>
      <c r="K300" s="207" t="s">
        <v>139</v>
      </c>
      <c r="L300" s="45"/>
      <c r="M300" s="212" t="s">
        <v>19</v>
      </c>
      <c r="N300" s="213" t="s">
        <v>42</v>
      </c>
      <c r="O300" s="85"/>
      <c r="P300" s="214">
        <f>O300*H300</f>
        <v>0</v>
      </c>
      <c r="Q300" s="214">
        <v>1E-05</v>
      </c>
      <c r="R300" s="214">
        <f>Q300*H300</f>
        <v>0.00032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140</v>
      </c>
      <c r="AT300" s="216" t="s">
        <v>135</v>
      </c>
      <c r="AU300" s="216" t="s">
        <v>81</v>
      </c>
      <c r="AY300" s="18" t="s">
        <v>133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79</v>
      </c>
      <c r="BK300" s="217">
        <f>ROUND(I300*H300,2)</f>
        <v>0</v>
      </c>
      <c r="BL300" s="18" t="s">
        <v>140</v>
      </c>
      <c r="BM300" s="216" t="s">
        <v>445</v>
      </c>
    </row>
    <row r="301" spans="1:47" s="2" customFormat="1" ht="12">
      <c r="A301" s="39"/>
      <c r="B301" s="40"/>
      <c r="C301" s="41"/>
      <c r="D301" s="218" t="s">
        <v>142</v>
      </c>
      <c r="E301" s="41"/>
      <c r="F301" s="219" t="s">
        <v>446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142</v>
      </c>
      <c r="AU301" s="18" t="s">
        <v>81</v>
      </c>
    </row>
    <row r="302" spans="1:51" s="13" customFormat="1" ht="12">
      <c r="A302" s="13"/>
      <c r="B302" s="223"/>
      <c r="C302" s="224"/>
      <c r="D302" s="225" t="s">
        <v>144</v>
      </c>
      <c r="E302" s="226" t="s">
        <v>19</v>
      </c>
      <c r="F302" s="227" t="s">
        <v>447</v>
      </c>
      <c r="G302" s="224"/>
      <c r="H302" s="228">
        <v>30.4</v>
      </c>
      <c r="I302" s="229"/>
      <c r="J302" s="224"/>
      <c r="K302" s="224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144</v>
      </c>
      <c r="AU302" s="234" t="s">
        <v>81</v>
      </c>
      <c r="AV302" s="13" t="s">
        <v>81</v>
      </c>
      <c r="AW302" s="13" t="s">
        <v>33</v>
      </c>
      <c r="AX302" s="13" t="s">
        <v>71</v>
      </c>
      <c r="AY302" s="234" t="s">
        <v>133</v>
      </c>
    </row>
    <row r="303" spans="1:51" s="13" customFormat="1" ht="12">
      <c r="A303" s="13"/>
      <c r="B303" s="223"/>
      <c r="C303" s="224"/>
      <c r="D303" s="225" t="s">
        <v>144</v>
      </c>
      <c r="E303" s="226" t="s">
        <v>19</v>
      </c>
      <c r="F303" s="227" t="s">
        <v>448</v>
      </c>
      <c r="G303" s="224"/>
      <c r="H303" s="228">
        <v>32</v>
      </c>
      <c r="I303" s="229"/>
      <c r="J303" s="224"/>
      <c r="K303" s="224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144</v>
      </c>
      <c r="AU303" s="234" t="s">
        <v>81</v>
      </c>
      <c r="AV303" s="13" t="s">
        <v>81</v>
      </c>
      <c r="AW303" s="13" t="s">
        <v>33</v>
      </c>
      <c r="AX303" s="13" t="s">
        <v>79</v>
      </c>
      <c r="AY303" s="234" t="s">
        <v>133</v>
      </c>
    </row>
    <row r="304" spans="1:65" s="2" customFormat="1" ht="33" customHeight="1">
      <c r="A304" s="39"/>
      <c r="B304" s="40"/>
      <c r="C304" s="205" t="s">
        <v>449</v>
      </c>
      <c r="D304" s="205" t="s">
        <v>135</v>
      </c>
      <c r="E304" s="206" t="s">
        <v>450</v>
      </c>
      <c r="F304" s="207" t="s">
        <v>451</v>
      </c>
      <c r="G304" s="208" t="s">
        <v>288</v>
      </c>
      <c r="H304" s="209">
        <v>32</v>
      </c>
      <c r="I304" s="210"/>
      <c r="J304" s="211">
        <f>ROUND(I304*H304,2)</f>
        <v>0</v>
      </c>
      <c r="K304" s="207" t="s">
        <v>139</v>
      </c>
      <c r="L304" s="45"/>
      <c r="M304" s="212" t="s">
        <v>19</v>
      </c>
      <c r="N304" s="213" t="s">
        <v>42</v>
      </c>
      <c r="O304" s="85"/>
      <c r="P304" s="214">
        <f>O304*H304</f>
        <v>0</v>
      </c>
      <c r="Q304" s="214">
        <v>0.0001</v>
      </c>
      <c r="R304" s="214">
        <f>Q304*H304</f>
        <v>0.0032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140</v>
      </c>
      <c r="AT304" s="216" t="s">
        <v>135</v>
      </c>
      <c r="AU304" s="216" t="s">
        <v>81</v>
      </c>
      <c r="AY304" s="18" t="s">
        <v>133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79</v>
      </c>
      <c r="BK304" s="217">
        <f>ROUND(I304*H304,2)</f>
        <v>0</v>
      </c>
      <c r="BL304" s="18" t="s">
        <v>140</v>
      </c>
      <c r="BM304" s="216" t="s">
        <v>452</v>
      </c>
    </row>
    <row r="305" spans="1:47" s="2" customFormat="1" ht="12">
      <c r="A305" s="39"/>
      <c r="B305" s="40"/>
      <c r="C305" s="41"/>
      <c r="D305" s="218" t="s">
        <v>142</v>
      </c>
      <c r="E305" s="41"/>
      <c r="F305" s="219" t="s">
        <v>453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142</v>
      </c>
      <c r="AU305" s="18" t="s">
        <v>81</v>
      </c>
    </row>
    <row r="306" spans="1:51" s="13" customFormat="1" ht="12">
      <c r="A306" s="13"/>
      <c r="B306" s="223"/>
      <c r="C306" s="224"/>
      <c r="D306" s="225" t="s">
        <v>144</v>
      </c>
      <c r="E306" s="226" t="s">
        <v>19</v>
      </c>
      <c r="F306" s="227" t="s">
        <v>454</v>
      </c>
      <c r="G306" s="224"/>
      <c r="H306" s="228">
        <v>32</v>
      </c>
      <c r="I306" s="229"/>
      <c r="J306" s="224"/>
      <c r="K306" s="224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144</v>
      </c>
      <c r="AU306" s="234" t="s">
        <v>81</v>
      </c>
      <c r="AV306" s="13" t="s">
        <v>81</v>
      </c>
      <c r="AW306" s="13" t="s">
        <v>33</v>
      </c>
      <c r="AX306" s="13" t="s">
        <v>79</v>
      </c>
      <c r="AY306" s="234" t="s">
        <v>133</v>
      </c>
    </row>
    <row r="307" spans="1:65" s="2" customFormat="1" ht="24.15" customHeight="1">
      <c r="A307" s="39"/>
      <c r="B307" s="40"/>
      <c r="C307" s="205" t="s">
        <v>455</v>
      </c>
      <c r="D307" s="205" t="s">
        <v>135</v>
      </c>
      <c r="E307" s="206" t="s">
        <v>456</v>
      </c>
      <c r="F307" s="207" t="s">
        <v>457</v>
      </c>
      <c r="G307" s="208" t="s">
        <v>161</v>
      </c>
      <c r="H307" s="209">
        <v>20.03</v>
      </c>
      <c r="I307" s="210"/>
      <c r="J307" s="211">
        <f>ROUND(I307*H307,2)</f>
        <v>0</v>
      </c>
      <c r="K307" s="207" t="s">
        <v>139</v>
      </c>
      <c r="L307" s="45"/>
      <c r="M307" s="212" t="s">
        <v>19</v>
      </c>
      <c r="N307" s="213" t="s">
        <v>42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2.5</v>
      </c>
      <c r="T307" s="215">
        <f>S307*H307</f>
        <v>50.075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140</v>
      </c>
      <c r="AT307" s="216" t="s">
        <v>135</v>
      </c>
      <c r="AU307" s="216" t="s">
        <v>81</v>
      </c>
      <c r="AY307" s="18" t="s">
        <v>133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79</v>
      </c>
      <c r="BK307" s="217">
        <f>ROUND(I307*H307,2)</f>
        <v>0</v>
      </c>
      <c r="BL307" s="18" t="s">
        <v>140</v>
      </c>
      <c r="BM307" s="216" t="s">
        <v>458</v>
      </c>
    </row>
    <row r="308" spans="1:47" s="2" customFormat="1" ht="12">
      <c r="A308" s="39"/>
      <c r="B308" s="40"/>
      <c r="C308" s="41"/>
      <c r="D308" s="218" t="s">
        <v>142</v>
      </c>
      <c r="E308" s="41"/>
      <c r="F308" s="219" t="s">
        <v>459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142</v>
      </c>
      <c r="AU308" s="18" t="s">
        <v>81</v>
      </c>
    </row>
    <row r="309" spans="1:51" s="13" customFormat="1" ht="12">
      <c r="A309" s="13"/>
      <c r="B309" s="223"/>
      <c r="C309" s="224"/>
      <c r="D309" s="225" t="s">
        <v>144</v>
      </c>
      <c r="E309" s="226" t="s">
        <v>19</v>
      </c>
      <c r="F309" s="227" t="s">
        <v>460</v>
      </c>
      <c r="G309" s="224"/>
      <c r="H309" s="228">
        <v>0.518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144</v>
      </c>
      <c r="AU309" s="234" t="s">
        <v>81</v>
      </c>
      <c r="AV309" s="13" t="s">
        <v>81</v>
      </c>
      <c r="AW309" s="13" t="s">
        <v>33</v>
      </c>
      <c r="AX309" s="13" t="s">
        <v>71</v>
      </c>
      <c r="AY309" s="234" t="s">
        <v>133</v>
      </c>
    </row>
    <row r="310" spans="1:51" s="13" customFormat="1" ht="12">
      <c r="A310" s="13"/>
      <c r="B310" s="223"/>
      <c r="C310" s="224"/>
      <c r="D310" s="225" t="s">
        <v>144</v>
      </c>
      <c r="E310" s="226" t="s">
        <v>19</v>
      </c>
      <c r="F310" s="227" t="s">
        <v>461</v>
      </c>
      <c r="G310" s="224"/>
      <c r="H310" s="228">
        <v>19.512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144</v>
      </c>
      <c r="AU310" s="234" t="s">
        <v>81</v>
      </c>
      <c r="AV310" s="13" t="s">
        <v>81</v>
      </c>
      <c r="AW310" s="13" t="s">
        <v>33</v>
      </c>
      <c r="AX310" s="13" t="s">
        <v>71</v>
      </c>
      <c r="AY310" s="234" t="s">
        <v>133</v>
      </c>
    </row>
    <row r="311" spans="1:51" s="14" customFormat="1" ht="12">
      <c r="A311" s="14"/>
      <c r="B311" s="235"/>
      <c r="C311" s="236"/>
      <c r="D311" s="225" t="s">
        <v>144</v>
      </c>
      <c r="E311" s="237" t="s">
        <v>19</v>
      </c>
      <c r="F311" s="238" t="s">
        <v>166</v>
      </c>
      <c r="G311" s="236"/>
      <c r="H311" s="239">
        <v>20.03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144</v>
      </c>
      <c r="AU311" s="245" t="s">
        <v>81</v>
      </c>
      <c r="AV311" s="14" t="s">
        <v>140</v>
      </c>
      <c r="AW311" s="14" t="s">
        <v>33</v>
      </c>
      <c r="AX311" s="14" t="s">
        <v>79</v>
      </c>
      <c r="AY311" s="245" t="s">
        <v>133</v>
      </c>
    </row>
    <row r="312" spans="1:65" s="2" customFormat="1" ht="16.5" customHeight="1">
      <c r="A312" s="39"/>
      <c r="B312" s="40"/>
      <c r="C312" s="205" t="s">
        <v>462</v>
      </c>
      <c r="D312" s="205" t="s">
        <v>135</v>
      </c>
      <c r="E312" s="206" t="s">
        <v>463</v>
      </c>
      <c r="F312" s="207" t="s">
        <v>464</v>
      </c>
      <c r="G312" s="208" t="s">
        <v>161</v>
      </c>
      <c r="H312" s="209">
        <v>5.253</v>
      </c>
      <c r="I312" s="210"/>
      <c r="J312" s="211">
        <f>ROUND(I312*H312,2)</f>
        <v>0</v>
      </c>
      <c r="K312" s="207" t="s">
        <v>139</v>
      </c>
      <c r="L312" s="45"/>
      <c r="M312" s="212" t="s">
        <v>19</v>
      </c>
      <c r="N312" s="213" t="s">
        <v>42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2.4</v>
      </c>
      <c r="T312" s="215">
        <f>S312*H312</f>
        <v>12.6072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140</v>
      </c>
      <c r="AT312" s="216" t="s">
        <v>135</v>
      </c>
      <c r="AU312" s="216" t="s">
        <v>81</v>
      </c>
      <c r="AY312" s="18" t="s">
        <v>133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79</v>
      </c>
      <c r="BK312" s="217">
        <f>ROUND(I312*H312,2)</f>
        <v>0</v>
      </c>
      <c r="BL312" s="18" t="s">
        <v>140</v>
      </c>
      <c r="BM312" s="216" t="s">
        <v>465</v>
      </c>
    </row>
    <row r="313" spans="1:47" s="2" customFormat="1" ht="12">
      <c r="A313" s="39"/>
      <c r="B313" s="40"/>
      <c r="C313" s="41"/>
      <c r="D313" s="218" t="s">
        <v>142</v>
      </c>
      <c r="E313" s="41"/>
      <c r="F313" s="219" t="s">
        <v>466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142</v>
      </c>
      <c r="AU313" s="18" t="s">
        <v>81</v>
      </c>
    </row>
    <row r="314" spans="1:51" s="13" customFormat="1" ht="12">
      <c r="A314" s="13"/>
      <c r="B314" s="223"/>
      <c r="C314" s="224"/>
      <c r="D314" s="225" t="s">
        <v>144</v>
      </c>
      <c r="E314" s="226" t="s">
        <v>19</v>
      </c>
      <c r="F314" s="227" t="s">
        <v>467</v>
      </c>
      <c r="G314" s="224"/>
      <c r="H314" s="228">
        <v>5.253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144</v>
      </c>
      <c r="AU314" s="234" t="s">
        <v>81</v>
      </c>
      <c r="AV314" s="13" t="s">
        <v>81</v>
      </c>
      <c r="AW314" s="13" t="s">
        <v>33</v>
      </c>
      <c r="AX314" s="13" t="s">
        <v>79</v>
      </c>
      <c r="AY314" s="234" t="s">
        <v>133</v>
      </c>
    </row>
    <row r="315" spans="1:65" s="2" customFormat="1" ht="37.8" customHeight="1">
      <c r="A315" s="39"/>
      <c r="B315" s="40"/>
      <c r="C315" s="205" t="s">
        <v>468</v>
      </c>
      <c r="D315" s="205" t="s">
        <v>135</v>
      </c>
      <c r="E315" s="206" t="s">
        <v>469</v>
      </c>
      <c r="F315" s="207" t="s">
        <v>470</v>
      </c>
      <c r="G315" s="208" t="s">
        <v>161</v>
      </c>
      <c r="H315" s="209">
        <v>80.376</v>
      </c>
      <c r="I315" s="210"/>
      <c r="J315" s="211">
        <f>ROUND(I315*H315,2)</f>
        <v>0</v>
      </c>
      <c r="K315" s="207" t="s">
        <v>139</v>
      </c>
      <c r="L315" s="45"/>
      <c r="M315" s="212" t="s">
        <v>19</v>
      </c>
      <c r="N315" s="213" t="s">
        <v>42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1</v>
      </c>
      <c r="T315" s="215">
        <f>S315*H315</f>
        <v>80.376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140</v>
      </c>
      <c r="AT315" s="216" t="s">
        <v>135</v>
      </c>
      <c r="AU315" s="216" t="s">
        <v>81</v>
      </c>
      <c r="AY315" s="18" t="s">
        <v>133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79</v>
      </c>
      <c r="BK315" s="217">
        <f>ROUND(I315*H315,2)</f>
        <v>0</v>
      </c>
      <c r="BL315" s="18" t="s">
        <v>140</v>
      </c>
      <c r="BM315" s="216" t="s">
        <v>471</v>
      </c>
    </row>
    <row r="316" spans="1:47" s="2" customFormat="1" ht="12">
      <c r="A316" s="39"/>
      <c r="B316" s="40"/>
      <c r="C316" s="41"/>
      <c r="D316" s="218" t="s">
        <v>142</v>
      </c>
      <c r="E316" s="41"/>
      <c r="F316" s="219" t="s">
        <v>472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142</v>
      </c>
      <c r="AU316" s="18" t="s">
        <v>81</v>
      </c>
    </row>
    <row r="317" spans="1:51" s="13" customFormat="1" ht="12">
      <c r="A317" s="13"/>
      <c r="B317" s="223"/>
      <c r="C317" s="224"/>
      <c r="D317" s="225" t="s">
        <v>144</v>
      </c>
      <c r="E317" s="226" t="s">
        <v>19</v>
      </c>
      <c r="F317" s="227" t="s">
        <v>473</v>
      </c>
      <c r="G317" s="224"/>
      <c r="H317" s="228">
        <v>1.089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144</v>
      </c>
      <c r="AU317" s="234" t="s">
        <v>81</v>
      </c>
      <c r="AV317" s="13" t="s">
        <v>81</v>
      </c>
      <c r="AW317" s="13" t="s">
        <v>33</v>
      </c>
      <c r="AX317" s="13" t="s">
        <v>71</v>
      </c>
      <c r="AY317" s="234" t="s">
        <v>133</v>
      </c>
    </row>
    <row r="318" spans="1:51" s="13" customFormat="1" ht="12">
      <c r="A318" s="13"/>
      <c r="B318" s="223"/>
      <c r="C318" s="224"/>
      <c r="D318" s="225" t="s">
        <v>144</v>
      </c>
      <c r="E318" s="226" t="s">
        <v>19</v>
      </c>
      <c r="F318" s="227" t="s">
        <v>474</v>
      </c>
      <c r="G318" s="224"/>
      <c r="H318" s="228">
        <v>40.153</v>
      </c>
      <c r="I318" s="229"/>
      <c r="J318" s="224"/>
      <c r="K318" s="224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144</v>
      </c>
      <c r="AU318" s="234" t="s">
        <v>81</v>
      </c>
      <c r="AV318" s="13" t="s">
        <v>81</v>
      </c>
      <c r="AW318" s="13" t="s">
        <v>33</v>
      </c>
      <c r="AX318" s="13" t="s">
        <v>71</v>
      </c>
      <c r="AY318" s="234" t="s">
        <v>133</v>
      </c>
    </row>
    <row r="319" spans="1:51" s="13" customFormat="1" ht="12">
      <c r="A319" s="13"/>
      <c r="B319" s="223"/>
      <c r="C319" s="224"/>
      <c r="D319" s="225" t="s">
        <v>144</v>
      </c>
      <c r="E319" s="226" t="s">
        <v>19</v>
      </c>
      <c r="F319" s="227" t="s">
        <v>475</v>
      </c>
      <c r="G319" s="224"/>
      <c r="H319" s="228">
        <v>25.305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144</v>
      </c>
      <c r="AU319" s="234" t="s">
        <v>81</v>
      </c>
      <c r="AV319" s="13" t="s">
        <v>81</v>
      </c>
      <c r="AW319" s="13" t="s">
        <v>33</v>
      </c>
      <c r="AX319" s="13" t="s">
        <v>71</v>
      </c>
      <c r="AY319" s="234" t="s">
        <v>133</v>
      </c>
    </row>
    <row r="320" spans="1:51" s="13" customFormat="1" ht="12">
      <c r="A320" s="13"/>
      <c r="B320" s="223"/>
      <c r="C320" s="224"/>
      <c r="D320" s="225" t="s">
        <v>144</v>
      </c>
      <c r="E320" s="226" t="s">
        <v>19</v>
      </c>
      <c r="F320" s="227" t="s">
        <v>476</v>
      </c>
      <c r="G320" s="224"/>
      <c r="H320" s="228">
        <v>13.829</v>
      </c>
      <c r="I320" s="229"/>
      <c r="J320" s="224"/>
      <c r="K320" s="224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144</v>
      </c>
      <c r="AU320" s="234" t="s">
        <v>81</v>
      </c>
      <c r="AV320" s="13" t="s">
        <v>81</v>
      </c>
      <c r="AW320" s="13" t="s">
        <v>33</v>
      </c>
      <c r="AX320" s="13" t="s">
        <v>71</v>
      </c>
      <c r="AY320" s="234" t="s">
        <v>133</v>
      </c>
    </row>
    <row r="321" spans="1:51" s="14" customFormat="1" ht="12">
      <c r="A321" s="14"/>
      <c r="B321" s="235"/>
      <c r="C321" s="236"/>
      <c r="D321" s="225" t="s">
        <v>144</v>
      </c>
      <c r="E321" s="237" t="s">
        <v>19</v>
      </c>
      <c r="F321" s="238" t="s">
        <v>166</v>
      </c>
      <c r="G321" s="236"/>
      <c r="H321" s="239">
        <v>80.376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144</v>
      </c>
      <c r="AU321" s="245" t="s">
        <v>81</v>
      </c>
      <c r="AV321" s="14" t="s">
        <v>140</v>
      </c>
      <c r="AW321" s="14" t="s">
        <v>33</v>
      </c>
      <c r="AX321" s="14" t="s">
        <v>79</v>
      </c>
      <c r="AY321" s="245" t="s">
        <v>133</v>
      </c>
    </row>
    <row r="322" spans="1:65" s="2" customFormat="1" ht="33" customHeight="1">
      <c r="A322" s="39"/>
      <c r="B322" s="40"/>
      <c r="C322" s="205" t="s">
        <v>477</v>
      </c>
      <c r="D322" s="205" t="s">
        <v>135</v>
      </c>
      <c r="E322" s="206" t="s">
        <v>478</v>
      </c>
      <c r="F322" s="207" t="s">
        <v>479</v>
      </c>
      <c r="G322" s="208" t="s">
        <v>161</v>
      </c>
      <c r="H322" s="209">
        <v>1.089</v>
      </c>
      <c r="I322" s="210"/>
      <c r="J322" s="211">
        <f>ROUND(I322*H322,2)</f>
        <v>0</v>
      </c>
      <c r="K322" s="207" t="s">
        <v>139</v>
      </c>
      <c r="L322" s="45"/>
      <c r="M322" s="212" t="s">
        <v>19</v>
      </c>
      <c r="N322" s="213" t="s">
        <v>42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140</v>
      </c>
      <c r="AT322" s="216" t="s">
        <v>135</v>
      </c>
      <c r="AU322" s="216" t="s">
        <v>81</v>
      </c>
      <c r="AY322" s="18" t="s">
        <v>133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79</v>
      </c>
      <c r="BK322" s="217">
        <f>ROUND(I322*H322,2)</f>
        <v>0</v>
      </c>
      <c r="BL322" s="18" t="s">
        <v>140</v>
      </c>
      <c r="BM322" s="216" t="s">
        <v>480</v>
      </c>
    </row>
    <row r="323" spans="1:47" s="2" customFormat="1" ht="12">
      <c r="A323" s="39"/>
      <c r="B323" s="40"/>
      <c r="C323" s="41"/>
      <c r="D323" s="218" t="s">
        <v>142</v>
      </c>
      <c r="E323" s="41"/>
      <c r="F323" s="219" t="s">
        <v>481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142</v>
      </c>
      <c r="AU323" s="18" t="s">
        <v>81</v>
      </c>
    </row>
    <row r="324" spans="1:51" s="13" customFormat="1" ht="12">
      <c r="A324" s="13"/>
      <c r="B324" s="223"/>
      <c r="C324" s="224"/>
      <c r="D324" s="225" t="s">
        <v>144</v>
      </c>
      <c r="E324" s="226" t="s">
        <v>19</v>
      </c>
      <c r="F324" s="227" t="s">
        <v>473</v>
      </c>
      <c r="G324" s="224"/>
      <c r="H324" s="228">
        <v>1.089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144</v>
      </c>
      <c r="AU324" s="234" t="s">
        <v>81</v>
      </c>
      <c r="AV324" s="13" t="s">
        <v>81</v>
      </c>
      <c r="AW324" s="13" t="s">
        <v>33</v>
      </c>
      <c r="AX324" s="13" t="s">
        <v>79</v>
      </c>
      <c r="AY324" s="234" t="s">
        <v>133</v>
      </c>
    </row>
    <row r="325" spans="1:65" s="2" customFormat="1" ht="24.15" customHeight="1">
      <c r="A325" s="39"/>
      <c r="B325" s="40"/>
      <c r="C325" s="205" t="s">
        <v>482</v>
      </c>
      <c r="D325" s="205" t="s">
        <v>135</v>
      </c>
      <c r="E325" s="206" t="s">
        <v>483</v>
      </c>
      <c r="F325" s="207" t="s">
        <v>484</v>
      </c>
      <c r="G325" s="208" t="s">
        <v>161</v>
      </c>
      <c r="H325" s="209">
        <v>49.46</v>
      </c>
      <c r="I325" s="210"/>
      <c r="J325" s="211">
        <f>ROUND(I325*H325,2)</f>
        <v>0</v>
      </c>
      <c r="K325" s="207" t="s">
        <v>139</v>
      </c>
      <c r="L325" s="45"/>
      <c r="M325" s="212" t="s">
        <v>19</v>
      </c>
      <c r="N325" s="213" t="s">
        <v>42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2.2</v>
      </c>
      <c r="T325" s="215">
        <f>S325*H325</f>
        <v>108.81200000000001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140</v>
      </c>
      <c r="AT325" s="216" t="s">
        <v>135</v>
      </c>
      <c r="AU325" s="216" t="s">
        <v>81</v>
      </c>
      <c r="AY325" s="18" t="s">
        <v>133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79</v>
      </c>
      <c r="BK325" s="217">
        <f>ROUND(I325*H325,2)</f>
        <v>0</v>
      </c>
      <c r="BL325" s="18" t="s">
        <v>140</v>
      </c>
      <c r="BM325" s="216" t="s">
        <v>485</v>
      </c>
    </row>
    <row r="326" spans="1:47" s="2" customFormat="1" ht="12">
      <c r="A326" s="39"/>
      <c r="B326" s="40"/>
      <c r="C326" s="41"/>
      <c r="D326" s="218" t="s">
        <v>142</v>
      </c>
      <c r="E326" s="41"/>
      <c r="F326" s="219" t="s">
        <v>486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142</v>
      </c>
      <c r="AU326" s="18" t="s">
        <v>81</v>
      </c>
    </row>
    <row r="327" spans="1:51" s="13" customFormat="1" ht="12">
      <c r="A327" s="13"/>
      <c r="B327" s="223"/>
      <c r="C327" s="224"/>
      <c r="D327" s="225" t="s">
        <v>144</v>
      </c>
      <c r="E327" s="226" t="s">
        <v>19</v>
      </c>
      <c r="F327" s="227" t="s">
        <v>487</v>
      </c>
      <c r="G327" s="224"/>
      <c r="H327" s="228">
        <v>46.112</v>
      </c>
      <c r="I327" s="229"/>
      <c r="J327" s="224"/>
      <c r="K327" s="224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144</v>
      </c>
      <c r="AU327" s="234" t="s">
        <v>81</v>
      </c>
      <c r="AV327" s="13" t="s">
        <v>81</v>
      </c>
      <c r="AW327" s="13" t="s">
        <v>33</v>
      </c>
      <c r="AX327" s="13" t="s">
        <v>71</v>
      </c>
      <c r="AY327" s="234" t="s">
        <v>133</v>
      </c>
    </row>
    <row r="328" spans="1:51" s="13" customFormat="1" ht="12">
      <c r="A328" s="13"/>
      <c r="B328" s="223"/>
      <c r="C328" s="224"/>
      <c r="D328" s="225" t="s">
        <v>144</v>
      </c>
      <c r="E328" s="226" t="s">
        <v>19</v>
      </c>
      <c r="F328" s="227" t="s">
        <v>488</v>
      </c>
      <c r="G328" s="224"/>
      <c r="H328" s="228">
        <v>-12.017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144</v>
      </c>
      <c r="AU328" s="234" t="s">
        <v>81</v>
      </c>
      <c r="AV328" s="13" t="s">
        <v>81</v>
      </c>
      <c r="AW328" s="13" t="s">
        <v>33</v>
      </c>
      <c r="AX328" s="13" t="s">
        <v>71</v>
      </c>
      <c r="AY328" s="234" t="s">
        <v>133</v>
      </c>
    </row>
    <row r="329" spans="1:51" s="13" customFormat="1" ht="12">
      <c r="A329" s="13"/>
      <c r="B329" s="223"/>
      <c r="C329" s="224"/>
      <c r="D329" s="225" t="s">
        <v>144</v>
      </c>
      <c r="E329" s="226" t="s">
        <v>19</v>
      </c>
      <c r="F329" s="227" t="s">
        <v>489</v>
      </c>
      <c r="G329" s="224"/>
      <c r="H329" s="228">
        <v>15.365</v>
      </c>
      <c r="I329" s="229"/>
      <c r="J329" s="224"/>
      <c r="K329" s="224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144</v>
      </c>
      <c r="AU329" s="234" t="s">
        <v>81</v>
      </c>
      <c r="AV329" s="13" t="s">
        <v>81</v>
      </c>
      <c r="AW329" s="13" t="s">
        <v>33</v>
      </c>
      <c r="AX329" s="13" t="s">
        <v>71</v>
      </c>
      <c r="AY329" s="234" t="s">
        <v>133</v>
      </c>
    </row>
    <row r="330" spans="1:51" s="14" customFormat="1" ht="12">
      <c r="A330" s="14"/>
      <c r="B330" s="235"/>
      <c r="C330" s="236"/>
      <c r="D330" s="225" t="s">
        <v>144</v>
      </c>
      <c r="E330" s="237" t="s">
        <v>19</v>
      </c>
      <c r="F330" s="238" t="s">
        <v>166</v>
      </c>
      <c r="G330" s="236"/>
      <c r="H330" s="239">
        <v>49.46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144</v>
      </c>
      <c r="AU330" s="245" t="s">
        <v>81</v>
      </c>
      <c r="AV330" s="14" t="s">
        <v>140</v>
      </c>
      <c r="AW330" s="14" t="s">
        <v>33</v>
      </c>
      <c r="AX330" s="14" t="s">
        <v>79</v>
      </c>
      <c r="AY330" s="245" t="s">
        <v>133</v>
      </c>
    </row>
    <row r="331" spans="1:65" s="2" customFormat="1" ht="33" customHeight="1">
      <c r="A331" s="39"/>
      <c r="B331" s="40"/>
      <c r="C331" s="205" t="s">
        <v>490</v>
      </c>
      <c r="D331" s="205" t="s">
        <v>135</v>
      </c>
      <c r="E331" s="206" t="s">
        <v>491</v>
      </c>
      <c r="F331" s="207" t="s">
        <v>492</v>
      </c>
      <c r="G331" s="208" t="s">
        <v>161</v>
      </c>
      <c r="H331" s="209">
        <v>19.546</v>
      </c>
      <c r="I331" s="210"/>
      <c r="J331" s="211">
        <f>ROUND(I331*H331,2)</f>
        <v>0</v>
      </c>
      <c r="K331" s="207" t="s">
        <v>139</v>
      </c>
      <c r="L331" s="45"/>
      <c r="M331" s="212" t="s">
        <v>19</v>
      </c>
      <c r="N331" s="213" t="s">
        <v>42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1.4</v>
      </c>
      <c r="T331" s="215">
        <f>S331*H331</f>
        <v>27.364399999999996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140</v>
      </c>
      <c r="AT331" s="216" t="s">
        <v>135</v>
      </c>
      <c r="AU331" s="216" t="s">
        <v>81</v>
      </c>
      <c r="AY331" s="18" t="s">
        <v>133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79</v>
      </c>
      <c r="BK331" s="217">
        <f>ROUND(I331*H331,2)</f>
        <v>0</v>
      </c>
      <c r="BL331" s="18" t="s">
        <v>140</v>
      </c>
      <c r="BM331" s="216" t="s">
        <v>493</v>
      </c>
    </row>
    <row r="332" spans="1:47" s="2" customFormat="1" ht="12">
      <c r="A332" s="39"/>
      <c r="B332" s="40"/>
      <c r="C332" s="41"/>
      <c r="D332" s="218" t="s">
        <v>142</v>
      </c>
      <c r="E332" s="41"/>
      <c r="F332" s="219" t="s">
        <v>494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142</v>
      </c>
      <c r="AU332" s="18" t="s">
        <v>81</v>
      </c>
    </row>
    <row r="333" spans="1:51" s="13" customFormat="1" ht="12">
      <c r="A333" s="13"/>
      <c r="B333" s="223"/>
      <c r="C333" s="224"/>
      <c r="D333" s="225" t="s">
        <v>144</v>
      </c>
      <c r="E333" s="226" t="s">
        <v>19</v>
      </c>
      <c r="F333" s="227" t="s">
        <v>495</v>
      </c>
      <c r="G333" s="224"/>
      <c r="H333" s="228">
        <v>19.546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144</v>
      </c>
      <c r="AU333" s="234" t="s">
        <v>81</v>
      </c>
      <c r="AV333" s="13" t="s">
        <v>81</v>
      </c>
      <c r="AW333" s="13" t="s">
        <v>33</v>
      </c>
      <c r="AX333" s="13" t="s">
        <v>79</v>
      </c>
      <c r="AY333" s="234" t="s">
        <v>133</v>
      </c>
    </row>
    <row r="334" spans="1:65" s="2" customFormat="1" ht="37.8" customHeight="1">
      <c r="A334" s="39"/>
      <c r="B334" s="40"/>
      <c r="C334" s="205" t="s">
        <v>496</v>
      </c>
      <c r="D334" s="205" t="s">
        <v>135</v>
      </c>
      <c r="E334" s="206" t="s">
        <v>497</v>
      </c>
      <c r="F334" s="207" t="s">
        <v>498</v>
      </c>
      <c r="G334" s="208" t="s">
        <v>155</v>
      </c>
      <c r="H334" s="209">
        <v>3.22</v>
      </c>
      <c r="I334" s="210"/>
      <c r="J334" s="211">
        <f>ROUND(I334*H334,2)</f>
        <v>0</v>
      </c>
      <c r="K334" s="207" t="s">
        <v>139</v>
      </c>
      <c r="L334" s="45"/>
      <c r="M334" s="212" t="s">
        <v>19</v>
      </c>
      <c r="N334" s="213" t="s">
        <v>42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0.06</v>
      </c>
      <c r="T334" s="215">
        <f>S334*H334</f>
        <v>0.1932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140</v>
      </c>
      <c r="AT334" s="216" t="s">
        <v>135</v>
      </c>
      <c r="AU334" s="216" t="s">
        <v>81</v>
      </c>
      <c r="AY334" s="18" t="s">
        <v>133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79</v>
      </c>
      <c r="BK334" s="217">
        <f>ROUND(I334*H334,2)</f>
        <v>0</v>
      </c>
      <c r="BL334" s="18" t="s">
        <v>140</v>
      </c>
      <c r="BM334" s="216" t="s">
        <v>499</v>
      </c>
    </row>
    <row r="335" spans="1:47" s="2" customFormat="1" ht="12">
      <c r="A335" s="39"/>
      <c r="B335" s="40"/>
      <c r="C335" s="41"/>
      <c r="D335" s="218" t="s">
        <v>142</v>
      </c>
      <c r="E335" s="41"/>
      <c r="F335" s="219" t="s">
        <v>500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142</v>
      </c>
      <c r="AU335" s="18" t="s">
        <v>81</v>
      </c>
    </row>
    <row r="336" spans="1:51" s="13" customFormat="1" ht="12">
      <c r="A336" s="13"/>
      <c r="B336" s="223"/>
      <c r="C336" s="224"/>
      <c r="D336" s="225" t="s">
        <v>144</v>
      </c>
      <c r="E336" s="226" t="s">
        <v>19</v>
      </c>
      <c r="F336" s="227" t="s">
        <v>501</v>
      </c>
      <c r="G336" s="224"/>
      <c r="H336" s="228">
        <v>3.22</v>
      </c>
      <c r="I336" s="229"/>
      <c r="J336" s="224"/>
      <c r="K336" s="224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144</v>
      </c>
      <c r="AU336" s="234" t="s">
        <v>81</v>
      </c>
      <c r="AV336" s="13" t="s">
        <v>81</v>
      </c>
      <c r="AW336" s="13" t="s">
        <v>33</v>
      </c>
      <c r="AX336" s="13" t="s">
        <v>79</v>
      </c>
      <c r="AY336" s="234" t="s">
        <v>133</v>
      </c>
    </row>
    <row r="337" spans="1:65" s="2" customFormat="1" ht="44.25" customHeight="1">
      <c r="A337" s="39"/>
      <c r="B337" s="40"/>
      <c r="C337" s="205" t="s">
        <v>502</v>
      </c>
      <c r="D337" s="205" t="s">
        <v>135</v>
      </c>
      <c r="E337" s="206" t="s">
        <v>503</v>
      </c>
      <c r="F337" s="207" t="s">
        <v>504</v>
      </c>
      <c r="G337" s="208" t="s">
        <v>155</v>
      </c>
      <c r="H337" s="209">
        <v>18.525</v>
      </c>
      <c r="I337" s="210"/>
      <c r="J337" s="211">
        <f>ROUND(I337*H337,2)</f>
        <v>0</v>
      </c>
      <c r="K337" s="207" t="s">
        <v>139</v>
      </c>
      <c r="L337" s="45"/>
      <c r="M337" s="212" t="s">
        <v>19</v>
      </c>
      <c r="N337" s="213" t="s">
        <v>42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0.066</v>
      </c>
      <c r="T337" s="215">
        <f>S337*H337</f>
        <v>1.22265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140</v>
      </c>
      <c r="AT337" s="216" t="s">
        <v>135</v>
      </c>
      <c r="AU337" s="216" t="s">
        <v>81</v>
      </c>
      <c r="AY337" s="18" t="s">
        <v>133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79</v>
      </c>
      <c r="BK337" s="217">
        <f>ROUND(I337*H337,2)</f>
        <v>0</v>
      </c>
      <c r="BL337" s="18" t="s">
        <v>140</v>
      </c>
      <c r="BM337" s="216" t="s">
        <v>505</v>
      </c>
    </row>
    <row r="338" spans="1:47" s="2" customFormat="1" ht="12">
      <c r="A338" s="39"/>
      <c r="B338" s="40"/>
      <c r="C338" s="41"/>
      <c r="D338" s="218" t="s">
        <v>142</v>
      </c>
      <c r="E338" s="41"/>
      <c r="F338" s="219" t="s">
        <v>506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142</v>
      </c>
      <c r="AU338" s="18" t="s">
        <v>81</v>
      </c>
    </row>
    <row r="339" spans="1:51" s="13" customFormat="1" ht="12">
      <c r="A339" s="13"/>
      <c r="B339" s="223"/>
      <c r="C339" s="224"/>
      <c r="D339" s="225" t="s">
        <v>144</v>
      </c>
      <c r="E339" s="226" t="s">
        <v>19</v>
      </c>
      <c r="F339" s="227" t="s">
        <v>507</v>
      </c>
      <c r="G339" s="224"/>
      <c r="H339" s="228">
        <v>18.525</v>
      </c>
      <c r="I339" s="229"/>
      <c r="J339" s="224"/>
      <c r="K339" s="224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144</v>
      </c>
      <c r="AU339" s="234" t="s">
        <v>81</v>
      </c>
      <c r="AV339" s="13" t="s">
        <v>81</v>
      </c>
      <c r="AW339" s="13" t="s">
        <v>33</v>
      </c>
      <c r="AX339" s="13" t="s">
        <v>79</v>
      </c>
      <c r="AY339" s="234" t="s">
        <v>133</v>
      </c>
    </row>
    <row r="340" spans="1:65" s="2" customFormat="1" ht="24.15" customHeight="1">
      <c r="A340" s="39"/>
      <c r="B340" s="40"/>
      <c r="C340" s="205" t="s">
        <v>508</v>
      </c>
      <c r="D340" s="205" t="s">
        <v>135</v>
      </c>
      <c r="E340" s="206" t="s">
        <v>509</v>
      </c>
      <c r="F340" s="207" t="s">
        <v>510</v>
      </c>
      <c r="G340" s="208" t="s">
        <v>280</v>
      </c>
      <c r="H340" s="209">
        <v>130.08</v>
      </c>
      <c r="I340" s="210"/>
      <c r="J340" s="211">
        <f>ROUND(I340*H340,2)</f>
        <v>0</v>
      </c>
      <c r="K340" s="207" t="s">
        <v>139</v>
      </c>
      <c r="L340" s="45"/>
      <c r="M340" s="212" t="s">
        <v>19</v>
      </c>
      <c r="N340" s="213" t="s">
        <v>42</v>
      </c>
      <c r="O340" s="85"/>
      <c r="P340" s="214">
        <f>O340*H340</f>
        <v>0</v>
      </c>
      <c r="Q340" s="214">
        <v>0.00047</v>
      </c>
      <c r="R340" s="214">
        <f>Q340*H340</f>
        <v>0.06113760000000001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140</v>
      </c>
      <c r="AT340" s="216" t="s">
        <v>135</v>
      </c>
      <c r="AU340" s="216" t="s">
        <v>81</v>
      </c>
      <c r="AY340" s="18" t="s">
        <v>133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79</v>
      </c>
      <c r="BK340" s="217">
        <f>ROUND(I340*H340,2)</f>
        <v>0</v>
      </c>
      <c r="BL340" s="18" t="s">
        <v>140</v>
      </c>
      <c r="BM340" s="216" t="s">
        <v>511</v>
      </c>
    </row>
    <row r="341" spans="1:47" s="2" customFormat="1" ht="12">
      <c r="A341" s="39"/>
      <c r="B341" s="40"/>
      <c r="C341" s="41"/>
      <c r="D341" s="218" t="s">
        <v>142</v>
      </c>
      <c r="E341" s="41"/>
      <c r="F341" s="219" t="s">
        <v>512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142</v>
      </c>
      <c r="AU341" s="18" t="s">
        <v>81</v>
      </c>
    </row>
    <row r="342" spans="1:51" s="13" customFormat="1" ht="12">
      <c r="A342" s="13"/>
      <c r="B342" s="223"/>
      <c r="C342" s="224"/>
      <c r="D342" s="225" t="s">
        <v>144</v>
      </c>
      <c r="E342" s="226" t="s">
        <v>19</v>
      </c>
      <c r="F342" s="227" t="s">
        <v>513</v>
      </c>
      <c r="G342" s="224"/>
      <c r="H342" s="228">
        <v>130.08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144</v>
      </c>
      <c r="AU342" s="234" t="s">
        <v>81</v>
      </c>
      <c r="AV342" s="13" t="s">
        <v>81</v>
      </c>
      <c r="AW342" s="13" t="s">
        <v>33</v>
      </c>
      <c r="AX342" s="13" t="s">
        <v>79</v>
      </c>
      <c r="AY342" s="234" t="s">
        <v>133</v>
      </c>
    </row>
    <row r="343" spans="1:63" s="12" customFormat="1" ht="22.8" customHeight="1">
      <c r="A343" s="12"/>
      <c r="B343" s="189"/>
      <c r="C343" s="190"/>
      <c r="D343" s="191" t="s">
        <v>70</v>
      </c>
      <c r="E343" s="203" t="s">
        <v>514</v>
      </c>
      <c r="F343" s="203" t="s">
        <v>515</v>
      </c>
      <c r="G343" s="190"/>
      <c r="H343" s="190"/>
      <c r="I343" s="193"/>
      <c r="J343" s="204">
        <f>BK343</f>
        <v>0</v>
      </c>
      <c r="K343" s="190"/>
      <c r="L343" s="195"/>
      <c r="M343" s="196"/>
      <c r="N343" s="197"/>
      <c r="O343" s="197"/>
      <c r="P343" s="198">
        <f>SUM(P344:P403)</f>
        <v>0</v>
      </c>
      <c r="Q343" s="197"/>
      <c r="R343" s="198">
        <f>SUM(R344:R403)</f>
        <v>0</v>
      </c>
      <c r="S343" s="197"/>
      <c r="T343" s="199">
        <f>SUM(T344:T403)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0" t="s">
        <v>79</v>
      </c>
      <c r="AT343" s="201" t="s">
        <v>70</v>
      </c>
      <c r="AU343" s="201" t="s">
        <v>79</v>
      </c>
      <c r="AY343" s="200" t="s">
        <v>133</v>
      </c>
      <c r="BK343" s="202">
        <f>SUM(BK344:BK403)</f>
        <v>0</v>
      </c>
    </row>
    <row r="344" spans="1:65" s="2" customFormat="1" ht="24.15" customHeight="1">
      <c r="A344" s="39"/>
      <c r="B344" s="40"/>
      <c r="C344" s="205" t="s">
        <v>516</v>
      </c>
      <c r="D344" s="205" t="s">
        <v>135</v>
      </c>
      <c r="E344" s="206" t="s">
        <v>517</v>
      </c>
      <c r="F344" s="207" t="s">
        <v>518</v>
      </c>
      <c r="G344" s="208" t="s">
        <v>193</v>
      </c>
      <c r="H344" s="209">
        <v>8.746</v>
      </c>
      <c r="I344" s="210"/>
      <c r="J344" s="211">
        <f>ROUND(I344*H344,2)</f>
        <v>0</v>
      </c>
      <c r="K344" s="207" t="s">
        <v>19</v>
      </c>
      <c r="L344" s="45"/>
      <c r="M344" s="212" t="s">
        <v>19</v>
      </c>
      <c r="N344" s="213" t="s">
        <v>42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140</v>
      </c>
      <c r="AT344" s="216" t="s">
        <v>135</v>
      </c>
      <c r="AU344" s="216" t="s">
        <v>81</v>
      </c>
      <c r="AY344" s="18" t="s">
        <v>133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79</v>
      </c>
      <c r="BK344" s="217">
        <f>ROUND(I344*H344,2)</f>
        <v>0</v>
      </c>
      <c r="BL344" s="18" t="s">
        <v>140</v>
      </c>
      <c r="BM344" s="216" t="s">
        <v>519</v>
      </c>
    </row>
    <row r="345" spans="1:51" s="13" customFormat="1" ht="12">
      <c r="A345" s="13"/>
      <c r="B345" s="223"/>
      <c r="C345" s="224"/>
      <c r="D345" s="225" t="s">
        <v>144</v>
      </c>
      <c r="E345" s="226" t="s">
        <v>19</v>
      </c>
      <c r="F345" s="227" t="s">
        <v>520</v>
      </c>
      <c r="G345" s="224"/>
      <c r="H345" s="228">
        <v>8.746</v>
      </c>
      <c r="I345" s="229"/>
      <c r="J345" s="224"/>
      <c r="K345" s="224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144</v>
      </c>
      <c r="AU345" s="234" t="s">
        <v>81</v>
      </c>
      <c r="AV345" s="13" t="s">
        <v>81</v>
      </c>
      <c r="AW345" s="13" t="s">
        <v>33</v>
      </c>
      <c r="AX345" s="13" t="s">
        <v>79</v>
      </c>
      <c r="AY345" s="234" t="s">
        <v>133</v>
      </c>
    </row>
    <row r="346" spans="1:65" s="2" customFormat="1" ht="16.5" customHeight="1">
      <c r="A346" s="39"/>
      <c r="B346" s="40"/>
      <c r="C346" s="205" t="s">
        <v>521</v>
      </c>
      <c r="D346" s="205" t="s">
        <v>135</v>
      </c>
      <c r="E346" s="206" t="s">
        <v>522</v>
      </c>
      <c r="F346" s="207" t="s">
        <v>523</v>
      </c>
      <c r="G346" s="208" t="s">
        <v>193</v>
      </c>
      <c r="H346" s="209">
        <v>1.416</v>
      </c>
      <c r="I346" s="210"/>
      <c r="J346" s="211">
        <f>ROUND(I346*H346,2)</f>
        <v>0</v>
      </c>
      <c r="K346" s="207" t="s">
        <v>19</v>
      </c>
      <c r="L346" s="45"/>
      <c r="M346" s="212" t="s">
        <v>19</v>
      </c>
      <c r="N346" s="213" t="s">
        <v>42</v>
      </c>
      <c r="O346" s="85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140</v>
      </c>
      <c r="AT346" s="216" t="s">
        <v>135</v>
      </c>
      <c r="AU346" s="216" t="s">
        <v>81</v>
      </c>
      <c r="AY346" s="18" t="s">
        <v>133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79</v>
      </c>
      <c r="BK346" s="217">
        <f>ROUND(I346*H346,2)</f>
        <v>0</v>
      </c>
      <c r="BL346" s="18" t="s">
        <v>140</v>
      </c>
      <c r="BM346" s="216" t="s">
        <v>524</v>
      </c>
    </row>
    <row r="347" spans="1:51" s="13" customFormat="1" ht="12">
      <c r="A347" s="13"/>
      <c r="B347" s="223"/>
      <c r="C347" s="224"/>
      <c r="D347" s="225" t="s">
        <v>144</v>
      </c>
      <c r="E347" s="226" t="s">
        <v>19</v>
      </c>
      <c r="F347" s="227" t="s">
        <v>525</v>
      </c>
      <c r="G347" s="224"/>
      <c r="H347" s="228">
        <v>0.193</v>
      </c>
      <c r="I347" s="229"/>
      <c r="J347" s="224"/>
      <c r="K347" s="224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144</v>
      </c>
      <c r="AU347" s="234" t="s">
        <v>81</v>
      </c>
      <c r="AV347" s="13" t="s">
        <v>81</v>
      </c>
      <c r="AW347" s="13" t="s">
        <v>33</v>
      </c>
      <c r="AX347" s="13" t="s">
        <v>71</v>
      </c>
      <c r="AY347" s="234" t="s">
        <v>133</v>
      </c>
    </row>
    <row r="348" spans="1:51" s="13" customFormat="1" ht="12">
      <c r="A348" s="13"/>
      <c r="B348" s="223"/>
      <c r="C348" s="224"/>
      <c r="D348" s="225" t="s">
        <v>144</v>
      </c>
      <c r="E348" s="226" t="s">
        <v>19</v>
      </c>
      <c r="F348" s="227" t="s">
        <v>526</v>
      </c>
      <c r="G348" s="224"/>
      <c r="H348" s="228">
        <v>1.223</v>
      </c>
      <c r="I348" s="229"/>
      <c r="J348" s="224"/>
      <c r="K348" s="224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144</v>
      </c>
      <c r="AU348" s="234" t="s">
        <v>81</v>
      </c>
      <c r="AV348" s="13" t="s">
        <v>81</v>
      </c>
      <c r="AW348" s="13" t="s">
        <v>33</v>
      </c>
      <c r="AX348" s="13" t="s">
        <v>71</v>
      </c>
      <c r="AY348" s="234" t="s">
        <v>133</v>
      </c>
    </row>
    <row r="349" spans="1:51" s="13" customFormat="1" ht="12">
      <c r="A349" s="13"/>
      <c r="B349" s="223"/>
      <c r="C349" s="224"/>
      <c r="D349" s="225" t="s">
        <v>144</v>
      </c>
      <c r="E349" s="226" t="s">
        <v>19</v>
      </c>
      <c r="F349" s="227" t="s">
        <v>527</v>
      </c>
      <c r="G349" s="224"/>
      <c r="H349" s="228">
        <v>0</v>
      </c>
      <c r="I349" s="229"/>
      <c r="J349" s="224"/>
      <c r="K349" s="224"/>
      <c r="L349" s="230"/>
      <c r="M349" s="231"/>
      <c r="N349" s="232"/>
      <c r="O349" s="232"/>
      <c r="P349" s="232"/>
      <c r="Q349" s="232"/>
      <c r="R349" s="232"/>
      <c r="S349" s="232"/>
      <c r="T349" s="23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4" t="s">
        <v>144</v>
      </c>
      <c r="AU349" s="234" t="s">
        <v>81</v>
      </c>
      <c r="AV349" s="13" t="s">
        <v>81</v>
      </c>
      <c r="AW349" s="13" t="s">
        <v>33</v>
      </c>
      <c r="AX349" s="13" t="s">
        <v>71</v>
      </c>
      <c r="AY349" s="234" t="s">
        <v>133</v>
      </c>
    </row>
    <row r="350" spans="1:51" s="14" customFormat="1" ht="12">
      <c r="A350" s="14"/>
      <c r="B350" s="235"/>
      <c r="C350" s="236"/>
      <c r="D350" s="225" t="s">
        <v>144</v>
      </c>
      <c r="E350" s="237" t="s">
        <v>19</v>
      </c>
      <c r="F350" s="238" t="s">
        <v>166</v>
      </c>
      <c r="G350" s="236"/>
      <c r="H350" s="239">
        <v>1.4160000000000001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144</v>
      </c>
      <c r="AU350" s="245" t="s">
        <v>81</v>
      </c>
      <c r="AV350" s="14" t="s">
        <v>140</v>
      </c>
      <c r="AW350" s="14" t="s">
        <v>33</v>
      </c>
      <c r="AX350" s="14" t="s">
        <v>79</v>
      </c>
      <c r="AY350" s="245" t="s">
        <v>133</v>
      </c>
    </row>
    <row r="351" spans="1:65" s="2" customFormat="1" ht="44.25" customHeight="1">
      <c r="A351" s="39"/>
      <c r="B351" s="40"/>
      <c r="C351" s="205" t="s">
        <v>528</v>
      </c>
      <c r="D351" s="205" t="s">
        <v>135</v>
      </c>
      <c r="E351" s="206" t="s">
        <v>529</v>
      </c>
      <c r="F351" s="207" t="s">
        <v>530</v>
      </c>
      <c r="G351" s="208" t="s">
        <v>193</v>
      </c>
      <c r="H351" s="209">
        <v>296.12</v>
      </c>
      <c r="I351" s="210"/>
      <c r="J351" s="211">
        <f>ROUND(I351*H351,2)</f>
        <v>0</v>
      </c>
      <c r="K351" s="207" t="s">
        <v>139</v>
      </c>
      <c r="L351" s="45"/>
      <c r="M351" s="212" t="s">
        <v>19</v>
      </c>
      <c r="N351" s="213" t="s">
        <v>42</v>
      </c>
      <c r="O351" s="85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140</v>
      </c>
      <c r="AT351" s="216" t="s">
        <v>135</v>
      </c>
      <c r="AU351" s="216" t="s">
        <v>81</v>
      </c>
      <c r="AY351" s="18" t="s">
        <v>133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79</v>
      </c>
      <c r="BK351" s="217">
        <f>ROUND(I351*H351,2)</f>
        <v>0</v>
      </c>
      <c r="BL351" s="18" t="s">
        <v>140</v>
      </c>
      <c r="BM351" s="216" t="s">
        <v>531</v>
      </c>
    </row>
    <row r="352" spans="1:47" s="2" customFormat="1" ht="12">
      <c r="A352" s="39"/>
      <c r="B352" s="40"/>
      <c r="C352" s="41"/>
      <c r="D352" s="218" t="s">
        <v>142</v>
      </c>
      <c r="E352" s="41"/>
      <c r="F352" s="219" t="s">
        <v>532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142</v>
      </c>
      <c r="AU352" s="18" t="s">
        <v>81</v>
      </c>
    </row>
    <row r="353" spans="1:65" s="2" customFormat="1" ht="33" customHeight="1">
      <c r="A353" s="39"/>
      <c r="B353" s="40"/>
      <c r="C353" s="205" t="s">
        <v>533</v>
      </c>
      <c r="D353" s="205" t="s">
        <v>135</v>
      </c>
      <c r="E353" s="206" t="s">
        <v>534</v>
      </c>
      <c r="F353" s="207" t="s">
        <v>535</v>
      </c>
      <c r="G353" s="208" t="s">
        <v>193</v>
      </c>
      <c r="H353" s="209">
        <v>296.12</v>
      </c>
      <c r="I353" s="210"/>
      <c r="J353" s="211">
        <f>ROUND(I353*H353,2)</f>
        <v>0</v>
      </c>
      <c r="K353" s="207" t="s">
        <v>139</v>
      </c>
      <c r="L353" s="45"/>
      <c r="M353" s="212" t="s">
        <v>19</v>
      </c>
      <c r="N353" s="213" t="s">
        <v>42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140</v>
      </c>
      <c r="AT353" s="216" t="s">
        <v>135</v>
      </c>
      <c r="AU353" s="216" t="s">
        <v>81</v>
      </c>
      <c r="AY353" s="18" t="s">
        <v>133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79</v>
      </c>
      <c r="BK353" s="217">
        <f>ROUND(I353*H353,2)</f>
        <v>0</v>
      </c>
      <c r="BL353" s="18" t="s">
        <v>140</v>
      </c>
      <c r="BM353" s="216" t="s">
        <v>536</v>
      </c>
    </row>
    <row r="354" spans="1:47" s="2" customFormat="1" ht="12">
      <c r="A354" s="39"/>
      <c r="B354" s="40"/>
      <c r="C354" s="41"/>
      <c r="D354" s="218" t="s">
        <v>142</v>
      </c>
      <c r="E354" s="41"/>
      <c r="F354" s="219" t="s">
        <v>537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142</v>
      </c>
      <c r="AU354" s="18" t="s">
        <v>81</v>
      </c>
    </row>
    <row r="355" spans="1:65" s="2" customFormat="1" ht="44.25" customHeight="1">
      <c r="A355" s="39"/>
      <c r="B355" s="40"/>
      <c r="C355" s="205" t="s">
        <v>538</v>
      </c>
      <c r="D355" s="205" t="s">
        <v>135</v>
      </c>
      <c r="E355" s="206" t="s">
        <v>539</v>
      </c>
      <c r="F355" s="207" t="s">
        <v>540</v>
      </c>
      <c r="G355" s="208" t="s">
        <v>193</v>
      </c>
      <c r="H355" s="209">
        <v>10068.08</v>
      </c>
      <c r="I355" s="210"/>
      <c r="J355" s="211">
        <f>ROUND(I355*H355,2)</f>
        <v>0</v>
      </c>
      <c r="K355" s="207" t="s">
        <v>139</v>
      </c>
      <c r="L355" s="45"/>
      <c r="M355" s="212" t="s">
        <v>19</v>
      </c>
      <c r="N355" s="213" t="s">
        <v>42</v>
      </c>
      <c r="O355" s="85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140</v>
      </c>
      <c r="AT355" s="216" t="s">
        <v>135</v>
      </c>
      <c r="AU355" s="216" t="s">
        <v>81</v>
      </c>
      <c r="AY355" s="18" t="s">
        <v>133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79</v>
      </c>
      <c r="BK355" s="217">
        <f>ROUND(I355*H355,2)</f>
        <v>0</v>
      </c>
      <c r="BL355" s="18" t="s">
        <v>140</v>
      </c>
      <c r="BM355" s="216" t="s">
        <v>541</v>
      </c>
    </row>
    <row r="356" spans="1:47" s="2" customFormat="1" ht="12">
      <c r="A356" s="39"/>
      <c r="B356" s="40"/>
      <c r="C356" s="41"/>
      <c r="D356" s="218" t="s">
        <v>142</v>
      </c>
      <c r="E356" s="41"/>
      <c r="F356" s="219" t="s">
        <v>542</v>
      </c>
      <c r="G356" s="41"/>
      <c r="H356" s="41"/>
      <c r="I356" s="220"/>
      <c r="J356" s="41"/>
      <c r="K356" s="41"/>
      <c r="L356" s="45"/>
      <c r="M356" s="221"/>
      <c r="N356" s="222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142</v>
      </c>
      <c r="AU356" s="18" t="s">
        <v>81</v>
      </c>
    </row>
    <row r="357" spans="1:51" s="13" customFormat="1" ht="12">
      <c r="A357" s="13"/>
      <c r="B357" s="223"/>
      <c r="C357" s="224"/>
      <c r="D357" s="225" t="s">
        <v>144</v>
      </c>
      <c r="E357" s="224"/>
      <c r="F357" s="227" t="s">
        <v>543</v>
      </c>
      <c r="G357" s="224"/>
      <c r="H357" s="228">
        <v>10068.08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144</v>
      </c>
      <c r="AU357" s="234" t="s">
        <v>81</v>
      </c>
      <c r="AV357" s="13" t="s">
        <v>81</v>
      </c>
      <c r="AW357" s="13" t="s">
        <v>4</v>
      </c>
      <c r="AX357" s="13" t="s">
        <v>79</v>
      </c>
      <c r="AY357" s="234" t="s">
        <v>133</v>
      </c>
    </row>
    <row r="358" spans="1:65" s="2" customFormat="1" ht="44.25" customHeight="1">
      <c r="A358" s="39"/>
      <c r="B358" s="40"/>
      <c r="C358" s="205" t="s">
        <v>544</v>
      </c>
      <c r="D358" s="205" t="s">
        <v>135</v>
      </c>
      <c r="E358" s="206" t="s">
        <v>545</v>
      </c>
      <c r="F358" s="207" t="s">
        <v>546</v>
      </c>
      <c r="G358" s="208" t="s">
        <v>193</v>
      </c>
      <c r="H358" s="209">
        <v>54.406</v>
      </c>
      <c r="I358" s="210"/>
      <c r="J358" s="211">
        <f>ROUND(I358*H358,2)</f>
        <v>0</v>
      </c>
      <c r="K358" s="207" t="s">
        <v>139</v>
      </c>
      <c r="L358" s="45"/>
      <c r="M358" s="212" t="s">
        <v>19</v>
      </c>
      <c r="N358" s="213" t="s">
        <v>42</v>
      </c>
      <c r="O358" s="85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140</v>
      </c>
      <c r="AT358" s="216" t="s">
        <v>135</v>
      </c>
      <c r="AU358" s="216" t="s">
        <v>81</v>
      </c>
      <c r="AY358" s="18" t="s">
        <v>133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79</v>
      </c>
      <c r="BK358" s="217">
        <f>ROUND(I358*H358,2)</f>
        <v>0</v>
      </c>
      <c r="BL358" s="18" t="s">
        <v>140</v>
      </c>
      <c r="BM358" s="216" t="s">
        <v>547</v>
      </c>
    </row>
    <row r="359" spans="1:47" s="2" customFormat="1" ht="12">
      <c r="A359" s="39"/>
      <c r="B359" s="40"/>
      <c r="C359" s="41"/>
      <c r="D359" s="218" t="s">
        <v>142</v>
      </c>
      <c r="E359" s="41"/>
      <c r="F359" s="219" t="s">
        <v>548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142</v>
      </c>
      <c r="AU359" s="18" t="s">
        <v>81</v>
      </c>
    </row>
    <row r="360" spans="1:51" s="13" customFormat="1" ht="12">
      <c r="A360" s="13"/>
      <c r="B360" s="223"/>
      <c r="C360" s="224"/>
      <c r="D360" s="225" t="s">
        <v>144</v>
      </c>
      <c r="E360" s="226" t="s">
        <v>19</v>
      </c>
      <c r="F360" s="227" t="s">
        <v>549</v>
      </c>
      <c r="G360" s="224"/>
      <c r="H360" s="228">
        <v>54.406</v>
      </c>
      <c r="I360" s="229"/>
      <c r="J360" s="224"/>
      <c r="K360" s="224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144</v>
      </c>
      <c r="AU360" s="234" t="s">
        <v>81</v>
      </c>
      <c r="AV360" s="13" t="s">
        <v>81</v>
      </c>
      <c r="AW360" s="13" t="s">
        <v>33</v>
      </c>
      <c r="AX360" s="13" t="s">
        <v>79</v>
      </c>
      <c r="AY360" s="234" t="s">
        <v>133</v>
      </c>
    </row>
    <row r="361" spans="1:65" s="2" customFormat="1" ht="44.25" customHeight="1">
      <c r="A361" s="39"/>
      <c r="B361" s="40"/>
      <c r="C361" s="205" t="s">
        <v>550</v>
      </c>
      <c r="D361" s="205" t="s">
        <v>135</v>
      </c>
      <c r="E361" s="206" t="s">
        <v>551</v>
      </c>
      <c r="F361" s="207" t="s">
        <v>552</v>
      </c>
      <c r="G361" s="208" t="s">
        <v>193</v>
      </c>
      <c r="H361" s="209">
        <v>6.304</v>
      </c>
      <c r="I361" s="210"/>
      <c r="J361" s="211">
        <f>ROUND(I361*H361,2)</f>
        <v>0</v>
      </c>
      <c r="K361" s="207" t="s">
        <v>139</v>
      </c>
      <c r="L361" s="45"/>
      <c r="M361" s="212" t="s">
        <v>19</v>
      </c>
      <c r="N361" s="213" t="s">
        <v>42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140</v>
      </c>
      <c r="AT361" s="216" t="s">
        <v>135</v>
      </c>
      <c r="AU361" s="216" t="s">
        <v>81</v>
      </c>
      <c r="AY361" s="18" t="s">
        <v>133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79</v>
      </c>
      <c r="BK361" s="217">
        <f>ROUND(I361*H361,2)</f>
        <v>0</v>
      </c>
      <c r="BL361" s="18" t="s">
        <v>140</v>
      </c>
      <c r="BM361" s="216" t="s">
        <v>553</v>
      </c>
    </row>
    <row r="362" spans="1:47" s="2" customFormat="1" ht="12">
      <c r="A362" s="39"/>
      <c r="B362" s="40"/>
      <c r="C362" s="41"/>
      <c r="D362" s="218" t="s">
        <v>142</v>
      </c>
      <c r="E362" s="41"/>
      <c r="F362" s="219" t="s">
        <v>554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142</v>
      </c>
      <c r="AU362" s="18" t="s">
        <v>81</v>
      </c>
    </row>
    <row r="363" spans="1:51" s="13" customFormat="1" ht="12">
      <c r="A363" s="13"/>
      <c r="B363" s="223"/>
      <c r="C363" s="224"/>
      <c r="D363" s="225" t="s">
        <v>144</v>
      </c>
      <c r="E363" s="226" t="s">
        <v>19</v>
      </c>
      <c r="F363" s="227" t="s">
        <v>555</v>
      </c>
      <c r="G363" s="224"/>
      <c r="H363" s="228">
        <v>6.304</v>
      </c>
      <c r="I363" s="229"/>
      <c r="J363" s="224"/>
      <c r="K363" s="224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144</v>
      </c>
      <c r="AU363" s="234" t="s">
        <v>81</v>
      </c>
      <c r="AV363" s="13" t="s">
        <v>81</v>
      </c>
      <c r="AW363" s="13" t="s">
        <v>33</v>
      </c>
      <c r="AX363" s="13" t="s">
        <v>79</v>
      </c>
      <c r="AY363" s="234" t="s">
        <v>133</v>
      </c>
    </row>
    <row r="364" spans="1:65" s="2" customFormat="1" ht="37.8" customHeight="1">
      <c r="A364" s="39"/>
      <c r="B364" s="40"/>
      <c r="C364" s="205" t="s">
        <v>556</v>
      </c>
      <c r="D364" s="205" t="s">
        <v>135</v>
      </c>
      <c r="E364" s="206" t="s">
        <v>557</v>
      </c>
      <c r="F364" s="207" t="s">
        <v>558</v>
      </c>
      <c r="G364" s="208" t="s">
        <v>193</v>
      </c>
      <c r="H364" s="209">
        <v>40.188</v>
      </c>
      <c r="I364" s="210"/>
      <c r="J364" s="211">
        <f>ROUND(I364*H364,2)</f>
        <v>0</v>
      </c>
      <c r="K364" s="207" t="s">
        <v>139</v>
      </c>
      <c r="L364" s="45"/>
      <c r="M364" s="212" t="s">
        <v>19</v>
      </c>
      <c r="N364" s="213" t="s">
        <v>42</v>
      </c>
      <c r="O364" s="85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140</v>
      </c>
      <c r="AT364" s="216" t="s">
        <v>135</v>
      </c>
      <c r="AU364" s="216" t="s">
        <v>81</v>
      </c>
      <c r="AY364" s="18" t="s">
        <v>133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79</v>
      </c>
      <c r="BK364" s="217">
        <f>ROUND(I364*H364,2)</f>
        <v>0</v>
      </c>
      <c r="BL364" s="18" t="s">
        <v>140</v>
      </c>
      <c r="BM364" s="216" t="s">
        <v>559</v>
      </c>
    </row>
    <row r="365" spans="1:47" s="2" customFormat="1" ht="12">
      <c r="A365" s="39"/>
      <c r="B365" s="40"/>
      <c r="C365" s="41"/>
      <c r="D365" s="218" t="s">
        <v>142</v>
      </c>
      <c r="E365" s="41"/>
      <c r="F365" s="219" t="s">
        <v>560</v>
      </c>
      <c r="G365" s="41"/>
      <c r="H365" s="41"/>
      <c r="I365" s="220"/>
      <c r="J365" s="41"/>
      <c r="K365" s="41"/>
      <c r="L365" s="45"/>
      <c r="M365" s="221"/>
      <c r="N365" s="222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142</v>
      </c>
      <c r="AU365" s="18" t="s">
        <v>81</v>
      </c>
    </row>
    <row r="366" spans="1:51" s="13" customFormat="1" ht="12">
      <c r="A366" s="13"/>
      <c r="B366" s="223"/>
      <c r="C366" s="224"/>
      <c r="D366" s="225" t="s">
        <v>144</v>
      </c>
      <c r="E366" s="226" t="s">
        <v>19</v>
      </c>
      <c r="F366" s="227" t="s">
        <v>561</v>
      </c>
      <c r="G366" s="224"/>
      <c r="H366" s="228">
        <v>40.188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144</v>
      </c>
      <c r="AU366" s="234" t="s">
        <v>81</v>
      </c>
      <c r="AV366" s="13" t="s">
        <v>81</v>
      </c>
      <c r="AW366" s="13" t="s">
        <v>33</v>
      </c>
      <c r="AX366" s="13" t="s">
        <v>79</v>
      </c>
      <c r="AY366" s="234" t="s">
        <v>133</v>
      </c>
    </row>
    <row r="367" spans="1:65" s="2" customFormat="1" ht="44.25" customHeight="1">
      <c r="A367" s="39"/>
      <c r="B367" s="40"/>
      <c r="C367" s="205" t="s">
        <v>562</v>
      </c>
      <c r="D367" s="205" t="s">
        <v>135</v>
      </c>
      <c r="E367" s="206" t="s">
        <v>563</v>
      </c>
      <c r="F367" s="207" t="s">
        <v>564</v>
      </c>
      <c r="G367" s="208" t="s">
        <v>193</v>
      </c>
      <c r="H367" s="209">
        <v>50.075</v>
      </c>
      <c r="I367" s="210"/>
      <c r="J367" s="211">
        <f>ROUND(I367*H367,2)</f>
        <v>0</v>
      </c>
      <c r="K367" s="207" t="s">
        <v>139</v>
      </c>
      <c r="L367" s="45"/>
      <c r="M367" s="212" t="s">
        <v>19</v>
      </c>
      <c r="N367" s="213" t="s">
        <v>42</v>
      </c>
      <c r="O367" s="85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140</v>
      </c>
      <c r="AT367" s="216" t="s">
        <v>135</v>
      </c>
      <c r="AU367" s="216" t="s">
        <v>81</v>
      </c>
      <c r="AY367" s="18" t="s">
        <v>133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79</v>
      </c>
      <c r="BK367" s="217">
        <f>ROUND(I367*H367,2)</f>
        <v>0</v>
      </c>
      <c r="BL367" s="18" t="s">
        <v>140</v>
      </c>
      <c r="BM367" s="216" t="s">
        <v>565</v>
      </c>
    </row>
    <row r="368" spans="1:47" s="2" customFormat="1" ht="12">
      <c r="A368" s="39"/>
      <c r="B368" s="40"/>
      <c r="C368" s="41"/>
      <c r="D368" s="218" t="s">
        <v>142</v>
      </c>
      <c r="E368" s="41"/>
      <c r="F368" s="219" t="s">
        <v>566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142</v>
      </c>
      <c r="AU368" s="18" t="s">
        <v>81</v>
      </c>
    </row>
    <row r="369" spans="1:51" s="13" customFormat="1" ht="12">
      <c r="A369" s="13"/>
      <c r="B369" s="223"/>
      <c r="C369" s="224"/>
      <c r="D369" s="225" t="s">
        <v>144</v>
      </c>
      <c r="E369" s="226" t="s">
        <v>19</v>
      </c>
      <c r="F369" s="227" t="s">
        <v>567</v>
      </c>
      <c r="G369" s="224"/>
      <c r="H369" s="228">
        <v>50.075</v>
      </c>
      <c r="I369" s="229"/>
      <c r="J369" s="224"/>
      <c r="K369" s="224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144</v>
      </c>
      <c r="AU369" s="234" t="s">
        <v>81</v>
      </c>
      <c r="AV369" s="13" t="s">
        <v>81</v>
      </c>
      <c r="AW369" s="13" t="s">
        <v>33</v>
      </c>
      <c r="AX369" s="13" t="s">
        <v>79</v>
      </c>
      <c r="AY369" s="234" t="s">
        <v>133</v>
      </c>
    </row>
    <row r="370" spans="1:65" s="2" customFormat="1" ht="37.8" customHeight="1">
      <c r="A370" s="39"/>
      <c r="B370" s="40"/>
      <c r="C370" s="205" t="s">
        <v>568</v>
      </c>
      <c r="D370" s="205" t="s">
        <v>135</v>
      </c>
      <c r="E370" s="206" t="s">
        <v>569</v>
      </c>
      <c r="F370" s="207" t="s">
        <v>570</v>
      </c>
      <c r="G370" s="208" t="s">
        <v>193</v>
      </c>
      <c r="H370" s="209">
        <v>0.316</v>
      </c>
      <c r="I370" s="210"/>
      <c r="J370" s="211">
        <f>ROUND(I370*H370,2)</f>
        <v>0</v>
      </c>
      <c r="K370" s="207" t="s">
        <v>139</v>
      </c>
      <c r="L370" s="45"/>
      <c r="M370" s="212" t="s">
        <v>19</v>
      </c>
      <c r="N370" s="213" t="s">
        <v>42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140</v>
      </c>
      <c r="AT370" s="216" t="s">
        <v>135</v>
      </c>
      <c r="AU370" s="216" t="s">
        <v>81</v>
      </c>
      <c r="AY370" s="18" t="s">
        <v>133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79</v>
      </c>
      <c r="BK370" s="217">
        <f>ROUND(I370*H370,2)</f>
        <v>0</v>
      </c>
      <c r="BL370" s="18" t="s">
        <v>140</v>
      </c>
      <c r="BM370" s="216" t="s">
        <v>571</v>
      </c>
    </row>
    <row r="371" spans="1:47" s="2" customFormat="1" ht="12">
      <c r="A371" s="39"/>
      <c r="B371" s="40"/>
      <c r="C371" s="41"/>
      <c r="D371" s="218" t="s">
        <v>142</v>
      </c>
      <c r="E371" s="41"/>
      <c r="F371" s="219" t="s">
        <v>572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142</v>
      </c>
      <c r="AU371" s="18" t="s">
        <v>81</v>
      </c>
    </row>
    <row r="372" spans="1:51" s="13" customFormat="1" ht="12">
      <c r="A372" s="13"/>
      <c r="B372" s="223"/>
      <c r="C372" s="224"/>
      <c r="D372" s="225" t="s">
        <v>144</v>
      </c>
      <c r="E372" s="226" t="s">
        <v>19</v>
      </c>
      <c r="F372" s="227" t="s">
        <v>573</v>
      </c>
      <c r="G372" s="224"/>
      <c r="H372" s="228">
        <v>0.316</v>
      </c>
      <c r="I372" s="229"/>
      <c r="J372" s="224"/>
      <c r="K372" s="224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144</v>
      </c>
      <c r="AU372" s="234" t="s">
        <v>81</v>
      </c>
      <c r="AV372" s="13" t="s">
        <v>81</v>
      </c>
      <c r="AW372" s="13" t="s">
        <v>33</v>
      </c>
      <c r="AX372" s="13" t="s">
        <v>79</v>
      </c>
      <c r="AY372" s="234" t="s">
        <v>133</v>
      </c>
    </row>
    <row r="373" spans="1:65" s="2" customFormat="1" ht="44.25" customHeight="1">
      <c r="A373" s="39"/>
      <c r="B373" s="40"/>
      <c r="C373" s="205" t="s">
        <v>574</v>
      </c>
      <c r="D373" s="205" t="s">
        <v>135</v>
      </c>
      <c r="E373" s="206" t="s">
        <v>575</v>
      </c>
      <c r="F373" s="207" t="s">
        <v>192</v>
      </c>
      <c r="G373" s="208" t="s">
        <v>193</v>
      </c>
      <c r="H373" s="209">
        <v>13.682</v>
      </c>
      <c r="I373" s="210"/>
      <c r="J373" s="211">
        <f>ROUND(I373*H373,2)</f>
        <v>0</v>
      </c>
      <c r="K373" s="207" t="s">
        <v>139</v>
      </c>
      <c r="L373" s="45"/>
      <c r="M373" s="212" t="s">
        <v>19</v>
      </c>
      <c r="N373" s="213" t="s">
        <v>42</v>
      </c>
      <c r="O373" s="85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140</v>
      </c>
      <c r="AT373" s="216" t="s">
        <v>135</v>
      </c>
      <c r="AU373" s="216" t="s">
        <v>81</v>
      </c>
      <c r="AY373" s="18" t="s">
        <v>133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79</v>
      </c>
      <c r="BK373" s="217">
        <f>ROUND(I373*H373,2)</f>
        <v>0</v>
      </c>
      <c r="BL373" s="18" t="s">
        <v>140</v>
      </c>
      <c r="BM373" s="216" t="s">
        <v>576</v>
      </c>
    </row>
    <row r="374" spans="1:47" s="2" customFormat="1" ht="12">
      <c r="A374" s="39"/>
      <c r="B374" s="40"/>
      <c r="C374" s="41"/>
      <c r="D374" s="218" t="s">
        <v>142</v>
      </c>
      <c r="E374" s="41"/>
      <c r="F374" s="219" t="s">
        <v>577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142</v>
      </c>
      <c r="AU374" s="18" t="s">
        <v>81</v>
      </c>
    </row>
    <row r="375" spans="1:51" s="13" customFormat="1" ht="12">
      <c r="A375" s="13"/>
      <c r="B375" s="223"/>
      <c r="C375" s="224"/>
      <c r="D375" s="225" t="s">
        <v>144</v>
      </c>
      <c r="E375" s="226" t="s">
        <v>19</v>
      </c>
      <c r="F375" s="227" t="s">
        <v>578</v>
      </c>
      <c r="G375" s="224"/>
      <c r="H375" s="228">
        <v>13.682</v>
      </c>
      <c r="I375" s="229"/>
      <c r="J375" s="224"/>
      <c r="K375" s="224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144</v>
      </c>
      <c r="AU375" s="234" t="s">
        <v>81</v>
      </c>
      <c r="AV375" s="13" t="s">
        <v>81</v>
      </c>
      <c r="AW375" s="13" t="s">
        <v>33</v>
      </c>
      <c r="AX375" s="13" t="s">
        <v>79</v>
      </c>
      <c r="AY375" s="234" t="s">
        <v>133</v>
      </c>
    </row>
    <row r="376" spans="1:65" s="2" customFormat="1" ht="44.25" customHeight="1">
      <c r="A376" s="39"/>
      <c r="B376" s="40"/>
      <c r="C376" s="205" t="s">
        <v>579</v>
      </c>
      <c r="D376" s="205" t="s">
        <v>135</v>
      </c>
      <c r="E376" s="206" t="s">
        <v>580</v>
      </c>
      <c r="F376" s="207" t="s">
        <v>581</v>
      </c>
      <c r="G376" s="208" t="s">
        <v>193</v>
      </c>
      <c r="H376" s="209">
        <v>0.609</v>
      </c>
      <c r="I376" s="210"/>
      <c r="J376" s="211">
        <f>ROUND(I376*H376,2)</f>
        <v>0</v>
      </c>
      <c r="K376" s="207" t="s">
        <v>139</v>
      </c>
      <c r="L376" s="45"/>
      <c r="M376" s="212" t="s">
        <v>19</v>
      </c>
      <c r="N376" s="213" t="s">
        <v>42</v>
      </c>
      <c r="O376" s="85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140</v>
      </c>
      <c r="AT376" s="216" t="s">
        <v>135</v>
      </c>
      <c r="AU376" s="216" t="s">
        <v>81</v>
      </c>
      <c r="AY376" s="18" t="s">
        <v>133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79</v>
      </c>
      <c r="BK376" s="217">
        <f>ROUND(I376*H376,2)</f>
        <v>0</v>
      </c>
      <c r="BL376" s="18" t="s">
        <v>140</v>
      </c>
      <c r="BM376" s="216" t="s">
        <v>582</v>
      </c>
    </row>
    <row r="377" spans="1:47" s="2" customFormat="1" ht="12">
      <c r="A377" s="39"/>
      <c r="B377" s="40"/>
      <c r="C377" s="41"/>
      <c r="D377" s="218" t="s">
        <v>142</v>
      </c>
      <c r="E377" s="41"/>
      <c r="F377" s="219" t="s">
        <v>583</v>
      </c>
      <c r="G377" s="41"/>
      <c r="H377" s="41"/>
      <c r="I377" s="220"/>
      <c r="J377" s="41"/>
      <c r="K377" s="41"/>
      <c r="L377" s="45"/>
      <c r="M377" s="221"/>
      <c r="N377" s="222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142</v>
      </c>
      <c r="AU377" s="18" t="s">
        <v>81</v>
      </c>
    </row>
    <row r="378" spans="1:51" s="13" customFormat="1" ht="12">
      <c r="A378" s="13"/>
      <c r="B378" s="223"/>
      <c r="C378" s="224"/>
      <c r="D378" s="225" t="s">
        <v>144</v>
      </c>
      <c r="E378" s="226" t="s">
        <v>19</v>
      </c>
      <c r="F378" s="227" t="s">
        <v>584</v>
      </c>
      <c r="G378" s="224"/>
      <c r="H378" s="228">
        <v>0.609</v>
      </c>
      <c r="I378" s="229"/>
      <c r="J378" s="224"/>
      <c r="K378" s="224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144</v>
      </c>
      <c r="AU378" s="234" t="s">
        <v>81</v>
      </c>
      <c r="AV378" s="13" t="s">
        <v>81</v>
      </c>
      <c r="AW378" s="13" t="s">
        <v>33</v>
      </c>
      <c r="AX378" s="13" t="s">
        <v>79</v>
      </c>
      <c r="AY378" s="234" t="s">
        <v>133</v>
      </c>
    </row>
    <row r="379" spans="1:65" s="2" customFormat="1" ht="44.25" customHeight="1">
      <c r="A379" s="39"/>
      <c r="B379" s="40"/>
      <c r="C379" s="205" t="s">
        <v>585</v>
      </c>
      <c r="D379" s="205" t="s">
        <v>135</v>
      </c>
      <c r="E379" s="206" t="s">
        <v>586</v>
      </c>
      <c r="F379" s="207" t="s">
        <v>587</v>
      </c>
      <c r="G379" s="208" t="s">
        <v>193</v>
      </c>
      <c r="H379" s="209">
        <v>54.406</v>
      </c>
      <c r="I379" s="210"/>
      <c r="J379" s="211">
        <f>ROUND(I379*H379,2)</f>
        <v>0</v>
      </c>
      <c r="K379" s="207" t="s">
        <v>139</v>
      </c>
      <c r="L379" s="45"/>
      <c r="M379" s="212" t="s">
        <v>19</v>
      </c>
      <c r="N379" s="213" t="s">
        <v>42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140</v>
      </c>
      <c r="AT379" s="216" t="s">
        <v>135</v>
      </c>
      <c r="AU379" s="216" t="s">
        <v>81</v>
      </c>
      <c r="AY379" s="18" t="s">
        <v>133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79</v>
      </c>
      <c r="BK379" s="217">
        <f>ROUND(I379*H379,2)</f>
        <v>0</v>
      </c>
      <c r="BL379" s="18" t="s">
        <v>140</v>
      </c>
      <c r="BM379" s="216" t="s">
        <v>588</v>
      </c>
    </row>
    <row r="380" spans="1:47" s="2" customFormat="1" ht="12">
      <c r="A380" s="39"/>
      <c r="B380" s="40"/>
      <c r="C380" s="41"/>
      <c r="D380" s="218" t="s">
        <v>142</v>
      </c>
      <c r="E380" s="41"/>
      <c r="F380" s="219" t="s">
        <v>589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142</v>
      </c>
      <c r="AU380" s="18" t="s">
        <v>81</v>
      </c>
    </row>
    <row r="381" spans="1:51" s="13" customFormat="1" ht="12">
      <c r="A381" s="13"/>
      <c r="B381" s="223"/>
      <c r="C381" s="224"/>
      <c r="D381" s="225" t="s">
        <v>144</v>
      </c>
      <c r="E381" s="226" t="s">
        <v>19</v>
      </c>
      <c r="F381" s="227" t="s">
        <v>549</v>
      </c>
      <c r="G381" s="224"/>
      <c r="H381" s="228">
        <v>54.406</v>
      </c>
      <c r="I381" s="229"/>
      <c r="J381" s="224"/>
      <c r="K381" s="224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144</v>
      </c>
      <c r="AU381" s="234" t="s">
        <v>81</v>
      </c>
      <c r="AV381" s="13" t="s">
        <v>81</v>
      </c>
      <c r="AW381" s="13" t="s">
        <v>33</v>
      </c>
      <c r="AX381" s="13" t="s">
        <v>79</v>
      </c>
      <c r="AY381" s="234" t="s">
        <v>133</v>
      </c>
    </row>
    <row r="382" spans="1:65" s="2" customFormat="1" ht="44.25" customHeight="1">
      <c r="A382" s="39"/>
      <c r="B382" s="40"/>
      <c r="C382" s="205" t="s">
        <v>590</v>
      </c>
      <c r="D382" s="205" t="s">
        <v>135</v>
      </c>
      <c r="E382" s="206" t="s">
        <v>591</v>
      </c>
      <c r="F382" s="207" t="s">
        <v>592</v>
      </c>
      <c r="G382" s="208" t="s">
        <v>193</v>
      </c>
      <c r="H382" s="209">
        <v>6.304</v>
      </c>
      <c r="I382" s="210"/>
      <c r="J382" s="211">
        <f>ROUND(I382*H382,2)</f>
        <v>0</v>
      </c>
      <c r="K382" s="207" t="s">
        <v>139</v>
      </c>
      <c r="L382" s="45"/>
      <c r="M382" s="212" t="s">
        <v>19</v>
      </c>
      <c r="N382" s="213" t="s">
        <v>42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140</v>
      </c>
      <c r="AT382" s="216" t="s">
        <v>135</v>
      </c>
      <c r="AU382" s="216" t="s">
        <v>81</v>
      </c>
      <c r="AY382" s="18" t="s">
        <v>133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79</v>
      </c>
      <c r="BK382" s="217">
        <f>ROUND(I382*H382,2)</f>
        <v>0</v>
      </c>
      <c r="BL382" s="18" t="s">
        <v>140</v>
      </c>
      <c r="BM382" s="216" t="s">
        <v>593</v>
      </c>
    </row>
    <row r="383" spans="1:47" s="2" customFormat="1" ht="12">
      <c r="A383" s="39"/>
      <c r="B383" s="40"/>
      <c r="C383" s="41"/>
      <c r="D383" s="218" t="s">
        <v>142</v>
      </c>
      <c r="E383" s="41"/>
      <c r="F383" s="219" t="s">
        <v>594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142</v>
      </c>
      <c r="AU383" s="18" t="s">
        <v>81</v>
      </c>
    </row>
    <row r="384" spans="1:51" s="13" customFormat="1" ht="12">
      <c r="A384" s="13"/>
      <c r="B384" s="223"/>
      <c r="C384" s="224"/>
      <c r="D384" s="225" t="s">
        <v>144</v>
      </c>
      <c r="E384" s="226" t="s">
        <v>19</v>
      </c>
      <c r="F384" s="227" t="s">
        <v>555</v>
      </c>
      <c r="G384" s="224"/>
      <c r="H384" s="228">
        <v>6.304</v>
      </c>
      <c r="I384" s="229"/>
      <c r="J384" s="224"/>
      <c r="K384" s="224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144</v>
      </c>
      <c r="AU384" s="234" t="s">
        <v>81</v>
      </c>
      <c r="AV384" s="13" t="s">
        <v>81</v>
      </c>
      <c r="AW384" s="13" t="s">
        <v>33</v>
      </c>
      <c r="AX384" s="13" t="s">
        <v>79</v>
      </c>
      <c r="AY384" s="234" t="s">
        <v>133</v>
      </c>
    </row>
    <row r="385" spans="1:65" s="2" customFormat="1" ht="44.25" customHeight="1">
      <c r="A385" s="39"/>
      <c r="B385" s="40"/>
      <c r="C385" s="205" t="s">
        <v>595</v>
      </c>
      <c r="D385" s="205" t="s">
        <v>135</v>
      </c>
      <c r="E385" s="206" t="s">
        <v>596</v>
      </c>
      <c r="F385" s="207" t="s">
        <v>597</v>
      </c>
      <c r="G385" s="208" t="s">
        <v>193</v>
      </c>
      <c r="H385" s="209">
        <v>40.188</v>
      </c>
      <c r="I385" s="210"/>
      <c r="J385" s="211">
        <f>ROUND(I385*H385,2)</f>
        <v>0</v>
      </c>
      <c r="K385" s="207" t="s">
        <v>139</v>
      </c>
      <c r="L385" s="45"/>
      <c r="M385" s="212" t="s">
        <v>19</v>
      </c>
      <c r="N385" s="213" t="s">
        <v>42</v>
      </c>
      <c r="O385" s="85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140</v>
      </c>
      <c r="AT385" s="216" t="s">
        <v>135</v>
      </c>
      <c r="AU385" s="216" t="s">
        <v>81</v>
      </c>
      <c r="AY385" s="18" t="s">
        <v>133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79</v>
      </c>
      <c r="BK385" s="217">
        <f>ROUND(I385*H385,2)</f>
        <v>0</v>
      </c>
      <c r="BL385" s="18" t="s">
        <v>140</v>
      </c>
      <c r="BM385" s="216" t="s">
        <v>598</v>
      </c>
    </row>
    <row r="386" spans="1:47" s="2" customFormat="1" ht="12">
      <c r="A386" s="39"/>
      <c r="B386" s="40"/>
      <c r="C386" s="41"/>
      <c r="D386" s="218" t="s">
        <v>142</v>
      </c>
      <c r="E386" s="41"/>
      <c r="F386" s="219" t="s">
        <v>599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142</v>
      </c>
      <c r="AU386" s="18" t="s">
        <v>81</v>
      </c>
    </row>
    <row r="387" spans="1:51" s="13" customFormat="1" ht="12">
      <c r="A387" s="13"/>
      <c r="B387" s="223"/>
      <c r="C387" s="224"/>
      <c r="D387" s="225" t="s">
        <v>144</v>
      </c>
      <c r="E387" s="226" t="s">
        <v>19</v>
      </c>
      <c r="F387" s="227" t="s">
        <v>561</v>
      </c>
      <c r="G387" s="224"/>
      <c r="H387" s="228">
        <v>40.188</v>
      </c>
      <c r="I387" s="229"/>
      <c r="J387" s="224"/>
      <c r="K387" s="224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144</v>
      </c>
      <c r="AU387" s="234" t="s">
        <v>81</v>
      </c>
      <c r="AV387" s="13" t="s">
        <v>81</v>
      </c>
      <c r="AW387" s="13" t="s">
        <v>33</v>
      </c>
      <c r="AX387" s="13" t="s">
        <v>79</v>
      </c>
      <c r="AY387" s="234" t="s">
        <v>133</v>
      </c>
    </row>
    <row r="388" spans="1:65" s="2" customFormat="1" ht="44.25" customHeight="1">
      <c r="A388" s="39"/>
      <c r="B388" s="40"/>
      <c r="C388" s="205" t="s">
        <v>600</v>
      </c>
      <c r="D388" s="205" t="s">
        <v>135</v>
      </c>
      <c r="E388" s="206" t="s">
        <v>601</v>
      </c>
      <c r="F388" s="207" t="s">
        <v>199</v>
      </c>
      <c r="G388" s="208" t="s">
        <v>193</v>
      </c>
      <c r="H388" s="209">
        <v>13.682</v>
      </c>
      <c r="I388" s="210"/>
      <c r="J388" s="211">
        <f>ROUND(I388*H388,2)</f>
        <v>0</v>
      </c>
      <c r="K388" s="207" t="s">
        <v>139</v>
      </c>
      <c r="L388" s="45"/>
      <c r="M388" s="212" t="s">
        <v>19</v>
      </c>
      <c r="N388" s="213" t="s">
        <v>42</v>
      </c>
      <c r="O388" s="85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140</v>
      </c>
      <c r="AT388" s="216" t="s">
        <v>135</v>
      </c>
      <c r="AU388" s="216" t="s">
        <v>81</v>
      </c>
      <c r="AY388" s="18" t="s">
        <v>133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79</v>
      </c>
      <c r="BK388" s="217">
        <f>ROUND(I388*H388,2)</f>
        <v>0</v>
      </c>
      <c r="BL388" s="18" t="s">
        <v>140</v>
      </c>
      <c r="BM388" s="216" t="s">
        <v>602</v>
      </c>
    </row>
    <row r="389" spans="1:47" s="2" customFormat="1" ht="12">
      <c r="A389" s="39"/>
      <c r="B389" s="40"/>
      <c r="C389" s="41"/>
      <c r="D389" s="218" t="s">
        <v>142</v>
      </c>
      <c r="E389" s="41"/>
      <c r="F389" s="219" t="s">
        <v>603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142</v>
      </c>
      <c r="AU389" s="18" t="s">
        <v>81</v>
      </c>
    </row>
    <row r="390" spans="1:51" s="13" customFormat="1" ht="12">
      <c r="A390" s="13"/>
      <c r="B390" s="223"/>
      <c r="C390" s="224"/>
      <c r="D390" s="225" t="s">
        <v>144</v>
      </c>
      <c r="E390" s="226" t="s">
        <v>19</v>
      </c>
      <c r="F390" s="227" t="s">
        <v>578</v>
      </c>
      <c r="G390" s="224"/>
      <c r="H390" s="228">
        <v>13.682</v>
      </c>
      <c r="I390" s="229"/>
      <c r="J390" s="224"/>
      <c r="K390" s="224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144</v>
      </c>
      <c r="AU390" s="234" t="s">
        <v>81</v>
      </c>
      <c r="AV390" s="13" t="s">
        <v>81</v>
      </c>
      <c r="AW390" s="13" t="s">
        <v>33</v>
      </c>
      <c r="AX390" s="13" t="s">
        <v>79</v>
      </c>
      <c r="AY390" s="234" t="s">
        <v>133</v>
      </c>
    </row>
    <row r="391" spans="1:65" s="2" customFormat="1" ht="37.8" customHeight="1">
      <c r="A391" s="39"/>
      <c r="B391" s="40"/>
      <c r="C391" s="205" t="s">
        <v>604</v>
      </c>
      <c r="D391" s="205" t="s">
        <v>135</v>
      </c>
      <c r="E391" s="206" t="s">
        <v>605</v>
      </c>
      <c r="F391" s="207" t="s">
        <v>606</v>
      </c>
      <c r="G391" s="208" t="s">
        <v>193</v>
      </c>
      <c r="H391" s="209">
        <v>8.914</v>
      </c>
      <c r="I391" s="210"/>
      <c r="J391" s="211">
        <f>ROUND(I391*H391,2)</f>
        <v>0</v>
      </c>
      <c r="K391" s="207" t="s">
        <v>339</v>
      </c>
      <c r="L391" s="45"/>
      <c r="M391" s="212" t="s">
        <v>19</v>
      </c>
      <c r="N391" s="213" t="s">
        <v>42</v>
      </c>
      <c r="O391" s="85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140</v>
      </c>
      <c r="AT391" s="216" t="s">
        <v>135</v>
      </c>
      <c r="AU391" s="216" t="s">
        <v>81</v>
      </c>
      <c r="AY391" s="18" t="s">
        <v>133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79</v>
      </c>
      <c r="BK391" s="217">
        <f>ROUND(I391*H391,2)</f>
        <v>0</v>
      </c>
      <c r="BL391" s="18" t="s">
        <v>140</v>
      </c>
      <c r="BM391" s="216" t="s">
        <v>607</v>
      </c>
    </row>
    <row r="392" spans="1:47" s="2" customFormat="1" ht="12">
      <c r="A392" s="39"/>
      <c r="B392" s="40"/>
      <c r="C392" s="41"/>
      <c r="D392" s="218" t="s">
        <v>142</v>
      </c>
      <c r="E392" s="41"/>
      <c r="F392" s="219" t="s">
        <v>608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142</v>
      </c>
      <c r="AU392" s="18" t="s">
        <v>81</v>
      </c>
    </row>
    <row r="393" spans="1:51" s="13" customFormat="1" ht="12">
      <c r="A393" s="13"/>
      <c r="B393" s="223"/>
      <c r="C393" s="224"/>
      <c r="D393" s="225" t="s">
        <v>144</v>
      </c>
      <c r="E393" s="226" t="s">
        <v>19</v>
      </c>
      <c r="F393" s="227" t="s">
        <v>609</v>
      </c>
      <c r="G393" s="224"/>
      <c r="H393" s="228">
        <v>8.746</v>
      </c>
      <c r="I393" s="229"/>
      <c r="J393" s="224"/>
      <c r="K393" s="224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144</v>
      </c>
      <c r="AU393" s="234" t="s">
        <v>81</v>
      </c>
      <c r="AV393" s="13" t="s">
        <v>81</v>
      </c>
      <c r="AW393" s="13" t="s">
        <v>33</v>
      </c>
      <c r="AX393" s="13" t="s">
        <v>71</v>
      </c>
      <c r="AY393" s="234" t="s">
        <v>133</v>
      </c>
    </row>
    <row r="394" spans="1:51" s="13" customFormat="1" ht="12">
      <c r="A394" s="13"/>
      <c r="B394" s="223"/>
      <c r="C394" s="224"/>
      <c r="D394" s="225" t="s">
        <v>144</v>
      </c>
      <c r="E394" s="226" t="s">
        <v>19</v>
      </c>
      <c r="F394" s="227" t="s">
        <v>610</v>
      </c>
      <c r="G394" s="224"/>
      <c r="H394" s="228">
        <v>0</v>
      </c>
      <c r="I394" s="229"/>
      <c r="J394" s="224"/>
      <c r="K394" s="224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144</v>
      </c>
      <c r="AU394" s="234" t="s">
        <v>81</v>
      </c>
      <c r="AV394" s="13" t="s">
        <v>81</v>
      </c>
      <c r="AW394" s="13" t="s">
        <v>33</v>
      </c>
      <c r="AX394" s="13" t="s">
        <v>71</v>
      </c>
      <c r="AY394" s="234" t="s">
        <v>133</v>
      </c>
    </row>
    <row r="395" spans="1:51" s="13" customFormat="1" ht="12">
      <c r="A395" s="13"/>
      <c r="B395" s="223"/>
      <c r="C395" s="224"/>
      <c r="D395" s="225" t="s">
        <v>144</v>
      </c>
      <c r="E395" s="226" t="s">
        <v>19</v>
      </c>
      <c r="F395" s="227" t="s">
        <v>611</v>
      </c>
      <c r="G395" s="224"/>
      <c r="H395" s="228">
        <v>0.168</v>
      </c>
      <c r="I395" s="229"/>
      <c r="J395" s="224"/>
      <c r="K395" s="224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144</v>
      </c>
      <c r="AU395" s="234" t="s">
        <v>81</v>
      </c>
      <c r="AV395" s="13" t="s">
        <v>81</v>
      </c>
      <c r="AW395" s="13" t="s">
        <v>33</v>
      </c>
      <c r="AX395" s="13" t="s">
        <v>71</v>
      </c>
      <c r="AY395" s="234" t="s">
        <v>133</v>
      </c>
    </row>
    <row r="396" spans="1:51" s="14" customFormat="1" ht="12">
      <c r="A396" s="14"/>
      <c r="B396" s="235"/>
      <c r="C396" s="236"/>
      <c r="D396" s="225" t="s">
        <v>144</v>
      </c>
      <c r="E396" s="237" t="s">
        <v>19</v>
      </c>
      <c r="F396" s="238" t="s">
        <v>166</v>
      </c>
      <c r="G396" s="236"/>
      <c r="H396" s="239">
        <v>8.914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144</v>
      </c>
      <c r="AU396" s="245" t="s">
        <v>81</v>
      </c>
      <c r="AV396" s="14" t="s">
        <v>140</v>
      </c>
      <c r="AW396" s="14" t="s">
        <v>33</v>
      </c>
      <c r="AX396" s="14" t="s">
        <v>79</v>
      </c>
      <c r="AY396" s="245" t="s">
        <v>133</v>
      </c>
    </row>
    <row r="397" spans="1:65" s="2" customFormat="1" ht="49.05" customHeight="1">
      <c r="A397" s="39"/>
      <c r="B397" s="40"/>
      <c r="C397" s="205" t="s">
        <v>612</v>
      </c>
      <c r="D397" s="205" t="s">
        <v>135</v>
      </c>
      <c r="E397" s="206" t="s">
        <v>613</v>
      </c>
      <c r="F397" s="207" t="s">
        <v>614</v>
      </c>
      <c r="G397" s="208" t="s">
        <v>193</v>
      </c>
      <c r="H397" s="209">
        <v>249.592</v>
      </c>
      <c r="I397" s="210"/>
      <c r="J397" s="211">
        <f>ROUND(I397*H397,2)</f>
        <v>0</v>
      </c>
      <c r="K397" s="207" t="s">
        <v>139</v>
      </c>
      <c r="L397" s="45"/>
      <c r="M397" s="212" t="s">
        <v>19</v>
      </c>
      <c r="N397" s="213" t="s">
        <v>42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140</v>
      </c>
      <c r="AT397" s="216" t="s">
        <v>135</v>
      </c>
      <c r="AU397" s="216" t="s">
        <v>81</v>
      </c>
      <c r="AY397" s="18" t="s">
        <v>133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79</v>
      </c>
      <c r="BK397" s="217">
        <f>ROUND(I397*H397,2)</f>
        <v>0</v>
      </c>
      <c r="BL397" s="18" t="s">
        <v>140</v>
      </c>
      <c r="BM397" s="216" t="s">
        <v>615</v>
      </c>
    </row>
    <row r="398" spans="1:47" s="2" customFormat="1" ht="12">
      <c r="A398" s="39"/>
      <c r="B398" s="40"/>
      <c r="C398" s="41"/>
      <c r="D398" s="218" t="s">
        <v>142</v>
      </c>
      <c r="E398" s="41"/>
      <c r="F398" s="219" t="s">
        <v>616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142</v>
      </c>
      <c r="AU398" s="18" t="s">
        <v>81</v>
      </c>
    </row>
    <row r="399" spans="1:51" s="13" customFormat="1" ht="12">
      <c r="A399" s="13"/>
      <c r="B399" s="223"/>
      <c r="C399" s="224"/>
      <c r="D399" s="225" t="s">
        <v>144</v>
      </c>
      <c r="E399" s="226" t="s">
        <v>19</v>
      </c>
      <c r="F399" s="227" t="s">
        <v>609</v>
      </c>
      <c r="G399" s="224"/>
      <c r="H399" s="228">
        <v>8.746</v>
      </c>
      <c r="I399" s="229"/>
      <c r="J399" s="224"/>
      <c r="K399" s="224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144</v>
      </c>
      <c r="AU399" s="234" t="s">
        <v>81</v>
      </c>
      <c r="AV399" s="13" t="s">
        <v>81</v>
      </c>
      <c r="AW399" s="13" t="s">
        <v>33</v>
      </c>
      <c r="AX399" s="13" t="s">
        <v>71</v>
      </c>
      <c r="AY399" s="234" t="s">
        <v>133</v>
      </c>
    </row>
    <row r="400" spans="1:51" s="13" customFormat="1" ht="12">
      <c r="A400" s="13"/>
      <c r="B400" s="223"/>
      <c r="C400" s="224"/>
      <c r="D400" s="225" t="s">
        <v>144</v>
      </c>
      <c r="E400" s="226" t="s">
        <v>19</v>
      </c>
      <c r="F400" s="227" t="s">
        <v>610</v>
      </c>
      <c r="G400" s="224"/>
      <c r="H400" s="228">
        <v>0</v>
      </c>
      <c r="I400" s="229"/>
      <c r="J400" s="224"/>
      <c r="K400" s="224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144</v>
      </c>
      <c r="AU400" s="234" t="s">
        <v>81</v>
      </c>
      <c r="AV400" s="13" t="s">
        <v>81</v>
      </c>
      <c r="AW400" s="13" t="s">
        <v>33</v>
      </c>
      <c r="AX400" s="13" t="s">
        <v>71</v>
      </c>
      <c r="AY400" s="234" t="s">
        <v>133</v>
      </c>
    </row>
    <row r="401" spans="1:51" s="13" customFormat="1" ht="12">
      <c r="A401" s="13"/>
      <c r="B401" s="223"/>
      <c r="C401" s="224"/>
      <c r="D401" s="225" t="s">
        <v>144</v>
      </c>
      <c r="E401" s="226" t="s">
        <v>19</v>
      </c>
      <c r="F401" s="227" t="s">
        <v>611</v>
      </c>
      <c r="G401" s="224"/>
      <c r="H401" s="228">
        <v>0.168</v>
      </c>
      <c r="I401" s="229"/>
      <c r="J401" s="224"/>
      <c r="K401" s="224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144</v>
      </c>
      <c r="AU401" s="234" t="s">
        <v>81</v>
      </c>
      <c r="AV401" s="13" t="s">
        <v>81</v>
      </c>
      <c r="AW401" s="13" t="s">
        <v>33</v>
      </c>
      <c r="AX401" s="13" t="s">
        <v>71</v>
      </c>
      <c r="AY401" s="234" t="s">
        <v>133</v>
      </c>
    </row>
    <row r="402" spans="1:51" s="15" customFormat="1" ht="12">
      <c r="A402" s="15"/>
      <c r="B402" s="246"/>
      <c r="C402" s="247"/>
      <c r="D402" s="225" t="s">
        <v>144</v>
      </c>
      <c r="E402" s="248" t="s">
        <v>19</v>
      </c>
      <c r="F402" s="249" t="s">
        <v>408</v>
      </c>
      <c r="G402" s="247"/>
      <c r="H402" s="250">
        <v>8.914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6" t="s">
        <v>144</v>
      </c>
      <c r="AU402" s="256" t="s">
        <v>81</v>
      </c>
      <c r="AV402" s="15" t="s">
        <v>152</v>
      </c>
      <c r="AW402" s="15" t="s">
        <v>33</v>
      </c>
      <c r="AX402" s="15" t="s">
        <v>71</v>
      </c>
      <c r="AY402" s="256" t="s">
        <v>133</v>
      </c>
    </row>
    <row r="403" spans="1:51" s="13" customFormat="1" ht="12">
      <c r="A403" s="13"/>
      <c r="B403" s="223"/>
      <c r="C403" s="224"/>
      <c r="D403" s="225" t="s">
        <v>144</v>
      </c>
      <c r="E403" s="226" t="s">
        <v>19</v>
      </c>
      <c r="F403" s="227" t="s">
        <v>617</v>
      </c>
      <c r="G403" s="224"/>
      <c r="H403" s="228">
        <v>249.592</v>
      </c>
      <c r="I403" s="229"/>
      <c r="J403" s="224"/>
      <c r="K403" s="224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144</v>
      </c>
      <c r="AU403" s="234" t="s">
        <v>81</v>
      </c>
      <c r="AV403" s="13" t="s">
        <v>81</v>
      </c>
      <c r="AW403" s="13" t="s">
        <v>33</v>
      </c>
      <c r="AX403" s="13" t="s">
        <v>79</v>
      </c>
      <c r="AY403" s="234" t="s">
        <v>133</v>
      </c>
    </row>
    <row r="404" spans="1:63" s="12" customFormat="1" ht="22.8" customHeight="1">
      <c r="A404" s="12"/>
      <c r="B404" s="189"/>
      <c r="C404" s="190"/>
      <c r="D404" s="191" t="s">
        <v>70</v>
      </c>
      <c r="E404" s="203" t="s">
        <v>618</v>
      </c>
      <c r="F404" s="203" t="s">
        <v>619</v>
      </c>
      <c r="G404" s="190"/>
      <c r="H404" s="190"/>
      <c r="I404" s="193"/>
      <c r="J404" s="204">
        <f>BK404</f>
        <v>0</v>
      </c>
      <c r="K404" s="190"/>
      <c r="L404" s="195"/>
      <c r="M404" s="196"/>
      <c r="N404" s="197"/>
      <c r="O404" s="197"/>
      <c r="P404" s="198">
        <f>SUM(P405:P408)</f>
        <v>0</v>
      </c>
      <c r="Q404" s="197"/>
      <c r="R404" s="198">
        <f>SUM(R405:R408)</f>
        <v>0</v>
      </c>
      <c r="S404" s="197"/>
      <c r="T404" s="199">
        <f>SUM(T405:T408)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0" t="s">
        <v>79</v>
      </c>
      <c r="AT404" s="201" t="s">
        <v>70</v>
      </c>
      <c r="AU404" s="201" t="s">
        <v>79</v>
      </c>
      <c r="AY404" s="200" t="s">
        <v>133</v>
      </c>
      <c r="BK404" s="202">
        <f>SUM(BK405:BK408)</f>
        <v>0</v>
      </c>
    </row>
    <row r="405" spans="1:65" s="2" customFormat="1" ht="62.7" customHeight="1">
      <c r="A405" s="39"/>
      <c r="B405" s="40"/>
      <c r="C405" s="205" t="s">
        <v>620</v>
      </c>
      <c r="D405" s="205" t="s">
        <v>135</v>
      </c>
      <c r="E405" s="206" t="s">
        <v>621</v>
      </c>
      <c r="F405" s="207" t="s">
        <v>622</v>
      </c>
      <c r="G405" s="208" t="s">
        <v>193</v>
      </c>
      <c r="H405" s="209">
        <v>219.725</v>
      </c>
      <c r="I405" s="210"/>
      <c r="J405" s="211">
        <f>ROUND(I405*H405,2)</f>
        <v>0</v>
      </c>
      <c r="K405" s="207" t="s">
        <v>139</v>
      </c>
      <c r="L405" s="45"/>
      <c r="M405" s="212" t="s">
        <v>19</v>
      </c>
      <c r="N405" s="213" t="s">
        <v>42</v>
      </c>
      <c r="O405" s="85"/>
      <c r="P405" s="214">
        <f>O405*H405</f>
        <v>0</v>
      </c>
      <c r="Q405" s="214">
        <v>0</v>
      </c>
      <c r="R405" s="214">
        <f>Q405*H405</f>
        <v>0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140</v>
      </c>
      <c r="AT405" s="216" t="s">
        <v>135</v>
      </c>
      <c r="AU405" s="216" t="s">
        <v>81</v>
      </c>
      <c r="AY405" s="18" t="s">
        <v>133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79</v>
      </c>
      <c r="BK405" s="217">
        <f>ROUND(I405*H405,2)</f>
        <v>0</v>
      </c>
      <c r="BL405" s="18" t="s">
        <v>140</v>
      </c>
      <c r="BM405" s="216" t="s">
        <v>623</v>
      </c>
    </row>
    <row r="406" spans="1:47" s="2" customFormat="1" ht="12">
      <c r="A406" s="39"/>
      <c r="B406" s="40"/>
      <c r="C406" s="41"/>
      <c r="D406" s="218" t="s">
        <v>142</v>
      </c>
      <c r="E406" s="41"/>
      <c r="F406" s="219" t="s">
        <v>624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142</v>
      </c>
      <c r="AU406" s="18" t="s">
        <v>81</v>
      </c>
    </row>
    <row r="407" spans="1:65" s="2" customFormat="1" ht="66.75" customHeight="1">
      <c r="A407" s="39"/>
      <c r="B407" s="40"/>
      <c r="C407" s="205" t="s">
        <v>625</v>
      </c>
      <c r="D407" s="205" t="s">
        <v>135</v>
      </c>
      <c r="E407" s="206" t="s">
        <v>626</v>
      </c>
      <c r="F407" s="207" t="s">
        <v>627</v>
      </c>
      <c r="G407" s="208" t="s">
        <v>193</v>
      </c>
      <c r="H407" s="209">
        <v>219.725</v>
      </c>
      <c r="I407" s="210"/>
      <c r="J407" s="211">
        <f>ROUND(I407*H407,2)</f>
        <v>0</v>
      </c>
      <c r="K407" s="207" t="s">
        <v>139</v>
      </c>
      <c r="L407" s="45"/>
      <c r="M407" s="212" t="s">
        <v>19</v>
      </c>
      <c r="N407" s="213" t="s">
        <v>42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140</v>
      </c>
      <c r="AT407" s="216" t="s">
        <v>135</v>
      </c>
      <c r="AU407" s="216" t="s">
        <v>81</v>
      </c>
      <c r="AY407" s="18" t="s">
        <v>133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79</v>
      </c>
      <c r="BK407" s="217">
        <f>ROUND(I407*H407,2)</f>
        <v>0</v>
      </c>
      <c r="BL407" s="18" t="s">
        <v>140</v>
      </c>
      <c r="BM407" s="216" t="s">
        <v>628</v>
      </c>
    </row>
    <row r="408" spans="1:47" s="2" customFormat="1" ht="12">
      <c r="A408" s="39"/>
      <c r="B408" s="40"/>
      <c r="C408" s="41"/>
      <c r="D408" s="218" t="s">
        <v>142</v>
      </c>
      <c r="E408" s="41"/>
      <c r="F408" s="219" t="s">
        <v>629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142</v>
      </c>
      <c r="AU408" s="18" t="s">
        <v>81</v>
      </c>
    </row>
    <row r="409" spans="1:63" s="12" customFormat="1" ht="25.9" customHeight="1">
      <c r="A409" s="12"/>
      <c r="B409" s="189"/>
      <c r="C409" s="190"/>
      <c r="D409" s="191" t="s">
        <v>70</v>
      </c>
      <c r="E409" s="192" t="s">
        <v>630</v>
      </c>
      <c r="F409" s="192" t="s">
        <v>631</v>
      </c>
      <c r="G409" s="190"/>
      <c r="H409" s="190"/>
      <c r="I409" s="193"/>
      <c r="J409" s="194">
        <f>BK409</f>
        <v>0</v>
      </c>
      <c r="K409" s="190"/>
      <c r="L409" s="195"/>
      <c r="M409" s="196"/>
      <c r="N409" s="197"/>
      <c r="O409" s="197"/>
      <c r="P409" s="198">
        <f>P410+P443+P466+P487+P491+P565+P596+P619+P651</f>
        <v>0</v>
      </c>
      <c r="Q409" s="197"/>
      <c r="R409" s="198">
        <f>R410+R443+R466+R487+R491+R565+R596+R619+R651</f>
        <v>39.64598192</v>
      </c>
      <c r="S409" s="197"/>
      <c r="T409" s="199">
        <f>T410+T443+T466+T487+T491+T565+T596+T619+T651</f>
        <v>1.156012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0" t="s">
        <v>81</v>
      </c>
      <c r="AT409" s="201" t="s">
        <v>70</v>
      </c>
      <c r="AU409" s="201" t="s">
        <v>71</v>
      </c>
      <c r="AY409" s="200" t="s">
        <v>133</v>
      </c>
      <c r="BK409" s="202">
        <f>BK410+BK443+BK466+BK487+BK491+BK565+BK596+BK619+BK651</f>
        <v>0</v>
      </c>
    </row>
    <row r="410" spans="1:63" s="12" customFormat="1" ht="22.8" customHeight="1">
      <c r="A410" s="12"/>
      <c r="B410" s="189"/>
      <c r="C410" s="190"/>
      <c r="D410" s="191" t="s">
        <v>70</v>
      </c>
      <c r="E410" s="203" t="s">
        <v>632</v>
      </c>
      <c r="F410" s="203" t="s">
        <v>633</v>
      </c>
      <c r="G410" s="190"/>
      <c r="H410" s="190"/>
      <c r="I410" s="193"/>
      <c r="J410" s="204">
        <f>BK410</f>
        <v>0</v>
      </c>
      <c r="K410" s="190"/>
      <c r="L410" s="195"/>
      <c r="M410" s="196"/>
      <c r="N410" s="197"/>
      <c r="O410" s="197"/>
      <c r="P410" s="198">
        <f>SUM(P411:P442)</f>
        <v>0</v>
      </c>
      <c r="Q410" s="197"/>
      <c r="R410" s="198">
        <f>SUM(R411:R442)</f>
        <v>0.37862815000000005</v>
      </c>
      <c r="S410" s="197"/>
      <c r="T410" s="199">
        <f>SUM(T411:T442)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0" t="s">
        <v>81</v>
      </c>
      <c r="AT410" s="201" t="s">
        <v>70</v>
      </c>
      <c r="AU410" s="201" t="s">
        <v>79</v>
      </c>
      <c r="AY410" s="200" t="s">
        <v>133</v>
      </c>
      <c r="BK410" s="202">
        <f>SUM(BK411:BK442)</f>
        <v>0</v>
      </c>
    </row>
    <row r="411" spans="1:65" s="2" customFormat="1" ht="33" customHeight="1">
      <c r="A411" s="39"/>
      <c r="B411" s="40"/>
      <c r="C411" s="205" t="s">
        <v>634</v>
      </c>
      <c r="D411" s="205" t="s">
        <v>135</v>
      </c>
      <c r="E411" s="206" t="s">
        <v>635</v>
      </c>
      <c r="F411" s="207" t="s">
        <v>636</v>
      </c>
      <c r="G411" s="208" t="s">
        <v>155</v>
      </c>
      <c r="H411" s="209">
        <v>15.005</v>
      </c>
      <c r="I411" s="210"/>
      <c r="J411" s="211">
        <f>ROUND(I411*H411,2)</f>
        <v>0</v>
      </c>
      <c r="K411" s="207" t="s">
        <v>139</v>
      </c>
      <c r="L411" s="45"/>
      <c r="M411" s="212" t="s">
        <v>19</v>
      </c>
      <c r="N411" s="213" t="s">
        <v>42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239</v>
      </c>
      <c r="AT411" s="216" t="s">
        <v>135</v>
      </c>
      <c r="AU411" s="216" t="s">
        <v>81</v>
      </c>
      <c r="AY411" s="18" t="s">
        <v>133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79</v>
      </c>
      <c r="BK411" s="217">
        <f>ROUND(I411*H411,2)</f>
        <v>0</v>
      </c>
      <c r="BL411" s="18" t="s">
        <v>239</v>
      </c>
      <c r="BM411" s="216" t="s">
        <v>637</v>
      </c>
    </row>
    <row r="412" spans="1:47" s="2" customFormat="1" ht="12">
      <c r="A412" s="39"/>
      <c r="B412" s="40"/>
      <c r="C412" s="41"/>
      <c r="D412" s="218" t="s">
        <v>142</v>
      </c>
      <c r="E412" s="41"/>
      <c r="F412" s="219" t="s">
        <v>638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142</v>
      </c>
      <c r="AU412" s="18" t="s">
        <v>81</v>
      </c>
    </row>
    <row r="413" spans="1:51" s="13" customFormat="1" ht="12">
      <c r="A413" s="13"/>
      <c r="B413" s="223"/>
      <c r="C413" s="224"/>
      <c r="D413" s="225" t="s">
        <v>144</v>
      </c>
      <c r="E413" s="226" t="s">
        <v>19</v>
      </c>
      <c r="F413" s="227" t="s">
        <v>639</v>
      </c>
      <c r="G413" s="224"/>
      <c r="H413" s="228">
        <v>15.005</v>
      </c>
      <c r="I413" s="229"/>
      <c r="J413" s="224"/>
      <c r="K413" s="224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144</v>
      </c>
      <c r="AU413" s="234" t="s">
        <v>81</v>
      </c>
      <c r="AV413" s="13" t="s">
        <v>81</v>
      </c>
      <c r="AW413" s="13" t="s">
        <v>33</v>
      </c>
      <c r="AX413" s="13" t="s">
        <v>79</v>
      </c>
      <c r="AY413" s="234" t="s">
        <v>133</v>
      </c>
    </row>
    <row r="414" spans="1:65" s="2" customFormat="1" ht="16.5" customHeight="1">
      <c r="A414" s="39"/>
      <c r="B414" s="40"/>
      <c r="C414" s="257" t="s">
        <v>640</v>
      </c>
      <c r="D414" s="257" t="s">
        <v>438</v>
      </c>
      <c r="E414" s="258" t="s">
        <v>641</v>
      </c>
      <c r="F414" s="259" t="s">
        <v>642</v>
      </c>
      <c r="G414" s="260" t="s">
        <v>193</v>
      </c>
      <c r="H414" s="261">
        <v>0.005</v>
      </c>
      <c r="I414" s="262"/>
      <c r="J414" s="263">
        <f>ROUND(I414*H414,2)</f>
        <v>0</v>
      </c>
      <c r="K414" s="259" t="s">
        <v>139</v>
      </c>
      <c r="L414" s="264"/>
      <c r="M414" s="265" t="s">
        <v>19</v>
      </c>
      <c r="N414" s="266" t="s">
        <v>42</v>
      </c>
      <c r="O414" s="85"/>
      <c r="P414" s="214">
        <f>O414*H414</f>
        <v>0</v>
      </c>
      <c r="Q414" s="214">
        <v>1</v>
      </c>
      <c r="R414" s="214">
        <f>Q414*H414</f>
        <v>0.005</v>
      </c>
      <c r="S414" s="214">
        <v>0</v>
      </c>
      <c r="T414" s="21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342</v>
      </c>
      <c r="AT414" s="216" t="s">
        <v>438</v>
      </c>
      <c r="AU414" s="216" t="s">
        <v>81</v>
      </c>
      <c r="AY414" s="18" t="s">
        <v>133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79</v>
      </c>
      <c r="BK414" s="217">
        <f>ROUND(I414*H414,2)</f>
        <v>0</v>
      </c>
      <c r="BL414" s="18" t="s">
        <v>239</v>
      </c>
      <c r="BM414" s="216" t="s">
        <v>643</v>
      </c>
    </row>
    <row r="415" spans="1:51" s="13" customFormat="1" ht="12">
      <c r="A415" s="13"/>
      <c r="B415" s="223"/>
      <c r="C415" s="224"/>
      <c r="D415" s="225" t="s">
        <v>144</v>
      </c>
      <c r="E415" s="224"/>
      <c r="F415" s="227" t="s">
        <v>644</v>
      </c>
      <c r="G415" s="224"/>
      <c r="H415" s="228">
        <v>0.005</v>
      </c>
      <c r="I415" s="229"/>
      <c r="J415" s="224"/>
      <c r="K415" s="224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144</v>
      </c>
      <c r="AU415" s="234" t="s">
        <v>81</v>
      </c>
      <c r="AV415" s="13" t="s">
        <v>81</v>
      </c>
      <c r="AW415" s="13" t="s">
        <v>4</v>
      </c>
      <c r="AX415" s="13" t="s">
        <v>79</v>
      </c>
      <c r="AY415" s="234" t="s">
        <v>133</v>
      </c>
    </row>
    <row r="416" spans="1:65" s="2" customFormat="1" ht="33" customHeight="1">
      <c r="A416" s="39"/>
      <c r="B416" s="40"/>
      <c r="C416" s="205" t="s">
        <v>645</v>
      </c>
      <c r="D416" s="205" t="s">
        <v>135</v>
      </c>
      <c r="E416" s="206" t="s">
        <v>646</v>
      </c>
      <c r="F416" s="207" t="s">
        <v>647</v>
      </c>
      <c r="G416" s="208" t="s">
        <v>155</v>
      </c>
      <c r="H416" s="209">
        <v>12.308</v>
      </c>
      <c r="I416" s="210"/>
      <c r="J416" s="211">
        <f>ROUND(I416*H416,2)</f>
        <v>0</v>
      </c>
      <c r="K416" s="207" t="s">
        <v>139</v>
      </c>
      <c r="L416" s="45"/>
      <c r="M416" s="212" t="s">
        <v>19</v>
      </c>
      <c r="N416" s="213" t="s">
        <v>42</v>
      </c>
      <c r="O416" s="85"/>
      <c r="P416" s="214">
        <f>O416*H416</f>
        <v>0</v>
      </c>
      <c r="Q416" s="214">
        <v>0</v>
      </c>
      <c r="R416" s="214">
        <f>Q416*H416</f>
        <v>0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239</v>
      </c>
      <c r="AT416" s="216" t="s">
        <v>135</v>
      </c>
      <c r="AU416" s="216" t="s">
        <v>81</v>
      </c>
      <c r="AY416" s="18" t="s">
        <v>133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79</v>
      </c>
      <c r="BK416" s="217">
        <f>ROUND(I416*H416,2)</f>
        <v>0</v>
      </c>
      <c r="BL416" s="18" t="s">
        <v>239</v>
      </c>
      <c r="BM416" s="216" t="s">
        <v>648</v>
      </c>
    </row>
    <row r="417" spans="1:47" s="2" customFormat="1" ht="12">
      <c r="A417" s="39"/>
      <c r="B417" s="40"/>
      <c r="C417" s="41"/>
      <c r="D417" s="218" t="s">
        <v>142</v>
      </c>
      <c r="E417" s="41"/>
      <c r="F417" s="219" t="s">
        <v>649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142</v>
      </c>
      <c r="AU417" s="18" t="s">
        <v>81</v>
      </c>
    </row>
    <row r="418" spans="1:51" s="13" customFormat="1" ht="12">
      <c r="A418" s="13"/>
      <c r="B418" s="223"/>
      <c r="C418" s="224"/>
      <c r="D418" s="225" t="s">
        <v>144</v>
      </c>
      <c r="E418" s="226" t="s">
        <v>19</v>
      </c>
      <c r="F418" s="227" t="s">
        <v>650</v>
      </c>
      <c r="G418" s="224"/>
      <c r="H418" s="228">
        <v>12.308</v>
      </c>
      <c r="I418" s="229"/>
      <c r="J418" s="224"/>
      <c r="K418" s="224"/>
      <c r="L418" s="230"/>
      <c r="M418" s="231"/>
      <c r="N418" s="232"/>
      <c r="O418" s="232"/>
      <c r="P418" s="232"/>
      <c r="Q418" s="232"/>
      <c r="R418" s="232"/>
      <c r="S418" s="232"/>
      <c r="T418" s="23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4" t="s">
        <v>144</v>
      </c>
      <c r="AU418" s="234" t="s">
        <v>81</v>
      </c>
      <c r="AV418" s="13" t="s">
        <v>81</v>
      </c>
      <c r="AW418" s="13" t="s">
        <v>33</v>
      </c>
      <c r="AX418" s="13" t="s">
        <v>79</v>
      </c>
      <c r="AY418" s="234" t="s">
        <v>133</v>
      </c>
    </row>
    <row r="419" spans="1:65" s="2" customFormat="1" ht="16.5" customHeight="1">
      <c r="A419" s="39"/>
      <c r="B419" s="40"/>
      <c r="C419" s="257" t="s">
        <v>651</v>
      </c>
      <c r="D419" s="257" t="s">
        <v>438</v>
      </c>
      <c r="E419" s="258" t="s">
        <v>641</v>
      </c>
      <c r="F419" s="259" t="s">
        <v>642</v>
      </c>
      <c r="G419" s="260" t="s">
        <v>193</v>
      </c>
      <c r="H419" s="261">
        <v>0.004</v>
      </c>
      <c r="I419" s="262"/>
      <c r="J419" s="263">
        <f>ROUND(I419*H419,2)</f>
        <v>0</v>
      </c>
      <c r="K419" s="259" t="s">
        <v>139</v>
      </c>
      <c r="L419" s="264"/>
      <c r="M419" s="265" t="s">
        <v>19</v>
      </c>
      <c r="N419" s="266" t="s">
        <v>42</v>
      </c>
      <c r="O419" s="85"/>
      <c r="P419" s="214">
        <f>O419*H419</f>
        <v>0</v>
      </c>
      <c r="Q419" s="214">
        <v>1</v>
      </c>
      <c r="R419" s="214">
        <f>Q419*H419</f>
        <v>0.004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342</v>
      </c>
      <c r="AT419" s="216" t="s">
        <v>438</v>
      </c>
      <c r="AU419" s="216" t="s">
        <v>81</v>
      </c>
      <c r="AY419" s="18" t="s">
        <v>133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79</v>
      </c>
      <c r="BK419" s="217">
        <f>ROUND(I419*H419,2)</f>
        <v>0</v>
      </c>
      <c r="BL419" s="18" t="s">
        <v>239</v>
      </c>
      <c r="BM419" s="216" t="s">
        <v>652</v>
      </c>
    </row>
    <row r="420" spans="1:51" s="13" customFormat="1" ht="12">
      <c r="A420" s="13"/>
      <c r="B420" s="223"/>
      <c r="C420" s="224"/>
      <c r="D420" s="225" t="s">
        <v>144</v>
      </c>
      <c r="E420" s="224"/>
      <c r="F420" s="227" t="s">
        <v>653</v>
      </c>
      <c r="G420" s="224"/>
      <c r="H420" s="228">
        <v>0.004</v>
      </c>
      <c r="I420" s="229"/>
      <c r="J420" s="224"/>
      <c r="K420" s="224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144</v>
      </c>
      <c r="AU420" s="234" t="s">
        <v>81</v>
      </c>
      <c r="AV420" s="13" t="s">
        <v>81</v>
      </c>
      <c r="AW420" s="13" t="s">
        <v>4</v>
      </c>
      <c r="AX420" s="13" t="s">
        <v>79</v>
      </c>
      <c r="AY420" s="234" t="s">
        <v>133</v>
      </c>
    </row>
    <row r="421" spans="1:65" s="2" customFormat="1" ht="24.15" customHeight="1">
      <c r="A421" s="39"/>
      <c r="B421" s="40"/>
      <c r="C421" s="205" t="s">
        <v>654</v>
      </c>
      <c r="D421" s="205" t="s">
        <v>135</v>
      </c>
      <c r="E421" s="206" t="s">
        <v>655</v>
      </c>
      <c r="F421" s="207" t="s">
        <v>656</v>
      </c>
      <c r="G421" s="208" t="s">
        <v>155</v>
      </c>
      <c r="H421" s="209">
        <v>15.005</v>
      </c>
      <c r="I421" s="210"/>
      <c r="J421" s="211">
        <f>ROUND(I421*H421,2)</f>
        <v>0</v>
      </c>
      <c r="K421" s="207" t="s">
        <v>139</v>
      </c>
      <c r="L421" s="45"/>
      <c r="M421" s="212" t="s">
        <v>19</v>
      </c>
      <c r="N421" s="213" t="s">
        <v>42</v>
      </c>
      <c r="O421" s="85"/>
      <c r="P421" s="214">
        <f>O421*H421</f>
        <v>0</v>
      </c>
      <c r="Q421" s="214">
        <v>0.0004</v>
      </c>
      <c r="R421" s="214">
        <f>Q421*H421</f>
        <v>0.006002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239</v>
      </c>
      <c r="AT421" s="216" t="s">
        <v>135</v>
      </c>
      <c r="AU421" s="216" t="s">
        <v>81</v>
      </c>
      <c r="AY421" s="18" t="s">
        <v>133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79</v>
      </c>
      <c r="BK421" s="217">
        <f>ROUND(I421*H421,2)</f>
        <v>0</v>
      </c>
      <c r="BL421" s="18" t="s">
        <v>239</v>
      </c>
      <c r="BM421" s="216" t="s">
        <v>657</v>
      </c>
    </row>
    <row r="422" spans="1:47" s="2" customFormat="1" ht="12">
      <c r="A422" s="39"/>
      <c r="B422" s="40"/>
      <c r="C422" s="41"/>
      <c r="D422" s="218" t="s">
        <v>142</v>
      </c>
      <c r="E422" s="41"/>
      <c r="F422" s="219" t="s">
        <v>658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142</v>
      </c>
      <c r="AU422" s="18" t="s">
        <v>81</v>
      </c>
    </row>
    <row r="423" spans="1:51" s="13" customFormat="1" ht="12">
      <c r="A423" s="13"/>
      <c r="B423" s="223"/>
      <c r="C423" s="224"/>
      <c r="D423" s="225" t="s">
        <v>144</v>
      </c>
      <c r="E423" s="226" t="s">
        <v>19</v>
      </c>
      <c r="F423" s="227" t="s">
        <v>639</v>
      </c>
      <c r="G423" s="224"/>
      <c r="H423" s="228">
        <v>15.005</v>
      </c>
      <c r="I423" s="229"/>
      <c r="J423" s="224"/>
      <c r="K423" s="224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144</v>
      </c>
      <c r="AU423" s="234" t="s">
        <v>81</v>
      </c>
      <c r="AV423" s="13" t="s">
        <v>81</v>
      </c>
      <c r="AW423" s="13" t="s">
        <v>33</v>
      </c>
      <c r="AX423" s="13" t="s">
        <v>79</v>
      </c>
      <c r="AY423" s="234" t="s">
        <v>133</v>
      </c>
    </row>
    <row r="424" spans="1:65" s="2" customFormat="1" ht="44.25" customHeight="1">
      <c r="A424" s="39"/>
      <c r="B424" s="40"/>
      <c r="C424" s="257" t="s">
        <v>659</v>
      </c>
      <c r="D424" s="257" t="s">
        <v>438</v>
      </c>
      <c r="E424" s="258" t="s">
        <v>660</v>
      </c>
      <c r="F424" s="259" t="s">
        <v>661</v>
      </c>
      <c r="G424" s="260" t="s">
        <v>155</v>
      </c>
      <c r="H424" s="261">
        <v>17.488</v>
      </c>
      <c r="I424" s="262"/>
      <c r="J424" s="263">
        <f>ROUND(I424*H424,2)</f>
        <v>0</v>
      </c>
      <c r="K424" s="259" t="s">
        <v>139</v>
      </c>
      <c r="L424" s="264"/>
      <c r="M424" s="265" t="s">
        <v>19</v>
      </c>
      <c r="N424" s="266" t="s">
        <v>42</v>
      </c>
      <c r="O424" s="85"/>
      <c r="P424" s="214">
        <f>O424*H424</f>
        <v>0</v>
      </c>
      <c r="Q424" s="214">
        <v>0.0054</v>
      </c>
      <c r="R424" s="214">
        <f>Q424*H424</f>
        <v>0.0944352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342</v>
      </c>
      <c r="AT424" s="216" t="s">
        <v>438</v>
      </c>
      <c r="AU424" s="216" t="s">
        <v>81</v>
      </c>
      <c r="AY424" s="18" t="s">
        <v>133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79</v>
      </c>
      <c r="BK424" s="217">
        <f>ROUND(I424*H424,2)</f>
        <v>0</v>
      </c>
      <c r="BL424" s="18" t="s">
        <v>239</v>
      </c>
      <c r="BM424" s="216" t="s">
        <v>662</v>
      </c>
    </row>
    <row r="425" spans="1:51" s="13" customFormat="1" ht="12">
      <c r="A425" s="13"/>
      <c r="B425" s="223"/>
      <c r="C425" s="224"/>
      <c r="D425" s="225" t="s">
        <v>144</v>
      </c>
      <c r="E425" s="224"/>
      <c r="F425" s="227" t="s">
        <v>663</v>
      </c>
      <c r="G425" s="224"/>
      <c r="H425" s="228">
        <v>17.488</v>
      </c>
      <c r="I425" s="229"/>
      <c r="J425" s="224"/>
      <c r="K425" s="224"/>
      <c r="L425" s="230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4" t="s">
        <v>144</v>
      </c>
      <c r="AU425" s="234" t="s">
        <v>81</v>
      </c>
      <c r="AV425" s="13" t="s">
        <v>81</v>
      </c>
      <c r="AW425" s="13" t="s">
        <v>4</v>
      </c>
      <c r="AX425" s="13" t="s">
        <v>79</v>
      </c>
      <c r="AY425" s="234" t="s">
        <v>133</v>
      </c>
    </row>
    <row r="426" spans="1:65" s="2" customFormat="1" ht="24.15" customHeight="1">
      <c r="A426" s="39"/>
      <c r="B426" s="40"/>
      <c r="C426" s="205" t="s">
        <v>664</v>
      </c>
      <c r="D426" s="205" t="s">
        <v>135</v>
      </c>
      <c r="E426" s="206" t="s">
        <v>665</v>
      </c>
      <c r="F426" s="207" t="s">
        <v>666</v>
      </c>
      <c r="G426" s="208" t="s">
        <v>155</v>
      </c>
      <c r="H426" s="209">
        <v>12.308</v>
      </c>
      <c r="I426" s="210"/>
      <c r="J426" s="211">
        <f>ROUND(I426*H426,2)</f>
        <v>0</v>
      </c>
      <c r="K426" s="207" t="s">
        <v>139</v>
      </c>
      <c r="L426" s="45"/>
      <c r="M426" s="212" t="s">
        <v>19</v>
      </c>
      <c r="N426" s="213" t="s">
        <v>42</v>
      </c>
      <c r="O426" s="85"/>
      <c r="P426" s="214">
        <f>O426*H426</f>
        <v>0</v>
      </c>
      <c r="Q426" s="214">
        <v>0.0004</v>
      </c>
      <c r="R426" s="214">
        <f>Q426*H426</f>
        <v>0.0049232</v>
      </c>
      <c r="S426" s="214">
        <v>0</v>
      </c>
      <c r="T426" s="215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6" t="s">
        <v>239</v>
      </c>
      <c r="AT426" s="216" t="s">
        <v>135</v>
      </c>
      <c r="AU426" s="216" t="s">
        <v>81</v>
      </c>
      <c r="AY426" s="18" t="s">
        <v>133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18" t="s">
        <v>79</v>
      </c>
      <c r="BK426" s="217">
        <f>ROUND(I426*H426,2)</f>
        <v>0</v>
      </c>
      <c r="BL426" s="18" t="s">
        <v>239</v>
      </c>
      <c r="BM426" s="216" t="s">
        <v>667</v>
      </c>
    </row>
    <row r="427" spans="1:47" s="2" customFormat="1" ht="12">
      <c r="A427" s="39"/>
      <c r="B427" s="40"/>
      <c r="C427" s="41"/>
      <c r="D427" s="218" t="s">
        <v>142</v>
      </c>
      <c r="E427" s="41"/>
      <c r="F427" s="219" t="s">
        <v>668</v>
      </c>
      <c r="G427" s="41"/>
      <c r="H427" s="41"/>
      <c r="I427" s="220"/>
      <c r="J427" s="41"/>
      <c r="K427" s="41"/>
      <c r="L427" s="45"/>
      <c r="M427" s="221"/>
      <c r="N427" s="222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142</v>
      </c>
      <c r="AU427" s="18" t="s">
        <v>81</v>
      </c>
    </row>
    <row r="428" spans="1:51" s="13" customFormat="1" ht="12">
      <c r="A428" s="13"/>
      <c r="B428" s="223"/>
      <c r="C428" s="224"/>
      <c r="D428" s="225" t="s">
        <v>144</v>
      </c>
      <c r="E428" s="226" t="s">
        <v>19</v>
      </c>
      <c r="F428" s="227" t="s">
        <v>650</v>
      </c>
      <c r="G428" s="224"/>
      <c r="H428" s="228">
        <v>12.308</v>
      </c>
      <c r="I428" s="229"/>
      <c r="J428" s="224"/>
      <c r="K428" s="224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144</v>
      </c>
      <c r="AU428" s="234" t="s">
        <v>81</v>
      </c>
      <c r="AV428" s="13" t="s">
        <v>81</v>
      </c>
      <c r="AW428" s="13" t="s">
        <v>33</v>
      </c>
      <c r="AX428" s="13" t="s">
        <v>79</v>
      </c>
      <c r="AY428" s="234" t="s">
        <v>133</v>
      </c>
    </row>
    <row r="429" spans="1:65" s="2" customFormat="1" ht="44.25" customHeight="1">
      <c r="A429" s="39"/>
      <c r="B429" s="40"/>
      <c r="C429" s="257" t="s">
        <v>669</v>
      </c>
      <c r="D429" s="257" t="s">
        <v>438</v>
      </c>
      <c r="E429" s="258" t="s">
        <v>660</v>
      </c>
      <c r="F429" s="259" t="s">
        <v>661</v>
      </c>
      <c r="G429" s="260" t="s">
        <v>155</v>
      </c>
      <c r="H429" s="261">
        <v>15.028</v>
      </c>
      <c r="I429" s="262"/>
      <c r="J429" s="263">
        <f>ROUND(I429*H429,2)</f>
        <v>0</v>
      </c>
      <c r="K429" s="259" t="s">
        <v>139</v>
      </c>
      <c r="L429" s="264"/>
      <c r="M429" s="265" t="s">
        <v>19</v>
      </c>
      <c r="N429" s="266" t="s">
        <v>42</v>
      </c>
      <c r="O429" s="85"/>
      <c r="P429" s="214">
        <f>O429*H429</f>
        <v>0</v>
      </c>
      <c r="Q429" s="214">
        <v>0.0054</v>
      </c>
      <c r="R429" s="214">
        <f>Q429*H429</f>
        <v>0.0811512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342</v>
      </c>
      <c r="AT429" s="216" t="s">
        <v>438</v>
      </c>
      <c r="AU429" s="216" t="s">
        <v>81</v>
      </c>
      <c r="AY429" s="18" t="s">
        <v>133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79</v>
      </c>
      <c r="BK429" s="217">
        <f>ROUND(I429*H429,2)</f>
        <v>0</v>
      </c>
      <c r="BL429" s="18" t="s">
        <v>239</v>
      </c>
      <c r="BM429" s="216" t="s">
        <v>670</v>
      </c>
    </row>
    <row r="430" spans="1:51" s="13" customFormat="1" ht="12">
      <c r="A430" s="13"/>
      <c r="B430" s="223"/>
      <c r="C430" s="224"/>
      <c r="D430" s="225" t="s">
        <v>144</v>
      </c>
      <c r="E430" s="224"/>
      <c r="F430" s="227" t="s">
        <v>671</v>
      </c>
      <c r="G430" s="224"/>
      <c r="H430" s="228">
        <v>15.028</v>
      </c>
      <c r="I430" s="229"/>
      <c r="J430" s="224"/>
      <c r="K430" s="224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144</v>
      </c>
      <c r="AU430" s="234" t="s">
        <v>81</v>
      </c>
      <c r="AV430" s="13" t="s">
        <v>81</v>
      </c>
      <c r="AW430" s="13" t="s">
        <v>4</v>
      </c>
      <c r="AX430" s="13" t="s">
        <v>79</v>
      </c>
      <c r="AY430" s="234" t="s">
        <v>133</v>
      </c>
    </row>
    <row r="431" spans="1:65" s="2" customFormat="1" ht="24.15" customHeight="1">
      <c r="A431" s="39"/>
      <c r="B431" s="40"/>
      <c r="C431" s="205" t="s">
        <v>672</v>
      </c>
      <c r="D431" s="205" t="s">
        <v>135</v>
      </c>
      <c r="E431" s="206" t="s">
        <v>673</v>
      </c>
      <c r="F431" s="207" t="s">
        <v>674</v>
      </c>
      <c r="G431" s="208" t="s">
        <v>155</v>
      </c>
      <c r="H431" s="209">
        <v>25.847</v>
      </c>
      <c r="I431" s="210"/>
      <c r="J431" s="211">
        <f>ROUND(I431*H431,2)</f>
        <v>0</v>
      </c>
      <c r="K431" s="207" t="s">
        <v>139</v>
      </c>
      <c r="L431" s="45"/>
      <c r="M431" s="212" t="s">
        <v>19</v>
      </c>
      <c r="N431" s="213" t="s">
        <v>42</v>
      </c>
      <c r="O431" s="85"/>
      <c r="P431" s="214">
        <f>O431*H431</f>
        <v>0</v>
      </c>
      <c r="Q431" s="214">
        <v>4E-05</v>
      </c>
      <c r="R431" s="214">
        <f>Q431*H431</f>
        <v>0.00103388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239</v>
      </c>
      <c r="AT431" s="216" t="s">
        <v>135</v>
      </c>
      <c r="AU431" s="216" t="s">
        <v>81</v>
      </c>
      <c r="AY431" s="18" t="s">
        <v>133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79</v>
      </c>
      <c r="BK431" s="217">
        <f>ROUND(I431*H431,2)</f>
        <v>0</v>
      </c>
      <c r="BL431" s="18" t="s">
        <v>239</v>
      </c>
      <c r="BM431" s="216" t="s">
        <v>675</v>
      </c>
    </row>
    <row r="432" spans="1:47" s="2" customFormat="1" ht="12">
      <c r="A432" s="39"/>
      <c r="B432" s="40"/>
      <c r="C432" s="41"/>
      <c r="D432" s="218" t="s">
        <v>142</v>
      </c>
      <c r="E432" s="41"/>
      <c r="F432" s="219" t="s">
        <v>676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142</v>
      </c>
      <c r="AU432" s="18" t="s">
        <v>81</v>
      </c>
    </row>
    <row r="433" spans="1:51" s="13" customFormat="1" ht="12">
      <c r="A433" s="13"/>
      <c r="B433" s="223"/>
      <c r="C433" s="224"/>
      <c r="D433" s="225" t="s">
        <v>144</v>
      </c>
      <c r="E433" s="226" t="s">
        <v>19</v>
      </c>
      <c r="F433" s="227" t="s">
        <v>677</v>
      </c>
      <c r="G433" s="224"/>
      <c r="H433" s="228">
        <v>25.847</v>
      </c>
      <c r="I433" s="229"/>
      <c r="J433" s="224"/>
      <c r="K433" s="224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144</v>
      </c>
      <c r="AU433" s="234" t="s">
        <v>81</v>
      </c>
      <c r="AV433" s="13" t="s">
        <v>81</v>
      </c>
      <c r="AW433" s="13" t="s">
        <v>33</v>
      </c>
      <c r="AX433" s="13" t="s">
        <v>79</v>
      </c>
      <c r="AY433" s="234" t="s">
        <v>133</v>
      </c>
    </row>
    <row r="434" spans="1:65" s="2" customFormat="1" ht="33" customHeight="1">
      <c r="A434" s="39"/>
      <c r="B434" s="40"/>
      <c r="C434" s="257" t="s">
        <v>678</v>
      </c>
      <c r="D434" s="257" t="s">
        <v>438</v>
      </c>
      <c r="E434" s="258" t="s">
        <v>679</v>
      </c>
      <c r="F434" s="259" t="s">
        <v>680</v>
      </c>
      <c r="G434" s="260" t="s">
        <v>155</v>
      </c>
      <c r="H434" s="261">
        <v>31.559</v>
      </c>
      <c r="I434" s="262"/>
      <c r="J434" s="263">
        <f>ROUND(I434*H434,2)</f>
        <v>0</v>
      </c>
      <c r="K434" s="259" t="s">
        <v>139</v>
      </c>
      <c r="L434" s="264"/>
      <c r="M434" s="265" t="s">
        <v>19</v>
      </c>
      <c r="N434" s="266" t="s">
        <v>42</v>
      </c>
      <c r="O434" s="85"/>
      <c r="P434" s="214">
        <f>O434*H434</f>
        <v>0</v>
      </c>
      <c r="Q434" s="214">
        <v>0.00063</v>
      </c>
      <c r="R434" s="214">
        <f>Q434*H434</f>
        <v>0.01988217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342</v>
      </c>
      <c r="AT434" s="216" t="s">
        <v>438</v>
      </c>
      <c r="AU434" s="216" t="s">
        <v>81</v>
      </c>
      <c r="AY434" s="18" t="s">
        <v>133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79</v>
      </c>
      <c r="BK434" s="217">
        <f>ROUND(I434*H434,2)</f>
        <v>0</v>
      </c>
      <c r="BL434" s="18" t="s">
        <v>239</v>
      </c>
      <c r="BM434" s="216" t="s">
        <v>681</v>
      </c>
    </row>
    <row r="435" spans="1:51" s="13" customFormat="1" ht="12">
      <c r="A435" s="13"/>
      <c r="B435" s="223"/>
      <c r="C435" s="224"/>
      <c r="D435" s="225" t="s">
        <v>144</v>
      </c>
      <c r="E435" s="224"/>
      <c r="F435" s="227" t="s">
        <v>682</v>
      </c>
      <c r="G435" s="224"/>
      <c r="H435" s="228">
        <v>31.559</v>
      </c>
      <c r="I435" s="229"/>
      <c r="J435" s="224"/>
      <c r="K435" s="224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144</v>
      </c>
      <c r="AU435" s="234" t="s">
        <v>81</v>
      </c>
      <c r="AV435" s="13" t="s">
        <v>81</v>
      </c>
      <c r="AW435" s="13" t="s">
        <v>4</v>
      </c>
      <c r="AX435" s="13" t="s">
        <v>79</v>
      </c>
      <c r="AY435" s="234" t="s">
        <v>133</v>
      </c>
    </row>
    <row r="436" spans="1:65" s="2" customFormat="1" ht="33" customHeight="1">
      <c r="A436" s="39"/>
      <c r="B436" s="40"/>
      <c r="C436" s="205" t="s">
        <v>683</v>
      </c>
      <c r="D436" s="205" t="s">
        <v>135</v>
      </c>
      <c r="E436" s="206" t="s">
        <v>684</v>
      </c>
      <c r="F436" s="207" t="s">
        <v>685</v>
      </c>
      <c r="G436" s="208" t="s">
        <v>155</v>
      </c>
      <c r="H436" s="209">
        <v>46.343</v>
      </c>
      <c r="I436" s="210"/>
      <c r="J436" s="211">
        <f>ROUND(I436*H436,2)</f>
        <v>0</v>
      </c>
      <c r="K436" s="207" t="s">
        <v>139</v>
      </c>
      <c r="L436" s="45"/>
      <c r="M436" s="212" t="s">
        <v>19</v>
      </c>
      <c r="N436" s="213" t="s">
        <v>42</v>
      </c>
      <c r="O436" s="85"/>
      <c r="P436" s="214">
        <f>O436*H436</f>
        <v>0</v>
      </c>
      <c r="Q436" s="214">
        <v>0.0035</v>
      </c>
      <c r="R436" s="214">
        <f>Q436*H436</f>
        <v>0.16220050000000003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239</v>
      </c>
      <c r="AT436" s="216" t="s">
        <v>135</v>
      </c>
      <c r="AU436" s="216" t="s">
        <v>81</v>
      </c>
      <c r="AY436" s="18" t="s">
        <v>133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79</v>
      </c>
      <c r="BK436" s="217">
        <f>ROUND(I436*H436,2)</f>
        <v>0</v>
      </c>
      <c r="BL436" s="18" t="s">
        <v>239</v>
      </c>
      <c r="BM436" s="216" t="s">
        <v>686</v>
      </c>
    </row>
    <row r="437" spans="1:47" s="2" customFormat="1" ht="12">
      <c r="A437" s="39"/>
      <c r="B437" s="40"/>
      <c r="C437" s="41"/>
      <c r="D437" s="218" t="s">
        <v>142</v>
      </c>
      <c r="E437" s="41"/>
      <c r="F437" s="219" t="s">
        <v>687</v>
      </c>
      <c r="G437" s="41"/>
      <c r="H437" s="41"/>
      <c r="I437" s="220"/>
      <c r="J437" s="41"/>
      <c r="K437" s="41"/>
      <c r="L437" s="45"/>
      <c r="M437" s="221"/>
      <c r="N437" s="222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142</v>
      </c>
      <c r="AU437" s="18" t="s">
        <v>81</v>
      </c>
    </row>
    <row r="438" spans="1:51" s="13" customFormat="1" ht="12">
      <c r="A438" s="13"/>
      <c r="B438" s="223"/>
      <c r="C438" s="224"/>
      <c r="D438" s="225" t="s">
        <v>144</v>
      </c>
      <c r="E438" s="226" t="s">
        <v>19</v>
      </c>
      <c r="F438" s="227" t="s">
        <v>688</v>
      </c>
      <c r="G438" s="224"/>
      <c r="H438" s="228">
        <v>46.343</v>
      </c>
      <c r="I438" s="229"/>
      <c r="J438" s="224"/>
      <c r="K438" s="224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144</v>
      </c>
      <c r="AU438" s="234" t="s">
        <v>81</v>
      </c>
      <c r="AV438" s="13" t="s">
        <v>81</v>
      </c>
      <c r="AW438" s="13" t="s">
        <v>33</v>
      </c>
      <c r="AX438" s="13" t="s">
        <v>79</v>
      </c>
      <c r="AY438" s="234" t="s">
        <v>133</v>
      </c>
    </row>
    <row r="439" spans="1:65" s="2" customFormat="1" ht="49.05" customHeight="1">
      <c r="A439" s="39"/>
      <c r="B439" s="40"/>
      <c r="C439" s="205" t="s">
        <v>689</v>
      </c>
      <c r="D439" s="205" t="s">
        <v>135</v>
      </c>
      <c r="E439" s="206" t="s">
        <v>690</v>
      </c>
      <c r="F439" s="207" t="s">
        <v>691</v>
      </c>
      <c r="G439" s="208" t="s">
        <v>193</v>
      </c>
      <c r="H439" s="209">
        <v>0.379</v>
      </c>
      <c r="I439" s="210"/>
      <c r="J439" s="211">
        <f>ROUND(I439*H439,2)</f>
        <v>0</v>
      </c>
      <c r="K439" s="207" t="s">
        <v>139</v>
      </c>
      <c r="L439" s="45"/>
      <c r="M439" s="212" t="s">
        <v>19</v>
      </c>
      <c r="N439" s="213" t="s">
        <v>42</v>
      </c>
      <c r="O439" s="85"/>
      <c r="P439" s="214">
        <f>O439*H439</f>
        <v>0</v>
      </c>
      <c r="Q439" s="214">
        <v>0</v>
      </c>
      <c r="R439" s="214">
        <f>Q439*H439</f>
        <v>0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239</v>
      </c>
      <c r="AT439" s="216" t="s">
        <v>135</v>
      </c>
      <c r="AU439" s="216" t="s">
        <v>81</v>
      </c>
      <c r="AY439" s="18" t="s">
        <v>133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79</v>
      </c>
      <c r="BK439" s="217">
        <f>ROUND(I439*H439,2)</f>
        <v>0</v>
      </c>
      <c r="BL439" s="18" t="s">
        <v>239</v>
      </c>
      <c r="BM439" s="216" t="s">
        <v>692</v>
      </c>
    </row>
    <row r="440" spans="1:47" s="2" customFormat="1" ht="12">
      <c r="A440" s="39"/>
      <c r="B440" s="40"/>
      <c r="C440" s="41"/>
      <c r="D440" s="218" t="s">
        <v>142</v>
      </c>
      <c r="E440" s="41"/>
      <c r="F440" s="219" t="s">
        <v>693</v>
      </c>
      <c r="G440" s="41"/>
      <c r="H440" s="41"/>
      <c r="I440" s="220"/>
      <c r="J440" s="41"/>
      <c r="K440" s="41"/>
      <c r="L440" s="45"/>
      <c r="M440" s="221"/>
      <c r="N440" s="222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142</v>
      </c>
      <c r="AU440" s="18" t="s">
        <v>81</v>
      </c>
    </row>
    <row r="441" spans="1:65" s="2" customFormat="1" ht="66.75" customHeight="1">
      <c r="A441" s="39"/>
      <c r="B441" s="40"/>
      <c r="C441" s="205" t="s">
        <v>694</v>
      </c>
      <c r="D441" s="205" t="s">
        <v>135</v>
      </c>
      <c r="E441" s="206" t="s">
        <v>695</v>
      </c>
      <c r="F441" s="207" t="s">
        <v>696</v>
      </c>
      <c r="G441" s="208" t="s">
        <v>193</v>
      </c>
      <c r="H441" s="209">
        <v>0.379</v>
      </c>
      <c r="I441" s="210"/>
      <c r="J441" s="211">
        <f>ROUND(I441*H441,2)</f>
        <v>0</v>
      </c>
      <c r="K441" s="207" t="s">
        <v>139</v>
      </c>
      <c r="L441" s="45"/>
      <c r="M441" s="212" t="s">
        <v>19</v>
      </c>
      <c r="N441" s="213" t="s">
        <v>42</v>
      </c>
      <c r="O441" s="85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239</v>
      </c>
      <c r="AT441" s="216" t="s">
        <v>135</v>
      </c>
      <c r="AU441" s="216" t="s">
        <v>81</v>
      </c>
      <c r="AY441" s="18" t="s">
        <v>133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79</v>
      </c>
      <c r="BK441" s="217">
        <f>ROUND(I441*H441,2)</f>
        <v>0</v>
      </c>
      <c r="BL441" s="18" t="s">
        <v>239</v>
      </c>
      <c r="BM441" s="216" t="s">
        <v>697</v>
      </c>
    </row>
    <row r="442" spans="1:47" s="2" customFormat="1" ht="12">
      <c r="A442" s="39"/>
      <c r="B442" s="40"/>
      <c r="C442" s="41"/>
      <c r="D442" s="218" t="s">
        <v>142</v>
      </c>
      <c r="E442" s="41"/>
      <c r="F442" s="219" t="s">
        <v>698</v>
      </c>
      <c r="G442" s="41"/>
      <c r="H442" s="41"/>
      <c r="I442" s="220"/>
      <c r="J442" s="41"/>
      <c r="K442" s="41"/>
      <c r="L442" s="45"/>
      <c r="M442" s="221"/>
      <c r="N442" s="222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142</v>
      </c>
      <c r="AU442" s="18" t="s">
        <v>81</v>
      </c>
    </row>
    <row r="443" spans="1:63" s="12" customFormat="1" ht="22.8" customHeight="1">
      <c r="A443" s="12"/>
      <c r="B443" s="189"/>
      <c r="C443" s="190"/>
      <c r="D443" s="191" t="s">
        <v>70</v>
      </c>
      <c r="E443" s="203" t="s">
        <v>699</v>
      </c>
      <c r="F443" s="203" t="s">
        <v>700</v>
      </c>
      <c r="G443" s="190"/>
      <c r="H443" s="190"/>
      <c r="I443" s="193"/>
      <c r="J443" s="204">
        <f>BK443</f>
        <v>0</v>
      </c>
      <c r="K443" s="190"/>
      <c r="L443" s="195"/>
      <c r="M443" s="196"/>
      <c r="N443" s="197"/>
      <c r="O443" s="197"/>
      <c r="P443" s="198">
        <f>SUM(P444:P465)</f>
        <v>0</v>
      </c>
      <c r="Q443" s="197"/>
      <c r="R443" s="198">
        <f>SUM(R444:R465)</f>
        <v>1.8973286</v>
      </c>
      <c r="S443" s="197"/>
      <c r="T443" s="199">
        <f>SUM(T444:T465)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0" t="s">
        <v>81</v>
      </c>
      <c r="AT443" s="201" t="s">
        <v>70</v>
      </c>
      <c r="AU443" s="201" t="s">
        <v>79</v>
      </c>
      <c r="AY443" s="200" t="s">
        <v>133</v>
      </c>
      <c r="BK443" s="202">
        <f>SUM(BK444:BK465)</f>
        <v>0</v>
      </c>
    </row>
    <row r="444" spans="1:65" s="2" customFormat="1" ht="37.8" customHeight="1">
      <c r="A444" s="39"/>
      <c r="B444" s="40"/>
      <c r="C444" s="205" t="s">
        <v>701</v>
      </c>
      <c r="D444" s="205" t="s">
        <v>135</v>
      </c>
      <c r="E444" s="206" t="s">
        <v>702</v>
      </c>
      <c r="F444" s="207" t="s">
        <v>703</v>
      </c>
      <c r="G444" s="208" t="s">
        <v>155</v>
      </c>
      <c r="H444" s="209">
        <v>13.437</v>
      </c>
      <c r="I444" s="210"/>
      <c r="J444" s="211">
        <f>ROUND(I444*H444,2)</f>
        <v>0</v>
      </c>
      <c r="K444" s="207" t="s">
        <v>139</v>
      </c>
      <c r="L444" s="45"/>
      <c r="M444" s="212" t="s">
        <v>19</v>
      </c>
      <c r="N444" s="213" t="s">
        <v>42</v>
      </c>
      <c r="O444" s="85"/>
      <c r="P444" s="214">
        <f>O444*H444</f>
        <v>0</v>
      </c>
      <c r="Q444" s="214">
        <v>0</v>
      </c>
      <c r="R444" s="214">
        <f>Q444*H444</f>
        <v>0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239</v>
      </c>
      <c r="AT444" s="216" t="s">
        <v>135</v>
      </c>
      <c r="AU444" s="216" t="s">
        <v>81</v>
      </c>
      <c r="AY444" s="18" t="s">
        <v>133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79</v>
      </c>
      <c r="BK444" s="217">
        <f>ROUND(I444*H444,2)</f>
        <v>0</v>
      </c>
      <c r="BL444" s="18" t="s">
        <v>239</v>
      </c>
      <c r="BM444" s="216" t="s">
        <v>704</v>
      </c>
    </row>
    <row r="445" spans="1:47" s="2" customFormat="1" ht="12">
      <c r="A445" s="39"/>
      <c r="B445" s="40"/>
      <c r="C445" s="41"/>
      <c r="D445" s="218" t="s">
        <v>142</v>
      </c>
      <c r="E445" s="41"/>
      <c r="F445" s="219" t="s">
        <v>705</v>
      </c>
      <c r="G445" s="41"/>
      <c r="H445" s="41"/>
      <c r="I445" s="220"/>
      <c r="J445" s="41"/>
      <c r="K445" s="41"/>
      <c r="L445" s="45"/>
      <c r="M445" s="221"/>
      <c r="N445" s="22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142</v>
      </c>
      <c r="AU445" s="18" t="s">
        <v>81</v>
      </c>
    </row>
    <row r="446" spans="1:51" s="13" customFormat="1" ht="12">
      <c r="A446" s="13"/>
      <c r="B446" s="223"/>
      <c r="C446" s="224"/>
      <c r="D446" s="225" t="s">
        <v>144</v>
      </c>
      <c r="E446" s="226" t="s">
        <v>19</v>
      </c>
      <c r="F446" s="227" t="s">
        <v>706</v>
      </c>
      <c r="G446" s="224"/>
      <c r="H446" s="228">
        <v>13.437</v>
      </c>
      <c r="I446" s="229"/>
      <c r="J446" s="224"/>
      <c r="K446" s="224"/>
      <c r="L446" s="230"/>
      <c r="M446" s="231"/>
      <c r="N446" s="232"/>
      <c r="O446" s="232"/>
      <c r="P446" s="232"/>
      <c r="Q446" s="232"/>
      <c r="R446" s="232"/>
      <c r="S446" s="232"/>
      <c r="T446" s="23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4" t="s">
        <v>144</v>
      </c>
      <c r="AU446" s="234" t="s">
        <v>81</v>
      </c>
      <c r="AV446" s="13" t="s">
        <v>81</v>
      </c>
      <c r="AW446" s="13" t="s">
        <v>33</v>
      </c>
      <c r="AX446" s="13" t="s">
        <v>79</v>
      </c>
      <c r="AY446" s="234" t="s">
        <v>133</v>
      </c>
    </row>
    <row r="447" spans="1:65" s="2" customFormat="1" ht="16.5" customHeight="1">
      <c r="A447" s="39"/>
      <c r="B447" s="40"/>
      <c r="C447" s="257" t="s">
        <v>707</v>
      </c>
      <c r="D447" s="257" t="s">
        <v>438</v>
      </c>
      <c r="E447" s="258" t="s">
        <v>641</v>
      </c>
      <c r="F447" s="259" t="s">
        <v>642</v>
      </c>
      <c r="G447" s="260" t="s">
        <v>193</v>
      </c>
      <c r="H447" s="261">
        <v>0.004</v>
      </c>
      <c r="I447" s="262"/>
      <c r="J447" s="263">
        <f>ROUND(I447*H447,2)</f>
        <v>0</v>
      </c>
      <c r="K447" s="259" t="s">
        <v>139</v>
      </c>
      <c r="L447" s="264"/>
      <c r="M447" s="265" t="s">
        <v>19</v>
      </c>
      <c r="N447" s="266" t="s">
        <v>42</v>
      </c>
      <c r="O447" s="85"/>
      <c r="P447" s="214">
        <f>O447*H447</f>
        <v>0</v>
      </c>
      <c r="Q447" s="214">
        <v>1</v>
      </c>
      <c r="R447" s="214">
        <f>Q447*H447</f>
        <v>0.004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342</v>
      </c>
      <c r="AT447" s="216" t="s">
        <v>438</v>
      </c>
      <c r="AU447" s="216" t="s">
        <v>81</v>
      </c>
      <c r="AY447" s="18" t="s">
        <v>133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79</v>
      </c>
      <c r="BK447" s="217">
        <f>ROUND(I447*H447,2)</f>
        <v>0</v>
      </c>
      <c r="BL447" s="18" t="s">
        <v>239</v>
      </c>
      <c r="BM447" s="216" t="s">
        <v>708</v>
      </c>
    </row>
    <row r="448" spans="1:51" s="13" customFormat="1" ht="12">
      <c r="A448" s="13"/>
      <c r="B448" s="223"/>
      <c r="C448" s="224"/>
      <c r="D448" s="225" t="s">
        <v>144</v>
      </c>
      <c r="E448" s="224"/>
      <c r="F448" s="227" t="s">
        <v>709</v>
      </c>
      <c r="G448" s="224"/>
      <c r="H448" s="228">
        <v>0.004</v>
      </c>
      <c r="I448" s="229"/>
      <c r="J448" s="224"/>
      <c r="K448" s="224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144</v>
      </c>
      <c r="AU448" s="234" t="s">
        <v>81</v>
      </c>
      <c r="AV448" s="13" t="s">
        <v>81</v>
      </c>
      <c r="AW448" s="13" t="s">
        <v>4</v>
      </c>
      <c r="AX448" s="13" t="s">
        <v>79</v>
      </c>
      <c r="AY448" s="234" t="s">
        <v>133</v>
      </c>
    </row>
    <row r="449" spans="1:65" s="2" customFormat="1" ht="24.15" customHeight="1">
      <c r="A449" s="39"/>
      <c r="B449" s="40"/>
      <c r="C449" s="205" t="s">
        <v>710</v>
      </c>
      <c r="D449" s="205" t="s">
        <v>135</v>
      </c>
      <c r="E449" s="206" t="s">
        <v>711</v>
      </c>
      <c r="F449" s="207" t="s">
        <v>712</v>
      </c>
      <c r="G449" s="208" t="s">
        <v>155</v>
      </c>
      <c r="H449" s="209">
        <v>276.76</v>
      </c>
      <c r="I449" s="210"/>
      <c r="J449" s="211">
        <f>ROUND(I449*H449,2)</f>
        <v>0</v>
      </c>
      <c r="K449" s="207" t="s">
        <v>139</v>
      </c>
      <c r="L449" s="45"/>
      <c r="M449" s="212" t="s">
        <v>19</v>
      </c>
      <c r="N449" s="213" t="s">
        <v>42</v>
      </c>
      <c r="O449" s="85"/>
      <c r="P449" s="214">
        <f>O449*H449</f>
        <v>0</v>
      </c>
      <c r="Q449" s="214">
        <v>0.00088</v>
      </c>
      <c r="R449" s="214">
        <f>Q449*H449</f>
        <v>0.2435488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239</v>
      </c>
      <c r="AT449" s="216" t="s">
        <v>135</v>
      </c>
      <c r="AU449" s="216" t="s">
        <v>81</v>
      </c>
      <c r="AY449" s="18" t="s">
        <v>133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79</v>
      </c>
      <c r="BK449" s="217">
        <f>ROUND(I449*H449,2)</f>
        <v>0</v>
      </c>
      <c r="BL449" s="18" t="s">
        <v>239</v>
      </c>
      <c r="BM449" s="216" t="s">
        <v>713</v>
      </c>
    </row>
    <row r="450" spans="1:47" s="2" customFormat="1" ht="12">
      <c r="A450" s="39"/>
      <c r="B450" s="40"/>
      <c r="C450" s="41"/>
      <c r="D450" s="218" t="s">
        <v>142</v>
      </c>
      <c r="E450" s="41"/>
      <c r="F450" s="219" t="s">
        <v>714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142</v>
      </c>
      <c r="AU450" s="18" t="s">
        <v>81</v>
      </c>
    </row>
    <row r="451" spans="1:51" s="13" customFormat="1" ht="12">
      <c r="A451" s="13"/>
      <c r="B451" s="223"/>
      <c r="C451" s="224"/>
      <c r="D451" s="225" t="s">
        <v>144</v>
      </c>
      <c r="E451" s="226" t="s">
        <v>19</v>
      </c>
      <c r="F451" s="227" t="s">
        <v>706</v>
      </c>
      <c r="G451" s="224"/>
      <c r="H451" s="228">
        <v>13.437</v>
      </c>
      <c r="I451" s="229"/>
      <c r="J451" s="224"/>
      <c r="K451" s="224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144</v>
      </c>
      <c r="AU451" s="234" t="s">
        <v>81</v>
      </c>
      <c r="AV451" s="13" t="s">
        <v>81</v>
      </c>
      <c r="AW451" s="13" t="s">
        <v>33</v>
      </c>
      <c r="AX451" s="13" t="s">
        <v>71</v>
      </c>
      <c r="AY451" s="234" t="s">
        <v>133</v>
      </c>
    </row>
    <row r="452" spans="1:51" s="13" customFormat="1" ht="12">
      <c r="A452" s="13"/>
      <c r="B452" s="223"/>
      <c r="C452" s="224"/>
      <c r="D452" s="225" t="s">
        <v>144</v>
      </c>
      <c r="E452" s="226" t="s">
        <v>19</v>
      </c>
      <c r="F452" s="227" t="s">
        <v>715</v>
      </c>
      <c r="G452" s="224"/>
      <c r="H452" s="228">
        <v>263.323</v>
      </c>
      <c r="I452" s="229"/>
      <c r="J452" s="224"/>
      <c r="K452" s="224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144</v>
      </c>
      <c r="AU452" s="234" t="s">
        <v>81</v>
      </c>
      <c r="AV452" s="13" t="s">
        <v>81</v>
      </c>
      <c r="AW452" s="13" t="s">
        <v>33</v>
      </c>
      <c r="AX452" s="13" t="s">
        <v>71</v>
      </c>
      <c r="AY452" s="234" t="s">
        <v>133</v>
      </c>
    </row>
    <row r="453" spans="1:51" s="14" customFormat="1" ht="12">
      <c r="A453" s="14"/>
      <c r="B453" s="235"/>
      <c r="C453" s="236"/>
      <c r="D453" s="225" t="s">
        <v>144</v>
      </c>
      <c r="E453" s="237" t="s">
        <v>19</v>
      </c>
      <c r="F453" s="238" t="s">
        <v>166</v>
      </c>
      <c r="G453" s="236"/>
      <c r="H453" s="239">
        <v>276.76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144</v>
      </c>
      <c r="AU453" s="245" t="s">
        <v>81</v>
      </c>
      <c r="AV453" s="14" t="s">
        <v>140</v>
      </c>
      <c r="AW453" s="14" t="s">
        <v>33</v>
      </c>
      <c r="AX453" s="14" t="s">
        <v>79</v>
      </c>
      <c r="AY453" s="245" t="s">
        <v>133</v>
      </c>
    </row>
    <row r="454" spans="1:65" s="2" customFormat="1" ht="44.25" customHeight="1">
      <c r="A454" s="39"/>
      <c r="B454" s="40"/>
      <c r="C454" s="257" t="s">
        <v>716</v>
      </c>
      <c r="D454" s="257" t="s">
        <v>438</v>
      </c>
      <c r="E454" s="258" t="s">
        <v>660</v>
      </c>
      <c r="F454" s="259" t="s">
        <v>661</v>
      </c>
      <c r="G454" s="260" t="s">
        <v>155</v>
      </c>
      <c r="H454" s="261">
        <v>169.113</v>
      </c>
      <c r="I454" s="262"/>
      <c r="J454" s="263">
        <f>ROUND(I454*H454,2)</f>
        <v>0</v>
      </c>
      <c r="K454" s="259" t="s">
        <v>139</v>
      </c>
      <c r="L454" s="264"/>
      <c r="M454" s="265" t="s">
        <v>19</v>
      </c>
      <c r="N454" s="266" t="s">
        <v>42</v>
      </c>
      <c r="O454" s="85"/>
      <c r="P454" s="214">
        <f>O454*H454</f>
        <v>0</v>
      </c>
      <c r="Q454" s="214">
        <v>0.0054</v>
      </c>
      <c r="R454" s="214">
        <f>Q454*H454</f>
        <v>0.9132102000000001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342</v>
      </c>
      <c r="AT454" s="216" t="s">
        <v>438</v>
      </c>
      <c r="AU454" s="216" t="s">
        <v>81</v>
      </c>
      <c r="AY454" s="18" t="s">
        <v>133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79</v>
      </c>
      <c r="BK454" s="217">
        <f>ROUND(I454*H454,2)</f>
        <v>0</v>
      </c>
      <c r="BL454" s="18" t="s">
        <v>239</v>
      </c>
      <c r="BM454" s="216" t="s">
        <v>717</v>
      </c>
    </row>
    <row r="455" spans="1:51" s="13" customFormat="1" ht="12">
      <c r="A455" s="13"/>
      <c r="B455" s="223"/>
      <c r="C455" s="224"/>
      <c r="D455" s="225" t="s">
        <v>144</v>
      </c>
      <c r="E455" s="226" t="s">
        <v>19</v>
      </c>
      <c r="F455" s="227" t="s">
        <v>718</v>
      </c>
      <c r="G455" s="224"/>
      <c r="H455" s="228">
        <v>13.437</v>
      </c>
      <c r="I455" s="229"/>
      <c r="J455" s="224"/>
      <c r="K455" s="224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144</v>
      </c>
      <c r="AU455" s="234" t="s">
        <v>81</v>
      </c>
      <c r="AV455" s="13" t="s">
        <v>81</v>
      </c>
      <c r="AW455" s="13" t="s">
        <v>33</v>
      </c>
      <c r="AX455" s="13" t="s">
        <v>71</v>
      </c>
      <c r="AY455" s="234" t="s">
        <v>133</v>
      </c>
    </row>
    <row r="456" spans="1:51" s="13" customFormat="1" ht="12">
      <c r="A456" s="13"/>
      <c r="B456" s="223"/>
      <c r="C456" s="224"/>
      <c r="D456" s="225" t="s">
        <v>144</v>
      </c>
      <c r="E456" s="226" t="s">
        <v>19</v>
      </c>
      <c r="F456" s="227" t="s">
        <v>719</v>
      </c>
      <c r="G456" s="224"/>
      <c r="H456" s="228">
        <v>131.662</v>
      </c>
      <c r="I456" s="229"/>
      <c r="J456" s="224"/>
      <c r="K456" s="224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144</v>
      </c>
      <c r="AU456" s="234" t="s">
        <v>81</v>
      </c>
      <c r="AV456" s="13" t="s">
        <v>81</v>
      </c>
      <c r="AW456" s="13" t="s">
        <v>33</v>
      </c>
      <c r="AX456" s="13" t="s">
        <v>71</v>
      </c>
      <c r="AY456" s="234" t="s">
        <v>133</v>
      </c>
    </row>
    <row r="457" spans="1:51" s="14" customFormat="1" ht="12">
      <c r="A457" s="14"/>
      <c r="B457" s="235"/>
      <c r="C457" s="236"/>
      <c r="D457" s="225" t="s">
        <v>144</v>
      </c>
      <c r="E457" s="237" t="s">
        <v>19</v>
      </c>
      <c r="F457" s="238" t="s">
        <v>166</v>
      </c>
      <c r="G457" s="236"/>
      <c r="H457" s="239">
        <v>145.099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144</v>
      </c>
      <c r="AU457" s="245" t="s">
        <v>81</v>
      </c>
      <c r="AV457" s="14" t="s">
        <v>140</v>
      </c>
      <c r="AW457" s="14" t="s">
        <v>33</v>
      </c>
      <c r="AX457" s="14" t="s">
        <v>79</v>
      </c>
      <c r="AY457" s="245" t="s">
        <v>133</v>
      </c>
    </row>
    <row r="458" spans="1:51" s="13" customFormat="1" ht="12">
      <c r="A458" s="13"/>
      <c r="B458" s="223"/>
      <c r="C458" s="224"/>
      <c r="D458" s="225" t="s">
        <v>144</v>
      </c>
      <c r="E458" s="224"/>
      <c r="F458" s="227" t="s">
        <v>720</v>
      </c>
      <c r="G458" s="224"/>
      <c r="H458" s="228">
        <v>169.113</v>
      </c>
      <c r="I458" s="229"/>
      <c r="J458" s="224"/>
      <c r="K458" s="224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144</v>
      </c>
      <c r="AU458" s="234" t="s">
        <v>81</v>
      </c>
      <c r="AV458" s="13" t="s">
        <v>81</v>
      </c>
      <c r="AW458" s="13" t="s">
        <v>4</v>
      </c>
      <c r="AX458" s="13" t="s">
        <v>79</v>
      </c>
      <c r="AY458" s="234" t="s">
        <v>133</v>
      </c>
    </row>
    <row r="459" spans="1:65" s="2" customFormat="1" ht="49.05" customHeight="1">
      <c r="A459" s="39"/>
      <c r="B459" s="40"/>
      <c r="C459" s="257" t="s">
        <v>721</v>
      </c>
      <c r="D459" s="257" t="s">
        <v>438</v>
      </c>
      <c r="E459" s="258" t="s">
        <v>722</v>
      </c>
      <c r="F459" s="259" t="s">
        <v>723</v>
      </c>
      <c r="G459" s="260" t="s">
        <v>155</v>
      </c>
      <c r="H459" s="261">
        <v>153.452</v>
      </c>
      <c r="I459" s="262"/>
      <c r="J459" s="263">
        <f>ROUND(I459*H459,2)</f>
        <v>0</v>
      </c>
      <c r="K459" s="259" t="s">
        <v>139</v>
      </c>
      <c r="L459" s="264"/>
      <c r="M459" s="265" t="s">
        <v>19</v>
      </c>
      <c r="N459" s="266" t="s">
        <v>42</v>
      </c>
      <c r="O459" s="85"/>
      <c r="P459" s="214">
        <f>O459*H459</f>
        <v>0</v>
      </c>
      <c r="Q459" s="214">
        <v>0.0048</v>
      </c>
      <c r="R459" s="214">
        <f>Q459*H459</f>
        <v>0.7365695999999999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342</v>
      </c>
      <c r="AT459" s="216" t="s">
        <v>438</v>
      </c>
      <c r="AU459" s="216" t="s">
        <v>81</v>
      </c>
      <c r="AY459" s="18" t="s">
        <v>133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79</v>
      </c>
      <c r="BK459" s="217">
        <f>ROUND(I459*H459,2)</f>
        <v>0</v>
      </c>
      <c r="BL459" s="18" t="s">
        <v>239</v>
      </c>
      <c r="BM459" s="216" t="s">
        <v>724</v>
      </c>
    </row>
    <row r="460" spans="1:51" s="13" customFormat="1" ht="12">
      <c r="A460" s="13"/>
      <c r="B460" s="223"/>
      <c r="C460" s="224"/>
      <c r="D460" s="225" t="s">
        <v>144</v>
      </c>
      <c r="E460" s="226" t="s">
        <v>19</v>
      </c>
      <c r="F460" s="227" t="s">
        <v>725</v>
      </c>
      <c r="G460" s="224"/>
      <c r="H460" s="228">
        <v>131.662</v>
      </c>
      <c r="I460" s="229"/>
      <c r="J460" s="224"/>
      <c r="K460" s="224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144</v>
      </c>
      <c r="AU460" s="234" t="s">
        <v>81</v>
      </c>
      <c r="AV460" s="13" t="s">
        <v>81</v>
      </c>
      <c r="AW460" s="13" t="s">
        <v>33</v>
      </c>
      <c r="AX460" s="13" t="s">
        <v>79</v>
      </c>
      <c r="AY460" s="234" t="s">
        <v>133</v>
      </c>
    </row>
    <row r="461" spans="1:51" s="13" customFormat="1" ht="12">
      <c r="A461" s="13"/>
      <c r="B461" s="223"/>
      <c r="C461" s="224"/>
      <c r="D461" s="225" t="s">
        <v>144</v>
      </c>
      <c r="E461" s="224"/>
      <c r="F461" s="227" t="s">
        <v>726</v>
      </c>
      <c r="G461" s="224"/>
      <c r="H461" s="228">
        <v>153.452</v>
      </c>
      <c r="I461" s="229"/>
      <c r="J461" s="224"/>
      <c r="K461" s="224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144</v>
      </c>
      <c r="AU461" s="234" t="s">
        <v>81</v>
      </c>
      <c r="AV461" s="13" t="s">
        <v>81</v>
      </c>
      <c r="AW461" s="13" t="s">
        <v>4</v>
      </c>
      <c r="AX461" s="13" t="s">
        <v>79</v>
      </c>
      <c r="AY461" s="234" t="s">
        <v>133</v>
      </c>
    </row>
    <row r="462" spans="1:65" s="2" customFormat="1" ht="49.05" customHeight="1">
      <c r="A462" s="39"/>
      <c r="B462" s="40"/>
      <c r="C462" s="205" t="s">
        <v>727</v>
      </c>
      <c r="D462" s="205" t="s">
        <v>135</v>
      </c>
      <c r="E462" s="206" t="s">
        <v>728</v>
      </c>
      <c r="F462" s="207" t="s">
        <v>729</v>
      </c>
      <c r="G462" s="208" t="s">
        <v>193</v>
      </c>
      <c r="H462" s="209">
        <v>1.897</v>
      </c>
      <c r="I462" s="210"/>
      <c r="J462" s="211">
        <f>ROUND(I462*H462,2)</f>
        <v>0</v>
      </c>
      <c r="K462" s="207" t="s">
        <v>139</v>
      </c>
      <c r="L462" s="45"/>
      <c r="M462" s="212" t="s">
        <v>19</v>
      </c>
      <c r="N462" s="213" t="s">
        <v>42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239</v>
      </c>
      <c r="AT462" s="216" t="s">
        <v>135</v>
      </c>
      <c r="AU462" s="216" t="s">
        <v>81</v>
      </c>
      <c r="AY462" s="18" t="s">
        <v>133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79</v>
      </c>
      <c r="BK462" s="217">
        <f>ROUND(I462*H462,2)</f>
        <v>0</v>
      </c>
      <c r="BL462" s="18" t="s">
        <v>239</v>
      </c>
      <c r="BM462" s="216" t="s">
        <v>730</v>
      </c>
    </row>
    <row r="463" spans="1:47" s="2" customFormat="1" ht="12">
      <c r="A463" s="39"/>
      <c r="B463" s="40"/>
      <c r="C463" s="41"/>
      <c r="D463" s="218" t="s">
        <v>142</v>
      </c>
      <c r="E463" s="41"/>
      <c r="F463" s="219" t="s">
        <v>731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142</v>
      </c>
      <c r="AU463" s="18" t="s">
        <v>81</v>
      </c>
    </row>
    <row r="464" spans="1:65" s="2" customFormat="1" ht="62.7" customHeight="1">
      <c r="A464" s="39"/>
      <c r="B464" s="40"/>
      <c r="C464" s="205" t="s">
        <v>732</v>
      </c>
      <c r="D464" s="205" t="s">
        <v>135</v>
      </c>
      <c r="E464" s="206" t="s">
        <v>733</v>
      </c>
      <c r="F464" s="207" t="s">
        <v>734</v>
      </c>
      <c r="G464" s="208" t="s">
        <v>193</v>
      </c>
      <c r="H464" s="209">
        <v>1.897</v>
      </c>
      <c r="I464" s="210"/>
      <c r="J464" s="211">
        <f>ROUND(I464*H464,2)</f>
        <v>0</v>
      </c>
      <c r="K464" s="207" t="s">
        <v>139</v>
      </c>
      <c r="L464" s="45"/>
      <c r="M464" s="212" t="s">
        <v>19</v>
      </c>
      <c r="N464" s="213" t="s">
        <v>42</v>
      </c>
      <c r="O464" s="85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239</v>
      </c>
      <c r="AT464" s="216" t="s">
        <v>135</v>
      </c>
      <c r="AU464" s="216" t="s">
        <v>81</v>
      </c>
      <c r="AY464" s="18" t="s">
        <v>133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79</v>
      </c>
      <c r="BK464" s="217">
        <f>ROUND(I464*H464,2)</f>
        <v>0</v>
      </c>
      <c r="BL464" s="18" t="s">
        <v>239</v>
      </c>
      <c r="BM464" s="216" t="s">
        <v>735</v>
      </c>
    </row>
    <row r="465" spans="1:47" s="2" customFormat="1" ht="12">
      <c r="A465" s="39"/>
      <c r="B465" s="40"/>
      <c r="C465" s="41"/>
      <c r="D465" s="218" t="s">
        <v>142</v>
      </c>
      <c r="E465" s="41"/>
      <c r="F465" s="219" t="s">
        <v>736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142</v>
      </c>
      <c r="AU465" s="18" t="s">
        <v>81</v>
      </c>
    </row>
    <row r="466" spans="1:63" s="12" customFormat="1" ht="22.8" customHeight="1">
      <c r="A466" s="12"/>
      <c r="B466" s="189"/>
      <c r="C466" s="190"/>
      <c r="D466" s="191" t="s">
        <v>70</v>
      </c>
      <c r="E466" s="203" t="s">
        <v>737</v>
      </c>
      <c r="F466" s="203" t="s">
        <v>738</v>
      </c>
      <c r="G466" s="190"/>
      <c r="H466" s="190"/>
      <c r="I466" s="193"/>
      <c r="J466" s="204">
        <f>BK466</f>
        <v>0</v>
      </c>
      <c r="K466" s="190"/>
      <c r="L466" s="195"/>
      <c r="M466" s="196"/>
      <c r="N466" s="197"/>
      <c r="O466" s="197"/>
      <c r="P466" s="198">
        <f>SUM(P467:P486)</f>
        <v>0</v>
      </c>
      <c r="Q466" s="197"/>
      <c r="R466" s="198">
        <f>SUM(R467:R486)</f>
        <v>1.007742</v>
      </c>
      <c r="S466" s="197"/>
      <c r="T466" s="199">
        <f>SUM(T467:T486)</f>
        <v>0.6093080000000001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00" t="s">
        <v>81</v>
      </c>
      <c r="AT466" s="201" t="s">
        <v>70</v>
      </c>
      <c r="AU466" s="201" t="s">
        <v>79</v>
      </c>
      <c r="AY466" s="200" t="s">
        <v>133</v>
      </c>
      <c r="BK466" s="202">
        <f>SUM(BK467:BK486)</f>
        <v>0</v>
      </c>
    </row>
    <row r="467" spans="1:65" s="2" customFormat="1" ht="49.05" customHeight="1">
      <c r="A467" s="39"/>
      <c r="B467" s="40"/>
      <c r="C467" s="205" t="s">
        <v>739</v>
      </c>
      <c r="D467" s="205" t="s">
        <v>135</v>
      </c>
      <c r="E467" s="206" t="s">
        <v>740</v>
      </c>
      <c r="F467" s="207" t="s">
        <v>741</v>
      </c>
      <c r="G467" s="208" t="s">
        <v>155</v>
      </c>
      <c r="H467" s="209">
        <v>435.22</v>
      </c>
      <c r="I467" s="210"/>
      <c r="J467" s="211">
        <f>ROUND(I467*H467,2)</f>
        <v>0</v>
      </c>
      <c r="K467" s="207" t="s">
        <v>139</v>
      </c>
      <c r="L467" s="45"/>
      <c r="M467" s="212" t="s">
        <v>19</v>
      </c>
      <c r="N467" s="213" t="s">
        <v>42</v>
      </c>
      <c r="O467" s="85"/>
      <c r="P467" s="214">
        <f>O467*H467</f>
        <v>0</v>
      </c>
      <c r="Q467" s="214">
        <v>0</v>
      </c>
      <c r="R467" s="214">
        <f>Q467*H467</f>
        <v>0</v>
      </c>
      <c r="S467" s="214">
        <v>0.0014</v>
      </c>
      <c r="T467" s="215">
        <f>S467*H467</f>
        <v>0.6093080000000001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239</v>
      </c>
      <c r="AT467" s="216" t="s">
        <v>135</v>
      </c>
      <c r="AU467" s="216" t="s">
        <v>81</v>
      </c>
      <c r="AY467" s="18" t="s">
        <v>133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79</v>
      </c>
      <c r="BK467" s="217">
        <f>ROUND(I467*H467,2)</f>
        <v>0</v>
      </c>
      <c r="BL467" s="18" t="s">
        <v>239</v>
      </c>
      <c r="BM467" s="216" t="s">
        <v>742</v>
      </c>
    </row>
    <row r="468" spans="1:47" s="2" customFormat="1" ht="12">
      <c r="A468" s="39"/>
      <c r="B468" s="40"/>
      <c r="C468" s="41"/>
      <c r="D468" s="218" t="s">
        <v>142</v>
      </c>
      <c r="E468" s="41"/>
      <c r="F468" s="219" t="s">
        <v>743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142</v>
      </c>
      <c r="AU468" s="18" t="s">
        <v>81</v>
      </c>
    </row>
    <row r="469" spans="1:51" s="13" customFormat="1" ht="12">
      <c r="A469" s="13"/>
      <c r="B469" s="223"/>
      <c r="C469" s="224"/>
      <c r="D469" s="225" t="s">
        <v>144</v>
      </c>
      <c r="E469" s="226" t="s">
        <v>19</v>
      </c>
      <c r="F469" s="227" t="s">
        <v>744</v>
      </c>
      <c r="G469" s="224"/>
      <c r="H469" s="228">
        <v>199.548</v>
      </c>
      <c r="I469" s="229"/>
      <c r="J469" s="224"/>
      <c r="K469" s="224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144</v>
      </c>
      <c r="AU469" s="234" t="s">
        <v>81</v>
      </c>
      <c r="AV469" s="13" t="s">
        <v>81</v>
      </c>
      <c r="AW469" s="13" t="s">
        <v>33</v>
      </c>
      <c r="AX469" s="13" t="s">
        <v>71</v>
      </c>
      <c r="AY469" s="234" t="s">
        <v>133</v>
      </c>
    </row>
    <row r="470" spans="1:51" s="13" customFormat="1" ht="12">
      <c r="A470" s="13"/>
      <c r="B470" s="223"/>
      <c r="C470" s="224"/>
      <c r="D470" s="225" t="s">
        <v>144</v>
      </c>
      <c r="E470" s="226" t="s">
        <v>19</v>
      </c>
      <c r="F470" s="227" t="s">
        <v>745</v>
      </c>
      <c r="G470" s="224"/>
      <c r="H470" s="228">
        <v>235.672</v>
      </c>
      <c r="I470" s="229"/>
      <c r="J470" s="224"/>
      <c r="K470" s="224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144</v>
      </c>
      <c r="AU470" s="234" t="s">
        <v>81</v>
      </c>
      <c r="AV470" s="13" t="s">
        <v>81</v>
      </c>
      <c r="AW470" s="13" t="s">
        <v>33</v>
      </c>
      <c r="AX470" s="13" t="s">
        <v>71</v>
      </c>
      <c r="AY470" s="234" t="s">
        <v>133</v>
      </c>
    </row>
    <row r="471" spans="1:51" s="14" customFormat="1" ht="12">
      <c r="A471" s="14"/>
      <c r="B471" s="235"/>
      <c r="C471" s="236"/>
      <c r="D471" s="225" t="s">
        <v>144</v>
      </c>
      <c r="E471" s="237" t="s">
        <v>19</v>
      </c>
      <c r="F471" s="238" t="s">
        <v>166</v>
      </c>
      <c r="G471" s="236"/>
      <c r="H471" s="239">
        <v>435.22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144</v>
      </c>
      <c r="AU471" s="245" t="s">
        <v>81</v>
      </c>
      <c r="AV471" s="14" t="s">
        <v>140</v>
      </c>
      <c r="AW471" s="14" t="s">
        <v>33</v>
      </c>
      <c r="AX471" s="14" t="s">
        <v>79</v>
      </c>
      <c r="AY471" s="245" t="s">
        <v>133</v>
      </c>
    </row>
    <row r="472" spans="1:65" s="2" customFormat="1" ht="44.25" customHeight="1">
      <c r="A472" s="39"/>
      <c r="B472" s="40"/>
      <c r="C472" s="205" t="s">
        <v>746</v>
      </c>
      <c r="D472" s="205" t="s">
        <v>135</v>
      </c>
      <c r="E472" s="206" t="s">
        <v>747</v>
      </c>
      <c r="F472" s="207" t="s">
        <v>748</v>
      </c>
      <c r="G472" s="208" t="s">
        <v>155</v>
      </c>
      <c r="H472" s="209">
        <v>20.924</v>
      </c>
      <c r="I472" s="210"/>
      <c r="J472" s="211">
        <f>ROUND(I472*H472,2)</f>
        <v>0</v>
      </c>
      <c r="K472" s="207" t="s">
        <v>139</v>
      </c>
      <c r="L472" s="45"/>
      <c r="M472" s="212" t="s">
        <v>19</v>
      </c>
      <c r="N472" s="213" t="s">
        <v>42</v>
      </c>
      <c r="O472" s="85"/>
      <c r="P472" s="214">
        <f>O472*H472</f>
        <v>0</v>
      </c>
      <c r="Q472" s="214">
        <v>0.006</v>
      </c>
      <c r="R472" s="214">
        <f>Q472*H472</f>
        <v>0.125544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239</v>
      </c>
      <c r="AT472" s="216" t="s">
        <v>135</v>
      </c>
      <c r="AU472" s="216" t="s">
        <v>81</v>
      </c>
      <c r="AY472" s="18" t="s">
        <v>133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79</v>
      </c>
      <c r="BK472" s="217">
        <f>ROUND(I472*H472,2)</f>
        <v>0</v>
      </c>
      <c r="BL472" s="18" t="s">
        <v>239</v>
      </c>
      <c r="BM472" s="216" t="s">
        <v>749</v>
      </c>
    </row>
    <row r="473" spans="1:47" s="2" customFormat="1" ht="12">
      <c r="A473" s="39"/>
      <c r="B473" s="40"/>
      <c r="C473" s="41"/>
      <c r="D473" s="218" t="s">
        <v>142</v>
      </c>
      <c r="E473" s="41"/>
      <c r="F473" s="219" t="s">
        <v>750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142</v>
      </c>
      <c r="AU473" s="18" t="s">
        <v>81</v>
      </c>
    </row>
    <row r="474" spans="1:51" s="13" customFormat="1" ht="12">
      <c r="A474" s="13"/>
      <c r="B474" s="223"/>
      <c r="C474" s="224"/>
      <c r="D474" s="225" t="s">
        <v>144</v>
      </c>
      <c r="E474" s="226" t="s">
        <v>19</v>
      </c>
      <c r="F474" s="227" t="s">
        <v>751</v>
      </c>
      <c r="G474" s="224"/>
      <c r="H474" s="228">
        <v>20.924</v>
      </c>
      <c r="I474" s="229"/>
      <c r="J474" s="224"/>
      <c r="K474" s="224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144</v>
      </c>
      <c r="AU474" s="234" t="s">
        <v>81</v>
      </c>
      <c r="AV474" s="13" t="s">
        <v>81</v>
      </c>
      <c r="AW474" s="13" t="s">
        <v>33</v>
      </c>
      <c r="AX474" s="13" t="s">
        <v>79</v>
      </c>
      <c r="AY474" s="234" t="s">
        <v>133</v>
      </c>
    </row>
    <row r="475" spans="1:65" s="2" customFormat="1" ht="24.15" customHeight="1">
      <c r="A475" s="39"/>
      <c r="B475" s="40"/>
      <c r="C475" s="257" t="s">
        <v>752</v>
      </c>
      <c r="D475" s="257" t="s">
        <v>438</v>
      </c>
      <c r="E475" s="258" t="s">
        <v>753</v>
      </c>
      <c r="F475" s="259" t="s">
        <v>754</v>
      </c>
      <c r="G475" s="260" t="s">
        <v>155</v>
      </c>
      <c r="H475" s="261">
        <v>21.97</v>
      </c>
      <c r="I475" s="262"/>
      <c r="J475" s="263">
        <f>ROUND(I475*H475,2)</f>
        <v>0</v>
      </c>
      <c r="K475" s="259" t="s">
        <v>139</v>
      </c>
      <c r="L475" s="264"/>
      <c r="M475" s="265" t="s">
        <v>19</v>
      </c>
      <c r="N475" s="266" t="s">
        <v>42</v>
      </c>
      <c r="O475" s="85"/>
      <c r="P475" s="214">
        <f>O475*H475</f>
        <v>0</v>
      </c>
      <c r="Q475" s="214">
        <v>0.0024</v>
      </c>
      <c r="R475" s="214">
        <f>Q475*H475</f>
        <v>0.05272799999999999</v>
      </c>
      <c r="S475" s="214">
        <v>0</v>
      </c>
      <c r="T475" s="21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6" t="s">
        <v>342</v>
      </c>
      <c r="AT475" s="216" t="s">
        <v>438</v>
      </c>
      <c r="AU475" s="216" t="s">
        <v>81</v>
      </c>
      <c r="AY475" s="18" t="s">
        <v>133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8" t="s">
        <v>79</v>
      </c>
      <c r="BK475" s="217">
        <f>ROUND(I475*H475,2)</f>
        <v>0</v>
      </c>
      <c r="BL475" s="18" t="s">
        <v>239</v>
      </c>
      <c r="BM475" s="216" t="s">
        <v>755</v>
      </c>
    </row>
    <row r="476" spans="1:51" s="13" customFormat="1" ht="12">
      <c r="A476" s="13"/>
      <c r="B476" s="223"/>
      <c r="C476" s="224"/>
      <c r="D476" s="225" t="s">
        <v>144</v>
      </c>
      <c r="E476" s="226" t="s">
        <v>19</v>
      </c>
      <c r="F476" s="227" t="s">
        <v>751</v>
      </c>
      <c r="G476" s="224"/>
      <c r="H476" s="228">
        <v>20.924</v>
      </c>
      <c r="I476" s="229"/>
      <c r="J476" s="224"/>
      <c r="K476" s="224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144</v>
      </c>
      <c r="AU476" s="234" t="s">
        <v>81</v>
      </c>
      <c r="AV476" s="13" t="s">
        <v>81</v>
      </c>
      <c r="AW476" s="13" t="s">
        <v>33</v>
      </c>
      <c r="AX476" s="13" t="s">
        <v>79</v>
      </c>
      <c r="AY476" s="234" t="s">
        <v>133</v>
      </c>
    </row>
    <row r="477" spans="1:51" s="13" customFormat="1" ht="12">
      <c r="A477" s="13"/>
      <c r="B477" s="223"/>
      <c r="C477" s="224"/>
      <c r="D477" s="225" t="s">
        <v>144</v>
      </c>
      <c r="E477" s="224"/>
      <c r="F477" s="227" t="s">
        <v>756</v>
      </c>
      <c r="G477" s="224"/>
      <c r="H477" s="228">
        <v>21.97</v>
      </c>
      <c r="I477" s="229"/>
      <c r="J477" s="224"/>
      <c r="K477" s="224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144</v>
      </c>
      <c r="AU477" s="234" t="s">
        <v>81</v>
      </c>
      <c r="AV477" s="13" t="s">
        <v>81</v>
      </c>
      <c r="AW477" s="13" t="s">
        <v>4</v>
      </c>
      <c r="AX477" s="13" t="s">
        <v>79</v>
      </c>
      <c r="AY477" s="234" t="s">
        <v>133</v>
      </c>
    </row>
    <row r="478" spans="1:65" s="2" customFormat="1" ht="44.25" customHeight="1">
      <c r="A478" s="39"/>
      <c r="B478" s="40"/>
      <c r="C478" s="205" t="s">
        <v>757</v>
      </c>
      <c r="D478" s="205" t="s">
        <v>135</v>
      </c>
      <c r="E478" s="206" t="s">
        <v>758</v>
      </c>
      <c r="F478" s="207" t="s">
        <v>759</v>
      </c>
      <c r="G478" s="208" t="s">
        <v>155</v>
      </c>
      <c r="H478" s="209">
        <v>131.662</v>
      </c>
      <c r="I478" s="210"/>
      <c r="J478" s="211">
        <f>ROUND(I478*H478,2)</f>
        <v>0</v>
      </c>
      <c r="K478" s="207" t="s">
        <v>139</v>
      </c>
      <c r="L478" s="45"/>
      <c r="M478" s="212" t="s">
        <v>19</v>
      </c>
      <c r="N478" s="213" t="s">
        <v>42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239</v>
      </c>
      <c r="AT478" s="216" t="s">
        <v>135</v>
      </c>
      <c r="AU478" s="216" t="s">
        <v>81</v>
      </c>
      <c r="AY478" s="18" t="s">
        <v>133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79</v>
      </c>
      <c r="BK478" s="217">
        <f>ROUND(I478*H478,2)</f>
        <v>0</v>
      </c>
      <c r="BL478" s="18" t="s">
        <v>239</v>
      </c>
      <c r="BM478" s="216" t="s">
        <v>760</v>
      </c>
    </row>
    <row r="479" spans="1:47" s="2" customFormat="1" ht="12">
      <c r="A479" s="39"/>
      <c r="B479" s="40"/>
      <c r="C479" s="41"/>
      <c r="D479" s="218" t="s">
        <v>142</v>
      </c>
      <c r="E479" s="41"/>
      <c r="F479" s="219" t="s">
        <v>761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142</v>
      </c>
      <c r="AU479" s="18" t="s">
        <v>81</v>
      </c>
    </row>
    <row r="480" spans="1:51" s="13" customFormat="1" ht="12">
      <c r="A480" s="13"/>
      <c r="B480" s="223"/>
      <c r="C480" s="224"/>
      <c r="D480" s="225" t="s">
        <v>144</v>
      </c>
      <c r="E480" s="226" t="s">
        <v>19</v>
      </c>
      <c r="F480" s="227" t="s">
        <v>725</v>
      </c>
      <c r="G480" s="224"/>
      <c r="H480" s="228">
        <v>131.662</v>
      </c>
      <c r="I480" s="229"/>
      <c r="J480" s="224"/>
      <c r="K480" s="224"/>
      <c r="L480" s="230"/>
      <c r="M480" s="231"/>
      <c r="N480" s="232"/>
      <c r="O480" s="232"/>
      <c r="P480" s="232"/>
      <c r="Q480" s="232"/>
      <c r="R480" s="232"/>
      <c r="S480" s="232"/>
      <c r="T480" s="23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4" t="s">
        <v>144</v>
      </c>
      <c r="AU480" s="234" t="s">
        <v>81</v>
      </c>
      <c r="AV480" s="13" t="s">
        <v>81</v>
      </c>
      <c r="AW480" s="13" t="s">
        <v>33</v>
      </c>
      <c r="AX480" s="13" t="s">
        <v>79</v>
      </c>
      <c r="AY480" s="234" t="s">
        <v>133</v>
      </c>
    </row>
    <row r="481" spans="1:65" s="2" customFormat="1" ht="24.15" customHeight="1">
      <c r="A481" s="39"/>
      <c r="B481" s="40"/>
      <c r="C481" s="257" t="s">
        <v>762</v>
      </c>
      <c r="D481" s="257" t="s">
        <v>438</v>
      </c>
      <c r="E481" s="258" t="s">
        <v>763</v>
      </c>
      <c r="F481" s="259" t="s">
        <v>764</v>
      </c>
      <c r="G481" s="260" t="s">
        <v>155</v>
      </c>
      <c r="H481" s="261">
        <v>138.245</v>
      </c>
      <c r="I481" s="262"/>
      <c r="J481" s="263">
        <f>ROUND(I481*H481,2)</f>
        <v>0</v>
      </c>
      <c r="K481" s="259" t="s">
        <v>139</v>
      </c>
      <c r="L481" s="264"/>
      <c r="M481" s="265" t="s">
        <v>19</v>
      </c>
      <c r="N481" s="266" t="s">
        <v>42</v>
      </c>
      <c r="O481" s="85"/>
      <c r="P481" s="214">
        <f>O481*H481</f>
        <v>0</v>
      </c>
      <c r="Q481" s="214">
        <v>0.006</v>
      </c>
      <c r="R481" s="214">
        <f>Q481*H481</f>
        <v>0.82947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342</v>
      </c>
      <c r="AT481" s="216" t="s">
        <v>438</v>
      </c>
      <c r="AU481" s="216" t="s">
        <v>81</v>
      </c>
      <c r="AY481" s="18" t="s">
        <v>133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79</v>
      </c>
      <c r="BK481" s="217">
        <f>ROUND(I481*H481,2)</f>
        <v>0</v>
      </c>
      <c r="BL481" s="18" t="s">
        <v>239</v>
      </c>
      <c r="BM481" s="216" t="s">
        <v>765</v>
      </c>
    </row>
    <row r="482" spans="1:51" s="13" customFormat="1" ht="12">
      <c r="A482" s="13"/>
      <c r="B482" s="223"/>
      <c r="C482" s="224"/>
      <c r="D482" s="225" t="s">
        <v>144</v>
      </c>
      <c r="E482" s="224"/>
      <c r="F482" s="227" t="s">
        <v>766</v>
      </c>
      <c r="G482" s="224"/>
      <c r="H482" s="228">
        <v>138.245</v>
      </c>
      <c r="I482" s="229"/>
      <c r="J482" s="224"/>
      <c r="K482" s="224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144</v>
      </c>
      <c r="AU482" s="234" t="s">
        <v>81</v>
      </c>
      <c r="AV482" s="13" t="s">
        <v>81</v>
      </c>
      <c r="AW482" s="13" t="s">
        <v>4</v>
      </c>
      <c r="AX482" s="13" t="s">
        <v>79</v>
      </c>
      <c r="AY482" s="234" t="s">
        <v>133</v>
      </c>
    </row>
    <row r="483" spans="1:65" s="2" customFormat="1" ht="55.5" customHeight="1">
      <c r="A483" s="39"/>
      <c r="B483" s="40"/>
      <c r="C483" s="205" t="s">
        <v>767</v>
      </c>
      <c r="D483" s="205" t="s">
        <v>135</v>
      </c>
      <c r="E483" s="206" t="s">
        <v>768</v>
      </c>
      <c r="F483" s="207" t="s">
        <v>769</v>
      </c>
      <c r="G483" s="208" t="s">
        <v>193</v>
      </c>
      <c r="H483" s="209">
        <v>1.008</v>
      </c>
      <c r="I483" s="210"/>
      <c r="J483" s="211">
        <f>ROUND(I483*H483,2)</f>
        <v>0</v>
      </c>
      <c r="K483" s="207" t="s">
        <v>139</v>
      </c>
      <c r="L483" s="45"/>
      <c r="M483" s="212" t="s">
        <v>19</v>
      </c>
      <c r="N483" s="213" t="s">
        <v>42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239</v>
      </c>
      <c r="AT483" s="216" t="s">
        <v>135</v>
      </c>
      <c r="AU483" s="216" t="s">
        <v>81</v>
      </c>
      <c r="AY483" s="18" t="s">
        <v>133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79</v>
      </c>
      <c r="BK483" s="217">
        <f>ROUND(I483*H483,2)</f>
        <v>0</v>
      </c>
      <c r="BL483" s="18" t="s">
        <v>239</v>
      </c>
      <c r="BM483" s="216" t="s">
        <v>770</v>
      </c>
    </row>
    <row r="484" spans="1:47" s="2" customFormat="1" ht="12">
      <c r="A484" s="39"/>
      <c r="B484" s="40"/>
      <c r="C484" s="41"/>
      <c r="D484" s="218" t="s">
        <v>142</v>
      </c>
      <c r="E484" s="41"/>
      <c r="F484" s="219" t="s">
        <v>771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142</v>
      </c>
      <c r="AU484" s="18" t="s">
        <v>81</v>
      </c>
    </row>
    <row r="485" spans="1:65" s="2" customFormat="1" ht="62.7" customHeight="1">
      <c r="A485" s="39"/>
      <c r="B485" s="40"/>
      <c r="C485" s="205" t="s">
        <v>772</v>
      </c>
      <c r="D485" s="205" t="s">
        <v>135</v>
      </c>
      <c r="E485" s="206" t="s">
        <v>773</v>
      </c>
      <c r="F485" s="207" t="s">
        <v>774</v>
      </c>
      <c r="G485" s="208" t="s">
        <v>193</v>
      </c>
      <c r="H485" s="209">
        <v>1.008</v>
      </c>
      <c r="I485" s="210"/>
      <c r="J485" s="211">
        <f>ROUND(I485*H485,2)</f>
        <v>0</v>
      </c>
      <c r="K485" s="207" t="s">
        <v>139</v>
      </c>
      <c r="L485" s="45"/>
      <c r="M485" s="212" t="s">
        <v>19</v>
      </c>
      <c r="N485" s="213" t="s">
        <v>42</v>
      </c>
      <c r="O485" s="85"/>
      <c r="P485" s="214">
        <f>O485*H485</f>
        <v>0</v>
      </c>
      <c r="Q485" s="214">
        <v>0</v>
      </c>
      <c r="R485" s="214">
        <f>Q485*H485</f>
        <v>0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239</v>
      </c>
      <c r="AT485" s="216" t="s">
        <v>135</v>
      </c>
      <c r="AU485" s="216" t="s">
        <v>81</v>
      </c>
      <c r="AY485" s="18" t="s">
        <v>133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79</v>
      </c>
      <c r="BK485" s="217">
        <f>ROUND(I485*H485,2)</f>
        <v>0</v>
      </c>
      <c r="BL485" s="18" t="s">
        <v>239</v>
      </c>
      <c r="BM485" s="216" t="s">
        <v>775</v>
      </c>
    </row>
    <row r="486" spans="1:47" s="2" customFormat="1" ht="12">
      <c r="A486" s="39"/>
      <c r="B486" s="40"/>
      <c r="C486" s="41"/>
      <c r="D486" s="218" t="s">
        <v>142</v>
      </c>
      <c r="E486" s="41"/>
      <c r="F486" s="219" t="s">
        <v>776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142</v>
      </c>
      <c r="AU486" s="18" t="s">
        <v>81</v>
      </c>
    </row>
    <row r="487" spans="1:63" s="12" customFormat="1" ht="22.8" customHeight="1">
      <c r="A487" s="12"/>
      <c r="B487" s="189"/>
      <c r="C487" s="190"/>
      <c r="D487" s="191" t="s">
        <v>70</v>
      </c>
      <c r="E487" s="203" t="s">
        <v>777</v>
      </c>
      <c r="F487" s="203" t="s">
        <v>778</v>
      </c>
      <c r="G487" s="190"/>
      <c r="H487" s="190"/>
      <c r="I487" s="193"/>
      <c r="J487" s="204">
        <f>BK487</f>
        <v>0</v>
      </c>
      <c r="K487" s="190"/>
      <c r="L487" s="195"/>
      <c r="M487" s="196"/>
      <c r="N487" s="197"/>
      <c r="O487" s="197"/>
      <c r="P487" s="198">
        <f>SUM(P488:P490)</f>
        <v>0</v>
      </c>
      <c r="Q487" s="197"/>
      <c r="R487" s="198">
        <f>SUM(R488:R490)</f>
        <v>0.01785</v>
      </c>
      <c r="S487" s="197"/>
      <c r="T487" s="199">
        <f>SUM(T488:T490)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0" t="s">
        <v>81</v>
      </c>
      <c r="AT487" s="201" t="s">
        <v>70</v>
      </c>
      <c r="AU487" s="201" t="s">
        <v>79</v>
      </c>
      <c r="AY487" s="200" t="s">
        <v>133</v>
      </c>
      <c r="BK487" s="202">
        <f>SUM(BK488:BK490)</f>
        <v>0</v>
      </c>
    </row>
    <row r="488" spans="1:65" s="2" customFormat="1" ht="33" customHeight="1">
      <c r="A488" s="39"/>
      <c r="B488" s="40"/>
      <c r="C488" s="205" t="s">
        <v>779</v>
      </c>
      <c r="D488" s="205" t="s">
        <v>135</v>
      </c>
      <c r="E488" s="206" t="s">
        <v>780</v>
      </c>
      <c r="F488" s="207" t="s">
        <v>781</v>
      </c>
      <c r="G488" s="208" t="s">
        <v>782</v>
      </c>
      <c r="H488" s="209">
        <v>1</v>
      </c>
      <c r="I488" s="210"/>
      <c r="J488" s="211">
        <f>ROUND(I488*H488,2)</f>
        <v>0</v>
      </c>
      <c r="K488" s="207" t="s">
        <v>139</v>
      </c>
      <c r="L488" s="45"/>
      <c r="M488" s="212" t="s">
        <v>19</v>
      </c>
      <c r="N488" s="213" t="s">
        <v>42</v>
      </c>
      <c r="O488" s="85"/>
      <c r="P488" s="214">
        <f>O488*H488</f>
        <v>0</v>
      </c>
      <c r="Q488" s="214">
        <v>0.01785</v>
      </c>
      <c r="R488" s="214">
        <f>Q488*H488</f>
        <v>0.01785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239</v>
      </c>
      <c r="AT488" s="216" t="s">
        <v>135</v>
      </c>
      <c r="AU488" s="216" t="s">
        <v>81</v>
      </c>
      <c r="AY488" s="18" t="s">
        <v>133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79</v>
      </c>
      <c r="BK488" s="217">
        <f>ROUND(I488*H488,2)</f>
        <v>0</v>
      </c>
      <c r="BL488" s="18" t="s">
        <v>239</v>
      </c>
      <c r="BM488" s="216" t="s">
        <v>783</v>
      </c>
    </row>
    <row r="489" spans="1:47" s="2" customFormat="1" ht="12">
      <c r="A489" s="39"/>
      <c r="B489" s="40"/>
      <c r="C489" s="41"/>
      <c r="D489" s="218" t="s">
        <v>142</v>
      </c>
      <c r="E489" s="41"/>
      <c r="F489" s="219" t="s">
        <v>784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142</v>
      </c>
      <c r="AU489" s="18" t="s">
        <v>81</v>
      </c>
    </row>
    <row r="490" spans="1:51" s="13" customFormat="1" ht="12">
      <c r="A490" s="13"/>
      <c r="B490" s="223"/>
      <c r="C490" s="224"/>
      <c r="D490" s="225" t="s">
        <v>144</v>
      </c>
      <c r="E490" s="226" t="s">
        <v>19</v>
      </c>
      <c r="F490" s="227" t="s">
        <v>785</v>
      </c>
      <c r="G490" s="224"/>
      <c r="H490" s="228">
        <v>1</v>
      </c>
      <c r="I490" s="229"/>
      <c r="J490" s="224"/>
      <c r="K490" s="224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144</v>
      </c>
      <c r="AU490" s="234" t="s">
        <v>81</v>
      </c>
      <c r="AV490" s="13" t="s">
        <v>81</v>
      </c>
      <c r="AW490" s="13" t="s">
        <v>33</v>
      </c>
      <c r="AX490" s="13" t="s">
        <v>79</v>
      </c>
      <c r="AY490" s="234" t="s">
        <v>133</v>
      </c>
    </row>
    <row r="491" spans="1:63" s="12" customFormat="1" ht="22.8" customHeight="1">
      <c r="A491" s="12"/>
      <c r="B491" s="189"/>
      <c r="C491" s="190"/>
      <c r="D491" s="191" t="s">
        <v>70</v>
      </c>
      <c r="E491" s="203" t="s">
        <v>786</v>
      </c>
      <c r="F491" s="203" t="s">
        <v>787</v>
      </c>
      <c r="G491" s="190"/>
      <c r="H491" s="190"/>
      <c r="I491" s="193"/>
      <c r="J491" s="204">
        <f>BK491</f>
        <v>0</v>
      </c>
      <c r="K491" s="190"/>
      <c r="L491" s="195"/>
      <c r="M491" s="196"/>
      <c r="N491" s="197"/>
      <c r="O491" s="197"/>
      <c r="P491" s="198">
        <f>SUM(P492:P564)</f>
        <v>0</v>
      </c>
      <c r="Q491" s="197"/>
      <c r="R491" s="198">
        <f>SUM(R492:R564)</f>
        <v>11.80476206</v>
      </c>
      <c r="S491" s="197"/>
      <c r="T491" s="199">
        <f>SUM(T492:T564)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00" t="s">
        <v>81</v>
      </c>
      <c r="AT491" s="201" t="s">
        <v>70</v>
      </c>
      <c r="AU491" s="201" t="s">
        <v>79</v>
      </c>
      <c r="AY491" s="200" t="s">
        <v>133</v>
      </c>
      <c r="BK491" s="202">
        <f>SUM(BK492:BK564)</f>
        <v>0</v>
      </c>
    </row>
    <row r="492" spans="1:65" s="2" customFormat="1" ht="24.15" customHeight="1">
      <c r="A492" s="39"/>
      <c r="B492" s="40"/>
      <c r="C492" s="205" t="s">
        <v>788</v>
      </c>
      <c r="D492" s="205" t="s">
        <v>135</v>
      </c>
      <c r="E492" s="206" t="s">
        <v>789</v>
      </c>
      <c r="F492" s="207" t="s">
        <v>790</v>
      </c>
      <c r="G492" s="208" t="s">
        <v>161</v>
      </c>
      <c r="H492" s="209">
        <v>9.78</v>
      </c>
      <c r="I492" s="210"/>
      <c r="J492" s="211">
        <f>ROUND(I492*H492,2)</f>
        <v>0</v>
      </c>
      <c r="K492" s="207" t="s">
        <v>139</v>
      </c>
      <c r="L492" s="45"/>
      <c r="M492" s="212" t="s">
        <v>19</v>
      </c>
      <c r="N492" s="213" t="s">
        <v>42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239</v>
      </c>
      <c r="AT492" s="216" t="s">
        <v>135</v>
      </c>
      <c r="AU492" s="216" t="s">
        <v>81</v>
      </c>
      <c r="AY492" s="18" t="s">
        <v>133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79</v>
      </c>
      <c r="BK492" s="217">
        <f>ROUND(I492*H492,2)</f>
        <v>0</v>
      </c>
      <c r="BL492" s="18" t="s">
        <v>239</v>
      </c>
      <c r="BM492" s="216" t="s">
        <v>791</v>
      </c>
    </row>
    <row r="493" spans="1:47" s="2" customFormat="1" ht="12">
      <c r="A493" s="39"/>
      <c r="B493" s="40"/>
      <c r="C493" s="41"/>
      <c r="D493" s="218" t="s">
        <v>142</v>
      </c>
      <c r="E493" s="41"/>
      <c r="F493" s="219" t="s">
        <v>792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142</v>
      </c>
      <c r="AU493" s="18" t="s">
        <v>81</v>
      </c>
    </row>
    <row r="494" spans="1:51" s="13" customFormat="1" ht="12">
      <c r="A494" s="13"/>
      <c r="B494" s="223"/>
      <c r="C494" s="224"/>
      <c r="D494" s="225" t="s">
        <v>144</v>
      </c>
      <c r="E494" s="226" t="s">
        <v>19</v>
      </c>
      <c r="F494" s="227" t="s">
        <v>793</v>
      </c>
      <c r="G494" s="224"/>
      <c r="H494" s="228">
        <v>9.78</v>
      </c>
      <c r="I494" s="229"/>
      <c r="J494" s="224"/>
      <c r="K494" s="224"/>
      <c r="L494" s="230"/>
      <c r="M494" s="231"/>
      <c r="N494" s="232"/>
      <c r="O494" s="232"/>
      <c r="P494" s="232"/>
      <c r="Q494" s="232"/>
      <c r="R494" s="232"/>
      <c r="S494" s="232"/>
      <c r="T494" s="23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4" t="s">
        <v>144</v>
      </c>
      <c r="AU494" s="234" t="s">
        <v>81</v>
      </c>
      <c r="AV494" s="13" t="s">
        <v>81</v>
      </c>
      <c r="AW494" s="13" t="s">
        <v>33</v>
      </c>
      <c r="AX494" s="13" t="s">
        <v>79</v>
      </c>
      <c r="AY494" s="234" t="s">
        <v>133</v>
      </c>
    </row>
    <row r="495" spans="1:65" s="2" customFormat="1" ht="33" customHeight="1">
      <c r="A495" s="39"/>
      <c r="B495" s="40"/>
      <c r="C495" s="205" t="s">
        <v>794</v>
      </c>
      <c r="D495" s="205" t="s">
        <v>135</v>
      </c>
      <c r="E495" s="206" t="s">
        <v>795</v>
      </c>
      <c r="F495" s="207" t="s">
        <v>796</v>
      </c>
      <c r="G495" s="208" t="s">
        <v>280</v>
      </c>
      <c r="H495" s="209">
        <v>113.86</v>
      </c>
      <c r="I495" s="210"/>
      <c r="J495" s="211">
        <f>ROUND(I495*H495,2)</f>
        <v>0</v>
      </c>
      <c r="K495" s="207" t="s">
        <v>139</v>
      </c>
      <c r="L495" s="45"/>
      <c r="M495" s="212" t="s">
        <v>19</v>
      </c>
      <c r="N495" s="213" t="s">
        <v>42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239</v>
      </c>
      <c r="AT495" s="216" t="s">
        <v>135</v>
      </c>
      <c r="AU495" s="216" t="s">
        <v>81</v>
      </c>
      <c r="AY495" s="18" t="s">
        <v>133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79</v>
      </c>
      <c r="BK495" s="217">
        <f>ROUND(I495*H495,2)</f>
        <v>0</v>
      </c>
      <c r="BL495" s="18" t="s">
        <v>239</v>
      </c>
      <c r="BM495" s="216" t="s">
        <v>797</v>
      </c>
    </row>
    <row r="496" spans="1:47" s="2" customFormat="1" ht="12">
      <c r="A496" s="39"/>
      <c r="B496" s="40"/>
      <c r="C496" s="41"/>
      <c r="D496" s="218" t="s">
        <v>142</v>
      </c>
      <c r="E496" s="41"/>
      <c r="F496" s="219" t="s">
        <v>798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142</v>
      </c>
      <c r="AU496" s="18" t="s">
        <v>81</v>
      </c>
    </row>
    <row r="497" spans="1:51" s="13" customFormat="1" ht="12">
      <c r="A497" s="13"/>
      <c r="B497" s="223"/>
      <c r="C497" s="224"/>
      <c r="D497" s="225" t="s">
        <v>144</v>
      </c>
      <c r="E497" s="226" t="s">
        <v>19</v>
      </c>
      <c r="F497" s="227" t="s">
        <v>799</v>
      </c>
      <c r="G497" s="224"/>
      <c r="H497" s="228">
        <v>60.48</v>
      </c>
      <c r="I497" s="229"/>
      <c r="J497" s="224"/>
      <c r="K497" s="224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144</v>
      </c>
      <c r="AU497" s="234" t="s">
        <v>81</v>
      </c>
      <c r="AV497" s="13" t="s">
        <v>81</v>
      </c>
      <c r="AW497" s="13" t="s">
        <v>33</v>
      </c>
      <c r="AX497" s="13" t="s">
        <v>71</v>
      </c>
      <c r="AY497" s="234" t="s">
        <v>133</v>
      </c>
    </row>
    <row r="498" spans="1:51" s="13" customFormat="1" ht="12">
      <c r="A498" s="13"/>
      <c r="B498" s="223"/>
      <c r="C498" s="224"/>
      <c r="D498" s="225" t="s">
        <v>144</v>
      </c>
      <c r="E498" s="226" t="s">
        <v>19</v>
      </c>
      <c r="F498" s="227" t="s">
        <v>800</v>
      </c>
      <c r="G498" s="224"/>
      <c r="H498" s="228">
        <v>53.38</v>
      </c>
      <c r="I498" s="229"/>
      <c r="J498" s="224"/>
      <c r="K498" s="224"/>
      <c r="L498" s="230"/>
      <c r="M498" s="231"/>
      <c r="N498" s="232"/>
      <c r="O498" s="232"/>
      <c r="P498" s="232"/>
      <c r="Q498" s="232"/>
      <c r="R498" s="232"/>
      <c r="S498" s="232"/>
      <c r="T498" s="23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4" t="s">
        <v>144</v>
      </c>
      <c r="AU498" s="234" t="s">
        <v>81</v>
      </c>
      <c r="AV498" s="13" t="s">
        <v>81</v>
      </c>
      <c r="AW498" s="13" t="s">
        <v>33</v>
      </c>
      <c r="AX498" s="13" t="s">
        <v>71</v>
      </c>
      <c r="AY498" s="234" t="s">
        <v>133</v>
      </c>
    </row>
    <row r="499" spans="1:51" s="14" customFormat="1" ht="12">
      <c r="A499" s="14"/>
      <c r="B499" s="235"/>
      <c r="C499" s="236"/>
      <c r="D499" s="225" t="s">
        <v>144</v>
      </c>
      <c r="E499" s="237" t="s">
        <v>19</v>
      </c>
      <c r="F499" s="238" t="s">
        <v>166</v>
      </c>
      <c r="G499" s="236"/>
      <c r="H499" s="239">
        <v>113.86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144</v>
      </c>
      <c r="AU499" s="245" t="s">
        <v>81</v>
      </c>
      <c r="AV499" s="14" t="s">
        <v>140</v>
      </c>
      <c r="AW499" s="14" t="s">
        <v>33</v>
      </c>
      <c r="AX499" s="14" t="s">
        <v>79</v>
      </c>
      <c r="AY499" s="245" t="s">
        <v>133</v>
      </c>
    </row>
    <row r="500" spans="1:65" s="2" customFormat="1" ht="21.75" customHeight="1">
      <c r="A500" s="39"/>
      <c r="B500" s="40"/>
      <c r="C500" s="257" t="s">
        <v>801</v>
      </c>
      <c r="D500" s="257" t="s">
        <v>438</v>
      </c>
      <c r="E500" s="258" t="s">
        <v>802</v>
      </c>
      <c r="F500" s="259" t="s">
        <v>803</v>
      </c>
      <c r="G500" s="260" t="s">
        <v>161</v>
      </c>
      <c r="H500" s="261">
        <v>1.016</v>
      </c>
      <c r="I500" s="262"/>
      <c r="J500" s="263">
        <f>ROUND(I500*H500,2)</f>
        <v>0</v>
      </c>
      <c r="K500" s="259" t="s">
        <v>139</v>
      </c>
      <c r="L500" s="264"/>
      <c r="M500" s="265" t="s">
        <v>19</v>
      </c>
      <c r="N500" s="266" t="s">
        <v>42</v>
      </c>
      <c r="O500" s="85"/>
      <c r="P500" s="214">
        <f>O500*H500</f>
        <v>0</v>
      </c>
      <c r="Q500" s="214">
        <v>0.55</v>
      </c>
      <c r="R500" s="214">
        <f>Q500*H500</f>
        <v>0.5588000000000001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342</v>
      </c>
      <c r="AT500" s="216" t="s">
        <v>438</v>
      </c>
      <c r="AU500" s="216" t="s">
        <v>81</v>
      </c>
      <c r="AY500" s="18" t="s">
        <v>133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79</v>
      </c>
      <c r="BK500" s="217">
        <f>ROUND(I500*H500,2)</f>
        <v>0</v>
      </c>
      <c r="BL500" s="18" t="s">
        <v>239</v>
      </c>
      <c r="BM500" s="216" t="s">
        <v>804</v>
      </c>
    </row>
    <row r="501" spans="1:51" s="13" customFormat="1" ht="12">
      <c r="A501" s="13"/>
      <c r="B501" s="223"/>
      <c r="C501" s="224"/>
      <c r="D501" s="225" t="s">
        <v>144</v>
      </c>
      <c r="E501" s="226" t="s">
        <v>19</v>
      </c>
      <c r="F501" s="227" t="s">
        <v>799</v>
      </c>
      <c r="G501" s="224"/>
      <c r="H501" s="228">
        <v>60.48</v>
      </c>
      <c r="I501" s="229"/>
      <c r="J501" s="224"/>
      <c r="K501" s="224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144</v>
      </c>
      <c r="AU501" s="234" t="s">
        <v>81</v>
      </c>
      <c r="AV501" s="13" t="s">
        <v>81</v>
      </c>
      <c r="AW501" s="13" t="s">
        <v>33</v>
      </c>
      <c r="AX501" s="13" t="s">
        <v>71</v>
      </c>
      <c r="AY501" s="234" t="s">
        <v>133</v>
      </c>
    </row>
    <row r="502" spans="1:51" s="13" customFormat="1" ht="12">
      <c r="A502" s="13"/>
      <c r="B502" s="223"/>
      <c r="C502" s="224"/>
      <c r="D502" s="225" t="s">
        <v>144</v>
      </c>
      <c r="E502" s="226" t="s">
        <v>19</v>
      </c>
      <c r="F502" s="227" t="s">
        <v>800</v>
      </c>
      <c r="G502" s="224"/>
      <c r="H502" s="228">
        <v>53.38</v>
      </c>
      <c r="I502" s="229"/>
      <c r="J502" s="224"/>
      <c r="K502" s="224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144</v>
      </c>
      <c r="AU502" s="234" t="s">
        <v>81</v>
      </c>
      <c r="AV502" s="13" t="s">
        <v>81</v>
      </c>
      <c r="AW502" s="13" t="s">
        <v>33</v>
      </c>
      <c r="AX502" s="13" t="s">
        <v>71</v>
      </c>
      <c r="AY502" s="234" t="s">
        <v>133</v>
      </c>
    </row>
    <row r="503" spans="1:51" s="15" customFormat="1" ht="12">
      <c r="A503" s="15"/>
      <c r="B503" s="246"/>
      <c r="C503" s="247"/>
      <c r="D503" s="225" t="s">
        <v>144</v>
      </c>
      <c r="E503" s="248" t="s">
        <v>19</v>
      </c>
      <c r="F503" s="249" t="s">
        <v>408</v>
      </c>
      <c r="G503" s="247"/>
      <c r="H503" s="250">
        <v>113.86</v>
      </c>
      <c r="I503" s="251"/>
      <c r="J503" s="247"/>
      <c r="K503" s="247"/>
      <c r="L503" s="252"/>
      <c r="M503" s="253"/>
      <c r="N503" s="254"/>
      <c r="O503" s="254"/>
      <c r="P503" s="254"/>
      <c r="Q503" s="254"/>
      <c r="R503" s="254"/>
      <c r="S503" s="254"/>
      <c r="T503" s="25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6" t="s">
        <v>144</v>
      </c>
      <c r="AU503" s="256" t="s">
        <v>81</v>
      </c>
      <c r="AV503" s="15" t="s">
        <v>152</v>
      </c>
      <c r="AW503" s="15" t="s">
        <v>33</v>
      </c>
      <c r="AX503" s="15" t="s">
        <v>71</v>
      </c>
      <c r="AY503" s="256" t="s">
        <v>133</v>
      </c>
    </row>
    <row r="504" spans="1:51" s="13" customFormat="1" ht="12">
      <c r="A504" s="13"/>
      <c r="B504" s="223"/>
      <c r="C504" s="224"/>
      <c r="D504" s="225" t="s">
        <v>144</v>
      </c>
      <c r="E504" s="226" t="s">
        <v>19</v>
      </c>
      <c r="F504" s="227" t="s">
        <v>805</v>
      </c>
      <c r="G504" s="224"/>
      <c r="H504" s="228">
        <v>0.968</v>
      </c>
      <c r="I504" s="229"/>
      <c r="J504" s="224"/>
      <c r="K504" s="224"/>
      <c r="L504" s="230"/>
      <c r="M504" s="231"/>
      <c r="N504" s="232"/>
      <c r="O504" s="232"/>
      <c r="P504" s="232"/>
      <c r="Q504" s="232"/>
      <c r="R504" s="232"/>
      <c r="S504" s="232"/>
      <c r="T504" s="23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4" t="s">
        <v>144</v>
      </c>
      <c r="AU504" s="234" t="s">
        <v>81</v>
      </c>
      <c r="AV504" s="13" t="s">
        <v>81</v>
      </c>
      <c r="AW504" s="13" t="s">
        <v>33</v>
      </c>
      <c r="AX504" s="13" t="s">
        <v>79</v>
      </c>
      <c r="AY504" s="234" t="s">
        <v>133</v>
      </c>
    </row>
    <row r="505" spans="1:51" s="13" customFormat="1" ht="12">
      <c r="A505" s="13"/>
      <c r="B505" s="223"/>
      <c r="C505" s="224"/>
      <c r="D505" s="225" t="s">
        <v>144</v>
      </c>
      <c r="E505" s="224"/>
      <c r="F505" s="227" t="s">
        <v>806</v>
      </c>
      <c r="G505" s="224"/>
      <c r="H505" s="228">
        <v>1.016</v>
      </c>
      <c r="I505" s="229"/>
      <c r="J505" s="224"/>
      <c r="K505" s="224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144</v>
      </c>
      <c r="AU505" s="234" t="s">
        <v>81</v>
      </c>
      <c r="AV505" s="13" t="s">
        <v>81</v>
      </c>
      <c r="AW505" s="13" t="s">
        <v>4</v>
      </c>
      <c r="AX505" s="13" t="s">
        <v>79</v>
      </c>
      <c r="AY505" s="234" t="s">
        <v>133</v>
      </c>
    </row>
    <row r="506" spans="1:65" s="2" customFormat="1" ht="55.5" customHeight="1">
      <c r="A506" s="39"/>
      <c r="B506" s="40"/>
      <c r="C506" s="205" t="s">
        <v>807</v>
      </c>
      <c r="D506" s="205" t="s">
        <v>135</v>
      </c>
      <c r="E506" s="206" t="s">
        <v>808</v>
      </c>
      <c r="F506" s="207" t="s">
        <v>809</v>
      </c>
      <c r="G506" s="208" t="s">
        <v>280</v>
      </c>
      <c r="H506" s="209">
        <v>80.05</v>
      </c>
      <c r="I506" s="210"/>
      <c r="J506" s="211">
        <f>ROUND(I506*H506,2)</f>
        <v>0</v>
      </c>
      <c r="K506" s="207" t="s">
        <v>139</v>
      </c>
      <c r="L506" s="45"/>
      <c r="M506" s="212" t="s">
        <v>19</v>
      </c>
      <c r="N506" s="213" t="s">
        <v>42</v>
      </c>
      <c r="O506" s="85"/>
      <c r="P506" s="214">
        <f>O506*H506</f>
        <v>0</v>
      </c>
      <c r="Q506" s="214">
        <v>0</v>
      </c>
      <c r="R506" s="214">
        <f>Q506*H506</f>
        <v>0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239</v>
      </c>
      <c r="AT506" s="216" t="s">
        <v>135</v>
      </c>
      <c r="AU506" s="216" t="s">
        <v>81</v>
      </c>
      <c r="AY506" s="18" t="s">
        <v>133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79</v>
      </c>
      <c r="BK506" s="217">
        <f>ROUND(I506*H506,2)</f>
        <v>0</v>
      </c>
      <c r="BL506" s="18" t="s">
        <v>239</v>
      </c>
      <c r="BM506" s="216" t="s">
        <v>810</v>
      </c>
    </row>
    <row r="507" spans="1:47" s="2" customFormat="1" ht="12">
      <c r="A507" s="39"/>
      <c r="B507" s="40"/>
      <c r="C507" s="41"/>
      <c r="D507" s="218" t="s">
        <v>142</v>
      </c>
      <c r="E507" s="41"/>
      <c r="F507" s="219" t="s">
        <v>811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142</v>
      </c>
      <c r="AU507" s="18" t="s">
        <v>81</v>
      </c>
    </row>
    <row r="508" spans="1:51" s="13" customFormat="1" ht="12">
      <c r="A508" s="13"/>
      <c r="B508" s="223"/>
      <c r="C508" s="224"/>
      <c r="D508" s="225" t="s">
        <v>144</v>
      </c>
      <c r="E508" s="226" t="s">
        <v>19</v>
      </c>
      <c r="F508" s="227" t="s">
        <v>812</v>
      </c>
      <c r="G508" s="224"/>
      <c r="H508" s="228">
        <v>76.15</v>
      </c>
      <c r="I508" s="229"/>
      <c r="J508" s="224"/>
      <c r="K508" s="224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144</v>
      </c>
      <c r="AU508" s="234" t="s">
        <v>81</v>
      </c>
      <c r="AV508" s="13" t="s">
        <v>81</v>
      </c>
      <c r="AW508" s="13" t="s">
        <v>33</v>
      </c>
      <c r="AX508" s="13" t="s">
        <v>71</v>
      </c>
      <c r="AY508" s="234" t="s">
        <v>133</v>
      </c>
    </row>
    <row r="509" spans="1:51" s="13" customFormat="1" ht="12">
      <c r="A509" s="13"/>
      <c r="B509" s="223"/>
      <c r="C509" s="224"/>
      <c r="D509" s="225" t="s">
        <v>144</v>
      </c>
      <c r="E509" s="226" t="s">
        <v>19</v>
      </c>
      <c r="F509" s="227" t="s">
        <v>813</v>
      </c>
      <c r="G509" s="224"/>
      <c r="H509" s="228">
        <v>3.9</v>
      </c>
      <c r="I509" s="229"/>
      <c r="J509" s="224"/>
      <c r="K509" s="224"/>
      <c r="L509" s="230"/>
      <c r="M509" s="231"/>
      <c r="N509" s="232"/>
      <c r="O509" s="232"/>
      <c r="P509" s="232"/>
      <c r="Q509" s="232"/>
      <c r="R509" s="232"/>
      <c r="S509" s="232"/>
      <c r="T509" s="23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4" t="s">
        <v>144</v>
      </c>
      <c r="AU509" s="234" t="s">
        <v>81</v>
      </c>
      <c r="AV509" s="13" t="s">
        <v>81</v>
      </c>
      <c r="AW509" s="13" t="s">
        <v>33</v>
      </c>
      <c r="AX509" s="13" t="s">
        <v>71</v>
      </c>
      <c r="AY509" s="234" t="s">
        <v>133</v>
      </c>
    </row>
    <row r="510" spans="1:51" s="14" customFormat="1" ht="12">
      <c r="A510" s="14"/>
      <c r="B510" s="235"/>
      <c r="C510" s="236"/>
      <c r="D510" s="225" t="s">
        <v>144</v>
      </c>
      <c r="E510" s="237" t="s">
        <v>19</v>
      </c>
      <c r="F510" s="238" t="s">
        <v>166</v>
      </c>
      <c r="G510" s="236"/>
      <c r="H510" s="239">
        <v>80.05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5" t="s">
        <v>144</v>
      </c>
      <c r="AU510" s="245" t="s">
        <v>81</v>
      </c>
      <c r="AV510" s="14" t="s">
        <v>140</v>
      </c>
      <c r="AW510" s="14" t="s">
        <v>33</v>
      </c>
      <c r="AX510" s="14" t="s">
        <v>79</v>
      </c>
      <c r="AY510" s="245" t="s">
        <v>133</v>
      </c>
    </row>
    <row r="511" spans="1:65" s="2" customFormat="1" ht="21.75" customHeight="1">
      <c r="A511" s="39"/>
      <c r="B511" s="40"/>
      <c r="C511" s="257" t="s">
        <v>814</v>
      </c>
      <c r="D511" s="257" t="s">
        <v>438</v>
      </c>
      <c r="E511" s="258" t="s">
        <v>802</v>
      </c>
      <c r="F511" s="259" t="s">
        <v>803</v>
      </c>
      <c r="G511" s="260" t="s">
        <v>161</v>
      </c>
      <c r="H511" s="261">
        <v>0.809</v>
      </c>
      <c r="I511" s="262"/>
      <c r="J511" s="263">
        <f>ROUND(I511*H511,2)</f>
        <v>0</v>
      </c>
      <c r="K511" s="259" t="s">
        <v>139</v>
      </c>
      <c r="L511" s="264"/>
      <c r="M511" s="265" t="s">
        <v>19</v>
      </c>
      <c r="N511" s="266" t="s">
        <v>42</v>
      </c>
      <c r="O511" s="85"/>
      <c r="P511" s="214">
        <f>O511*H511</f>
        <v>0</v>
      </c>
      <c r="Q511" s="214">
        <v>0.55</v>
      </c>
      <c r="R511" s="214">
        <f>Q511*H511</f>
        <v>0.44495000000000007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342</v>
      </c>
      <c r="AT511" s="216" t="s">
        <v>438</v>
      </c>
      <c r="AU511" s="216" t="s">
        <v>81</v>
      </c>
      <c r="AY511" s="18" t="s">
        <v>133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79</v>
      </c>
      <c r="BK511" s="217">
        <f>ROUND(I511*H511,2)</f>
        <v>0</v>
      </c>
      <c r="BL511" s="18" t="s">
        <v>239</v>
      </c>
      <c r="BM511" s="216" t="s">
        <v>815</v>
      </c>
    </row>
    <row r="512" spans="1:51" s="13" customFormat="1" ht="12">
      <c r="A512" s="13"/>
      <c r="B512" s="223"/>
      <c r="C512" s="224"/>
      <c r="D512" s="225" t="s">
        <v>144</v>
      </c>
      <c r="E512" s="226" t="s">
        <v>19</v>
      </c>
      <c r="F512" s="227" t="s">
        <v>816</v>
      </c>
      <c r="G512" s="224"/>
      <c r="H512" s="228">
        <v>0.731</v>
      </c>
      <c r="I512" s="229"/>
      <c r="J512" s="224"/>
      <c r="K512" s="224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144</v>
      </c>
      <c r="AU512" s="234" t="s">
        <v>81</v>
      </c>
      <c r="AV512" s="13" t="s">
        <v>81</v>
      </c>
      <c r="AW512" s="13" t="s">
        <v>33</v>
      </c>
      <c r="AX512" s="13" t="s">
        <v>71</v>
      </c>
      <c r="AY512" s="234" t="s">
        <v>133</v>
      </c>
    </row>
    <row r="513" spans="1:51" s="13" customFormat="1" ht="12">
      <c r="A513" s="13"/>
      <c r="B513" s="223"/>
      <c r="C513" s="224"/>
      <c r="D513" s="225" t="s">
        <v>144</v>
      </c>
      <c r="E513" s="226" t="s">
        <v>19</v>
      </c>
      <c r="F513" s="227" t="s">
        <v>817</v>
      </c>
      <c r="G513" s="224"/>
      <c r="H513" s="228">
        <v>0.039</v>
      </c>
      <c r="I513" s="229"/>
      <c r="J513" s="224"/>
      <c r="K513" s="224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144</v>
      </c>
      <c r="AU513" s="234" t="s">
        <v>81</v>
      </c>
      <c r="AV513" s="13" t="s">
        <v>81</v>
      </c>
      <c r="AW513" s="13" t="s">
        <v>33</v>
      </c>
      <c r="AX513" s="13" t="s">
        <v>71</v>
      </c>
      <c r="AY513" s="234" t="s">
        <v>133</v>
      </c>
    </row>
    <row r="514" spans="1:51" s="14" customFormat="1" ht="12">
      <c r="A514" s="14"/>
      <c r="B514" s="235"/>
      <c r="C514" s="236"/>
      <c r="D514" s="225" t="s">
        <v>144</v>
      </c>
      <c r="E514" s="237" t="s">
        <v>19</v>
      </c>
      <c r="F514" s="238" t="s">
        <v>166</v>
      </c>
      <c r="G514" s="236"/>
      <c r="H514" s="239">
        <v>0.77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144</v>
      </c>
      <c r="AU514" s="245" t="s">
        <v>81</v>
      </c>
      <c r="AV514" s="14" t="s">
        <v>140</v>
      </c>
      <c r="AW514" s="14" t="s">
        <v>33</v>
      </c>
      <c r="AX514" s="14" t="s">
        <v>79</v>
      </c>
      <c r="AY514" s="245" t="s">
        <v>133</v>
      </c>
    </row>
    <row r="515" spans="1:51" s="13" customFormat="1" ht="12">
      <c r="A515" s="13"/>
      <c r="B515" s="223"/>
      <c r="C515" s="224"/>
      <c r="D515" s="225" t="s">
        <v>144</v>
      </c>
      <c r="E515" s="224"/>
      <c r="F515" s="227" t="s">
        <v>818</v>
      </c>
      <c r="G515" s="224"/>
      <c r="H515" s="228">
        <v>0.809</v>
      </c>
      <c r="I515" s="229"/>
      <c r="J515" s="224"/>
      <c r="K515" s="224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144</v>
      </c>
      <c r="AU515" s="234" t="s">
        <v>81</v>
      </c>
      <c r="AV515" s="13" t="s">
        <v>81</v>
      </c>
      <c r="AW515" s="13" t="s">
        <v>4</v>
      </c>
      <c r="AX515" s="13" t="s">
        <v>79</v>
      </c>
      <c r="AY515" s="234" t="s">
        <v>133</v>
      </c>
    </row>
    <row r="516" spans="1:65" s="2" customFormat="1" ht="55.5" customHeight="1">
      <c r="A516" s="39"/>
      <c r="B516" s="40"/>
      <c r="C516" s="205" t="s">
        <v>819</v>
      </c>
      <c r="D516" s="205" t="s">
        <v>135</v>
      </c>
      <c r="E516" s="206" t="s">
        <v>820</v>
      </c>
      <c r="F516" s="207" t="s">
        <v>821</v>
      </c>
      <c r="G516" s="208" t="s">
        <v>280</v>
      </c>
      <c r="H516" s="209">
        <v>18.66</v>
      </c>
      <c r="I516" s="210"/>
      <c r="J516" s="211">
        <f>ROUND(I516*H516,2)</f>
        <v>0</v>
      </c>
      <c r="K516" s="207" t="s">
        <v>139</v>
      </c>
      <c r="L516" s="45"/>
      <c r="M516" s="212" t="s">
        <v>19</v>
      </c>
      <c r="N516" s="213" t="s">
        <v>42</v>
      </c>
      <c r="O516" s="85"/>
      <c r="P516" s="214">
        <f>O516*H516</f>
        <v>0</v>
      </c>
      <c r="Q516" s="214">
        <v>0</v>
      </c>
      <c r="R516" s="214">
        <f>Q516*H516</f>
        <v>0</v>
      </c>
      <c r="S516" s="214">
        <v>0</v>
      </c>
      <c r="T516" s="215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6" t="s">
        <v>239</v>
      </c>
      <c r="AT516" s="216" t="s">
        <v>135</v>
      </c>
      <c r="AU516" s="216" t="s">
        <v>81</v>
      </c>
      <c r="AY516" s="18" t="s">
        <v>133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8" t="s">
        <v>79</v>
      </c>
      <c r="BK516" s="217">
        <f>ROUND(I516*H516,2)</f>
        <v>0</v>
      </c>
      <c r="BL516" s="18" t="s">
        <v>239</v>
      </c>
      <c r="BM516" s="216" t="s">
        <v>822</v>
      </c>
    </row>
    <row r="517" spans="1:47" s="2" customFormat="1" ht="12">
      <c r="A517" s="39"/>
      <c r="B517" s="40"/>
      <c r="C517" s="41"/>
      <c r="D517" s="218" t="s">
        <v>142</v>
      </c>
      <c r="E517" s="41"/>
      <c r="F517" s="219" t="s">
        <v>823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142</v>
      </c>
      <c r="AU517" s="18" t="s">
        <v>81</v>
      </c>
    </row>
    <row r="518" spans="1:51" s="13" customFormat="1" ht="12">
      <c r="A518" s="13"/>
      <c r="B518" s="223"/>
      <c r="C518" s="224"/>
      <c r="D518" s="225" t="s">
        <v>144</v>
      </c>
      <c r="E518" s="226" t="s">
        <v>19</v>
      </c>
      <c r="F518" s="227" t="s">
        <v>824</v>
      </c>
      <c r="G518" s="224"/>
      <c r="H518" s="228">
        <v>9.856</v>
      </c>
      <c r="I518" s="229"/>
      <c r="J518" s="224"/>
      <c r="K518" s="224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144</v>
      </c>
      <c r="AU518" s="234" t="s">
        <v>81</v>
      </c>
      <c r="AV518" s="13" t="s">
        <v>81</v>
      </c>
      <c r="AW518" s="13" t="s">
        <v>33</v>
      </c>
      <c r="AX518" s="13" t="s">
        <v>71</v>
      </c>
      <c r="AY518" s="234" t="s">
        <v>133</v>
      </c>
    </row>
    <row r="519" spans="1:51" s="13" customFormat="1" ht="12">
      <c r="A519" s="13"/>
      <c r="B519" s="223"/>
      <c r="C519" s="224"/>
      <c r="D519" s="225" t="s">
        <v>144</v>
      </c>
      <c r="E519" s="226" t="s">
        <v>19</v>
      </c>
      <c r="F519" s="227" t="s">
        <v>825</v>
      </c>
      <c r="G519" s="224"/>
      <c r="H519" s="228">
        <v>8.804</v>
      </c>
      <c r="I519" s="229"/>
      <c r="J519" s="224"/>
      <c r="K519" s="224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144</v>
      </c>
      <c r="AU519" s="234" t="s">
        <v>81</v>
      </c>
      <c r="AV519" s="13" t="s">
        <v>81</v>
      </c>
      <c r="AW519" s="13" t="s">
        <v>33</v>
      </c>
      <c r="AX519" s="13" t="s">
        <v>71</v>
      </c>
      <c r="AY519" s="234" t="s">
        <v>133</v>
      </c>
    </row>
    <row r="520" spans="1:51" s="14" customFormat="1" ht="12">
      <c r="A520" s="14"/>
      <c r="B520" s="235"/>
      <c r="C520" s="236"/>
      <c r="D520" s="225" t="s">
        <v>144</v>
      </c>
      <c r="E520" s="237" t="s">
        <v>19</v>
      </c>
      <c r="F520" s="238" t="s">
        <v>166</v>
      </c>
      <c r="G520" s="236"/>
      <c r="H520" s="239">
        <v>18.66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144</v>
      </c>
      <c r="AU520" s="245" t="s">
        <v>81</v>
      </c>
      <c r="AV520" s="14" t="s">
        <v>140</v>
      </c>
      <c r="AW520" s="14" t="s">
        <v>33</v>
      </c>
      <c r="AX520" s="14" t="s">
        <v>79</v>
      </c>
      <c r="AY520" s="245" t="s">
        <v>133</v>
      </c>
    </row>
    <row r="521" spans="1:65" s="2" customFormat="1" ht="21.75" customHeight="1">
      <c r="A521" s="39"/>
      <c r="B521" s="40"/>
      <c r="C521" s="257" t="s">
        <v>826</v>
      </c>
      <c r="D521" s="257" t="s">
        <v>438</v>
      </c>
      <c r="E521" s="258" t="s">
        <v>827</v>
      </c>
      <c r="F521" s="259" t="s">
        <v>828</v>
      </c>
      <c r="G521" s="260" t="s">
        <v>161</v>
      </c>
      <c r="H521" s="261">
        <v>0.198</v>
      </c>
      <c r="I521" s="262"/>
      <c r="J521" s="263">
        <f>ROUND(I521*H521,2)</f>
        <v>0</v>
      </c>
      <c r="K521" s="259" t="s">
        <v>139</v>
      </c>
      <c r="L521" s="264"/>
      <c r="M521" s="265" t="s">
        <v>19</v>
      </c>
      <c r="N521" s="266" t="s">
        <v>42</v>
      </c>
      <c r="O521" s="85"/>
      <c r="P521" s="214">
        <f>O521*H521</f>
        <v>0</v>
      </c>
      <c r="Q521" s="214">
        <v>0.55</v>
      </c>
      <c r="R521" s="214">
        <f>Q521*H521</f>
        <v>0.10890000000000001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342</v>
      </c>
      <c r="AT521" s="216" t="s">
        <v>438</v>
      </c>
      <c r="AU521" s="216" t="s">
        <v>81</v>
      </c>
      <c r="AY521" s="18" t="s">
        <v>133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79</v>
      </c>
      <c r="BK521" s="217">
        <f>ROUND(I521*H521,2)</f>
        <v>0</v>
      </c>
      <c r="BL521" s="18" t="s">
        <v>239</v>
      </c>
      <c r="BM521" s="216" t="s">
        <v>829</v>
      </c>
    </row>
    <row r="522" spans="1:51" s="13" customFormat="1" ht="12">
      <c r="A522" s="13"/>
      <c r="B522" s="223"/>
      <c r="C522" s="224"/>
      <c r="D522" s="225" t="s">
        <v>144</v>
      </c>
      <c r="E522" s="226" t="s">
        <v>19</v>
      </c>
      <c r="F522" s="227" t="s">
        <v>830</v>
      </c>
      <c r="G522" s="224"/>
      <c r="H522" s="228">
        <v>0.189</v>
      </c>
      <c r="I522" s="229"/>
      <c r="J522" s="224"/>
      <c r="K522" s="224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144</v>
      </c>
      <c r="AU522" s="234" t="s">
        <v>81</v>
      </c>
      <c r="AV522" s="13" t="s">
        <v>81</v>
      </c>
      <c r="AW522" s="13" t="s">
        <v>33</v>
      </c>
      <c r="AX522" s="13" t="s">
        <v>79</v>
      </c>
      <c r="AY522" s="234" t="s">
        <v>133</v>
      </c>
    </row>
    <row r="523" spans="1:51" s="13" customFormat="1" ht="12">
      <c r="A523" s="13"/>
      <c r="B523" s="223"/>
      <c r="C523" s="224"/>
      <c r="D523" s="225" t="s">
        <v>144</v>
      </c>
      <c r="E523" s="224"/>
      <c r="F523" s="227" t="s">
        <v>831</v>
      </c>
      <c r="G523" s="224"/>
      <c r="H523" s="228">
        <v>0.198</v>
      </c>
      <c r="I523" s="229"/>
      <c r="J523" s="224"/>
      <c r="K523" s="224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144</v>
      </c>
      <c r="AU523" s="234" t="s">
        <v>81</v>
      </c>
      <c r="AV523" s="13" t="s">
        <v>81</v>
      </c>
      <c r="AW523" s="13" t="s">
        <v>4</v>
      </c>
      <c r="AX523" s="13" t="s">
        <v>79</v>
      </c>
      <c r="AY523" s="234" t="s">
        <v>133</v>
      </c>
    </row>
    <row r="524" spans="1:65" s="2" customFormat="1" ht="21.75" customHeight="1">
      <c r="A524" s="39"/>
      <c r="B524" s="40"/>
      <c r="C524" s="257" t="s">
        <v>832</v>
      </c>
      <c r="D524" s="257" t="s">
        <v>438</v>
      </c>
      <c r="E524" s="258" t="s">
        <v>833</v>
      </c>
      <c r="F524" s="259" t="s">
        <v>834</v>
      </c>
      <c r="G524" s="260" t="s">
        <v>161</v>
      </c>
      <c r="H524" s="261">
        <v>0.185</v>
      </c>
      <c r="I524" s="262"/>
      <c r="J524" s="263">
        <f>ROUND(I524*H524,2)</f>
        <v>0</v>
      </c>
      <c r="K524" s="259" t="s">
        <v>139</v>
      </c>
      <c r="L524" s="264"/>
      <c r="M524" s="265" t="s">
        <v>19</v>
      </c>
      <c r="N524" s="266" t="s">
        <v>42</v>
      </c>
      <c r="O524" s="85"/>
      <c r="P524" s="214">
        <f>O524*H524</f>
        <v>0</v>
      </c>
      <c r="Q524" s="214">
        <v>0.55</v>
      </c>
      <c r="R524" s="214">
        <f>Q524*H524</f>
        <v>0.10175000000000001</v>
      </c>
      <c r="S524" s="214">
        <v>0</v>
      </c>
      <c r="T524" s="21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6" t="s">
        <v>342</v>
      </c>
      <c r="AT524" s="216" t="s">
        <v>438</v>
      </c>
      <c r="AU524" s="216" t="s">
        <v>81</v>
      </c>
      <c r="AY524" s="18" t="s">
        <v>133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8" t="s">
        <v>79</v>
      </c>
      <c r="BK524" s="217">
        <f>ROUND(I524*H524,2)</f>
        <v>0</v>
      </c>
      <c r="BL524" s="18" t="s">
        <v>239</v>
      </c>
      <c r="BM524" s="216" t="s">
        <v>835</v>
      </c>
    </row>
    <row r="525" spans="1:51" s="13" customFormat="1" ht="12">
      <c r="A525" s="13"/>
      <c r="B525" s="223"/>
      <c r="C525" s="224"/>
      <c r="D525" s="225" t="s">
        <v>144</v>
      </c>
      <c r="E525" s="226" t="s">
        <v>19</v>
      </c>
      <c r="F525" s="227" t="s">
        <v>836</v>
      </c>
      <c r="G525" s="224"/>
      <c r="H525" s="228">
        <v>0.176</v>
      </c>
      <c r="I525" s="229"/>
      <c r="J525" s="224"/>
      <c r="K525" s="224"/>
      <c r="L525" s="230"/>
      <c r="M525" s="231"/>
      <c r="N525" s="232"/>
      <c r="O525" s="232"/>
      <c r="P525" s="232"/>
      <c r="Q525" s="232"/>
      <c r="R525" s="232"/>
      <c r="S525" s="232"/>
      <c r="T525" s="23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4" t="s">
        <v>144</v>
      </c>
      <c r="AU525" s="234" t="s">
        <v>81</v>
      </c>
      <c r="AV525" s="13" t="s">
        <v>81</v>
      </c>
      <c r="AW525" s="13" t="s">
        <v>33</v>
      </c>
      <c r="AX525" s="13" t="s">
        <v>79</v>
      </c>
      <c r="AY525" s="234" t="s">
        <v>133</v>
      </c>
    </row>
    <row r="526" spans="1:51" s="13" customFormat="1" ht="12">
      <c r="A526" s="13"/>
      <c r="B526" s="223"/>
      <c r="C526" s="224"/>
      <c r="D526" s="225" t="s">
        <v>144</v>
      </c>
      <c r="E526" s="224"/>
      <c r="F526" s="227" t="s">
        <v>837</v>
      </c>
      <c r="G526" s="224"/>
      <c r="H526" s="228">
        <v>0.185</v>
      </c>
      <c r="I526" s="229"/>
      <c r="J526" s="224"/>
      <c r="K526" s="224"/>
      <c r="L526" s="230"/>
      <c r="M526" s="231"/>
      <c r="N526" s="232"/>
      <c r="O526" s="232"/>
      <c r="P526" s="232"/>
      <c r="Q526" s="232"/>
      <c r="R526" s="232"/>
      <c r="S526" s="232"/>
      <c r="T526" s="23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4" t="s">
        <v>144</v>
      </c>
      <c r="AU526" s="234" t="s">
        <v>81</v>
      </c>
      <c r="AV526" s="13" t="s">
        <v>81</v>
      </c>
      <c r="AW526" s="13" t="s">
        <v>4</v>
      </c>
      <c r="AX526" s="13" t="s">
        <v>79</v>
      </c>
      <c r="AY526" s="234" t="s">
        <v>133</v>
      </c>
    </row>
    <row r="527" spans="1:65" s="2" customFormat="1" ht="55.5" customHeight="1">
      <c r="A527" s="39"/>
      <c r="B527" s="40"/>
      <c r="C527" s="205" t="s">
        <v>838</v>
      </c>
      <c r="D527" s="205" t="s">
        <v>135</v>
      </c>
      <c r="E527" s="206" t="s">
        <v>839</v>
      </c>
      <c r="F527" s="207" t="s">
        <v>840</v>
      </c>
      <c r="G527" s="208" t="s">
        <v>280</v>
      </c>
      <c r="H527" s="209">
        <v>170.4</v>
      </c>
      <c r="I527" s="210"/>
      <c r="J527" s="211">
        <f>ROUND(I527*H527,2)</f>
        <v>0</v>
      </c>
      <c r="K527" s="207" t="s">
        <v>139</v>
      </c>
      <c r="L527" s="45"/>
      <c r="M527" s="212" t="s">
        <v>19</v>
      </c>
      <c r="N527" s="213" t="s">
        <v>42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239</v>
      </c>
      <c r="AT527" s="216" t="s">
        <v>135</v>
      </c>
      <c r="AU527" s="216" t="s">
        <v>81</v>
      </c>
      <c r="AY527" s="18" t="s">
        <v>133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79</v>
      </c>
      <c r="BK527" s="217">
        <f>ROUND(I527*H527,2)</f>
        <v>0</v>
      </c>
      <c r="BL527" s="18" t="s">
        <v>239</v>
      </c>
      <c r="BM527" s="216" t="s">
        <v>841</v>
      </c>
    </row>
    <row r="528" spans="1:47" s="2" customFormat="1" ht="12">
      <c r="A528" s="39"/>
      <c r="B528" s="40"/>
      <c r="C528" s="41"/>
      <c r="D528" s="218" t="s">
        <v>142</v>
      </c>
      <c r="E528" s="41"/>
      <c r="F528" s="219" t="s">
        <v>842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142</v>
      </c>
      <c r="AU528" s="18" t="s">
        <v>81</v>
      </c>
    </row>
    <row r="529" spans="1:51" s="13" customFormat="1" ht="12">
      <c r="A529" s="13"/>
      <c r="B529" s="223"/>
      <c r="C529" s="224"/>
      <c r="D529" s="225" t="s">
        <v>144</v>
      </c>
      <c r="E529" s="226" t="s">
        <v>19</v>
      </c>
      <c r="F529" s="227" t="s">
        <v>843</v>
      </c>
      <c r="G529" s="224"/>
      <c r="H529" s="228">
        <v>170.4</v>
      </c>
      <c r="I529" s="229"/>
      <c r="J529" s="224"/>
      <c r="K529" s="224"/>
      <c r="L529" s="230"/>
      <c r="M529" s="231"/>
      <c r="N529" s="232"/>
      <c r="O529" s="232"/>
      <c r="P529" s="232"/>
      <c r="Q529" s="232"/>
      <c r="R529" s="232"/>
      <c r="S529" s="232"/>
      <c r="T529" s="23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4" t="s">
        <v>144</v>
      </c>
      <c r="AU529" s="234" t="s">
        <v>81</v>
      </c>
      <c r="AV529" s="13" t="s">
        <v>81</v>
      </c>
      <c r="AW529" s="13" t="s">
        <v>33</v>
      </c>
      <c r="AX529" s="13" t="s">
        <v>79</v>
      </c>
      <c r="AY529" s="234" t="s">
        <v>133</v>
      </c>
    </row>
    <row r="530" spans="1:65" s="2" customFormat="1" ht="21.75" customHeight="1">
      <c r="A530" s="39"/>
      <c r="B530" s="40"/>
      <c r="C530" s="257" t="s">
        <v>844</v>
      </c>
      <c r="D530" s="257" t="s">
        <v>438</v>
      </c>
      <c r="E530" s="258" t="s">
        <v>845</v>
      </c>
      <c r="F530" s="259" t="s">
        <v>846</v>
      </c>
      <c r="G530" s="260" t="s">
        <v>161</v>
      </c>
      <c r="H530" s="261">
        <v>8.588</v>
      </c>
      <c r="I530" s="262"/>
      <c r="J530" s="263">
        <f>ROUND(I530*H530,2)</f>
        <v>0</v>
      </c>
      <c r="K530" s="259" t="s">
        <v>139</v>
      </c>
      <c r="L530" s="264"/>
      <c r="M530" s="265" t="s">
        <v>19</v>
      </c>
      <c r="N530" s="266" t="s">
        <v>42</v>
      </c>
      <c r="O530" s="85"/>
      <c r="P530" s="214">
        <f>O530*H530</f>
        <v>0</v>
      </c>
      <c r="Q530" s="214">
        <v>0.55</v>
      </c>
      <c r="R530" s="214">
        <f>Q530*H530</f>
        <v>4.7234</v>
      </c>
      <c r="S530" s="214">
        <v>0</v>
      </c>
      <c r="T530" s="215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16" t="s">
        <v>342</v>
      </c>
      <c r="AT530" s="216" t="s">
        <v>438</v>
      </c>
      <c r="AU530" s="216" t="s">
        <v>81</v>
      </c>
      <c r="AY530" s="18" t="s">
        <v>133</v>
      </c>
      <c r="BE530" s="217">
        <f>IF(N530="základní",J530,0)</f>
        <v>0</v>
      </c>
      <c r="BF530" s="217">
        <f>IF(N530="snížená",J530,0)</f>
        <v>0</v>
      </c>
      <c r="BG530" s="217">
        <f>IF(N530="zákl. přenesená",J530,0)</f>
        <v>0</v>
      </c>
      <c r="BH530" s="217">
        <f>IF(N530="sníž. přenesená",J530,0)</f>
        <v>0</v>
      </c>
      <c r="BI530" s="217">
        <f>IF(N530="nulová",J530,0)</f>
        <v>0</v>
      </c>
      <c r="BJ530" s="18" t="s">
        <v>79</v>
      </c>
      <c r="BK530" s="217">
        <f>ROUND(I530*H530,2)</f>
        <v>0</v>
      </c>
      <c r="BL530" s="18" t="s">
        <v>239</v>
      </c>
      <c r="BM530" s="216" t="s">
        <v>847</v>
      </c>
    </row>
    <row r="531" spans="1:51" s="13" customFormat="1" ht="12">
      <c r="A531" s="13"/>
      <c r="B531" s="223"/>
      <c r="C531" s="224"/>
      <c r="D531" s="225" t="s">
        <v>144</v>
      </c>
      <c r="E531" s="226" t="s">
        <v>19</v>
      </c>
      <c r="F531" s="227" t="s">
        <v>848</v>
      </c>
      <c r="G531" s="224"/>
      <c r="H531" s="228">
        <v>8.179</v>
      </c>
      <c r="I531" s="229"/>
      <c r="J531" s="224"/>
      <c r="K531" s="224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144</v>
      </c>
      <c r="AU531" s="234" t="s">
        <v>81</v>
      </c>
      <c r="AV531" s="13" t="s">
        <v>81</v>
      </c>
      <c r="AW531" s="13" t="s">
        <v>33</v>
      </c>
      <c r="AX531" s="13" t="s">
        <v>79</v>
      </c>
      <c r="AY531" s="234" t="s">
        <v>133</v>
      </c>
    </row>
    <row r="532" spans="1:51" s="13" customFormat="1" ht="12">
      <c r="A532" s="13"/>
      <c r="B532" s="223"/>
      <c r="C532" s="224"/>
      <c r="D532" s="225" t="s">
        <v>144</v>
      </c>
      <c r="E532" s="224"/>
      <c r="F532" s="227" t="s">
        <v>849</v>
      </c>
      <c r="G532" s="224"/>
      <c r="H532" s="228">
        <v>8.588</v>
      </c>
      <c r="I532" s="229"/>
      <c r="J532" s="224"/>
      <c r="K532" s="224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144</v>
      </c>
      <c r="AU532" s="234" t="s">
        <v>81</v>
      </c>
      <c r="AV532" s="13" t="s">
        <v>81</v>
      </c>
      <c r="AW532" s="13" t="s">
        <v>4</v>
      </c>
      <c r="AX532" s="13" t="s">
        <v>79</v>
      </c>
      <c r="AY532" s="234" t="s">
        <v>133</v>
      </c>
    </row>
    <row r="533" spans="1:65" s="2" customFormat="1" ht="37.8" customHeight="1">
      <c r="A533" s="39"/>
      <c r="B533" s="40"/>
      <c r="C533" s="205" t="s">
        <v>850</v>
      </c>
      <c r="D533" s="205" t="s">
        <v>135</v>
      </c>
      <c r="E533" s="206" t="s">
        <v>851</v>
      </c>
      <c r="F533" s="207" t="s">
        <v>852</v>
      </c>
      <c r="G533" s="208" t="s">
        <v>155</v>
      </c>
      <c r="H533" s="209">
        <v>263.323</v>
      </c>
      <c r="I533" s="210"/>
      <c r="J533" s="211">
        <f>ROUND(I533*H533,2)</f>
        <v>0</v>
      </c>
      <c r="K533" s="207" t="s">
        <v>139</v>
      </c>
      <c r="L533" s="45"/>
      <c r="M533" s="212" t="s">
        <v>19</v>
      </c>
      <c r="N533" s="213" t="s">
        <v>42</v>
      </c>
      <c r="O533" s="85"/>
      <c r="P533" s="214">
        <f>O533*H533</f>
        <v>0</v>
      </c>
      <c r="Q533" s="214">
        <v>0</v>
      </c>
      <c r="R533" s="214">
        <f>Q533*H533</f>
        <v>0</v>
      </c>
      <c r="S533" s="214">
        <v>0</v>
      </c>
      <c r="T533" s="215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239</v>
      </c>
      <c r="AT533" s="216" t="s">
        <v>135</v>
      </c>
      <c r="AU533" s="216" t="s">
        <v>81</v>
      </c>
      <c r="AY533" s="18" t="s">
        <v>133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79</v>
      </c>
      <c r="BK533" s="217">
        <f>ROUND(I533*H533,2)</f>
        <v>0</v>
      </c>
      <c r="BL533" s="18" t="s">
        <v>239</v>
      </c>
      <c r="BM533" s="216" t="s">
        <v>853</v>
      </c>
    </row>
    <row r="534" spans="1:47" s="2" customFormat="1" ht="12">
      <c r="A534" s="39"/>
      <c r="B534" s="40"/>
      <c r="C534" s="41"/>
      <c r="D534" s="218" t="s">
        <v>142</v>
      </c>
      <c r="E534" s="41"/>
      <c r="F534" s="219" t="s">
        <v>854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142</v>
      </c>
      <c r="AU534" s="18" t="s">
        <v>81</v>
      </c>
    </row>
    <row r="535" spans="1:51" s="13" customFormat="1" ht="12">
      <c r="A535" s="13"/>
      <c r="B535" s="223"/>
      <c r="C535" s="224"/>
      <c r="D535" s="225" t="s">
        <v>144</v>
      </c>
      <c r="E535" s="226" t="s">
        <v>19</v>
      </c>
      <c r="F535" s="227" t="s">
        <v>715</v>
      </c>
      <c r="G535" s="224"/>
      <c r="H535" s="228">
        <v>263.323</v>
      </c>
      <c r="I535" s="229"/>
      <c r="J535" s="224"/>
      <c r="K535" s="224"/>
      <c r="L535" s="230"/>
      <c r="M535" s="231"/>
      <c r="N535" s="232"/>
      <c r="O535" s="232"/>
      <c r="P535" s="232"/>
      <c r="Q535" s="232"/>
      <c r="R535" s="232"/>
      <c r="S535" s="232"/>
      <c r="T535" s="23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4" t="s">
        <v>144</v>
      </c>
      <c r="AU535" s="234" t="s">
        <v>81</v>
      </c>
      <c r="AV535" s="13" t="s">
        <v>81</v>
      </c>
      <c r="AW535" s="13" t="s">
        <v>33</v>
      </c>
      <c r="AX535" s="13" t="s">
        <v>79</v>
      </c>
      <c r="AY535" s="234" t="s">
        <v>133</v>
      </c>
    </row>
    <row r="536" spans="1:65" s="2" customFormat="1" ht="16.5" customHeight="1">
      <c r="A536" s="39"/>
      <c r="B536" s="40"/>
      <c r="C536" s="257" t="s">
        <v>855</v>
      </c>
      <c r="D536" s="257" t="s">
        <v>438</v>
      </c>
      <c r="E536" s="258" t="s">
        <v>856</v>
      </c>
      <c r="F536" s="259" t="s">
        <v>857</v>
      </c>
      <c r="G536" s="260" t="s">
        <v>161</v>
      </c>
      <c r="H536" s="261">
        <v>6.912</v>
      </c>
      <c r="I536" s="262"/>
      <c r="J536" s="263">
        <f>ROUND(I536*H536,2)</f>
        <v>0</v>
      </c>
      <c r="K536" s="259" t="s">
        <v>139</v>
      </c>
      <c r="L536" s="264"/>
      <c r="M536" s="265" t="s">
        <v>19</v>
      </c>
      <c r="N536" s="266" t="s">
        <v>42</v>
      </c>
      <c r="O536" s="85"/>
      <c r="P536" s="214">
        <f>O536*H536</f>
        <v>0</v>
      </c>
      <c r="Q536" s="214">
        <v>0.55</v>
      </c>
      <c r="R536" s="214">
        <f>Q536*H536</f>
        <v>3.8016</v>
      </c>
      <c r="S536" s="214">
        <v>0</v>
      </c>
      <c r="T536" s="215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16" t="s">
        <v>342</v>
      </c>
      <c r="AT536" s="216" t="s">
        <v>438</v>
      </c>
      <c r="AU536" s="216" t="s">
        <v>81</v>
      </c>
      <c r="AY536" s="18" t="s">
        <v>133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18" t="s">
        <v>79</v>
      </c>
      <c r="BK536" s="217">
        <f>ROUND(I536*H536,2)</f>
        <v>0</v>
      </c>
      <c r="BL536" s="18" t="s">
        <v>239</v>
      </c>
      <c r="BM536" s="216" t="s">
        <v>858</v>
      </c>
    </row>
    <row r="537" spans="1:51" s="13" customFormat="1" ht="12">
      <c r="A537" s="13"/>
      <c r="B537" s="223"/>
      <c r="C537" s="224"/>
      <c r="D537" s="225" t="s">
        <v>144</v>
      </c>
      <c r="E537" s="226" t="s">
        <v>19</v>
      </c>
      <c r="F537" s="227" t="s">
        <v>859</v>
      </c>
      <c r="G537" s="224"/>
      <c r="H537" s="228">
        <v>263.323</v>
      </c>
      <c r="I537" s="229"/>
      <c r="J537" s="224"/>
      <c r="K537" s="224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144</v>
      </c>
      <c r="AU537" s="234" t="s">
        <v>81</v>
      </c>
      <c r="AV537" s="13" t="s">
        <v>81</v>
      </c>
      <c r="AW537" s="13" t="s">
        <v>33</v>
      </c>
      <c r="AX537" s="13" t="s">
        <v>71</v>
      </c>
      <c r="AY537" s="234" t="s">
        <v>133</v>
      </c>
    </row>
    <row r="538" spans="1:51" s="15" customFormat="1" ht="12">
      <c r="A538" s="15"/>
      <c r="B538" s="246"/>
      <c r="C538" s="247"/>
      <c r="D538" s="225" t="s">
        <v>144</v>
      </c>
      <c r="E538" s="248" t="s">
        <v>19</v>
      </c>
      <c r="F538" s="249" t="s">
        <v>408</v>
      </c>
      <c r="G538" s="247"/>
      <c r="H538" s="250">
        <v>263.323</v>
      </c>
      <c r="I538" s="251"/>
      <c r="J538" s="247"/>
      <c r="K538" s="247"/>
      <c r="L538" s="252"/>
      <c r="M538" s="253"/>
      <c r="N538" s="254"/>
      <c r="O538" s="254"/>
      <c r="P538" s="254"/>
      <c r="Q538" s="254"/>
      <c r="R538" s="254"/>
      <c r="S538" s="254"/>
      <c r="T538" s="25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6" t="s">
        <v>144</v>
      </c>
      <c r="AU538" s="256" t="s">
        <v>81</v>
      </c>
      <c r="AV538" s="15" t="s">
        <v>152</v>
      </c>
      <c r="AW538" s="15" t="s">
        <v>33</v>
      </c>
      <c r="AX538" s="15" t="s">
        <v>71</v>
      </c>
      <c r="AY538" s="256" t="s">
        <v>133</v>
      </c>
    </row>
    <row r="539" spans="1:51" s="13" customFormat="1" ht="12">
      <c r="A539" s="13"/>
      <c r="B539" s="223"/>
      <c r="C539" s="224"/>
      <c r="D539" s="225" t="s">
        <v>144</v>
      </c>
      <c r="E539" s="226" t="s">
        <v>19</v>
      </c>
      <c r="F539" s="227" t="s">
        <v>860</v>
      </c>
      <c r="G539" s="224"/>
      <c r="H539" s="228">
        <v>6.583</v>
      </c>
      <c r="I539" s="229"/>
      <c r="J539" s="224"/>
      <c r="K539" s="224"/>
      <c r="L539" s="230"/>
      <c r="M539" s="231"/>
      <c r="N539" s="232"/>
      <c r="O539" s="232"/>
      <c r="P539" s="232"/>
      <c r="Q539" s="232"/>
      <c r="R539" s="232"/>
      <c r="S539" s="232"/>
      <c r="T539" s="23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4" t="s">
        <v>144</v>
      </c>
      <c r="AU539" s="234" t="s">
        <v>81</v>
      </c>
      <c r="AV539" s="13" t="s">
        <v>81</v>
      </c>
      <c r="AW539" s="13" t="s">
        <v>33</v>
      </c>
      <c r="AX539" s="13" t="s">
        <v>79</v>
      </c>
      <c r="AY539" s="234" t="s">
        <v>133</v>
      </c>
    </row>
    <row r="540" spans="1:51" s="13" customFormat="1" ht="12">
      <c r="A540" s="13"/>
      <c r="B540" s="223"/>
      <c r="C540" s="224"/>
      <c r="D540" s="225" t="s">
        <v>144</v>
      </c>
      <c r="E540" s="224"/>
      <c r="F540" s="227" t="s">
        <v>861</v>
      </c>
      <c r="G540" s="224"/>
      <c r="H540" s="228">
        <v>6.912</v>
      </c>
      <c r="I540" s="229"/>
      <c r="J540" s="224"/>
      <c r="K540" s="224"/>
      <c r="L540" s="230"/>
      <c r="M540" s="231"/>
      <c r="N540" s="232"/>
      <c r="O540" s="232"/>
      <c r="P540" s="232"/>
      <c r="Q540" s="232"/>
      <c r="R540" s="232"/>
      <c r="S540" s="232"/>
      <c r="T540" s="23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4" t="s">
        <v>144</v>
      </c>
      <c r="AU540" s="234" t="s">
        <v>81</v>
      </c>
      <c r="AV540" s="13" t="s">
        <v>81</v>
      </c>
      <c r="AW540" s="13" t="s">
        <v>4</v>
      </c>
      <c r="AX540" s="13" t="s">
        <v>79</v>
      </c>
      <c r="AY540" s="234" t="s">
        <v>133</v>
      </c>
    </row>
    <row r="541" spans="1:65" s="2" customFormat="1" ht="24.15" customHeight="1">
      <c r="A541" s="39"/>
      <c r="B541" s="40"/>
      <c r="C541" s="205" t="s">
        <v>862</v>
      </c>
      <c r="D541" s="205" t="s">
        <v>135</v>
      </c>
      <c r="E541" s="206" t="s">
        <v>863</v>
      </c>
      <c r="F541" s="207" t="s">
        <v>864</v>
      </c>
      <c r="G541" s="208" t="s">
        <v>280</v>
      </c>
      <c r="H541" s="209">
        <v>464.688</v>
      </c>
      <c r="I541" s="210"/>
      <c r="J541" s="211">
        <f>ROUND(I541*H541,2)</f>
        <v>0</v>
      </c>
      <c r="K541" s="207" t="s">
        <v>139</v>
      </c>
      <c r="L541" s="45"/>
      <c r="M541" s="212" t="s">
        <v>19</v>
      </c>
      <c r="N541" s="213" t="s">
        <v>42</v>
      </c>
      <c r="O541" s="85"/>
      <c r="P541" s="214">
        <f>O541*H541</f>
        <v>0</v>
      </c>
      <c r="Q541" s="214">
        <v>2E-05</v>
      </c>
      <c r="R541" s="214">
        <f>Q541*H541</f>
        <v>0.00929376</v>
      </c>
      <c r="S541" s="214">
        <v>0</v>
      </c>
      <c r="T541" s="21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239</v>
      </c>
      <c r="AT541" s="216" t="s">
        <v>135</v>
      </c>
      <c r="AU541" s="216" t="s">
        <v>81</v>
      </c>
      <c r="AY541" s="18" t="s">
        <v>133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79</v>
      </c>
      <c r="BK541" s="217">
        <f>ROUND(I541*H541,2)</f>
        <v>0</v>
      </c>
      <c r="BL541" s="18" t="s">
        <v>239</v>
      </c>
      <c r="BM541" s="216" t="s">
        <v>865</v>
      </c>
    </row>
    <row r="542" spans="1:47" s="2" customFormat="1" ht="12">
      <c r="A542" s="39"/>
      <c r="B542" s="40"/>
      <c r="C542" s="41"/>
      <c r="D542" s="218" t="s">
        <v>142</v>
      </c>
      <c r="E542" s="41"/>
      <c r="F542" s="219" t="s">
        <v>866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142</v>
      </c>
      <c r="AU542" s="18" t="s">
        <v>81</v>
      </c>
    </row>
    <row r="543" spans="1:51" s="13" customFormat="1" ht="12">
      <c r="A543" s="13"/>
      <c r="B543" s="223"/>
      <c r="C543" s="224"/>
      <c r="D543" s="225" t="s">
        <v>144</v>
      </c>
      <c r="E543" s="226" t="s">
        <v>19</v>
      </c>
      <c r="F543" s="227" t="s">
        <v>867</v>
      </c>
      <c r="G543" s="224"/>
      <c r="H543" s="228">
        <v>232.344</v>
      </c>
      <c r="I543" s="229"/>
      <c r="J543" s="224"/>
      <c r="K543" s="224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144</v>
      </c>
      <c r="AU543" s="234" t="s">
        <v>81</v>
      </c>
      <c r="AV543" s="13" t="s">
        <v>81</v>
      </c>
      <c r="AW543" s="13" t="s">
        <v>33</v>
      </c>
      <c r="AX543" s="13" t="s">
        <v>71</v>
      </c>
      <c r="AY543" s="234" t="s">
        <v>133</v>
      </c>
    </row>
    <row r="544" spans="1:51" s="15" customFormat="1" ht="12">
      <c r="A544" s="15"/>
      <c r="B544" s="246"/>
      <c r="C544" s="247"/>
      <c r="D544" s="225" t="s">
        <v>144</v>
      </c>
      <c r="E544" s="248" t="s">
        <v>19</v>
      </c>
      <c r="F544" s="249" t="s">
        <v>868</v>
      </c>
      <c r="G544" s="247"/>
      <c r="H544" s="250">
        <v>232.344</v>
      </c>
      <c r="I544" s="251"/>
      <c r="J544" s="247"/>
      <c r="K544" s="247"/>
      <c r="L544" s="252"/>
      <c r="M544" s="253"/>
      <c r="N544" s="254"/>
      <c r="O544" s="254"/>
      <c r="P544" s="254"/>
      <c r="Q544" s="254"/>
      <c r="R544" s="254"/>
      <c r="S544" s="254"/>
      <c r="T544" s="25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6" t="s">
        <v>144</v>
      </c>
      <c r="AU544" s="256" t="s">
        <v>81</v>
      </c>
      <c r="AV544" s="15" t="s">
        <v>152</v>
      </c>
      <c r="AW544" s="15" t="s">
        <v>33</v>
      </c>
      <c r="AX544" s="15" t="s">
        <v>71</v>
      </c>
      <c r="AY544" s="256" t="s">
        <v>133</v>
      </c>
    </row>
    <row r="545" spans="1:51" s="13" customFormat="1" ht="12">
      <c r="A545" s="13"/>
      <c r="B545" s="223"/>
      <c r="C545" s="224"/>
      <c r="D545" s="225" t="s">
        <v>144</v>
      </c>
      <c r="E545" s="226" t="s">
        <v>19</v>
      </c>
      <c r="F545" s="227" t="s">
        <v>867</v>
      </c>
      <c r="G545" s="224"/>
      <c r="H545" s="228">
        <v>232.344</v>
      </c>
      <c r="I545" s="229"/>
      <c r="J545" s="224"/>
      <c r="K545" s="224"/>
      <c r="L545" s="230"/>
      <c r="M545" s="231"/>
      <c r="N545" s="232"/>
      <c r="O545" s="232"/>
      <c r="P545" s="232"/>
      <c r="Q545" s="232"/>
      <c r="R545" s="232"/>
      <c r="S545" s="232"/>
      <c r="T545" s="23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4" t="s">
        <v>144</v>
      </c>
      <c r="AU545" s="234" t="s">
        <v>81</v>
      </c>
      <c r="AV545" s="13" t="s">
        <v>81</v>
      </c>
      <c r="AW545" s="13" t="s">
        <v>33</v>
      </c>
      <c r="AX545" s="13" t="s">
        <v>71</v>
      </c>
      <c r="AY545" s="234" t="s">
        <v>133</v>
      </c>
    </row>
    <row r="546" spans="1:51" s="15" customFormat="1" ht="12">
      <c r="A546" s="15"/>
      <c r="B546" s="246"/>
      <c r="C546" s="247"/>
      <c r="D546" s="225" t="s">
        <v>144</v>
      </c>
      <c r="E546" s="248" t="s">
        <v>19</v>
      </c>
      <c r="F546" s="249" t="s">
        <v>869</v>
      </c>
      <c r="G546" s="247"/>
      <c r="H546" s="250">
        <v>232.344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56" t="s">
        <v>144</v>
      </c>
      <c r="AU546" s="256" t="s">
        <v>81</v>
      </c>
      <c r="AV546" s="15" t="s">
        <v>152</v>
      </c>
      <c r="AW546" s="15" t="s">
        <v>33</v>
      </c>
      <c r="AX546" s="15" t="s">
        <v>71</v>
      </c>
      <c r="AY546" s="256" t="s">
        <v>133</v>
      </c>
    </row>
    <row r="547" spans="1:51" s="14" customFormat="1" ht="12">
      <c r="A547" s="14"/>
      <c r="B547" s="235"/>
      <c r="C547" s="236"/>
      <c r="D547" s="225" t="s">
        <v>144</v>
      </c>
      <c r="E547" s="237" t="s">
        <v>19</v>
      </c>
      <c r="F547" s="238" t="s">
        <v>166</v>
      </c>
      <c r="G547" s="236"/>
      <c r="H547" s="239">
        <v>464.688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144</v>
      </c>
      <c r="AU547" s="245" t="s">
        <v>81</v>
      </c>
      <c r="AV547" s="14" t="s">
        <v>140</v>
      </c>
      <c r="AW547" s="14" t="s">
        <v>33</v>
      </c>
      <c r="AX547" s="14" t="s">
        <v>79</v>
      </c>
      <c r="AY547" s="245" t="s">
        <v>133</v>
      </c>
    </row>
    <row r="548" spans="1:65" s="2" customFormat="1" ht="16.5" customHeight="1">
      <c r="A548" s="39"/>
      <c r="B548" s="40"/>
      <c r="C548" s="257" t="s">
        <v>870</v>
      </c>
      <c r="D548" s="257" t="s">
        <v>438</v>
      </c>
      <c r="E548" s="258" t="s">
        <v>871</v>
      </c>
      <c r="F548" s="259" t="s">
        <v>872</v>
      </c>
      <c r="G548" s="260" t="s">
        <v>161</v>
      </c>
      <c r="H548" s="261">
        <v>2.927</v>
      </c>
      <c r="I548" s="262"/>
      <c r="J548" s="263">
        <f>ROUND(I548*H548,2)</f>
        <v>0</v>
      </c>
      <c r="K548" s="259" t="s">
        <v>139</v>
      </c>
      <c r="L548" s="264"/>
      <c r="M548" s="265" t="s">
        <v>19</v>
      </c>
      <c r="N548" s="266" t="s">
        <v>42</v>
      </c>
      <c r="O548" s="85"/>
      <c r="P548" s="214">
        <f>O548*H548</f>
        <v>0</v>
      </c>
      <c r="Q548" s="214">
        <v>0.55</v>
      </c>
      <c r="R548" s="214">
        <f>Q548*H548</f>
        <v>1.6098500000000002</v>
      </c>
      <c r="S548" s="214">
        <v>0</v>
      </c>
      <c r="T548" s="215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16" t="s">
        <v>342</v>
      </c>
      <c r="AT548" s="216" t="s">
        <v>438</v>
      </c>
      <c r="AU548" s="216" t="s">
        <v>81</v>
      </c>
      <c r="AY548" s="18" t="s">
        <v>133</v>
      </c>
      <c r="BE548" s="217">
        <f>IF(N548="základní",J548,0)</f>
        <v>0</v>
      </c>
      <c r="BF548" s="217">
        <f>IF(N548="snížená",J548,0)</f>
        <v>0</v>
      </c>
      <c r="BG548" s="217">
        <f>IF(N548="zákl. přenesená",J548,0)</f>
        <v>0</v>
      </c>
      <c r="BH548" s="217">
        <f>IF(N548="sníž. přenesená",J548,0)</f>
        <v>0</v>
      </c>
      <c r="BI548" s="217">
        <f>IF(N548="nulová",J548,0)</f>
        <v>0</v>
      </c>
      <c r="BJ548" s="18" t="s">
        <v>79</v>
      </c>
      <c r="BK548" s="217">
        <f>ROUND(I548*H548,2)</f>
        <v>0</v>
      </c>
      <c r="BL548" s="18" t="s">
        <v>239</v>
      </c>
      <c r="BM548" s="216" t="s">
        <v>873</v>
      </c>
    </row>
    <row r="549" spans="1:51" s="13" customFormat="1" ht="12">
      <c r="A549" s="13"/>
      <c r="B549" s="223"/>
      <c r="C549" s="224"/>
      <c r="D549" s="225" t="s">
        <v>144</v>
      </c>
      <c r="E549" s="226" t="s">
        <v>19</v>
      </c>
      <c r="F549" s="227" t="s">
        <v>867</v>
      </c>
      <c r="G549" s="224"/>
      <c r="H549" s="228">
        <v>232.344</v>
      </c>
      <c r="I549" s="229"/>
      <c r="J549" s="224"/>
      <c r="K549" s="224"/>
      <c r="L549" s="230"/>
      <c r="M549" s="231"/>
      <c r="N549" s="232"/>
      <c r="O549" s="232"/>
      <c r="P549" s="232"/>
      <c r="Q549" s="232"/>
      <c r="R549" s="232"/>
      <c r="S549" s="232"/>
      <c r="T549" s="23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4" t="s">
        <v>144</v>
      </c>
      <c r="AU549" s="234" t="s">
        <v>81</v>
      </c>
      <c r="AV549" s="13" t="s">
        <v>81</v>
      </c>
      <c r="AW549" s="13" t="s">
        <v>33</v>
      </c>
      <c r="AX549" s="13" t="s">
        <v>71</v>
      </c>
      <c r="AY549" s="234" t="s">
        <v>133</v>
      </c>
    </row>
    <row r="550" spans="1:51" s="15" customFormat="1" ht="12">
      <c r="A550" s="15"/>
      <c r="B550" s="246"/>
      <c r="C550" s="247"/>
      <c r="D550" s="225" t="s">
        <v>144</v>
      </c>
      <c r="E550" s="248" t="s">
        <v>19</v>
      </c>
      <c r="F550" s="249" t="s">
        <v>868</v>
      </c>
      <c r="G550" s="247"/>
      <c r="H550" s="250">
        <v>232.344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6" t="s">
        <v>144</v>
      </c>
      <c r="AU550" s="256" t="s">
        <v>81</v>
      </c>
      <c r="AV550" s="15" t="s">
        <v>152</v>
      </c>
      <c r="AW550" s="15" t="s">
        <v>33</v>
      </c>
      <c r="AX550" s="15" t="s">
        <v>71</v>
      </c>
      <c r="AY550" s="256" t="s">
        <v>133</v>
      </c>
    </row>
    <row r="551" spans="1:51" s="13" customFormat="1" ht="12">
      <c r="A551" s="13"/>
      <c r="B551" s="223"/>
      <c r="C551" s="224"/>
      <c r="D551" s="225" t="s">
        <v>144</v>
      </c>
      <c r="E551" s="226" t="s">
        <v>19</v>
      </c>
      <c r="F551" s="227" t="s">
        <v>867</v>
      </c>
      <c r="G551" s="224"/>
      <c r="H551" s="228">
        <v>232.344</v>
      </c>
      <c r="I551" s="229"/>
      <c r="J551" s="224"/>
      <c r="K551" s="224"/>
      <c r="L551" s="230"/>
      <c r="M551" s="231"/>
      <c r="N551" s="232"/>
      <c r="O551" s="232"/>
      <c r="P551" s="232"/>
      <c r="Q551" s="232"/>
      <c r="R551" s="232"/>
      <c r="S551" s="232"/>
      <c r="T551" s="23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4" t="s">
        <v>144</v>
      </c>
      <c r="AU551" s="234" t="s">
        <v>81</v>
      </c>
      <c r="AV551" s="13" t="s">
        <v>81</v>
      </c>
      <c r="AW551" s="13" t="s">
        <v>33</v>
      </c>
      <c r="AX551" s="13" t="s">
        <v>71</v>
      </c>
      <c r="AY551" s="234" t="s">
        <v>133</v>
      </c>
    </row>
    <row r="552" spans="1:51" s="15" customFormat="1" ht="12">
      <c r="A552" s="15"/>
      <c r="B552" s="246"/>
      <c r="C552" s="247"/>
      <c r="D552" s="225" t="s">
        <v>144</v>
      </c>
      <c r="E552" s="248" t="s">
        <v>19</v>
      </c>
      <c r="F552" s="249" t="s">
        <v>869</v>
      </c>
      <c r="G552" s="247"/>
      <c r="H552" s="250">
        <v>232.344</v>
      </c>
      <c r="I552" s="251"/>
      <c r="J552" s="247"/>
      <c r="K552" s="247"/>
      <c r="L552" s="252"/>
      <c r="M552" s="253"/>
      <c r="N552" s="254"/>
      <c r="O552" s="254"/>
      <c r="P552" s="254"/>
      <c r="Q552" s="254"/>
      <c r="R552" s="254"/>
      <c r="S552" s="254"/>
      <c r="T552" s="25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6" t="s">
        <v>144</v>
      </c>
      <c r="AU552" s="256" t="s">
        <v>81</v>
      </c>
      <c r="AV552" s="15" t="s">
        <v>152</v>
      </c>
      <c r="AW552" s="15" t="s">
        <v>33</v>
      </c>
      <c r="AX552" s="15" t="s">
        <v>71</v>
      </c>
      <c r="AY552" s="256" t="s">
        <v>133</v>
      </c>
    </row>
    <row r="553" spans="1:51" s="13" customFormat="1" ht="12">
      <c r="A553" s="13"/>
      <c r="B553" s="223"/>
      <c r="C553" s="224"/>
      <c r="D553" s="225" t="s">
        <v>144</v>
      </c>
      <c r="E553" s="226" t="s">
        <v>19</v>
      </c>
      <c r="F553" s="227" t="s">
        <v>874</v>
      </c>
      <c r="G553" s="224"/>
      <c r="H553" s="228">
        <v>2.788</v>
      </c>
      <c r="I553" s="229"/>
      <c r="J553" s="224"/>
      <c r="K553" s="224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144</v>
      </c>
      <c r="AU553" s="234" t="s">
        <v>81</v>
      </c>
      <c r="AV553" s="13" t="s">
        <v>81</v>
      </c>
      <c r="AW553" s="13" t="s">
        <v>33</v>
      </c>
      <c r="AX553" s="13" t="s">
        <v>79</v>
      </c>
      <c r="AY553" s="234" t="s">
        <v>133</v>
      </c>
    </row>
    <row r="554" spans="1:51" s="13" customFormat="1" ht="12">
      <c r="A554" s="13"/>
      <c r="B554" s="223"/>
      <c r="C554" s="224"/>
      <c r="D554" s="225" t="s">
        <v>144</v>
      </c>
      <c r="E554" s="224"/>
      <c r="F554" s="227" t="s">
        <v>875</v>
      </c>
      <c r="G554" s="224"/>
      <c r="H554" s="228">
        <v>2.927</v>
      </c>
      <c r="I554" s="229"/>
      <c r="J554" s="224"/>
      <c r="K554" s="224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144</v>
      </c>
      <c r="AU554" s="234" t="s">
        <v>81</v>
      </c>
      <c r="AV554" s="13" t="s">
        <v>81</v>
      </c>
      <c r="AW554" s="13" t="s">
        <v>4</v>
      </c>
      <c r="AX554" s="13" t="s">
        <v>79</v>
      </c>
      <c r="AY554" s="234" t="s">
        <v>133</v>
      </c>
    </row>
    <row r="555" spans="1:65" s="2" customFormat="1" ht="37.8" customHeight="1">
      <c r="A555" s="39"/>
      <c r="B555" s="40"/>
      <c r="C555" s="205" t="s">
        <v>876</v>
      </c>
      <c r="D555" s="205" t="s">
        <v>135</v>
      </c>
      <c r="E555" s="206" t="s">
        <v>877</v>
      </c>
      <c r="F555" s="207" t="s">
        <v>878</v>
      </c>
      <c r="G555" s="208" t="s">
        <v>161</v>
      </c>
      <c r="H555" s="209">
        <v>19.151</v>
      </c>
      <c r="I555" s="210"/>
      <c r="J555" s="211">
        <f>ROUND(I555*H555,2)</f>
        <v>0</v>
      </c>
      <c r="K555" s="207" t="s">
        <v>139</v>
      </c>
      <c r="L555" s="45"/>
      <c r="M555" s="212" t="s">
        <v>19</v>
      </c>
      <c r="N555" s="213" t="s">
        <v>42</v>
      </c>
      <c r="O555" s="85"/>
      <c r="P555" s="214">
        <f>O555*H555</f>
        <v>0</v>
      </c>
      <c r="Q555" s="214">
        <v>0.0233</v>
      </c>
      <c r="R555" s="214">
        <f>Q555*H555</f>
        <v>0.4462183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239</v>
      </c>
      <c r="AT555" s="216" t="s">
        <v>135</v>
      </c>
      <c r="AU555" s="216" t="s">
        <v>81</v>
      </c>
      <c r="AY555" s="18" t="s">
        <v>133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79</v>
      </c>
      <c r="BK555" s="217">
        <f>ROUND(I555*H555,2)</f>
        <v>0</v>
      </c>
      <c r="BL555" s="18" t="s">
        <v>239</v>
      </c>
      <c r="BM555" s="216" t="s">
        <v>879</v>
      </c>
    </row>
    <row r="556" spans="1:47" s="2" customFormat="1" ht="12">
      <c r="A556" s="39"/>
      <c r="B556" s="40"/>
      <c r="C556" s="41"/>
      <c r="D556" s="218" t="s">
        <v>142</v>
      </c>
      <c r="E556" s="41"/>
      <c r="F556" s="219" t="s">
        <v>880</v>
      </c>
      <c r="G556" s="41"/>
      <c r="H556" s="41"/>
      <c r="I556" s="220"/>
      <c r="J556" s="41"/>
      <c r="K556" s="41"/>
      <c r="L556" s="45"/>
      <c r="M556" s="221"/>
      <c r="N556" s="22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142</v>
      </c>
      <c r="AU556" s="18" t="s">
        <v>81</v>
      </c>
    </row>
    <row r="557" spans="1:51" s="13" customFormat="1" ht="12">
      <c r="A557" s="13"/>
      <c r="B557" s="223"/>
      <c r="C557" s="224"/>
      <c r="D557" s="225" t="s">
        <v>144</v>
      </c>
      <c r="E557" s="226" t="s">
        <v>19</v>
      </c>
      <c r="F557" s="227" t="s">
        <v>881</v>
      </c>
      <c r="G557" s="224"/>
      <c r="H557" s="228">
        <v>9.78</v>
      </c>
      <c r="I557" s="229"/>
      <c r="J557" s="224"/>
      <c r="K557" s="224"/>
      <c r="L557" s="230"/>
      <c r="M557" s="231"/>
      <c r="N557" s="232"/>
      <c r="O557" s="232"/>
      <c r="P557" s="232"/>
      <c r="Q557" s="232"/>
      <c r="R557" s="232"/>
      <c r="S557" s="232"/>
      <c r="T557" s="23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4" t="s">
        <v>144</v>
      </c>
      <c r="AU557" s="234" t="s">
        <v>81</v>
      </c>
      <c r="AV557" s="13" t="s">
        <v>81</v>
      </c>
      <c r="AW557" s="13" t="s">
        <v>33</v>
      </c>
      <c r="AX557" s="13" t="s">
        <v>71</v>
      </c>
      <c r="AY557" s="234" t="s">
        <v>133</v>
      </c>
    </row>
    <row r="558" spans="1:51" s="13" customFormat="1" ht="12">
      <c r="A558" s="13"/>
      <c r="B558" s="223"/>
      <c r="C558" s="224"/>
      <c r="D558" s="225" t="s">
        <v>144</v>
      </c>
      <c r="E558" s="226" t="s">
        <v>19</v>
      </c>
      <c r="F558" s="227" t="s">
        <v>882</v>
      </c>
      <c r="G558" s="224"/>
      <c r="H558" s="228">
        <v>6.583</v>
      </c>
      <c r="I558" s="229"/>
      <c r="J558" s="224"/>
      <c r="K558" s="224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144</v>
      </c>
      <c r="AU558" s="234" t="s">
        <v>81</v>
      </c>
      <c r="AV558" s="13" t="s">
        <v>81</v>
      </c>
      <c r="AW558" s="13" t="s">
        <v>33</v>
      </c>
      <c r="AX558" s="13" t="s">
        <v>71</v>
      </c>
      <c r="AY558" s="234" t="s">
        <v>133</v>
      </c>
    </row>
    <row r="559" spans="1:51" s="13" customFormat="1" ht="12">
      <c r="A559" s="13"/>
      <c r="B559" s="223"/>
      <c r="C559" s="224"/>
      <c r="D559" s="225" t="s">
        <v>144</v>
      </c>
      <c r="E559" s="226" t="s">
        <v>19</v>
      </c>
      <c r="F559" s="227" t="s">
        <v>883</v>
      </c>
      <c r="G559" s="224"/>
      <c r="H559" s="228">
        <v>2.788</v>
      </c>
      <c r="I559" s="229"/>
      <c r="J559" s="224"/>
      <c r="K559" s="224"/>
      <c r="L559" s="230"/>
      <c r="M559" s="231"/>
      <c r="N559" s="232"/>
      <c r="O559" s="232"/>
      <c r="P559" s="232"/>
      <c r="Q559" s="232"/>
      <c r="R559" s="232"/>
      <c r="S559" s="232"/>
      <c r="T559" s="23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4" t="s">
        <v>144</v>
      </c>
      <c r="AU559" s="234" t="s">
        <v>81</v>
      </c>
      <c r="AV559" s="13" t="s">
        <v>81</v>
      </c>
      <c r="AW559" s="13" t="s">
        <v>33</v>
      </c>
      <c r="AX559" s="13" t="s">
        <v>71</v>
      </c>
      <c r="AY559" s="234" t="s">
        <v>133</v>
      </c>
    </row>
    <row r="560" spans="1:51" s="14" customFormat="1" ht="12">
      <c r="A560" s="14"/>
      <c r="B560" s="235"/>
      <c r="C560" s="236"/>
      <c r="D560" s="225" t="s">
        <v>144</v>
      </c>
      <c r="E560" s="237" t="s">
        <v>19</v>
      </c>
      <c r="F560" s="238" t="s">
        <v>166</v>
      </c>
      <c r="G560" s="236"/>
      <c r="H560" s="239">
        <v>19.151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144</v>
      </c>
      <c r="AU560" s="245" t="s">
        <v>81</v>
      </c>
      <c r="AV560" s="14" t="s">
        <v>140</v>
      </c>
      <c r="AW560" s="14" t="s">
        <v>33</v>
      </c>
      <c r="AX560" s="14" t="s">
        <v>79</v>
      </c>
      <c r="AY560" s="245" t="s">
        <v>133</v>
      </c>
    </row>
    <row r="561" spans="1:65" s="2" customFormat="1" ht="49.05" customHeight="1">
      <c r="A561" s="39"/>
      <c r="B561" s="40"/>
      <c r="C561" s="205" t="s">
        <v>884</v>
      </c>
      <c r="D561" s="205" t="s">
        <v>135</v>
      </c>
      <c r="E561" s="206" t="s">
        <v>885</v>
      </c>
      <c r="F561" s="207" t="s">
        <v>886</v>
      </c>
      <c r="G561" s="208" t="s">
        <v>193</v>
      </c>
      <c r="H561" s="209">
        <v>11.805</v>
      </c>
      <c r="I561" s="210"/>
      <c r="J561" s="211">
        <f>ROUND(I561*H561,2)</f>
        <v>0</v>
      </c>
      <c r="K561" s="207" t="s">
        <v>139</v>
      </c>
      <c r="L561" s="45"/>
      <c r="M561" s="212" t="s">
        <v>19</v>
      </c>
      <c r="N561" s="213" t="s">
        <v>42</v>
      </c>
      <c r="O561" s="85"/>
      <c r="P561" s="214">
        <f>O561*H561</f>
        <v>0</v>
      </c>
      <c r="Q561" s="214">
        <v>0</v>
      </c>
      <c r="R561" s="214">
        <f>Q561*H561</f>
        <v>0</v>
      </c>
      <c r="S561" s="214">
        <v>0</v>
      </c>
      <c r="T561" s="215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16" t="s">
        <v>239</v>
      </c>
      <c r="AT561" s="216" t="s">
        <v>135</v>
      </c>
      <c r="AU561" s="216" t="s">
        <v>81</v>
      </c>
      <c r="AY561" s="18" t="s">
        <v>133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18" t="s">
        <v>79</v>
      </c>
      <c r="BK561" s="217">
        <f>ROUND(I561*H561,2)</f>
        <v>0</v>
      </c>
      <c r="BL561" s="18" t="s">
        <v>239</v>
      </c>
      <c r="BM561" s="216" t="s">
        <v>887</v>
      </c>
    </row>
    <row r="562" spans="1:47" s="2" customFormat="1" ht="12">
      <c r="A562" s="39"/>
      <c r="B562" s="40"/>
      <c r="C562" s="41"/>
      <c r="D562" s="218" t="s">
        <v>142</v>
      </c>
      <c r="E562" s="41"/>
      <c r="F562" s="219" t="s">
        <v>888</v>
      </c>
      <c r="G562" s="41"/>
      <c r="H562" s="41"/>
      <c r="I562" s="220"/>
      <c r="J562" s="41"/>
      <c r="K562" s="41"/>
      <c r="L562" s="45"/>
      <c r="M562" s="221"/>
      <c r="N562" s="222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142</v>
      </c>
      <c r="AU562" s="18" t="s">
        <v>81</v>
      </c>
    </row>
    <row r="563" spans="1:65" s="2" customFormat="1" ht="62.7" customHeight="1">
      <c r="A563" s="39"/>
      <c r="B563" s="40"/>
      <c r="C563" s="205" t="s">
        <v>889</v>
      </c>
      <c r="D563" s="205" t="s">
        <v>135</v>
      </c>
      <c r="E563" s="206" t="s">
        <v>890</v>
      </c>
      <c r="F563" s="207" t="s">
        <v>891</v>
      </c>
      <c r="G563" s="208" t="s">
        <v>193</v>
      </c>
      <c r="H563" s="209">
        <v>11.805</v>
      </c>
      <c r="I563" s="210"/>
      <c r="J563" s="211">
        <f>ROUND(I563*H563,2)</f>
        <v>0</v>
      </c>
      <c r="K563" s="207" t="s">
        <v>139</v>
      </c>
      <c r="L563" s="45"/>
      <c r="M563" s="212" t="s">
        <v>19</v>
      </c>
      <c r="N563" s="213" t="s">
        <v>42</v>
      </c>
      <c r="O563" s="85"/>
      <c r="P563" s="214">
        <f>O563*H563</f>
        <v>0</v>
      </c>
      <c r="Q563" s="214">
        <v>0</v>
      </c>
      <c r="R563" s="214">
        <f>Q563*H563</f>
        <v>0</v>
      </c>
      <c r="S563" s="214">
        <v>0</v>
      </c>
      <c r="T563" s="215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16" t="s">
        <v>239</v>
      </c>
      <c r="AT563" s="216" t="s">
        <v>135</v>
      </c>
      <c r="AU563" s="216" t="s">
        <v>81</v>
      </c>
      <c r="AY563" s="18" t="s">
        <v>133</v>
      </c>
      <c r="BE563" s="217">
        <f>IF(N563="základní",J563,0)</f>
        <v>0</v>
      </c>
      <c r="BF563" s="217">
        <f>IF(N563="snížená",J563,0)</f>
        <v>0</v>
      </c>
      <c r="BG563" s="217">
        <f>IF(N563="zákl. přenesená",J563,0)</f>
        <v>0</v>
      </c>
      <c r="BH563" s="217">
        <f>IF(N563="sníž. přenesená",J563,0)</f>
        <v>0</v>
      </c>
      <c r="BI563" s="217">
        <f>IF(N563="nulová",J563,0)</f>
        <v>0</v>
      </c>
      <c r="BJ563" s="18" t="s">
        <v>79</v>
      </c>
      <c r="BK563" s="217">
        <f>ROUND(I563*H563,2)</f>
        <v>0</v>
      </c>
      <c r="BL563" s="18" t="s">
        <v>239</v>
      </c>
      <c r="BM563" s="216" t="s">
        <v>892</v>
      </c>
    </row>
    <row r="564" spans="1:47" s="2" customFormat="1" ht="12">
      <c r="A564" s="39"/>
      <c r="B564" s="40"/>
      <c r="C564" s="41"/>
      <c r="D564" s="218" t="s">
        <v>142</v>
      </c>
      <c r="E564" s="41"/>
      <c r="F564" s="219" t="s">
        <v>893</v>
      </c>
      <c r="G564" s="41"/>
      <c r="H564" s="41"/>
      <c r="I564" s="220"/>
      <c r="J564" s="41"/>
      <c r="K564" s="41"/>
      <c r="L564" s="45"/>
      <c r="M564" s="221"/>
      <c r="N564" s="222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142</v>
      </c>
      <c r="AU564" s="18" t="s">
        <v>81</v>
      </c>
    </row>
    <row r="565" spans="1:63" s="12" customFormat="1" ht="22.8" customHeight="1">
      <c r="A565" s="12"/>
      <c r="B565" s="189"/>
      <c r="C565" s="190"/>
      <c r="D565" s="191" t="s">
        <v>70</v>
      </c>
      <c r="E565" s="203" t="s">
        <v>894</v>
      </c>
      <c r="F565" s="203" t="s">
        <v>895</v>
      </c>
      <c r="G565" s="190"/>
      <c r="H565" s="190"/>
      <c r="I565" s="193"/>
      <c r="J565" s="204">
        <f>BK565</f>
        <v>0</v>
      </c>
      <c r="K565" s="190"/>
      <c r="L565" s="195"/>
      <c r="M565" s="196"/>
      <c r="N565" s="197"/>
      <c r="O565" s="197"/>
      <c r="P565" s="198">
        <f>SUM(P566:P595)</f>
        <v>0</v>
      </c>
      <c r="Q565" s="197"/>
      <c r="R565" s="198">
        <f>SUM(R566:R595)</f>
        <v>0.2370543</v>
      </c>
      <c r="S565" s="197"/>
      <c r="T565" s="199">
        <f>SUM(T566:T595)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00" t="s">
        <v>81</v>
      </c>
      <c r="AT565" s="201" t="s">
        <v>70</v>
      </c>
      <c r="AU565" s="201" t="s">
        <v>79</v>
      </c>
      <c r="AY565" s="200" t="s">
        <v>133</v>
      </c>
      <c r="BK565" s="202">
        <f>SUM(BK566:BK595)</f>
        <v>0</v>
      </c>
    </row>
    <row r="566" spans="1:65" s="2" customFormat="1" ht="44.25" customHeight="1">
      <c r="A566" s="39"/>
      <c r="B566" s="40"/>
      <c r="C566" s="205" t="s">
        <v>896</v>
      </c>
      <c r="D566" s="205" t="s">
        <v>135</v>
      </c>
      <c r="E566" s="206" t="s">
        <v>897</v>
      </c>
      <c r="F566" s="207" t="s">
        <v>898</v>
      </c>
      <c r="G566" s="208" t="s">
        <v>280</v>
      </c>
      <c r="H566" s="209">
        <v>10.17</v>
      </c>
      <c r="I566" s="210"/>
      <c r="J566" s="211">
        <f>ROUND(I566*H566,2)</f>
        <v>0</v>
      </c>
      <c r="K566" s="207" t="s">
        <v>139</v>
      </c>
      <c r="L566" s="45"/>
      <c r="M566" s="212" t="s">
        <v>19</v>
      </c>
      <c r="N566" s="213" t="s">
        <v>42</v>
      </c>
      <c r="O566" s="85"/>
      <c r="P566" s="214">
        <f>O566*H566</f>
        <v>0</v>
      </c>
      <c r="Q566" s="214">
        <v>0.00291</v>
      </c>
      <c r="R566" s="214">
        <f>Q566*H566</f>
        <v>0.029594699999999998</v>
      </c>
      <c r="S566" s="214">
        <v>0</v>
      </c>
      <c r="T566" s="215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16" t="s">
        <v>239</v>
      </c>
      <c r="AT566" s="216" t="s">
        <v>135</v>
      </c>
      <c r="AU566" s="216" t="s">
        <v>81</v>
      </c>
      <c r="AY566" s="18" t="s">
        <v>133</v>
      </c>
      <c r="BE566" s="217">
        <f>IF(N566="základní",J566,0)</f>
        <v>0</v>
      </c>
      <c r="BF566" s="217">
        <f>IF(N566="snížená",J566,0)</f>
        <v>0</v>
      </c>
      <c r="BG566" s="217">
        <f>IF(N566="zákl. přenesená",J566,0)</f>
        <v>0</v>
      </c>
      <c r="BH566" s="217">
        <f>IF(N566="sníž. přenesená",J566,0)</f>
        <v>0</v>
      </c>
      <c r="BI566" s="217">
        <f>IF(N566="nulová",J566,0)</f>
        <v>0</v>
      </c>
      <c r="BJ566" s="18" t="s">
        <v>79</v>
      </c>
      <c r="BK566" s="217">
        <f>ROUND(I566*H566,2)</f>
        <v>0</v>
      </c>
      <c r="BL566" s="18" t="s">
        <v>239</v>
      </c>
      <c r="BM566" s="216" t="s">
        <v>899</v>
      </c>
    </row>
    <row r="567" spans="1:47" s="2" customFormat="1" ht="12">
      <c r="A567" s="39"/>
      <c r="B567" s="40"/>
      <c r="C567" s="41"/>
      <c r="D567" s="218" t="s">
        <v>142</v>
      </c>
      <c r="E567" s="41"/>
      <c r="F567" s="219" t="s">
        <v>900</v>
      </c>
      <c r="G567" s="41"/>
      <c r="H567" s="41"/>
      <c r="I567" s="220"/>
      <c r="J567" s="41"/>
      <c r="K567" s="41"/>
      <c r="L567" s="45"/>
      <c r="M567" s="221"/>
      <c r="N567" s="222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142</v>
      </c>
      <c r="AU567" s="18" t="s">
        <v>81</v>
      </c>
    </row>
    <row r="568" spans="1:51" s="13" customFormat="1" ht="12">
      <c r="A568" s="13"/>
      <c r="B568" s="223"/>
      <c r="C568" s="224"/>
      <c r="D568" s="225" t="s">
        <v>144</v>
      </c>
      <c r="E568" s="226" t="s">
        <v>19</v>
      </c>
      <c r="F568" s="227" t="s">
        <v>901</v>
      </c>
      <c r="G568" s="224"/>
      <c r="H568" s="228">
        <v>10.17</v>
      </c>
      <c r="I568" s="229"/>
      <c r="J568" s="224"/>
      <c r="K568" s="224"/>
      <c r="L568" s="230"/>
      <c r="M568" s="231"/>
      <c r="N568" s="232"/>
      <c r="O568" s="232"/>
      <c r="P568" s="232"/>
      <c r="Q568" s="232"/>
      <c r="R568" s="232"/>
      <c r="S568" s="232"/>
      <c r="T568" s="23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4" t="s">
        <v>144</v>
      </c>
      <c r="AU568" s="234" t="s">
        <v>81</v>
      </c>
      <c r="AV568" s="13" t="s">
        <v>81</v>
      </c>
      <c r="AW568" s="13" t="s">
        <v>33</v>
      </c>
      <c r="AX568" s="13" t="s">
        <v>79</v>
      </c>
      <c r="AY568" s="234" t="s">
        <v>133</v>
      </c>
    </row>
    <row r="569" spans="1:65" s="2" customFormat="1" ht="37.8" customHeight="1">
      <c r="A569" s="39"/>
      <c r="B569" s="40"/>
      <c r="C569" s="205" t="s">
        <v>902</v>
      </c>
      <c r="D569" s="205" t="s">
        <v>135</v>
      </c>
      <c r="E569" s="206" t="s">
        <v>903</v>
      </c>
      <c r="F569" s="207" t="s">
        <v>904</v>
      </c>
      <c r="G569" s="208" t="s">
        <v>280</v>
      </c>
      <c r="H569" s="209">
        <v>20.34</v>
      </c>
      <c r="I569" s="210"/>
      <c r="J569" s="211">
        <f>ROUND(I569*H569,2)</f>
        <v>0</v>
      </c>
      <c r="K569" s="207" t="s">
        <v>139</v>
      </c>
      <c r="L569" s="45"/>
      <c r="M569" s="212" t="s">
        <v>19</v>
      </c>
      <c r="N569" s="213" t="s">
        <v>42</v>
      </c>
      <c r="O569" s="85"/>
      <c r="P569" s="214">
        <f>O569*H569</f>
        <v>0</v>
      </c>
      <c r="Q569" s="214">
        <v>0.00297</v>
      </c>
      <c r="R569" s="214">
        <f>Q569*H569</f>
        <v>0.0604098</v>
      </c>
      <c r="S569" s="214">
        <v>0</v>
      </c>
      <c r="T569" s="215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16" t="s">
        <v>239</v>
      </c>
      <c r="AT569" s="216" t="s">
        <v>135</v>
      </c>
      <c r="AU569" s="216" t="s">
        <v>81</v>
      </c>
      <c r="AY569" s="18" t="s">
        <v>133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18" t="s">
        <v>79</v>
      </c>
      <c r="BK569" s="217">
        <f>ROUND(I569*H569,2)</f>
        <v>0</v>
      </c>
      <c r="BL569" s="18" t="s">
        <v>239</v>
      </c>
      <c r="BM569" s="216" t="s">
        <v>905</v>
      </c>
    </row>
    <row r="570" spans="1:47" s="2" customFormat="1" ht="12">
      <c r="A570" s="39"/>
      <c r="B570" s="40"/>
      <c r="C570" s="41"/>
      <c r="D570" s="218" t="s">
        <v>142</v>
      </c>
      <c r="E570" s="41"/>
      <c r="F570" s="219" t="s">
        <v>906</v>
      </c>
      <c r="G570" s="41"/>
      <c r="H570" s="41"/>
      <c r="I570" s="220"/>
      <c r="J570" s="41"/>
      <c r="K570" s="41"/>
      <c r="L570" s="45"/>
      <c r="M570" s="221"/>
      <c r="N570" s="222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142</v>
      </c>
      <c r="AU570" s="18" t="s">
        <v>81</v>
      </c>
    </row>
    <row r="571" spans="1:51" s="13" customFormat="1" ht="12">
      <c r="A571" s="13"/>
      <c r="B571" s="223"/>
      <c r="C571" s="224"/>
      <c r="D571" s="225" t="s">
        <v>144</v>
      </c>
      <c r="E571" s="226" t="s">
        <v>19</v>
      </c>
      <c r="F571" s="227" t="s">
        <v>907</v>
      </c>
      <c r="G571" s="224"/>
      <c r="H571" s="228">
        <v>20.34</v>
      </c>
      <c r="I571" s="229"/>
      <c r="J571" s="224"/>
      <c r="K571" s="224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144</v>
      </c>
      <c r="AU571" s="234" t="s">
        <v>81</v>
      </c>
      <c r="AV571" s="13" t="s">
        <v>81</v>
      </c>
      <c r="AW571" s="13" t="s">
        <v>33</v>
      </c>
      <c r="AX571" s="13" t="s">
        <v>79</v>
      </c>
      <c r="AY571" s="234" t="s">
        <v>133</v>
      </c>
    </row>
    <row r="572" spans="1:65" s="2" customFormat="1" ht="37.8" customHeight="1">
      <c r="A572" s="39"/>
      <c r="B572" s="40"/>
      <c r="C572" s="205" t="s">
        <v>908</v>
      </c>
      <c r="D572" s="205" t="s">
        <v>135</v>
      </c>
      <c r="E572" s="206" t="s">
        <v>909</v>
      </c>
      <c r="F572" s="207" t="s">
        <v>910</v>
      </c>
      <c r="G572" s="208" t="s">
        <v>280</v>
      </c>
      <c r="H572" s="209">
        <v>6.5</v>
      </c>
      <c r="I572" s="210"/>
      <c r="J572" s="211">
        <f>ROUND(I572*H572,2)</f>
        <v>0</v>
      </c>
      <c r="K572" s="207" t="s">
        <v>139</v>
      </c>
      <c r="L572" s="45"/>
      <c r="M572" s="212" t="s">
        <v>19</v>
      </c>
      <c r="N572" s="213" t="s">
        <v>42</v>
      </c>
      <c r="O572" s="85"/>
      <c r="P572" s="214">
        <f>O572*H572</f>
        <v>0</v>
      </c>
      <c r="Q572" s="214">
        <v>0.00216</v>
      </c>
      <c r="R572" s="214">
        <f>Q572*H572</f>
        <v>0.01404</v>
      </c>
      <c r="S572" s="214">
        <v>0</v>
      </c>
      <c r="T572" s="215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16" t="s">
        <v>239</v>
      </c>
      <c r="AT572" s="216" t="s">
        <v>135</v>
      </c>
      <c r="AU572" s="216" t="s">
        <v>81</v>
      </c>
      <c r="AY572" s="18" t="s">
        <v>133</v>
      </c>
      <c r="BE572" s="217">
        <f>IF(N572="základní",J572,0)</f>
        <v>0</v>
      </c>
      <c r="BF572" s="217">
        <f>IF(N572="snížená",J572,0)</f>
        <v>0</v>
      </c>
      <c r="BG572" s="217">
        <f>IF(N572="zákl. přenesená",J572,0)</f>
        <v>0</v>
      </c>
      <c r="BH572" s="217">
        <f>IF(N572="sníž. přenesená",J572,0)</f>
        <v>0</v>
      </c>
      <c r="BI572" s="217">
        <f>IF(N572="nulová",J572,0)</f>
        <v>0</v>
      </c>
      <c r="BJ572" s="18" t="s">
        <v>79</v>
      </c>
      <c r="BK572" s="217">
        <f>ROUND(I572*H572,2)</f>
        <v>0</v>
      </c>
      <c r="BL572" s="18" t="s">
        <v>239</v>
      </c>
      <c r="BM572" s="216" t="s">
        <v>911</v>
      </c>
    </row>
    <row r="573" spans="1:47" s="2" customFormat="1" ht="12">
      <c r="A573" s="39"/>
      <c r="B573" s="40"/>
      <c r="C573" s="41"/>
      <c r="D573" s="218" t="s">
        <v>142</v>
      </c>
      <c r="E573" s="41"/>
      <c r="F573" s="219" t="s">
        <v>912</v>
      </c>
      <c r="G573" s="41"/>
      <c r="H573" s="41"/>
      <c r="I573" s="220"/>
      <c r="J573" s="41"/>
      <c r="K573" s="41"/>
      <c r="L573" s="45"/>
      <c r="M573" s="221"/>
      <c r="N573" s="222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142</v>
      </c>
      <c r="AU573" s="18" t="s">
        <v>81</v>
      </c>
    </row>
    <row r="574" spans="1:51" s="13" customFormat="1" ht="12">
      <c r="A574" s="13"/>
      <c r="B574" s="223"/>
      <c r="C574" s="224"/>
      <c r="D574" s="225" t="s">
        <v>144</v>
      </c>
      <c r="E574" s="226" t="s">
        <v>19</v>
      </c>
      <c r="F574" s="227" t="s">
        <v>913</v>
      </c>
      <c r="G574" s="224"/>
      <c r="H574" s="228">
        <v>6.5</v>
      </c>
      <c r="I574" s="229"/>
      <c r="J574" s="224"/>
      <c r="K574" s="224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144</v>
      </c>
      <c r="AU574" s="234" t="s">
        <v>81</v>
      </c>
      <c r="AV574" s="13" t="s">
        <v>81</v>
      </c>
      <c r="AW574" s="13" t="s">
        <v>33</v>
      </c>
      <c r="AX574" s="13" t="s">
        <v>79</v>
      </c>
      <c r="AY574" s="234" t="s">
        <v>133</v>
      </c>
    </row>
    <row r="575" spans="1:65" s="2" customFormat="1" ht="33" customHeight="1">
      <c r="A575" s="39"/>
      <c r="B575" s="40"/>
      <c r="C575" s="205" t="s">
        <v>914</v>
      </c>
      <c r="D575" s="205" t="s">
        <v>135</v>
      </c>
      <c r="E575" s="206" t="s">
        <v>915</v>
      </c>
      <c r="F575" s="207" t="s">
        <v>916</v>
      </c>
      <c r="G575" s="208" t="s">
        <v>288</v>
      </c>
      <c r="H575" s="209">
        <v>100</v>
      </c>
      <c r="I575" s="210"/>
      <c r="J575" s="211">
        <f>ROUND(I575*H575,2)</f>
        <v>0</v>
      </c>
      <c r="K575" s="207" t="s">
        <v>139</v>
      </c>
      <c r="L575" s="45"/>
      <c r="M575" s="212" t="s">
        <v>19</v>
      </c>
      <c r="N575" s="213" t="s">
        <v>42</v>
      </c>
      <c r="O575" s="85"/>
      <c r="P575" s="214">
        <f>O575*H575</f>
        <v>0</v>
      </c>
      <c r="Q575" s="214">
        <v>8E-05</v>
      </c>
      <c r="R575" s="214">
        <f>Q575*H575</f>
        <v>0.008</v>
      </c>
      <c r="S575" s="214">
        <v>0</v>
      </c>
      <c r="T575" s="215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16" t="s">
        <v>239</v>
      </c>
      <c r="AT575" s="216" t="s">
        <v>135</v>
      </c>
      <c r="AU575" s="216" t="s">
        <v>81</v>
      </c>
      <c r="AY575" s="18" t="s">
        <v>133</v>
      </c>
      <c r="BE575" s="217">
        <f>IF(N575="základní",J575,0)</f>
        <v>0</v>
      </c>
      <c r="BF575" s="217">
        <f>IF(N575="snížená",J575,0)</f>
        <v>0</v>
      </c>
      <c r="BG575" s="217">
        <f>IF(N575="zákl. přenesená",J575,0)</f>
        <v>0</v>
      </c>
      <c r="BH575" s="217">
        <f>IF(N575="sníž. přenesená",J575,0)</f>
        <v>0</v>
      </c>
      <c r="BI575" s="217">
        <f>IF(N575="nulová",J575,0)</f>
        <v>0</v>
      </c>
      <c r="BJ575" s="18" t="s">
        <v>79</v>
      </c>
      <c r="BK575" s="217">
        <f>ROUND(I575*H575,2)</f>
        <v>0</v>
      </c>
      <c r="BL575" s="18" t="s">
        <v>239</v>
      </c>
      <c r="BM575" s="216" t="s">
        <v>917</v>
      </c>
    </row>
    <row r="576" spans="1:47" s="2" customFormat="1" ht="12">
      <c r="A576" s="39"/>
      <c r="B576" s="40"/>
      <c r="C576" s="41"/>
      <c r="D576" s="218" t="s">
        <v>142</v>
      </c>
      <c r="E576" s="41"/>
      <c r="F576" s="219" t="s">
        <v>918</v>
      </c>
      <c r="G576" s="41"/>
      <c r="H576" s="41"/>
      <c r="I576" s="220"/>
      <c r="J576" s="41"/>
      <c r="K576" s="41"/>
      <c r="L576" s="45"/>
      <c r="M576" s="221"/>
      <c r="N576" s="222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142</v>
      </c>
      <c r="AU576" s="18" t="s">
        <v>81</v>
      </c>
    </row>
    <row r="577" spans="1:51" s="13" customFormat="1" ht="12">
      <c r="A577" s="13"/>
      <c r="B577" s="223"/>
      <c r="C577" s="224"/>
      <c r="D577" s="225" t="s">
        <v>144</v>
      </c>
      <c r="E577" s="226" t="s">
        <v>19</v>
      </c>
      <c r="F577" s="227" t="s">
        <v>919</v>
      </c>
      <c r="G577" s="224"/>
      <c r="H577" s="228">
        <v>100</v>
      </c>
      <c r="I577" s="229"/>
      <c r="J577" s="224"/>
      <c r="K577" s="224"/>
      <c r="L577" s="230"/>
      <c r="M577" s="231"/>
      <c r="N577" s="232"/>
      <c r="O577" s="232"/>
      <c r="P577" s="232"/>
      <c r="Q577" s="232"/>
      <c r="R577" s="232"/>
      <c r="S577" s="232"/>
      <c r="T577" s="23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4" t="s">
        <v>144</v>
      </c>
      <c r="AU577" s="234" t="s">
        <v>81</v>
      </c>
      <c r="AV577" s="13" t="s">
        <v>81</v>
      </c>
      <c r="AW577" s="13" t="s">
        <v>33</v>
      </c>
      <c r="AX577" s="13" t="s">
        <v>79</v>
      </c>
      <c r="AY577" s="234" t="s">
        <v>133</v>
      </c>
    </row>
    <row r="578" spans="1:65" s="2" customFormat="1" ht="44.25" customHeight="1">
      <c r="A578" s="39"/>
      <c r="B578" s="40"/>
      <c r="C578" s="205" t="s">
        <v>920</v>
      </c>
      <c r="D578" s="205" t="s">
        <v>135</v>
      </c>
      <c r="E578" s="206" t="s">
        <v>921</v>
      </c>
      <c r="F578" s="207" t="s">
        <v>922</v>
      </c>
      <c r="G578" s="208" t="s">
        <v>280</v>
      </c>
      <c r="H578" s="209">
        <v>13</v>
      </c>
      <c r="I578" s="210"/>
      <c r="J578" s="211">
        <f>ROUND(I578*H578,2)</f>
        <v>0</v>
      </c>
      <c r="K578" s="207" t="s">
        <v>139</v>
      </c>
      <c r="L578" s="45"/>
      <c r="M578" s="212" t="s">
        <v>19</v>
      </c>
      <c r="N578" s="213" t="s">
        <v>42</v>
      </c>
      <c r="O578" s="85"/>
      <c r="P578" s="214">
        <f>O578*H578</f>
        <v>0</v>
      </c>
      <c r="Q578" s="214">
        <v>0.0022</v>
      </c>
      <c r="R578" s="214">
        <f>Q578*H578</f>
        <v>0.0286</v>
      </c>
      <c r="S578" s="214">
        <v>0</v>
      </c>
      <c r="T578" s="215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6" t="s">
        <v>239</v>
      </c>
      <c r="AT578" s="216" t="s">
        <v>135</v>
      </c>
      <c r="AU578" s="216" t="s">
        <v>81</v>
      </c>
      <c r="AY578" s="18" t="s">
        <v>133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8" t="s">
        <v>79</v>
      </c>
      <c r="BK578" s="217">
        <f>ROUND(I578*H578,2)</f>
        <v>0</v>
      </c>
      <c r="BL578" s="18" t="s">
        <v>239</v>
      </c>
      <c r="BM578" s="216" t="s">
        <v>923</v>
      </c>
    </row>
    <row r="579" spans="1:47" s="2" customFormat="1" ht="12">
      <c r="A579" s="39"/>
      <c r="B579" s="40"/>
      <c r="C579" s="41"/>
      <c r="D579" s="218" t="s">
        <v>142</v>
      </c>
      <c r="E579" s="41"/>
      <c r="F579" s="219" t="s">
        <v>924</v>
      </c>
      <c r="G579" s="41"/>
      <c r="H579" s="41"/>
      <c r="I579" s="220"/>
      <c r="J579" s="41"/>
      <c r="K579" s="41"/>
      <c r="L579" s="45"/>
      <c r="M579" s="221"/>
      <c r="N579" s="222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142</v>
      </c>
      <c r="AU579" s="18" t="s">
        <v>81</v>
      </c>
    </row>
    <row r="580" spans="1:51" s="13" customFormat="1" ht="12">
      <c r="A580" s="13"/>
      <c r="B580" s="223"/>
      <c r="C580" s="224"/>
      <c r="D580" s="225" t="s">
        <v>144</v>
      </c>
      <c r="E580" s="226" t="s">
        <v>19</v>
      </c>
      <c r="F580" s="227" t="s">
        <v>925</v>
      </c>
      <c r="G580" s="224"/>
      <c r="H580" s="228">
        <v>13</v>
      </c>
      <c r="I580" s="229"/>
      <c r="J580" s="224"/>
      <c r="K580" s="224"/>
      <c r="L580" s="230"/>
      <c r="M580" s="231"/>
      <c r="N580" s="232"/>
      <c r="O580" s="232"/>
      <c r="P580" s="232"/>
      <c r="Q580" s="232"/>
      <c r="R580" s="232"/>
      <c r="S580" s="232"/>
      <c r="T580" s="23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4" t="s">
        <v>144</v>
      </c>
      <c r="AU580" s="234" t="s">
        <v>81</v>
      </c>
      <c r="AV580" s="13" t="s">
        <v>81</v>
      </c>
      <c r="AW580" s="13" t="s">
        <v>33</v>
      </c>
      <c r="AX580" s="13" t="s">
        <v>79</v>
      </c>
      <c r="AY580" s="234" t="s">
        <v>133</v>
      </c>
    </row>
    <row r="581" spans="1:65" s="2" customFormat="1" ht="44.25" customHeight="1">
      <c r="A581" s="39"/>
      <c r="B581" s="40"/>
      <c r="C581" s="205" t="s">
        <v>926</v>
      </c>
      <c r="D581" s="205" t="s">
        <v>135</v>
      </c>
      <c r="E581" s="206" t="s">
        <v>927</v>
      </c>
      <c r="F581" s="207" t="s">
        <v>928</v>
      </c>
      <c r="G581" s="208" t="s">
        <v>280</v>
      </c>
      <c r="H581" s="209">
        <v>13</v>
      </c>
      <c r="I581" s="210"/>
      <c r="J581" s="211">
        <f>ROUND(I581*H581,2)</f>
        <v>0</v>
      </c>
      <c r="K581" s="207" t="s">
        <v>139</v>
      </c>
      <c r="L581" s="45"/>
      <c r="M581" s="212" t="s">
        <v>19</v>
      </c>
      <c r="N581" s="213" t="s">
        <v>42</v>
      </c>
      <c r="O581" s="85"/>
      <c r="P581" s="214">
        <f>O581*H581</f>
        <v>0</v>
      </c>
      <c r="Q581" s="214">
        <v>0.00289</v>
      </c>
      <c r="R581" s="214">
        <f>Q581*H581</f>
        <v>0.037570000000000006</v>
      </c>
      <c r="S581" s="214">
        <v>0</v>
      </c>
      <c r="T581" s="215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16" t="s">
        <v>239</v>
      </c>
      <c r="AT581" s="216" t="s">
        <v>135</v>
      </c>
      <c r="AU581" s="216" t="s">
        <v>81</v>
      </c>
      <c r="AY581" s="18" t="s">
        <v>133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8" t="s">
        <v>79</v>
      </c>
      <c r="BK581" s="217">
        <f>ROUND(I581*H581,2)</f>
        <v>0</v>
      </c>
      <c r="BL581" s="18" t="s">
        <v>239</v>
      </c>
      <c r="BM581" s="216" t="s">
        <v>929</v>
      </c>
    </row>
    <row r="582" spans="1:47" s="2" customFormat="1" ht="12">
      <c r="A582" s="39"/>
      <c r="B582" s="40"/>
      <c r="C582" s="41"/>
      <c r="D582" s="218" t="s">
        <v>142</v>
      </c>
      <c r="E582" s="41"/>
      <c r="F582" s="219" t="s">
        <v>930</v>
      </c>
      <c r="G582" s="41"/>
      <c r="H582" s="41"/>
      <c r="I582" s="220"/>
      <c r="J582" s="41"/>
      <c r="K582" s="41"/>
      <c r="L582" s="45"/>
      <c r="M582" s="221"/>
      <c r="N582" s="222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142</v>
      </c>
      <c r="AU582" s="18" t="s">
        <v>81</v>
      </c>
    </row>
    <row r="583" spans="1:51" s="13" customFormat="1" ht="12">
      <c r="A583" s="13"/>
      <c r="B583" s="223"/>
      <c r="C583" s="224"/>
      <c r="D583" s="225" t="s">
        <v>144</v>
      </c>
      <c r="E583" s="226" t="s">
        <v>19</v>
      </c>
      <c r="F583" s="227" t="s">
        <v>931</v>
      </c>
      <c r="G583" s="224"/>
      <c r="H583" s="228">
        <v>13</v>
      </c>
      <c r="I583" s="229"/>
      <c r="J583" s="224"/>
      <c r="K583" s="224"/>
      <c r="L583" s="230"/>
      <c r="M583" s="231"/>
      <c r="N583" s="232"/>
      <c r="O583" s="232"/>
      <c r="P583" s="232"/>
      <c r="Q583" s="232"/>
      <c r="R583" s="232"/>
      <c r="S583" s="232"/>
      <c r="T583" s="23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4" t="s">
        <v>144</v>
      </c>
      <c r="AU583" s="234" t="s">
        <v>81</v>
      </c>
      <c r="AV583" s="13" t="s">
        <v>81</v>
      </c>
      <c r="AW583" s="13" t="s">
        <v>33</v>
      </c>
      <c r="AX583" s="13" t="s">
        <v>79</v>
      </c>
      <c r="AY583" s="234" t="s">
        <v>133</v>
      </c>
    </row>
    <row r="584" spans="1:65" s="2" customFormat="1" ht="33" customHeight="1">
      <c r="A584" s="39"/>
      <c r="B584" s="40"/>
      <c r="C584" s="205" t="s">
        <v>932</v>
      </c>
      <c r="D584" s="205" t="s">
        <v>135</v>
      </c>
      <c r="E584" s="206" t="s">
        <v>933</v>
      </c>
      <c r="F584" s="207" t="s">
        <v>934</v>
      </c>
      <c r="G584" s="208" t="s">
        <v>280</v>
      </c>
      <c r="H584" s="209">
        <v>20.34</v>
      </c>
      <c r="I584" s="210"/>
      <c r="J584" s="211">
        <f>ROUND(I584*H584,2)</f>
        <v>0</v>
      </c>
      <c r="K584" s="207" t="s">
        <v>139</v>
      </c>
      <c r="L584" s="45"/>
      <c r="M584" s="212" t="s">
        <v>19</v>
      </c>
      <c r="N584" s="213" t="s">
        <v>42</v>
      </c>
      <c r="O584" s="85"/>
      <c r="P584" s="214">
        <f>O584*H584</f>
        <v>0</v>
      </c>
      <c r="Q584" s="214">
        <v>0.00162</v>
      </c>
      <c r="R584" s="214">
        <f>Q584*H584</f>
        <v>0.032950799999999995</v>
      </c>
      <c r="S584" s="214">
        <v>0</v>
      </c>
      <c r="T584" s="215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16" t="s">
        <v>239</v>
      </c>
      <c r="AT584" s="216" t="s">
        <v>135</v>
      </c>
      <c r="AU584" s="216" t="s">
        <v>81</v>
      </c>
      <c r="AY584" s="18" t="s">
        <v>133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18" t="s">
        <v>79</v>
      </c>
      <c r="BK584" s="217">
        <f>ROUND(I584*H584,2)</f>
        <v>0</v>
      </c>
      <c r="BL584" s="18" t="s">
        <v>239</v>
      </c>
      <c r="BM584" s="216" t="s">
        <v>935</v>
      </c>
    </row>
    <row r="585" spans="1:47" s="2" customFormat="1" ht="12">
      <c r="A585" s="39"/>
      <c r="B585" s="40"/>
      <c r="C585" s="41"/>
      <c r="D585" s="218" t="s">
        <v>142</v>
      </c>
      <c r="E585" s="41"/>
      <c r="F585" s="219" t="s">
        <v>936</v>
      </c>
      <c r="G585" s="41"/>
      <c r="H585" s="41"/>
      <c r="I585" s="220"/>
      <c r="J585" s="41"/>
      <c r="K585" s="41"/>
      <c r="L585" s="45"/>
      <c r="M585" s="221"/>
      <c r="N585" s="222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142</v>
      </c>
      <c r="AU585" s="18" t="s">
        <v>81</v>
      </c>
    </row>
    <row r="586" spans="1:51" s="13" customFormat="1" ht="12">
      <c r="A586" s="13"/>
      <c r="B586" s="223"/>
      <c r="C586" s="224"/>
      <c r="D586" s="225" t="s">
        <v>144</v>
      </c>
      <c r="E586" s="226" t="s">
        <v>19</v>
      </c>
      <c r="F586" s="227" t="s">
        <v>937</v>
      </c>
      <c r="G586" s="224"/>
      <c r="H586" s="228">
        <v>20.34</v>
      </c>
      <c r="I586" s="229"/>
      <c r="J586" s="224"/>
      <c r="K586" s="224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144</v>
      </c>
      <c r="AU586" s="234" t="s">
        <v>81</v>
      </c>
      <c r="AV586" s="13" t="s">
        <v>81</v>
      </c>
      <c r="AW586" s="13" t="s">
        <v>33</v>
      </c>
      <c r="AX586" s="13" t="s">
        <v>79</v>
      </c>
      <c r="AY586" s="234" t="s">
        <v>133</v>
      </c>
    </row>
    <row r="587" spans="1:65" s="2" customFormat="1" ht="24.15" customHeight="1">
      <c r="A587" s="39"/>
      <c r="B587" s="40"/>
      <c r="C587" s="205" t="s">
        <v>938</v>
      </c>
      <c r="D587" s="205" t="s">
        <v>135</v>
      </c>
      <c r="E587" s="206" t="s">
        <v>939</v>
      </c>
      <c r="F587" s="207" t="s">
        <v>940</v>
      </c>
      <c r="G587" s="208" t="s">
        <v>288</v>
      </c>
      <c r="H587" s="209">
        <v>2</v>
      </c>
      <c r="I587" s="210"/>
      <c r="J587" s="211">
        <f>ROUND(I587*H587,2)</f>
        <v>0</v>
      </c>
      <c r="K587" s="207" t="s">
        <v>19</v>
      </c>
      <c r="L587" s="45"/>
      <c r="M587" s="212" t="s">
        <v>19</v>
      </c>
      <c r="N587" s="213" t="s">
        <v>42</v>
      </c>
      <c r="O587" s="85"/>
      <c r="P587" s="214">
        <f>O587*H587</f>
        <v>0</v>
      </c>
      <c r="Q587" s="214">
        <v>0.00025</v>
      </c>
      <c r="R587" s="214">
        <f>Q587*H587</f>
        <v>0.0005</v>
      </c>
      <c r="S587" s="214">
        <v>0</v>
      </c>
      <c r="T587" s="21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6" t="s">
        <v>239</v>
      </c>
      <c r="AT587" s="216" t="s">
        <v>135</v>
      </c>
      <c r="AU587" s="216" t="s">
        <v>81</v>
      </c>
      <c r="AY587" s="18" t="s">
        <v>133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18" t="s">
        <v>79</v>
      </c>
      <c r="BK587" s="217">
        <f>ROUND(I587*H587,2)</f>
        <v>0</v>
      </c>
      <c r="BL587" s="18" t="s">
        <v>239</v>
      </c>
      <c r="BM587" s="216" t="s">
        <v>941</v>
      </c>
    </row>
    <row r="588" spans="1:51" s="13" customFormat="1" ht="12">
      <c r="A588" s="13"/>
      <c r="B588" s="223"/>
      <c r="C588" s="224"/>
      <c r="D588" s="225" t="s">
        <v>144</v>
      </c>
      <c r="E588" s="226" t="s">
        <v>19</v>
      </c>
      <c r="F588" s="227" t="s">
        <v>942</v>
      </c>
      <c r="G588" s="224"/>
      <c r="H588" s="228">
        <v>2</v>
      </c>
      <c r="I588" s="229"/>
      <c r="J588" s="224"/>
      <c r="K588" s="224"/>
      <c r="L588" s="230"/>
      <c r="M588" s="231"/>
      <c r="N588" s="232"/>
      <c r="O588" s="232"/>
      <c r="P588" s="232"/>
      <c r="Q588" s="232"/>
      <c r="R588" s="232"/>
      <c r="S588" s="232"/>
      <c r="T588" s="23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4" t="s">
        <v>144</v>
      </c>
      <c r="AU588" s="234" t="s">
        <v>81</v>
      </c>
      <c r="AV588" s="13" t="s">
        <v>81</v>
      </c>
      <c r="AW588" s="13" t="s">
        <v>33</v>
      </c>
      <c r="AX588" s="13" t="s">
        <v>79</v>
      </c>
      <c r="AY588" s="234" t="s">
        <v>133</v>
      </c>
    </row>
    <row r="589" spans="1:65" s="2" customFormat="1" ht="37.8" customHeight="1">
      <c r="A589" s="39"/>
      <c r="B589" s="40"/>
      <c r="C589" s="205" t="s">
        <v>943</v>
      </c>
      <c r="D589" s="205" t="s">
        <v>135</v>
      </c>
      <c r="E589" s="206" t="s">
        <v>944</v>
      </c>
      <c r="F589" s="207" t="s">
        <v>945</v>
      </c>
      <c r="G589" s="208" t="s">
        <v>280</v>
      </c>
      <c r="H589" s="209">
        <v>11.7</v>
      </c>
      <c r="I589" s="210"/>
      <c r="J589" s="211">
        <f>ROUND(I589*H589,2)</f>
        <v>0</v>
      </c>
      <c r="K589" s="207" t="s">
        <v>139</v>
      </c>
      <c r="L589" s="45"/>
      <c r="M589" s="212" t="s">
        <v>19</v>
      </c>
      <c r="N589" s="213" t="s">
        <v>42</v>
      </c>
      <c r="O589" s="85"/>
      <c r="P589" s="214">
        <f>O589*H589</f>
        <v>0</v>
      </c>
      <c r="Q589" s="214">
        <v>0.00217</v>
      </c>
      <c r="R589" s="214">
        <f>Q589*H589</f>
        <v>0.025389</v>
      </c>
      <c r="S589" s="214">
        <v>0</v>
      </c>
      <c r="T589" s="215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239</v>
      </c>
      <c r="AT589" s="216" t="s">
        <v>135</v>
      </c>
      <c r="AU589" s="216" t="s">
        <v>81</v>
      </c>
      <c r="AY589" s="18" t="s">
        <v>133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79</v>
      </c>
      <c r="BK589" s="217">
        <f>ROUND(I589*H589,2)</f>
        <v>0</v>
      </c>
      <c r="BL589" s="18" t="s">
        <v>239</v>
      </c>
      <c r="BM589" s="216" t="s">
        <v>946</v>
      </c>
    </row>
    <row r="590" spans="1:47" s="2" customFormat="1" ht="12">
      <c r="A590" s="39"/>
      <c r="B590" s="40"/>
      <c r="C590" s="41"/>
      <c r="D590" s="218" t="s">
        <v>142</v>
      </c>
      <c r="E590" s="41"/>
      <c r="F590" s="219" t="s">
        <v>947</v>
      </c>
      <c r="G590" s="41"/>
      <c r="H590" s="41"/>
      <c r="I590" s="220"/>
      <c r="J590" s="41"/>
      <c r="K590" s="41"/>
      <c r="L590" s="45"/>
      <c r="M590" s="221"/>
      <c r="N590" s="222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142</v>
      </c>
      <c r="AU590" s="18" t="s">
        <v>81</v>
      </c>
    </row>
    <row r="591" spans="1:51" s="13" customFormat="1" ht="12">
      <c r="A591" s="13"/>
      <c r="B591" s="223"/>
      <c r="C591" s="224"/>
      <c r="D591" s="225" t="s">
        <v>144</v>
      </c>
      <c r="E591" s="226" t="s">
        <v>19</v>
      </c>
      <c r="F591" s="227" t="s">
        <v>948</v>
      </c>
      <c r="G591" s="224"/>
      <c r="H591" s="228">
        <v>11.7</v>
      </c>
      <c r="I591" s="229"/>
      <c r="J591" s="224"/>
      <c r="K591" s="224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144</v>
      </c>
      <c r="AU591" s="234" t="s">
        <v>81</v>
      </c>
      <c r="AV591" s="13" t="s">
        <v>81</v>
      </c>
      <c r="AW591" s="13" t="s">
        <v>33</v>
      </c>
      <c r="AX591" s="13" t="s">
        <v>79</v>
      </c>
      <c r="AY591" s="234" t="s">
        <v>133</v>
      </c>
    </row>
    <row r="592" spans="1:65" s="2" customFormat="1" ht="49.05" customHeight="1">
      <c r="A592" s="39"/>
      <c r="B592" s="40"/>
      <c r="C592" s="205" t="s">
        <v>949</v>
      </c>
      <c r="D592" s="205" t="s">
        <v>135</v>
      </c>
      <c r="E592" s="206" t="s">
        <v>950</v>
      </c>
      <c r="F592" s="207" t="s">
        <v>951</v>
      </c>
      <c r="G592" s="208" t="s">
        <v>193</v>
      </c>
      <c r="H592" s="209">
        <v>0.237</v>
      </c>
      <c r="I592" s="210"/>
      <c r="J592" s="211">
        <f>ROUND(I592*H592,2)</f>
        <v>0</v>
      </c>
      <c r="K592" s="207" t="s">
        <v>139</v>
      </c>
      <c r="L592" s="45"/>
      <c r="M592" s="212" t="s">
        <v>19</v>
      </c>
      <c r="N592" s="213" t="s">
        <v>42</v>
      </c>
      <c r="O592" s="85"/>
      <c r="P592" s="214">
        <f>O592*H592</f>
        <v>0</v>
      </c>
      <c r="Q592" s="214">
        <v>0</v>
      </c>
      <c r="R592" s="214">
        <f>Q592*H592</f>
        <v>0</v>
      </c>
      <c r="S592" s="214">
        <v>0</v>
      </c>
      <c r="T592" s="215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16" t="s">
        <v>239</v>
      </c>
      <c r="AT592" s="216" t="s">
        <v>135</v>
      </c>
      <c r="AU592" s="216" t="s">
        <v>81</v>
      </c>
      <c r="AY592" s="18" t="s">
        <v>133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8" t="s">
        <v>79</v>
      </c>
      <c r="BK592" s="217">
        <f>ROUND(I592*H592,2)</f>
        <v>0</v>
      </c>
      <c r="BL592" s="18" t="s">
        <v>239</v>
      </c>
      <c r="BM592" s="216" t="s">
        <v>952</v>
      </c>
    </row>
    <row r="593" spans="1:47" s="2" customFormat="1" ht="12">
      <c r="A593" s="39"/>
      <c r="B593" s="40"/>
      <c r="C593" s="41"/>
      <c r="D593" s="218" t="s">
        <v>142</v>
      </c>
      <c r="E593" s="41"/>
      <c r="F593" s="219" t="s">
        <v>953</v>
      </c>
      <c r="G593" s="41"/>
      <c r="H593" s="41"/>
      <c r="I593" s="220"/>
      <c r="J593" s="41"/>
      <c r="K593" s="41"/>
      <c r="L593" s="45"/>
      <c r="M593" s="221"/>
      <c r="N593" s="222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142</v>
      </c>
      <c r="AU593" s="18" t="s">
        <v>81</v>
      </c>
    </row>
    <row r="594" spans="1:65" s="2" customFormat="1" ht="66.75" customHeight="1">
      <c r="A594" s="39"/>
      <c r="B594" s="40"/>
      <c r="C594" s="205" t="s">
        <v>954</v>
      </c>
      <c r="D594" s="205" t="s">
        <v>135</v>
      </c>
      <c r="E594" s="206" t="s">
        <v>955</v>
      </c>
      <c r="F594" s="207" t="s">
        <v>956</v>
      </c>
      <c r="G594" s="208" t="s">
        <v>193</v>
      </c>
      <c r="H594" s="209">
        <v>0.237</v>
      </c>
      <c r="I594" s="210"/>
      <c r="J594" s="211">
        <f>ROUND(I594*H594,2)</f>
        <v>0</v>
      </c>
      <c r="K594" s="207" t="s">
        <v>139</v>
      </c>
      <c r="L594" s="45"/>
      <c r="M594" s="212" t="s">
        <v>19</v>
      </c>
      <c r="N594" s="213" t="s">
        <v>42</v>
      </c>
      <c r="O594" s="85"/>
      <c r="P594" s="214">
        <f>O594*H594</f>
        <v>0</v>
      </c>
      <c r="Q594" s="214">
        <v>0</v>
      </c>
      <c r="R594" s="214">
        <f>Q594*H594</f>
        <v>0</v>
      </c>
      <c r="S594" s="214">
        <v>0</v>
      </c>
      <c r="T594" s="215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16" t="s">
        <v>239</v>
      </c>
      <c r="AT594" s="216" t="s">
        <v>135</v>
      </c>
      <c r="AU594" s="216" t="s">
        <v>81</v>
      </c>
      <c r="AY594" s="18" t="s">
        <v>133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18" t="s">
        <v>79</v>
      </c>
      <c r="BK594" s="217">
        <f>ROUND(I594*H594,2)</f>
        <v>0</v>
      </c>
      <c r="BL594" s="18" t="s">
        <v>239</v>
      </c>
      <c r="BM594" s="216" t="s">
        <v>957</v>
      </c>
    </row>
    <row r="595" spans="1:47" s="2" customFormat="1" ht="12">
      <c r="A595" s="39"/>
      <c r="B595" s="40"/>
      <c r="C595" s="41"/>
      <c r="D595" s="218" t="s">
        <v>142</v>
      </c>
      <c r="E595" s="41"/>
      <c r="F595" s="219" t="s">
        <v>958</v>
      </c>
      <c r="G595" s="41"/>
      <c r="H595" s="41"/>
      <c r="I595" s="220"/>
      <c r="J595" s="41"/>
      <c r="K595" s="41"/>
      <c r="L595" s="45"/>
      <c r="M595" s="221"/>
      <c r="N595" s="222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142</v>
      </c>
      <c r="AU595" s="18" t="s">
        <v>81</v>
      </c>
    </row>
    <row r="596" spans="1:63" s="12" customFormat="1" ht="22.8" customHeight="1">
      <c r="A596" s="12"/>
      <c r="B596" s="189"/>
      <c r="C596" s="190"/>
      <c r="D596" s="191" t="s">
        <v>70</v>
      </c>
      <c r="E596" s="203" t="s">
        <v>959</v>
      </c>
      <c r="F596" s="203" t="s">
        <v>960</v>
      </c>
      <c r="G596" s="190"/>
      <c r="H596" s="190"/>
      <c r="I596" s="193"/>
      <c r="J596" s="204">
        <f>BK596</f>
        <v>0</v>
      </c>
      <c r="K596" s="190"/>
      <c r="L596" s="195"/>
      <c r="M596" s="196"/>
      <c r="N596" s="197"/>
      <c r="O596" s="197"/>
      <c r="P596" s="198">
        <f>SUM(P597:P618)</f>
        <v>0</v>
      </c>
      <c r="Q596" s="197"/>
      <c r="R596" s="198">
        <f>SUM(R597:R618)</f>
        <v>16.311295079999997</v>
      </c>
      <c r="S596" s="197"/>
      <c r="T596" s="199">
        <f>SUM(T597:T618)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200" t="s">
        <v>81</v>
      </c>
      <c r="AT596" s="201" t="s">
        <v>70</v>
      </c>
      <c r="AU596" s="201" t="s">
        <v>79</v>
      </c>
      <c r="AY596" s="200" t="s">
        <v>133</v>
      </c>
      <c r="BK596" s="202">
        <f>SUM(BK597:BK618)</f>
        <v>0</v>
      </c>
    </row>
    <row r="597" spans="1:65" s="2" customFormat="1" ht="37.8" customHeight="1">
      <c r="A597" s="39"/>
      <c r="B597" s="40"/>
      <c r="C597" s="205" t="s">
        <v>961</v>
      </c>
      <c r="D597" s="205" t="s">
        <v>135</v>
      </c>
      <c r="E597" s="206" t="s">
        <v>962</v>
      </c>
      <c r="F597" s="207" t="s">
        <v>963</v>
      </c>
      <c r="G597" s="208" t="s">
        <v>280</v>
      </c>
      <c r="H597" s="209">
        <v>20.4</v>
      </c>
      <c r="I597" s="210"/>
      <c r="J597" s="211">
        <f>ROUND(I597*H597,2)</f>
        <v>0</v>
      </c>
      <c r="K597" s="207" t="s">
        <v>139</v>
      </c>
      <c r="L597" s="45"/>
      <c r="M597" s="212" t="s">
        <v>19</v>
      </c>
      <c r="N597" s="213" t="s">
        <v>42</v>
      </c>
      <c r="O597" s="85"/>
      <c r="P597" s="214">
        <f>O597*H597</f>
        <v>0</v>
      </c>
      <c r="Q597" s="214">
        <v>0.00036</v>
      </c>
      <c r="R597" s="214">
        <f>Q597*H597</f>
        <v>0.007344</v>
      </c>
      <c r="S597" s="214">
        <v>0</v>
      </c>
      <c r="T597" s="215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16" t="s">
        <v>239</v>
      </c>
      <c r="AT597" s="216" t="s">
        <v>135</v>
      </c>
      <c r="AU597" s="216" t="s">
        <v>81</v>
      </c>
      <c r="AY597" s="18" t="s">
        <v>133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8" t="s">
        <v>79</v>
      </c>
      <c r="BK597" s="217">
        <f>ROUND(I597*H597,2)</f>
        <v>0</v>
      </c>
      <c r="BL597" s="18" t="s">
        <v>239</v>
      </c>
      <c r="BM597" s="216" t="s">
        <v>964</v>
      </c>
    </row>
    <row r="598" spans="1:47" s="2" customFormat="1" ht="12">
      <c r="A598" s="39"/>
      <c r="B598" s="40"/>
      <c r="C598" s="41"/>
      <c r="D598" s="218" t="s">
        <v>142</v>
      </c>
      <c r="E598" s="41"/>
      <c r="F598" s="219" t="s">
        <v>965</v>
      </c>
      <c r="G598" s="41"/>
      <c r="H598" s="41"/>
      <c r="I598" s="220"/>
      <c r="J598" s="41"/>
      <c r="K598" s="41"/>
      <c r="L598" s="45"/>
      <c r="M598" s="221"/>
      <c r="N598" s="222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142</v>
      </c>
      <c r="AU598" s="18" t="s">
        <v>81</v>
      </c>
    </row>
    <row r="599" spans="1:51" s="13" customFormat="1" ht="12">
      <c r="A599" s="13"/>
      <c r="B599" s="223"/>
      <c r="C599" s="224"/>
      <c r="D599" s="225" t="s">
        <v>144</v>
      </c>
      <c r="E599" s="226" t="s">
        <v>19</v>
      </c>
      <c r="F599" s="227" t="s">
        <v>966</v>
      </c>
      <c r="G599" s="224"/>
      <c r="H599" s="228">
        <v>20.4</v>
      </c>
      <c r="I599" s="229"/>
      <c r="J599" s="224"/>
      <c r="K599" s="224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144</v>
      </c>
      <c r="AU599" s="234" t="s">
        <v>81</v>
      </c>
      <c r="AV599" s="13" t="s">
        <v>81</v>
      </c>
      <c r="AW599" s="13" t="s">
        <v>33</v>
      </c>
      <c r="AX599" s="13" t="s">
        <v>79</v>
      </c>
      <c r="AY599" s="234" t="s">
        <v>133</v>
      </c>
    </row>
    <row r="600" spans="1:65" s="2" customFormat="1" ht="37.8" customHeight="1">
      <c r="A600" s="39"/>
      <c r="B600" s="40"/>
      <c r="C600" s="205" t="s">
        <v>967</v>
      </c>
      <c r="D600" s="205" t="s">
        <v>135</v>
      </c>
      <c r="E600" s="206" t="s">
        <v>968</v>
      </c>
      <c r="F600" s="207" t="s">
        <v>969</v>
      </c>
      <c r="G600" s="208" t="s">
        <v>155</v>
      </c>
      <c r="H600" s="209">
        <v>131.662</v>
      </c>
      <c r="I600" s="210"/>
      <c r="J600" s="211">
        <f>ROUND(I600*H600,2)</f>
        <v>0</v>
      </c>
      <c r="K600" s="207" t="s">
        <v>19</v>
      </c>
      <c r="L600" s="45"/>
      <c r="M600" s="212" t="s">
        <v>19</v>
      </c>
      <c r="N600" s="213" t="s">
        <v>42</v>
      </c>
      <c r="O600" s="85"/>
      <c r="P600" s="214">
        <f>O600*H600</f>
        <v>0</v>
      </c>
      <c r="Q600" s="214">
        <v>0.00018</v>
      </c>
      <c r="R600" s="214">
        <f>Q600*H600</f>
        <v>0.023699160000000004</v>
      </c>
      <c r="S600" s="214">
        <v>0</v>
      </c>
      <c r="T600" s="215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16" t="s">
        <v>239</v>
      </c>
      <c r="AT600" s="216" t="s">
        <v>135</v>
      </c>
      <c r="AU600" s="216" t="s">
        <v>81</v>
      </c>
      <c r="AY600" s="18" t="s">
        <v>133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18" t="s">
        <v>79</v>
      </c>
      <c r="BK600" s="217">
        <f>ROUND(I600*H600,2)</f>
        <v>0</v>
      </c>
      <c r="BL600" s="18" t="s">
        <v>239</v>
      </c>
      <c r="BM600" s="216" t="s">
        <v>970</v>
      </c>
    </row>
    <row r="601" spans="1:51" s="13" customFormat="1" ht="12">
      <c r="A601" s="13"/>
      <c r="B601" s="223"/>
      <c r="C601" s="224"/>
      <c r="D601" s="225" t="s">
        <v>144</v>
      </c>
      <c r="E601" s="226" t="s">
        <v>19</v>
      </c>
      <c r="F601" s="227" t="s">
        <v>725</v>
      </c>
      <c r="G601" s="224"/>
      <c r="H601" s="228">
        <v>131.662</v>
      </c>
      <c r="I601" s="229"/>
      <c r="J601" s="224"/>
      <c r="K601" s="224"/>
      <c r="L601" s="230"/>
      <c r="M601" s="231"/>
      <c r="N601" s="232"/>
      <c r="O601" s="232"/>
      <c r="P601" s="232"/>
      <c r="Q601" s="232"/>
      <c r="R601" s="232"/>
      <c r="S601" s="232"/>
      <c r="T601" s="23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4" t="s">
        <v>144</v>
      </c>
      <c r="AU601" s="234" t="s">
        <v>81</v>
      </c>
      <c r="AV601" s="13" t="s">
        <v>81</v>
      </c>
      <c r="AW601" s="13" t="s">
        <v>33</v>
      </c>
      <c r="AX601" s="13" t="s">
        <v>71</v>
      </c>
      <c r="AY601" s="234" t="s">
        <v>133</v>
      </c>
    </row>
    <row r="602" spans="1:51" s="14" customFormat="1" ht="12">
      <c r="A602" s="14"/>
      <c r="B602" s="235"/>
      <c r="C602" s="236"/>
      <c r="D602" s="225" t="s">
        <v>144</v>
      </c>
      <c r="E602" s="237" t="s">
        <v>19</v>
      </c>
      <c r="F602" s="238" t="s">
        <v>971</v>
      </c>
      <c r="G602" s="236"/>
      <c r="H602" s="239">
        <v>131.662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5" t="s">
        <v>144</v>
      </c>
      <c r="AU602" s="245" t="s">
        <v>81</v>
      </c>
      <c r="AV602" s="14" t="s">
        <v>140</v>
      </c>
      <c r="AW602" s="14" t="s">
        <v>33</v>
      </c>
      <c r="AX602" s="14" t="s">
        <v>79</v>
      </c>
      <c r="AY602" s="245" t="s">
        <v>133</v>
      </c>
    </row>
    <row r="603" spans="1:65" s="2" customFormat="1" ht="24.15" customHeight="1">
      <c r="A603" s="39"/>
      <c r="B603" s="40"/>
      <c r="C603" s="257" t="s">
        <v>972</v>
      </c>
      <c r="D603" s="257" t="s">
        <v>438</v>
      </c>
      <c r="E603" s="258" t="s">
        <v>973</v>
      </c>
      <c r="F603" s="259" t="s">
        <v>974</v>
      </c>
      <c r="G603" s="260" t="s">
        <v>288</v>
      </c>
      <c r="H603" s="261">
        <v>1369.68</v>
      </c>
      <c r="I603" s="262"/>
      <c r="J603" s="263">
        <f>ROUND(I603*H603,2)</f>
        <v>0</v>
      </c>
      <c r="K603" s="259" t="s">
        <v>19</v>
      </c>
      <c r="L603" s="264"/>
      <c r="M603" s="265" t="s">
        <v>19</v>
      </c>
      <c r="N603" s="266" t="s">
        <v>42</v>
      </c>
      <c r="O603" s="85"/>
      <c r="P603" s="214">
        <f>O603*H603</f>
        <v>0</v>
      </c>
      <c r="Q603" s="214">
        <v>0.01187</v>
      </c>
      <c r="R603" s="214">
        <f>Q603*H603</f>
        <v>16.2581016</v>
      </c>
      <c r="S603" s="214">
        <v>0</v>
      </c>
      <c r="T603" s="215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16" t="s">
        <v>342</v>
      </c>
      <c r="AT603" s="216" t="s">
        <v>438</v>
      </c>
      <c r="AU603" s="216" t="s">
        <v>81</v>
      </c>
      <c r="AY603" s="18" t="s">
        <v>133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18" t="s">
        <v>79</v>
      </c>
      <c r="BK603" s="217">
        <f>ROUND(I603*H603,2)</f>
        <v>0</v>
      </c>
      <c r="BL603" s="18" t="s">
        <v>239</v>
      </c>
      <c r="BM603" s="216" t="s">
        <v>975</v>
      </c>
    </row>
    <row r="604" spans="1:51" s="13" customFormat="1" ht="12">
      <c r="A604" s="13"/>
      <c r="B604" s="223"/>
      <c r="C604" s="224"/>
      <c r="D604" s="225" t="s">
        <v>144</v>
      </c>
      <c r="E604" s="224"/>
      <c r="F604" s="227" t="s">
        <v>976</v>
      </c>
      <c r="G604" s="224"/>
      <c r="H604" s="228">
        <v>1369.68</v>
      </c>
      <c r="I604" s="229"/>
      <c r="J604" s="224"/>
      <c r="K604" s="224"/>
      <c r="L604" s="230"/>
      <c r="M604" s="231"/>
      <c r="N604" s="232"/>
      <c r="O604" s="232"/>
      <c r="P604" s="232"/>
      <c r="Q604" s="232"/>
      <c r="R604" s="232"/>
      <c r="S604" s="232"/>
      <c r="T604" s="23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4" t="s">
        <v>144</v>
      </c>
      <c r="AU604" s="234" t="s">
        <v>81</v>
      </c>
      <c r="AV604" s="13" t="s">
        <v>81</v>
      </c>
      <c r="AW604" s="13" t="s">
        <v>4</v>
      </c>
      <c r="AX604" s="13" t="s">
        <v>79</v>
      </c>
      <c r="AY604" s="234" t="s">
        <v>133</v>
      </c>
    </row>
    <row r="605" spans="1:65" s="2" customFormat="1" ht="33" customHeight="1">
      <c r="A605" s="39"/>
      <c r="B605" s="40"/>
      <c r="C605" s="205" t="s">
        <v>977</v>
      </c>
      <c r="D605" s="205" t="s">
        <v>135</v>
      </c>
      <c r="E605" s="206" t="s">
        <v>978</v>
      </c>
      <c r="F605" s="207" t="s">
        <v>979</v>
      </c>
      <c r="G605" s="208" t="s">
        <v>155</v>
      </c>
      <c r="H605" s="209">
        <v>131.662</v>
      </c>
      <c r="I605" s="210"/>
      <c r="J605" s="211">
        <f>ROUND(I605*H605,2)</f>
        <v>0</v>
      </c>
      <c r="K605" s="207" t="s">
        <v>139</v>
      </c>
      <c r="L605" s="45"/>
      <c r="M605" s="212" t="s">
        <v>19</v>
      </c>
      <c r="N605" s="213" t="s">
        <v>42</v>
      </c>
      <c r="O605" s="85"/>
      <c r="P605" s="214">
        <f>O605*H605</f>
        <v>0</v>
      </c>
      <c r="Q605" s="214">
        <v>0</v>
      </c>
      <c r="R605" s="214">
        <f>Q605*H605</f>
        <v>0</v>
      </c>
      <c r="S605" s="214">
        <v>0</v>
      </c>
      <c r="T605" s="215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16" t="s">
        <v>239</v>
      </c>
      <c r="AT605" s="216" t="s">
        <v>135</v>
      </c>
      <c r="AU605" s="216" t="s">
        <v>81</v>
      </c>
      <c r="AY605" s="18" t="s">
        <v>133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18" t="s">
        <v>79</v>
      </c>
      <c r="BK605" s="217">
        <f>ROUND(I605*H605,2)</f>
        <v>0</v>
      </c>
      <c r="BL605" s="18" t="s">
        <v>239</v>
      </c>
      <c r="BM605" s="216" t="s">
        <v>980</v>
      </c>
    </row>
    <row r="606" spans="1:47" s="2" customFormat="1" ht="12">
      <c r="A606" s="39"/>
      <c r="B606" s="40"/>
      <c r="C606" s="41"/>
      <c r="D606" s="218" t="s">
        <v>142</v>
      </c>
      <c r="E606" s="41"/>
      <c r="F606" s="219" t="s">
        <v>981</v>
      </c>
      <c r="G606" s="41"/>
      <c r="H606" s="41"/>
      <c r="I606" s="220"/>
      <c r="J606" s="41"/>
      <c r="K606" s="41"/>
      <c r="L606" s="45"/>
      <c r="M606" s="221"/>
      <c r="N606" s="222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142</v>
      </c>
      <c r="AU606" s="18" t="s">
        <v>81</v>
      </c>
    </row>
    <row r="607" spans="1:51" s="13" customFormat="1" ht="12">
      <c r="A607" s="13"/>
      <c r="B607" s="223"/>
      <c r="C607" s="224"/>
      <c r="D607" s="225" t="s">
        <v>144</v>
      </c>
      <c r="E607" s="226" t="s">
        <v>19</v>
      </c>
      <c r="F607" s="227" t="s">
        <v>725</v>
      </c>
      <c r="G607" s="224"/>
      <c r="H607" s="228">
        <v>131.662</v>
      </c>
      <c r="I607" s="229"/>
      <c r="J607" s="224"/>
      <c r="K607" s="224"/>
      <c r="L607" s="230"/>
      <c r="M607" s="231"/>
      <c r="N607" s="232"/>
      <c r="O607" s="232"/>
      <c r="P607" s="232"/>
      <c r="Q607" s="232"/>
      <c r="R607" s="232"/>
      <c r="S607" s="232"/>
      <c r="T607" s="23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4" t="s">
        <v>144</v>
      </c>
      <c r="AU607" s="234" t="s">
        <v>81</v>
      </c>
      <c r="AV607" s="13" t="s">
        <v>81</v>
      </c>
      <c r="AW607" s="13" t="s">
        <v>33</v>
      </c>
      <c r="AX607" s="13" t="s">
        <v>79</v>
      </c>
      <c r="AY607" s="234" t="s">
        <v>133</v>
      </c>
    </row>
    <row r="608" spans="1:65" s="2" customFormat="1" ht="33" customHeight="1">
      <c r="A608" s="39"/>
      <c r="B608" s="40"/>
      <c r="C608" s="257" t="s">
        <v>982</v>
      </c>
      <c r="D608" s="257" t="s">
        <v>438</v>
      </c>
      <c r="E608" s="258" t="s">
        <v>983</v>
      </c>
      <c r="F608" s="259" t="s">
        <v>984</v>
      </c>
      <c r="G608" s="260" t="s">
        <v>155</v>
      </c>
      <c r="H608" s="261">
        <v>144.828</v>
      </c>
      <c r="I608" s="262"/>
      <c r="J608" s="263">
        <f>ROUND(I608*H608,2)</f>
        <v>0</v>
      </c>
      <c r="K608" s="259" t="s">
        <v>139</v>
      </c>
      <c r="L608" s="264"/>
      <c r="M608" s="265" t="s">
        <v>19</v>
      </c>
      <c r="N608" s="266" t="s">
        <v>42</v>
      </c>
      <c r="O608" s="85"/>
      <c r="P608" s="214">
        <f>O608*H608</f>
        <v>0</v>
      </c>
      <c r="Q608" s="214">
        <v>0.00014</v>
      </c>
      <c r="R608" s="214">
        <f>Q608*H608</f>
        <v>0.02027592</v>
      </c>
      <c r="S608" s="214">
        <v>0</v>
      </c>
      <c r="T608" s="215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16" t="s">
        <v>342</v>
      </c>
      <c r="AT608" s="216" t="s">
        <v>438</v>
      </c>
      <c r="AU608" s="216" t="s">
        <v>81</v>
      </c>
      <c r="AY608" s="18" t="s">
        <v>133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18" t="s">
        <v>79</v>
      </c>
      <c r="BK608" s="217">
        <f>ROUND(I608*H608,2)</f>
        <v>0</v>
      </c>
      <c r="BL608" s="18" t="s">
        <v>239</v>
      </c>
      <c r="BM608" s="216" t="s">
        <v>985</v>
      </c>
    </row>
    <row r="609" spans="1:51" s="13" customFormat="1" ht="12">
      <c r="A609" s="13"/>
      <c r="B609" s="223"/>
      <c r="C609" s="224"/>
      <c r="D609" s="225" t="s">
        <v>144</v>
      </c>
      <c r="E609" s="224"/>
      <c r="F609" s="227" t="s">
        <v>986</v>
      </c>
      <c r="G609" s="224"/>
      <c r="H609" s="228">
        <v>144.828</v>
      </c>
      <c r="I609" s="229"/>
      <c r="J609" s="224"/>
      <c r="K609" s="224"/>
      <c r="L609" s="230"/>
      <c r="M609" s="231"/>
      <c r="N609" s="232"/>
      <c r="O609" s="232"/>
      <c r="P609" s="232"/>
      <c r="Q609" s="232"/>
      <c r="R609" s="232"/>
      <c r="S609" s="232"/>
      <c r="T609" s="23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4" t="s">
        <v>144</v>
      </c>
      <c r="AU609" s="234" t="s">
        <v>81</v>
      </c>
      <c r="AV609" s="13" t="s">
        <v>81</v>
      </c>
      <c r="AW609" s="13" t="s">
        <v>4</v>
      </c>
      <c r="AX609" s="13" t="s">
        <v>79</v>
      </c>
      <c r="AY609" s="234" t="s">
        <v>133</v>
      </c>
    </row>
    <row r="610" spans="1:65" s="2" customFormat="1" ht="24.15" customHeight="1">
      <c r="A610" s="39"/>
      <c r="B610" s="40"/>
      <c r="C610" s="205" t="s">
        <v>987</v>
      </c>
      <c r="D610" s="205" t="s">
        <v>135</v>
      </c>
      <c r="E610" s="206" t="s">
        <v>988</v>
      </c>
      <c r="F610" s="207" t="s">
        <v>989</v>
      </c>
      <c r="G610" s="208" t="s">
        <v>280</v>
      </c>
      <c r="H610" s="209">
        <v>170.4</v>
      </c>
      <c r="I610" s="210"/>
      <c r="J610" s="211">
        <f>ROUND(I610*H610,2)</f>
        <v>0</v>
      </c>
      <c r="K610" s="207" t="s">
        <v>139</v>
      </c>
      <c r="L610" s="45"/>
      <c r="M610" s="212" t="s">
        <v>19</v>
      </c>
      <c r="N610" s="213" t="s">
        <v>42</v>
      </c>
      <c r="O610" s="85"/>
      <c r="P610" s="214">
        <f>O610*H610</f>
        <v>0</v>
      </c>
      <c r="Q610" s="214">
        <v>0</v>
      </c>
      <c r="R610" s="214">
        <f>Q610*H610</f>
        <v>0</v>
      </c>
      <c r="S610" s="214">
        <v>0</v>
      </c>
      <c r="T610" s="215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16" t="s">
        <v>239</v>
      </c>
      <c r="AT610" s="216" t="s">
        <v>135</v>
      </c>
      <c r="AU610" s="216" t="s">
        <v>81</v>
      </c>
      <c r="AY610" s="18" t="s">
        <v>133</v>
      </c>
      <c r="BE610" s="217">
        <f>IF(N610="základní",J610,0)</f>
        <v>0</v>
      </c>
      <c r="BF610" s="217">
        <f>IF(N610="snížená",J610,0)</f>
        <v>0</v>
      </c>
      <c r="BG610" s="217">
        <f>IF(N610="zákl. přenesená",J610,0)</f>
        <v>0</v>
      </c>
      <c r="BH610" s="217">
        <f>IF(N610="sníž. přenesená",J610,0)</f>
        <v>0</v>
      </c>
      <c r="BI610" s="217">
        <f>IF(N610="nulová",J610,0)</f>
        <v>0</v>
      </c>
      <c r="BJ610" s="18" t="s">
        <v>79</v>
      </c>
      <c r="BK610" s="217">
        <f>ROUND(I610*H610,2)</f>
        <v>0</v>
      </c>
      <c r="BL610" s="18" t="s">
        <v>239</v>
      </c>
      <c r="BM610" s="216" t="s">
        <v>990</v>
      </c>
    </row>
    <row r="611" spans="1:47" s="2" customFormat="1" ht="12">
      <c r="A611" s="39"/>
      <c r="B611" s="40"/>
      <c r="C611" s="41"/>
      <c r="D611" s="218" t="s">
        <v>142</v>
      </c>
      <c r="E611" s="41"/>
      <c r="F611" s="219" t="s">
        <v>991</v>
      </c>
      <c r="G611" s="41"/>
      <c r="H611" s="41"/>
      <c r="I611" s="220"/>
      <c r="J611" s="41"/>
      <c r="K611" s="41"/>
      <c r="L611" s="45"/>
      <c r="M611" s="221"/>
      <c r="N611" s="222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142</v>
      </c>
      <c r="AU611" s="18" t="s">
        <v>81</v>
      </c>
    </row>
    <row r="612" spans="1:51" s="13" customFormat="1" ht="12">
      <c r="A612" s="13"/>
      <c r="B612" s="223"/>
      <c r="C612" s="224"/>
      <c r="D612" s="225" t="s">
        <v>144</v>
      </c>
      <c r="E612" s="226" t="s">
        <v>19</v>
      </c>
      <c r="F612" s="227" t="s">
        <v>992</v>
      </c>
      <c r="G612" s="224"/>
      <c r="H612" s="228">
        <v>170.4</v>
      </c>
      <c r="I612" s="229"/>
      <c r="J612" s="224"/>
      <c r="K612" s="224"/>
      <c r="L612" s="230"/>
      <c r="M612" s="231"/>
      <c r="N612" s="232"/>
      <c r="O612" s="232"/>
      <c r="P612" s="232"/>
      <c r="Q612" s="232"/>
      <c r="R612" s="232"/>
      <c r="S612" s="232"/>
      <c r="T612" s="23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4" t="s">
        <v>144</v>
      </c>
      <c r="AU612" s="234" t="s">
        <v>81</v>
      </c>
      <c r="AV612" s="13" t="s">
        <v>81</v>
      </c>
      <c r="AW612" s="13" t="s">
        <v>33</v>
      </c>
      <c r="AX612" s="13" t="s">
        <v>79</v>
      </c>
      <c r="AY612" s="234" t="s">
        <v>133</v>
      </c>
    </row>
    <row r="613" spans="1:65" s="2" customFormat="1" ht="24.15" customHeight="1">
      <c r="A613" s="39"/>
      <c r="B613" s="40"/>
      <c r="C613" s="257" t="s">
        <v>993</v>
      </c>
      <c r="D613" s="257" t="s">
        <v>438</v>
      </c>
      <c r="E613" s="258" t="s">
        <v>994</v>
      </c>
      <c r="F613" s="259" t="s">
        <v>995</v>
      </c>
      <c r="G613" s="260" t="s">
        <v>280</v>
      </c>
      <c r="H613" s="261">
        <v>187.44</v>
      </c>
      <c r="I613" s="262"/>
      <c r="J613" s="263">
        <f>ROUND(I613*H613,2)</f>
        <v>0</v>
      </c>
      <c r="K613" s="259" t="s">
        <v>139</v>
      </c>
      <c r="L613" s="264"/>
      <c r="M613" s="265" t="s">
        <v>19</v>
      </c>
      <c r="N613" s="266" t="s">
        <v>42</v>
      </c>
      <c r="O613" s="85"/>
      <c r="P613" s="214">
        <f>O613*H613</f>
        <v>0</v>
      </c>
      <c r="Q613" s="214">
        <v>1E-05</v>
      </c>
      <c r="R613" s="214">
        <f>Q613*H613</f>
        <v>0.0018744</v>
      </c>
      <c r="S613" s="214">
        <v>0</v>
      </c>
      <c r="T613" s="215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16" t="s">
        <v>342</v>
      </c>
      <c r="AT613" s="216" t="s">
        <v>438</v>
      </c>
      <c r="AU613" s="216" t="s">
        <v>81</v>
      </c>
      <c r="AY613" s="18" t="s">
        <v>133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8" t="s">
        <v>79</v>
      </c>
      <c r="BK613" s="217">
        <f>ROUND(I613*H613,2)</f>
        <v>0</v>
      </c>
      <c r="BL613" s="18" t="s">
        <v>239</v>
      </c>
      <c r="BM613" s="216" t="s">
        <v>996</v>
      </c>
    </row>
    <row r="614" spans="1:51" s="13" customFormat="1" ht="12">
      <c r="A614" s="13"/>
      <c r="B614" s="223"/>
      <c r="C614" s="224"/>
      <c r="D614" s="225" t="s">
        <v>144</v>
      </c>
      <c r="E614" s="224"/>
      <c r="F614" s="227" t="s">
        <v>997</v>
      </c>
      <c r="G614" s="224"/>
      <c r="H614" s="228">
        <v>187.44</v>
      </c>
      <c r="I614" s="229"/>
      <c r="J614" s="224"/>
      <c r="K614" s="224"/>
      <c r="L614" s="230"/>
      <c r="M614" s="231"/>
      <c r="N614" s="232"/>
      <c r="O614" s="232"/>
      <c r="P614" s="232"/>
      <c r="Q614" s="232"/>
      <c r="R614" s="232"/>
      <c r="S614" s="232"/>
      <c r="T614" s="23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4" t="s">
        <v>144</v>
      </c>
      <c r="AU614" s="234" t="s">
        <v>81</v>
      </c>
      <c r="AV614" s="13" t="s">
        <v>81</v>
      </c>
      <c r="AW614" s="13" t="s">
        <v>4</v>
      </c>
      <c r="AX614" s="13" t="s">
        <v>79</v>
      </c>
      <c r="AY614" s="234" t="s">
        <v>133</v>
      </c>
    </row>
    <row r="615" spans="1:65" s="2" customFormat="1" ht="49.05" customHeight="1">
      <c r="A615" s="39"/>
      <c r="B615" s="40"/>
      <c r="C615" s="205" t="s">
        <v>998</v>
      </c>
      <c r="D615" s="205" t="s">
        <v>135</v>
      </c>
      <c r="E615" s="206" t="s">
        <v>999</v>
      </c>
      <c r="F615" s="207" t="s">
        <v>1000</v>
      </c>
      <c r="G615" s="208" t="s">
        <v>193</v>
      </c>
      <c r="H615" s="209">
        <v>16.311</v>
      </c>
      <c r="I615" s="210"/>
      <c r="J615" s="211">
        <f>ROUND(I615*H615,2)</f>
        <v>0</v>
      </c>
      <c r="K615" s="207" t="s">
        <v>139</v>
      </c>
      <c r="L615" s="45"/>
      <c r="M615" s="212" t="s">
        <v>19</v>
      </c>
      <c r="N615" s="213" t="s">
        <v>42</v>
      </c>
      <c r="O615" s="85"/>
      <c r="P615" s="214">
        <f>O615*H615</f>
        <v>0</v>
      </c>
      <c r="Q615" s="214">
        <v>0</v>
      </c>
      <c r="R615" s="214">
        <f>Q615*H615</f>
        <v>0</v>
      </c>
      <c r="S615" s="214">
        <v>0</v>
      </c>
      <c r="T615" s="215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16" t="s">
        <v>239</v>
      </c>
      <c r="AT615" s="216" t="s">
        <v>135</v>
      </c>
      <c r="AU615" s="216" t="s">
        <v>81</v>
      </c>
      <c r="AY615" s="18" t="s">
        <v>133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18" t="s">
        <v>79</v>
      </c>
      <c r="BK615" s="217">
        <f>ROUND(I615*H615,2)</f>
        <v>0</v>
      </c>
      <c r="BL615" s="18" t="s">
        <v>239</v>
      </c>
      <c r="BM615" s="216" t="s">
        <v>1001</v>
      </c>
    </row>
    <row r="616" spans="1:47" s="2" customFormat="1" ht="12">
      <c r="A616" s="39"/>
      <c r="B616" s="40"/>
      <c r="C616" s="41"/>
      <c r="D616" s="218" t="s">
        <v>142</v>
      </c>
      <c r="E616" s="41"/>
      <c r="F616" s="219" t="s">
        <v>1002</v>
      </c>
      <c r="G616" s="41"/>
      <c r="H616" s="41"/>
      <c r="I616" s="220"/>
      <c r="J616" s="41"/>
      <c r="K616" s="41"/>
      <c r="L616" s="45"/>
      <c r="M616" s="221"/>
      <c r="N616" s="222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142</v>
      </c>
      <c r="AU616" s="18" t="s">
        <v>81</v>
      </c>
    </row>
    <row r="617" spans="1:65" s="2" customFormat="1" ht="62.7" customHeight="1">
      <c r="A617" s="39"/>
      <c r="B617" s="40"/>
      <c r="C617" s="205" t="s">
        <v>1003</v>
      </c>
      <c r="D617" s="205" t="s">
        <v>135</v>
      </c>
      <c r="E617" s="206" t="s">
        <v>1004</v>
      </c>
      <c r="F617" s="207" t="s">
        <v>1005</v>
      </c>
      <c r="G617" s="208" t="s">
        <v>193</v>
      </c>
      <c r="H617" s="209">
        <v>16.311</v>
      </c>
      <c r="I617" s="210"/>
      <c r="J617" s="211">
        <f>ROUND(I617*H617,2)</f>
        <v>0</v>
      </c>
      <c r="K617" s="207" t="s">
        <v>139</v>
      </c>
      <c r="L617" s="45"/>
      <c r="M617" s="212" t="s">
        <v>19</v>
      </c>
      <c r="N617" s="213" t="s">
        <v>42</v>
      </c>
      <c r="O617" s="85"/>
      <c r="P617" s="214">
        <f>O617*H617</f>
        <v>0</v>
      </c>
      <c r="Q617" s="214">
        <v>0</v>
      </c>
      <c r="R617" s="214">
        <f>Q617*H617</f>
        <v>0</v>
      </c>
      <c r="S617" s="214">
        <v>0</v>
      </c>
      <c r="T617" s="215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16" t="s">
        <v>239</v>
      </c>
      <c r="AT617" s="216" t="s">
        <v>135</v>
      </c>
      <c r="AU617" s="216" t="s">
        <v>81</v>
      </c>
      <c r="AY617" s="18" t="s">
        <v>133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18" t="s">
        <v>79</v>
      </c>
      <c r="BK617" s="217">
        <f>ROUND(I617*H617,2)</f>
        <v>0</v>
      </c>
      <c r="BL617" s="18" t="s">
        <v>239</v>
      </c>
      <c r="BM617" s="216" t="s">
        <v>1006</v>
      </c>
    </row>
    <row r="618" spans="1:47" s="2" customFormat="1" ht="12">
      <c r="A618" s="39"/>
      <c r="B618" s="40"/>
      <c r="C618" s="41"/>
      <c r="D618" s="218" t="s">
        <v>142</v>
      </c>
      <c r="E618" s="41"/>
      <c r="F618" s="219" t="s">
        <v>1007</v>
      </c>
      <c r="G618" s="41"/>
      <c r="H618" s="41"/>
      <c r="I618" s="220"/>
      <c r="J618" s="41"/>
      <c r="K618" s="41"/>
      <c r="L618" s="45"/>
      <c r="M618" s="221"/>
      <c r="N618" s="222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142</v>
      </c>
      <c r="AU618" s="18" t="s">
        <v>81</v>
      </c>
    </row>
    <row r="619" spans="1:63" s="12" customFormat="1" ht="22.8" customHeight="1">
      <c r="A619" s="12"/>
      <c r="B619" s="189"/>
      <c r="C619" s="190"/>
      <c r="D619" s="191" t="s">
        <v>70</v>
      </c>
      <c r="E619" s="203" t="s">
        <v>1008</v>
      </c>
      <c r="F619" s="203" t="s">
        <v>1009</v>
      </c>
      <c r="G619" s="190"/>
      <c r="H619" s="190"/>
      <c r="I619" s="193"/>
      <c r="J619" s="204">
        <f>BK619</f>
        <v>0</v>
      </c>
      <c r="K619" s="190"/>
      <c r="L619" s="195"/>
      <c r="M619" s="196"/>
      <c r="N619" s="197"/>
      <c r="O619" s="197"/>
      <c r="P619" s="198">
        <f>SUM(P620:P650)</f>
        <v>0</v>
      </c>
      <c r="Q619" s="197"/>
      <c r="R619" s="198">
        <f>SUM(R620:R650)</f>
        <v>3.18214</v>
      </c>
      <c r="S619" s="197"/>
      <c r="T619" s="199">
        <f>SUM(T620:T650)</f>
        <v>0.546704</v>
      </c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R619" s="200" t="s">
        <v>81</v>
      </c>
      <c r="AT619" s="201" t="s">
        <v>70</v>
      </c>
      <c r="AU619" s="201" t="s">
        <v>79</v>
      </c>
      <c r="AY619" s="200" t="s">
        <v>133</v>
      </c>
      <c r="BK619" s="202">
        <f>SUM(BK620:BK650)</f>
        <v>0</v>
      </c>
    </row>
    <row r="620" spans="1:65" s="2" customFormat="1" ht="24.15" customHeight="1">
      <c r="A620" s="39"/>
      <c r="B620" s="40"/>
      <c r="C620" s="205" t="s">
        <v>1010</v>
      </c>
      <c r="D620" s="205" t="s">
        <v>135</v>
      </c>
      <c r="E620" s="206" t="s">
        <v>1011</v>
      </c>
      <c r="F620" s="207" t="s">
        <v>1012</v>
      </c>
      <c r="G620" s="208" t="s">
        <v>155</v>
      </c>
      <c r="H620" s="209">
        <v>86.363</v>
      </c>
      <c r="I620" s="210"/>
      <c r="J620" s="211">
        <f>ROUND(I620*H620,2)</f>
        <v>0</v>
      </c>
      <c r="K620" s="207" t="s">
        <v>19</v>
      </c>
      <c r="L620" s="45"/>
      <c r="M620" s="212" t="s">
        <v>19</v>
      </c>
      <c r="N620" s="213" t="s">
        <v>42</v>
      </c>
      <c r="O620" s="85"/>
      <c r="P620" s="214">
        <f>O620*H620</f>
        <v>0</v>
      </c>
      <c r="Q620" s="214">
        <v>0.03</v>
      </c>
      <c r="R620" s="214">
        <f>Q620*H620</f>
        <v>2.59089</v>
      </c>
      <c r="S620" s="214">
        <v>0</v>
      </c>
      <c r="T620" s="215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16" t="s">
        <v>239</v>
      </c>
      <c r="AT620" s="216" t="s">
        <v>135</v>
      </c>
      <c r="AU620" s="216" t="s">
        <v>81</v>
      </c>
      <c r="AY620" s="18" t="s">
        <v>133</v>
      </c>
      <c r="BE620" s="217">
        <f>IF(N620="základní",J620,0)</f>
        <v>0</v>
      </c>
      <c r="BF620" s="217">
        <f>IF(N620="snížená",J620,0)</f>
        <v>0</v>
      </c>
      <c r="BG620" s="217">
        <f>IF(N620="zákl. přenesená",J620,0)</f>
        <v>0</v>
      </c>
      <c r="BH620" s="217">
        <f>IF(N620="sníž. přenesená",J620,0)</f>
        <v>0</v>
      </c>
      <c r="BI620" s="217">
        <f>IF(N620="nulová",J620,0)</f>
        <v>0</v>
      </c>
      <c r="BJ620" s="18" t="s">
        <v>79</v>
      </c>
      <c r="BK620" s="217">
        <f>ROUND(I620*H620,2)</f>
        <v>0</v>
      </c>
      <c r="BL620" s="18" t="s">
        <v>239</v>
      </c>
      <c r="BM620" s="216" t="s">
        <v>1013</v>
      </c>
    </row>
    <row r="621" spans="1:51" s="13" customFormat="1" ht="12">
      <c r="A621" s="13"/>
      <c r="B621" s="223"/>
      <c r="C621" s="224"/>
      <c r="D621" s="225" t="s">
        <v>144</v>
      </c>
      <c r="E621" s="226" t="s">
        <v>19</v>
      </c>
      <c r="F621" s="227" t="s">
        <v>1014</v>
      </c>
      <c r="G621" s="224"/>
      <c r="H621" s="228">
        <v>34.545</v>
      </c>
      <c r="I621" s="229"/>
      <c r="J621" s="224"/>
      <c r="K621" s="224"/>
      <c r="L621" s="230"/>
      <c r="M621" s="231"/>
      <c r="N621" s="232"/>
      <c r="O621" s="232"/>
      <c r="P621" s="232"/>
      <c r="Q621" s="232"/>
      <c r="R621" s="232"/>
      <c r="S621" s="232"/>
      <c r="T621" s="23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4" t="s">
        <v>144</v>
      </c>
      <c r="AU621" s="234" t="s">
        <v>81</v>
      </c>
      <c r="AV621" s="13" t="s">
        <v>81</v>
      </c>
      <c r="AW621" s="13" t="s">
        <v>33</v>
      </c>
      <c r="AX621" s="13" t="s">
        <v>71</v>
      </c>
      <c r="AY621" s="234" t="s">
        <v>133</v>
      </c>
    </row>
    <row r="622" spans="1:51" s="13" customFormat="1" ht="12">
      <c r="A622" s="13"/>
      <c r="B622" s="223"/>
      <c r="C622" s="224"/>
      <c r="D622" s="225" t="s">
        <v>144</v>
      </c>
      <c r="E622" s="226" t="s">
        <v>19</v>
      </c>
      <c r="F622" s="227" t="s">
        <v>1015</v>
      </c>
      <c r="G622" s="224"/>
      <c r="H622" s="228">
        <v>51.818</v>
      </c>
      <c r="I622" s="229"/>
      <c r="J622" s="224"/>
      <c r="K622" s="224"/>
      <c r="L622" s="230"/>
      <c r="M622" s="231"/>
      <c r="N622" s="232"/>
      <c r="O622" s="232"/>
      <c r="P622" s="232"/>
      <c r="Q622" s="232"/>
      <c r="R622" s="232"/>
      <c r="S622" s="232"/>
      <c r="T622" s="23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4" t="s">
        <v>144</v>
      </c>
      <c r="AU622" s="234" t="s">
        <v>81</v>
      </c>
      <c r="AV622" s="13" t="s">
        <v>81</v>
      </c>
      <c r="AW622" s="13" t="s">
        <v>33</v>
      </c>
      <c r="AX622" s="13" t="s">
        <v>71</v>
      </c>
      <c r="AY622" s="234" t="s">
        <v>133</v>
      </c>
    </row>
    <row r="623" spans="1:51" s="14" customFormat="1" ht="12">
      <c r="A623" s="14"/>
      <c r="B623" s="235"/>
      <c r="C623" s="236"/>
      <c r="D623" s="225" t="s">
        <v>144</v>
      </c>
      <c r="E623" s="237" t="s">
        <v>19</v>
      </c>
      <c r="F623" s="238" t="s">
        <v>166</v>
      </c>
      <c r="G623" s="236"/>
      <c r="H623" s="239">
        <v>86.363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5" t="s">
        <v>144</v>
      </c>
      <c r="AU623" s="245" t="s">
        <v>81</v>
      </c>
      <c r="AV623" s="14" t="s">
        <v>140</v>
      </c>
      <c r="AW623" s="14" t="s">
        <v>33</v>
      </c>
      <c r="AX623" s="14" t="s">
        <v>79</v>
      </c>
      <c r="AY623" s="245" t="s">
        <v>133</v>
      </c>
    </row>
    <row r="624" spans="1:65" s="2" customFormat="1" ht="16.5" customHeight="1">
      <c r="A624" s="39"/>
      <c r="B624" s="40"/>
      <c r="C624" s="205" t="s">
        <v>1016</v>
      </c>
      <c r="D624" s="205" t="s">
        <v>135</v>
      </c>
      <c r="E624" s="206" t="s">
        <v>1017</v>
      </c>
      <c r="F624" s="207" t="s">
        <v>1018</v>
      </c>
      <c r="G624" s="208" t="s">
        <v>155</v>
      </c>
      <c r="H624" s="209">
        <v>28.8</v>
      </c>
      <c r="I624" s="210"/>
      <c r="J624" s="211">
        <f>ROUND(I624*H624,2)</f>
        <v>0</v>
      </c>
      <c r="K624" s="207" t="s">
        <v>139</v>
      </c>
      <c r="L624" s="45"/>
      <c r="M624" s="212" t="s">
        <v>19</v>
      </c>
      <c r="N624" s="213" t="s">
        <v>42</v>
      </c>
      <c r="O624" s="85"/>
      <c r="P624" s="214">
        <f>O624*H624</f>
        <v>0</v>
      </c>
      <c r="Q624" s="214">
        <v>0</v>
      </c>
      <c r="R624" s="214">
        <f>Q624*H624</f>
        <v>0</v>
      </c>
      <c r="S624" s="214">
        <v>0.01098</v>
      </c>
      <c r="T624" s="215">
        <f>S624*H624</f>
        <v>0.316224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16" t="s">
        <v>239</v>
      </c>
      <c r="AT624" s="216" t="s">
        <v>135</v>
      </c>
      <c r="AU624" s="216" t="s">
        <v>81</v>
      </c>
      <c r="AY624" s="18" t="s">
        <v>133</v>
      </c>
      <c r="BE624" s="217">
        <f>IF(N624="základní",J624,0)</f>
        <v>0</v>
      </c>
      <c r="BF624" s="217">
        <f>IF(N624="snížená",J624,0)</f>
        <v>0</v>
      </c>
      <c r="BG624" s="217">
        <f>IF(N624="zákl. přenesená",J624,0)</f>
        <v>0</v>
      </c>
      <c r="BH624" s="217">
        <f>IF(N624="sníž. přenesená",J624,0)</f>
        <v>0</v>
      </c>
      <c r="BI624" s="217">
        <f>IF(N624="nulová",J624,0)</f>
        <v>0</v>
      </c>
      <c r="BJ624" s="18" t="s">
        <v>79</v>
      </c>
      <c r="BK624" s="217">
        <f>ROUND(I624*H624,2)</f>
        <v>0</v>
      </c>
      <c r="BL624" s="18" t="s">
        <v>239</v>
      </c>
      <c r="BM624" s="216" t="s">
        <v>1019</v>
      </c>
    </row>
    <row r="625" spans="1:47" s="2" customFormat="1" ht="12">
      <c r="A625" s="39"/>
      <c r="B625" s="40"/>
      <c r="C625" s="41"/>
      <c r="D625" s="218" t="s">
        <v>142</v>
      </c>
      <c r="E625" s="41"/>
      <c r="F625" s="219" t="s">
        <v>1020</v>
      </c>
      <c r="G625" s="41"/>
      <c r="H625" s="41"/>
      <c r="I625" s="220"/>
      <c r="J625" s="41"/>
      <c r="K625" s="41"/>
      <c r="L625" s="45"/>
      <c r="M625" s="221"/>
      <c r="N625" s="222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142</v>
      </c>
      <c r="AU625" s="18" t="s">
        <v>81</v>
      </c>
    </row>
    <row r="626" spans="1:51" s="13" customFormat="1" ht="12">
      <c r="A626" s="13"/>
      <c r="B626" s="223"/>
      <c r="C626" s="224"/>
      <c r="D626" s="225" t="s">
        <v>144</v>
      </c>
      <c r="E626" s="226" t="s">
        <v>19</v>
      </c>
      <c r="F626" s="227" t="s">
        <v>1021</v>
      </c>
      <c r="G626" s="224"/>
      <c r="H626" s="228">
        <v>28.8</v>
      </c>
      <c r="I626" s="229"/>
      <c r="J626" s="224"/>
      <c r="K626" s="224"/>
      <c r="L626" s="230"/>
      <c r="M626" s="231"/>
      <c r="N626" s="232"/>
      <c r="O626" s="232"/>
      <c r="P626" s="232"/>
      <c r="Q626" s="232"/>
      <c r="R626" s="232"/>
      <c r="S626" s="232"/>
      <c r="T626" s="23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4" t="s">
        <v>144</v>
      </c>
      <c r="AU626" s="234" t="s">
        <v>81</v>
      </c>
      <c r="AV626" s="13" t="s">
        <v>81</v>
      </c>
      <c r="AW626" s="13" t="s">
        <v>33</v>
      </c>
      <c r="AX626" s="13" t="s">
        <v>79</v>
      </c>
      <c r="AY626" s="234" t="s">
        <v>133</v>
      </c>
    </row>
    <row r="627" spans="1:65" s="2" customFormat="1" ht="16.5" customHeight="1">
      <c r="A627" s="39"/>
      <c r="B627" s="40"/>
      <c r="C627" s="205" t="s">
        <v>1022</v>
      </c>
      <c r="D627" s="205" t="s">
        <v>135</v>
      </c>
      <c r="E627" s="206" t="s">
        <v>1023</v>
      </c>
      <c r="F627" s="207" t="s">
        <v>1024</v>
      </c>
      <c r="G627" s="208" t="s">
        <v>155</v>
      </c>
      <c r="H627" s="209">
        <v>28.81</v>
      </c>
      <c r="I627" s="210"/>
      <c r="J627" s="211">
        <f>ROUND(I627*H627,2)</f>
        <v>0</v>
      </c>
      <c r="K627" s="207" t="s">
        <v>139</v>
      </c>
      <c r="L627" s="45"/>
      <c r="M627" s="212" t="s">
        <v>19</v>
      </c>
      <c r="N627" s="213" t="s">
        <v>42</v>
      </c>
      <c r="O627" s="85"/>
      <c r="P627" s="214">
        <f>O627*H627</f>
        <v>0</v>
      </c>
      <c r="Q627" s="214">
        <v>0</v>
      </c>
      <c r="R627" s="214">
        <f>Q627*H627</f>
        <v>0</v>
      </c>
      <c r="S627" s="214">
        <v>0.008</v>
      </c>
      <c r="T627" s="215">
        <f>S627*H627</f>
        <v>0.23048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16" t="s">
        <v>239</v>
      </c>
      <c r="AT627" s="216" t="s">
        <v>135</v>
      </c>
      <c r="AU627" s="216" t="s">
        <v>81</v>
      </c>
      <c r="AY627" s="18" t="s">
        <v>133</v>
      </c>
      <c r="BE627" s="217">
        <f>IF(N627="základní",J627,0)</f>
        <v>0</v>
      </c>
      <c r="BF627" s="217">
        <f>IF(N627="snížená",J627,0)</f>
        <v>0</v>
      </c>
      <c r="BG627" s="217">
        <f>IF(N627="zákl. přenesená",J627,0)</f>
        <v>0</v>
      </c>
      <c r="BH627" s="217">
        <f>IF(N627="sníž. přenesená",J627,0)</f>
        <v>0</v>
      </c>
      <c r="BI627" s="217">
        <f>IF(N627="nulová",J627,0)</f>
        <v>0</v>
      </c>
      <c r="BJ627" s="18" t="s">
        <v>79</v>
      </c>
      <c r="BK627" s="217">
        <f>ROUND(I627*H627,2)</f>
        <v>0</v>
      </c>
      <c r="BL627" s="18" t="s">
        <v>239</v>
      </c>
      <c r="BM627" s="216" t="s">
        <v>1025</v>
      </c>
    </row>
    <row r="628" spans="1:47" s="2" customFormat="1" ht="12">
      <c r="A628" s="39"/>
      <c r="B628" s="40"/>
      <c r="C628" s="41"/>
      <c r="D628" s="218" t="s">
        <v>142</v>
      </c>
      <c r="E628" s="41"/>
      <c r="F628" s="219" t="s">
        <v>1026</v>
      </c>
      <c r="G628" s="41"/>
      <c r="H628" s="41"/>
      <c r="I628" s="220"/>
      <c r="J628" s="41"/>
      <c r="K628" s="41"/>
      <c r="L628" s="45"/>
      <c r="M628" s="221"/>
      <c r="N628" s="222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142</v>
      </c>
      <c r="AU628" s="18" t="s">
        <v>81</v>
      </c>
    </row>
    <row r="629" spans="1:51" s="13" customFormat="1" ht="12">
      <c r="A629" s="13"/>
      <c r="B629" s="223"/>
      <c r="C629" s="224"/>
      <c r="D629" s="225" t="s">
        <v>144</v>
      </c>
      <c r="E629" s="226" t="s">
        <v>19</v>
      </c>
      <c r="F629" s="227" t="s">
        <v>1027</v>
      </c>
      <c r="G629" s="224"/>
      <c r="H629" s="228">
        <v>28.81</v>
      </c>
      <c r="I629" s="229"/>
      <c r="J629" s="224"/>
      <c r="K629" s="224"/>
      <c r="L629" s="230"/>
      <c r="M629" s="231"/>
      <c r="N629" s="232"/>
      <c r="O629" s="232"/>
      <c r="P629" s="232"/>
      <c r="Q629" s="232"/>
      <c r="R629" s="232"/>
      <c r="S629" s="232"/>
      <c r="T629" s="23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4" t="s">
        <v>144</v>
      </c>
      <c r="AU629" s="234" t="s">
        <v>81</v>
      </c>
      <c r="AV629" s="13" t="s">
        <v>81</v>
      </c>
      <c r="AW629" s="13" t="s">
        <v>33</v>
      </c>
      <c r="AX629" s="13" t="s">
        <v>79</v>
      </c>
      <c r="AY629" s="234" t="s">
        <v>133</v>
      </c>
    </row>
    <row r="630" spans="1:65" s="2" customFormat="1" ht="37.8" customHeight="1">
      <c r="A630" s="39"/>
      <c r="B630" s="40"/>
      <c r="C630" s="205" t="s">
        <v>1028</v>
      </c>
      <c r="D630" s="205" t="s">
        <v>135</v>
      </c>
      <c r="E630" s="206" t="s">
        <v>1029</v>
      </c>
      <c r="F630" s="207" t="s">
        <v>1030</v>
      </c>
      <c r="G630" s="208" t="s">
        <v>155</v>
      </c>
      <c r="H630" s="209">
        <v>28.8</v>
      </c>
      <c r="I630" s="210"/>
      <c r="J630" s="211">
        <f>ROUND(I630*H630,2)</f>
        <v>0</v>
      </c>
      <c r="K630" s="207" t="s">
        <v>139</v>
      </c>
      <c r="L630" s="45"/>
      <c r="M630" s="212" t="s">
        <v>19</v>
      </c>
      <c r="N630" s="213" t="s">
        <v>42</v>
      </c>
      <c r="O630" s="85"/>
      <c r="P630" s="214">
        <f>O630*H630</f>
        <v>0</v>
      </c>
      <c r="Q630" s="214">
        <v>0</v>
      </c>
      <c r="R630" s="214">
        <f>Q630*H630</f>
        <v>0</v>
      </c>
      <c r="S630" s="214">
        <v>0</v>
      </c>
      <c r="T630" s="215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16" t="s">
        <v>239</v>
      </c>
      <c r="AT630" s="216" t="s">
        <v>135</v>
      </c>
      <c r="AU630" s="216" t="s">
        <v>81</v>
      </c>
      <c r="AY630" s="18" t="s">
        <v>133</v>
      </c>
      <c r="BE630" s="217">
        <f>IF(N630="základní",J630,0)</f>
        <v>0</v>
      </c>
      <c r="BF630" s="217">
        <f>IF(N630="snížená",J630,0)</f>
        <v>0</v>
      </c>
      <c r="BG630" s="217">
        <f>IF(N630="zákl. přenesená",J630,0)</f>
        <v>0</v>
      </c>
      <c r="BH630" s="217">
        <f>IF(N630="sníž. přenesená",J630,0)</f>
        <v>0</v>
      </c>
      <c r="BI630" s="217">
        <f>IF(N630="nulová",J630,0)</f>
        <v>0</v>
      </c>
      <c r="BJ630" s="18" t="s">
        <v>79</v>
      </c>
      <c r="BK630" s="217">
        <f>ROUND(I630*H630,2)</f>
        <v>0</v>
      </c>
      <c r="BL630" s="18" t="s">
        <v>239</v>
      </c>
      <c r="BM630" s="216" t="s">
        <v>1031</v>
      </c>
    </row>
    <row r="631" spans="1:47" s="2" customFormat="1" ht="12">
      <c r="A631" s="39"/>
      <c r="B631" s="40"/>
      <c r="C631" s="41"/>
      <c r="D631" s="218" t="s">
        <v>142</v>
      </c>
      <c r="E631" s="41"/>
      <c r="F631" s="219" t="s">
        <v>1032</v>
      </c>
      <c r="G631" s="41"/>
      <c r="H631" s="41"/>
      <c r="I631" s="220"/>
      <c r="J631" s="41"/>
      <c r="K631" s="41"/>
      <c r="L631" s="45"/>
      <c r="M631" s="221"/>
      <c r="N631" s="222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142</v>
      </c>
      <c r="AU631" s="18" t="s">
        <v>81</v>
      </c>
    </row>
    <row r="632" spans="1:51" s="13" customFormat="1" ht="12">
      <c r="A632" s="13"/>
      <c r="B632" s="223"/>
      <c r="C632" s="224"/>
      <c r="D632" s="225" t="s">
        <v>144</v>
      </c>
      <c r="E632" s="226" t="s">
        <v>19</v>
      </c>
      <c r="F632" s="227" t="s">
        <v>1033</v>
      </c>
      <c r="G632" s="224"/>
      <c r="H632" s="228">
        <v>28.8</v>
      </c>
      <c r="I632" s="229"/>
      <c r="J632" s="224"/>
      <c r="K632" s="224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144</v>
      </c>
      <c r="AU632" s="234" t="s">
        <v>81</v>
      </c>
      <c r="AV632" s="13" t="s">
        <v>81</v>
      </c>
      <c r="AW632" s="13" t="s">
        <v>33</v>
      </c>
      <c r="AX632" s="13" t="s">
        <v>79</v>
      </c>
      <c r="AY632" s="234" t="s">
        <v>133</v>
      </c>
    </row>
    <row r="633" spans="1:65" s="2" customFormat="1" ht="16.5" customHeight="1">
      <c r="A633" s="39"/>
      <c r="B633" s="40"/>
      <c r="C633" s="257" t="s">
        <v>1034</v>
      </c>
      <c r="D633" s="257" t="s">
        <v>438</v>
      </c>
      <c r="E633" s="258" t="s">
        <v>856</v>
      </c>
      <c r="F633" s="259" t="s">
        <v>857</v>
      </c>
      <c r="G633" s="260" t="s">
        <v>161</v>
      </c>
      <c r="H633" s="261">
        <v>0.726</v>
      </c>
      <c r="I633" s="262"/>
      <c r="J633" s="263">
        <f>ROUND(I633*H633,2)</f>
        <v>0</v>
      </c>
      <c r="K633" s="259" t="s">
        <v>139</v>
      </c>
      <c r="L633" s="264"/>
      <c r="M633" s="265" t="s">
        <v>19</v>
      </c>
      <c r="N633" s="266" t="s">
        <v>42</v>
      </c>
      <c r="O633" s="85"/>
      <c r="P633" s="214">
        <f>O633*H633</f>
        <v>0</v>
      </c>
      <c r="Q633" s="214">
        <v>0.55</v>
      </c>
      <c r="R633" s="214">
        <f>Q633*H633</f>
        <v>0.39930000000000004</v>
      </c>
      <c r="S633" s="214">
        <v>0</v>
      </c>
      <c r="T633" s="215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16" t="s">
        <v>342</v>
      </c>
      <c r="AT633" s="216" t="s">
        <v>438</v>
      </c>
      <c r="AU633" s="216" t="s">
        <v>81</v>
      </c>
      <c r="AY633" s="18" t="s">
        <v>133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18" t="s">
        <v>79</v>
      </c>
      <c r="BK633" s="217">
        <f>ROUND(I633*H633,2)</f>
        <v>0</v>
      </c>
      <c r="BL633" s="18" t="s">
        <v>239</v>
      </c>
      <c r="BM633" s="216" t="s">
        <v>1035</v>
      </c>
    </row>
    <row r="634" spans="1:51" s="13" customFormat="1" ht="12">
      <c r="A634" s="13"/>
      <c r="B634" s="223"/>
      <c r="C634" s="224"/>
      <c r="D634" s="225" t="s">
        <v>144</v>
      </c>
      <c r="E634" s="226" t="s">
        <v>19</v>
      </c>
      <c r="F634" s="227" t="s">
        <v>1036</v>
      </c>
      <c r="G634" s="224"/>
      <c r="H634" s="228">
        <v>0.691</v>
      </c>
      <c r="I634" s="229"/>
      <c r="J634" s="224"/>
      <c r="K634" s="224"/>
      <c r="L634" s="230"/>
      <c r="M634" s="231"/>
      <c r="N634" s="232"/>
      <c r="O634" s="232"/>
      <c r="P634" s="232"/>
      <c r="Q634" s="232"/>
      <c r="R634" s="232"/>
      <c r="S634" s="232"/>
      <c r="T634" s="23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4" t="s">
        <v>144</v>
      </c>
      <c r="AU634" s="234" t="s">
        <v>81</v>
      </c>
      <c r="AV634" s="13" t="s">
        <v>81</v>
      </c>
      <c r="AW634" s="13" t="s">
        <v>33</v>
      </c>
      <c r="AX634" s="13" t="s">
        <v>79</v>
      </c>
      <c r="AY634" s="234" t="s">
        <v>133</v>
      </c>
    </row>
    <row r="635" spans="1:51" s="13" customFormat="1" ht="12">
      <c r="A635" s="13"/>
      <c r="B635" s="223"/>
      <c r="C635" s="224"/>
      <c r="D635" s="225" t="s">
        <v>144</v>
      </c>
      <c r="E635" s="224"/>
      <c r="F635" s="227" t="s">
        <v>1037</v>
      </c>
      <c r="G635" s="224"/>
      <c r="H635" s="228">
        <v>0.726</v>
      </c>
      <c r="I635" s="229"/>
      <c r="J635" s="224"/>
      <c r="K635" s="224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144</v>
      </c>
      <c r="AU635" s="234" t="s">
        <v>81</v>
      </c>
      <c r="AV635" s="13" t="s">
        <v>81</v>
      </c>
      <c r="AW635" s="13" t="s">
        <v>4</v>
      </c>
      <c r="AX635" s="13" t="s">
        <v>79</v>
      </c>
      <c r="AY635" s="234" t="s">
        <v>133</v>
      </c>
    </row>
    <row r="636" spans="1:65" s="2" customFormat="1" ht="16.5" customHeight="1">
      <c r="A636" s="39"/>
      <c r="B636" s="40"/>
      <c r="C636" s="205" t="s">
        <v>1038</v>
      </c>
      <c r="D636" s="205" t="s">
        <v>135</v>
      </c>
      <c r="E636" s="206" t="s">
        <v>1039</v>
      </c>
      <c r="F636" s="207" t="s">
        <v>1040</v>
      </c>
      <c r="G636" s="208" t="s">
        <v>280</v>
      </c>
      <c r="H636" s="209">
        <v>138.528</v>
      </c>
      <c r="I636" s="210"/>
      <c r="J636" s="211">
        <f>ROUND(I636*H636,2)</f>
        <v>0</v>
      </c>
      <c r="K636" s="207" t="s">
        <v>139</v>
      </c>
      <c r="L636" s="45"/>
      <c r="M636" s="212" t="s">
        <v>19</v>
      </c>
      <c r="N636" s="213" t="s">
        <v>42</v>
      </c>
      <c r="O636" s="85"/>
      <c r="P636" s="214">
        <f>O636*H636</f>
        <v>0</v>
      </c>
      <c r="Q636" s="214">
        <v>0</v>
      </c>
      <c r="R636" s="214">
        <f>Q636*H636</f>
        <v>0</v>
      </c>
      <c r="S636" s="214">
        <v>0</v>
      </c>
      <c r="T636" s="215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16" t="s">
        <v>239</v>
      </c>
      <c r="AT636" s="216" t="s">
        <v>135</v>
      </c>
      <c r="AU636" s="216" t="s">
        <v>81</v>
      </c>
      <c r="AY636" s="18" t="s">
        <v>133</v>
      </c>
      <c r="BE636" s="217">
        <f>IF(N636="základní",J636,0)</f>
        <v>0</v>
      </c>
      <c r="BF636" s="217">
        <f>IF(N636="snížená",J636,0)</f>
        <v>0</v>
      </c>
      <c r="BG636" s="217">
        <f>IF(N636="zákl. přenesená",J636,0)</f>
        <v>0</v>
      </c>
      <c r="BH636" s="217">
        <f>IF(N636="sníž. přenesená",J636,0)</f>
        <v>0</v>
      </c>
      <c r="BI636" s="217">
        <f>IF(N636="nulová",J636,0)</f>
        <v>0</v>
      </c>
      <c r="BJ636" s="18" t="s">
        <v>79</v>
      </c>
      <c r="BK636" s="217">
        <f>ROUND(I636*H636,2)</f>
        <v>0</v>
      </c>
      <c r="BL636" s="18" t="s">
        <v>239</v>
      </c>
      <c r="BM636" s="216" t="s">
        <v>1041</v>
      </c>
    </row>
    <row r="637" spans="1:47" s="2" customFormat="1" ht="12">
      <c r="A637" s="39"/>
      <c r="B637" s="40"/>
      <c r="C637" s="41"/>
      <c r="D637" s="218" t="s">
        <v>142</v>
      </c>
      <c r="E637" s="41"/>
      <c r="F637" s="219" t="s">
        <v>1042</v>
      </c>
      <c r="G637" s="41"/>
      <c r="H637" s="41"/>
      <c r="I637" s="220"/>
      <c r="J637" s="41"/>
      <c r="K637" s="41"/>
      <c r="L637" s="45"/>
      <c r="M637" s="221"/>
      <c r="N637" s="222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142</v>
      </c>
      <c r="AU637" s="18" t="s">
        <v>81</v>
      </c>
    </row>
    <row r="638" spans="1:51" s="16" customFormat="1" ht="12">
      <c r="A638" s="16"/>
      <c r="B638" s="267"/>
      <c r="C638" s="268"/>
      <c r="D638" s="225" t="s">
        <v>144</v>
      </c>
      <c r="E638" s="269" t="s">
        <v>19</v>
      </c>
      <c r="F638" s="270" t="s">
        <v>1043</v>
      </c>
      <c r="G638" s="268"/>
      <c r="H638" s="269" t="s">
        <v>19</v>
      </c>
      <c r="I638" s="271"/>
      <c r="J638" s="268"/>
      <c r="K638" s="268"/>
      <c r="L638" s="272"/>
      <c r="M638" s="273"/>
      <c r="N638" s="274"/>
      <c r="O638" s="274"/>
      <c r="P638" s="274"/>
      <c r="Q638" s="274"/>
      <c r="R638" s="274"/>
      <c r="S638" s="274"/>
      <c r="T638" s="275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T638" s="276" t="s">
        <v>144</v>
      </c>
      <c r="AU638" s="276" t="s">
        <v>81</v>
      </c>
      <c r="AV638" s="16" t="s">
        <v>79</v>
      </c>
      <c r="AW638" s="16" t="s">
        <v>33</v>
      </c>
      <c r="AX638" s="16" t="s">
        <v>71</v>
      </c>
      <c r="AY638" s="276" t="s">
        <v>133</v>
      </c>
    </row>
    <row r="639" spans="1:51" s="13" customFormat="1" ht="12">
      <c r="A639" s="13"/>
      <c r="B639" s="223"/>
      <c r="C639" s="224"/>
      <c r="D639" s="225" t="s">
        <v>144</v>
      </c>
      <c r="E639" s="226" t="s">
        <v>19</v>
      </c>
      <c r="F639" s="227" t="s">
        <v>1044</v>
      </c>
      <c r="G639" s="224"/>
      <c r="H639" s="228">
        <v>138.528</v>
      </c>
      <c r="I639" s="229"/>
      <c r="J639" s="224"/>
      <c r="K639" s="224"/>
      <c r="L639" s="230"/>
      <c r="M639" s="231"/>
      <c r="N639" s="232"/>
      <c r="O639" s="232"/>
      <c r="P639" s="232"/>
      <c r="Q639" s="232"/>
      <c r="R639" s="232"/>
      <c r="S639" s="232"/>
      <c r="T639" s="23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4" t="s">
        <v>144</v>
      </c>
      <c r="AU639" s="234" t="s">
        <v>81</v>
      </c>
      <c r="AV639" s="13" t="s">
        <v>81</v>
      </c>
      <c r="AW639" s="13" t="s">
        <v>33</v>
      </c>
      <c r="AX639" s="13" t="s">
        <v>71</v>
      </c>
      <c r="AY639" s="234" t="s">
        <v>133</v>
      </c>
    </row>
    <row r="640" spans="1:51" s="14" customFormat="1" ht="12">
      <c r="A640" s="14"/>
      <c r="B640" s="235"/>
      <c r="C640" s="236"/>
      <c r="D640" s="225" t="s">
        <v>144</v>
      </c>
      <c r="E640" s="237" t="s">
        <v>19</v>
      </c>
      <c r="F640" s="238" t="s">
        <v>166</v>
      </c>
      <c r="G640" s="236"/>
      <c r="H640" s="239">
        <v>138.528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5" t="s">
        <v>144</v>
      </c>
      <c r="AU640" s="245" t="s">
        <v>81</v>
      </c>
      <c r="AV640" s="14" t="s">
        <v>140</v>
      </c>
      <c r="AW640" s="14" t="s">
        <v>33</v>
      </c>
      <c r="AX640" s="14" t="s">
        <v>79</v>
      </c>
      <c r="AY640" s="245" t="s">
        <v>133</v>
      </c>
    </row>
    <row r="641" spans="1:65" s="2" customFormat="1" ht="16.5" customHeight="1">
      <c r="A641" s="39"/>
      <c r="B641" s="40"/>
      <c r="C641" s="257" t="s">
        <v>1045</v>
      </c>
      <c r="D641" s="257" t="s">
        <v>438</v>
      </c>
      <c r="E641" s="258" t="s">
        <v>871</v>
      </c>
      <c r="F641" s="259" t="s">
        <v>872</v>
      </c>
      <c r="G641" s="260" t="s">
        <v>161</v>
      </c>
      <c r="H641" s="261">
        <v>0.349</v>
      </c>
      <c r="I641" s="262"/>
      <c r="J641" s="263">
        <f>ROUND(I641*H641,2)</f>
        <v>0</v>
      </c>
      <c r="K641" s="259" t="s">
        <v>139</v>
      </c>
      <c r="L641" s="264"/>
      <c r="M641" s="265" t="s">
        <v>19</v>
      </c>
      <c r="N641" s="266" t="s">
        <v>42</v>
      </c>
      <c r="O641" s="85"/>
      <c r="P641" s="214">
        <f>O641*H641</f>
        <v>0</v>
      </c>
      <c r="Q641" s="214">
        <v>0.55</v>
      </c>
      <c r="R641" s="214">
        <f>Q641*H641</f>
        <v>0.19195</v>
      </c>
      <c r="S641" s="214">
        <v>0</v>
      </c>
      <c r="T641" s="215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16" t="s">
        <v>342</v>
      </c>
      <c r="AT641" s="216" t="s">
        <v>438</v>
      </c>
      <c r="AU641" s="216" t="s">
        <v>81</v>
      </c>
      <c r="AY641" s="18" t="s">
        <v>133</v>
      </c>
      <c r="BE641" s="217">
        <f>IF(N641="základní",J641,0)</f>
        <v>0</v>
      </c>
      <c r="BF641" s="217">
        <f>IF(N641="snížená",J641,0)</f>
        <v>0</v>
      </c>
      <c r="BG641" s="217">
        <f>IF(N641="zákl. přenesená",J641,0)</f>
        <v>0</v>
      </c>
      <c r="BH641" s="217">
        <f>IF(N641="sníž. přenesená",J641,0)</f>
        <v>0</v>
      </c>
      <c r="BI641" s="217">
        <f>IF(N641="nulová",J641,0)</f>
        <v>0</v>
      </c>
      <c r="BJ641" s="18" t="s">
        <v>79</v>
      </c>
      <c r="BK641" s="217">
        <f>ROUND(I641*H641,2)</f>
        <v>0</v>
      </c>
      <c r="BL641" s="18" t="s">
        <v>239</v>
      </c>
      <c r="BM641" s="216" t="s">
        <v>1046</v>
      </c>
    </row>
    <row r="642" spans="1:51" s="16" customFormat="1" ht="12">
      <c r="A642" s="16"/>
      <c r="B642" s="267"/>
      <c r="C642" s="268"/>
      <c r="D642" s="225" t="s">
        <v>144</v>
      </c>
      <c r="E642" s="269" t="s">
        <v>19</v>
      </c>
      <c r="F642" s="270" t="s">
        <v>1043</v>
      </c>
      <c r="G642" s="268"/>
      <c r="H642" s="269" t="s">
        <v>19</v>
      </c>
      <c r="I642" s="271"/>
      <c r="J642" s="268"/>
      <c r="K642" s="268"/>
      <c r="L642" s="272"/>
      <c r="M642" s="273"/>
      <c r="N642" s="274"/>
      <c r="O642" s="274"/>
      <c r="P642" s="274"/>
      <c r="Q642" s="274"/>
      <c r="R642" s="274"/>
      <c r="S642" s="274"/>
      <c r="T642" s="275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T642" s="276" t="s">
        <v>144</v>
      </c>
      <c r="AU642" s="276" t="s">
        <v>81</v>
      </c>
      <c r="AV642" s="16" t="s">
        <v>79</v>
      </c>
      <c r="AW642" s="16" t="s">
        <v>33</v>
      </c>
      <c r="AX642" s="16" t="s">
        <v>71</v>
      </c>
      <c r="AY642" s="276" t="s">
        <v>133</v>
      </c>
    </row>
    <row r="643" spans="1:51" s="13" customFormat="1" ht="12">
      <c r="A643" s="13"/>
      <c r="B643" s="223"/>
      <c r="C643" s="224"/>
      <c r="D643" s="225" t="s">
        <v>144</v>
      </c>
      <c r="E643" s="226" t="s">
        <v>19</v>
      </c>
      <c r="F643" s="227" t="s">
        <v>1047</v>
      </c>
      <c r="G643" s="224"/>
      <c r="H643" s="228">
        <v>138.528</v>
      </c>
      <c r="I643" s="229"/>
      <c r="J643" s="224"/>
      <c r="K643" s="224"/>
      <c r="L643" s="230"/>
      <c r="M643" s="231"/>
      <c r="N643" s="232"/>
      <c r="O643" s="232"/>
      <c r="P643" s="232"/>
      <c r="Q643" s="232"/>
      <c r="R643" s="232"/>
      <c r="S643" s="232"/>
      <c r="T643" s="23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4" t="s">
        <v>144</v>
      </c>
      <c r="AU643" s="234" t="s">
        <v>81</v>
      </c>
      <c r="AV643" s="13" t="s">
        <v>81</v>
      </c>
      <c r="AW643" s="13" t="s">
        <v>33</v>
      </c>
      <c r="AX643" s="13" t="s">
        <v>71</v>
      </c>
      <c r="AY643" s="234" t="s">
        <v>133</v>
      </c>
    </row>
    <row r="644" spans="1:51" s="15" customFormat="1" ht="12">
      <c r="A644" s="15"/>
      <c r="B644" s="246"/>
      <c r="C644" s="247"/>
      <c r="D644" s="225" t="s">
        <v>144</v>
      </c>
      <c r="E644" s="248" t="s">
        <v>19</v>
      </c>
      <c r="F644" s="249" t="s">
        <v>408</v>
      </c>
      <c r="G644" s="247"/>
      <c r="H644" s="250">
        <v>138.528</v>
      </c>
      <c r="I644" s="251"/>
      <c r="J644" s="247"/>
      <c r="K644" s="247"/>
      <c r="L644" s="252"/>
      <c r="M644" s="253"/>
      <c r="N644" s="254"/>
      <c r="O644" s="254"/>
      <c r="P644" s="254"/>
      <c r="Q644" s="254"/>
      <c r="R644" s="254"/>
      <c r="S644" s="254"/>
      <c r="T644" s="25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56" t="s">
        <v>144</v>
      </c>
      <c r="AU644" s="256" t="s">
        <v>81</v>
      </c>
      <c r="AV644" s="15" t="s">
        <v>152</v>
      </c>
      <c r="AW644" s="15" t="s">
        <v>33</v>
      </c>
      <c r="AX644" s="15" t="s">
        <v>71</v>
      </c>
      <c r="AY644" s="256" t="s">
        <v>133</v>
      </c>
    </row>
    <row r="645" spans="1:51" s="13" customFormat="1" ht="12">
      <c r="A645" s="13"/>
      <c r="B645" s="223"/>
      <c r="C645" s="224"/>
      <c r="D645" s="225" t="s">
        <v>144</v>
      </c>
      <c r="E645" s="226" t="s">
        <v>19</v>
      </c>
      <c r="F645" s="227" t="s">
        <v>1048</v>
      </c>
      <c r="G645" s="224"/>
      <c r="H645" s="228">
        <v>0.332</v>
      </c>
      <c r="I645" s="229"/>
      <c r="J645" s="224"/>
      <c r="K645" s="224"/>
      <c r="L645" s="230"/>
      <c r="M645" s="231"/>
      <c r="N645" s="232"/>
      <c r="O645" s="232"/>
      <c r="P645" s="232"/>
      <c r="Q645" s="232"/>
      <c r="R645" s="232"/>
      <c r="S645" s="232"/>
      <c r="T645" s="23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4" t="s">
        <v>144</v>
      </c>
      <c r="AU645" s="234" t="s">
        <v>81</v>
      </c>
      <c r="AV645" s="13" t="s">
        <v>81</v>
      </c>
      <c r="AW645" s="13" t="s">
        <v>33</v>
      </c>
      <c r="AX645" s="13" t="s">
        <v>79</v>
      </c>
      <c r="AY645" s="234" t="s">
        <v>133</v>
      </c>
    </row>
    <row r="646" spans="1:51" s="13" customFormat="1" ht="12">
      <c r="A646" s="13"/>
      <c r="B646" s="223"/>
      <c r="C646" s="224"/>
      <c r="D646" s="225" t="s">
        <v>144</v>
      </c>
      <c r="E646" s="224"/>
      <c r="F646" s="227" t="s">
        <v>1049</v>
      </c>
      <c r="G646" s="224"/>
      <c r="H646" s="228">
        <v>0.349</v>
      </c>
      <c r="I646" s="229"/>
      <c r="J646" s="224"/>
      <c r="K646" s="224"/>
      <c r="L646" s="230"/>
      <c r="M646" s="231"/>
      <c r="N646" s="232"/>
      <c r="O646" s="232"/>
      <c r="P646" s="232"/>
      <c r="Q646" s="232"/>
      <c r="R646" s="232"/>
      <c r="S646" s="232"/>
      <c r="T646" s="23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4" t="s">
        <v>144</v>
      </c>
      <c r="AU646" s="234" t="s">
        <v>81</v>
      </c>
      <c r="AV646" s="13" t="s">
        <v>81</v>
      </c>
      <c r="AW646" s="13" t="s">
        <v>4</v>
      </c>
      <c r="AX646" s="13" t="s">
        <v>79</v>
      </c>
      <c r="AY646" s="234" t="s">
        <v>133</v>
      </c>
    </row>
    <row r="647" spans="1:65" s="2" customFormat="1" ht="49.05" customHeight="1">
      <c r="A647" s="39"/>
      <c r="B647" s="40"/>
      <c r="C647" s="205" t="s">
        <v>1050</v>
      </c>
      <c r="D647" s="205" t="s">
        <v>135</v>
      </c>
      <c r="E647" s="206" t="s">
        <v>1051</v>
      </c>
      <c r="F647" s="207" t="s">
        <v>1052</v>
      </c>
      <c r="G647" s="208" t="s">
        <v>193</v>
      </c>
      <c r="H647" s="209">
        <v>3.182</v>
      </c>
      <c r="I647" s="210"/>
      <c r="J647" s="211">
        <f>ROUND(I647*H647,2)</f>
        <v>0</v>
      </c>
      <c r="K647" s="207" t="s">
        <v>139</v>
      </c>
      <c r="L647" s="45"/>
      <c r="M647" s="212" t="s">
        <v>19</v>
      </c>
      <c r="N647" s="213" t="s">
        <v>42</v>
      </c>
      <c r="O647" s="85"/>
      <c r="P647" s="214">
        <f>O647*H647</f>
        <v>0</v>
      </c>
      <c r="Q647" s="214">
        <v>0</v>
      </c>
      <c r="R647" s="214">
        <f>Q647*H647</f>
        <v>0</v>
      </c>
      <c r="S647" s="214">
        <v>0</v>
      </c>
      <c r="T647" s="215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16" t="s">
        <v>239</v>
      </c>
      <c r="AT647" s="216" t="s">
        <v>135</v>
      </c>
      <c r="AU647" s="216" t="s">
        <v>81</v>
      </c>
      <c r="AY647" s="18" t="s">
        <v>133</v>
      </c>
      <c r="BE647" s="217">
        <f>IF(N647="základní",J647,0)</f>
        <v>0</v>
      </c>
      <c r="BF647" s="217">
        <f>IF(N647="snížená",J647,0)</f>
        <v>0</v>
      </c>
      <c r="BG647" s="217">
        <f>IF(N647="zákl. přenesená",J647,0)</f>
        <v>0</v>
      </c>
      <c r="BH647" s="217">
        <f>IF(N647="sníž. přenesená",J647,0)</f>
        <v>0</v>
      </c>
      <c r="BI647" s="217">
        <f>IF(N647="nulová",J647,0)</f>
        <v>0</v>
      </c>
      <c r="BJ647" s="18" t="s">
        <v>79</v>
      </c>
      <c r="BK647" s="217">
        <f>ROUND(I647*H647,2)</f>
        <v>0</v>
      </c>
      <c r="BL647" s="18" t="s">
        <v>239</v>
      </c>
      <c r="BM647" s="216" t="s">
        <v>1053</v>
      </c>
    </row>
    <row r="648" spans="1:47" s="2" customFormat="1" ht="12">
      <c r="A648" s="39"/>
      <c r="B648" s="40"/>
      <c r="C648" s="41"/>
      <c r="D648" s="218" t="s">
        <v>142</v>
      </c>
      <c r="E648" s="41"/>
      <c r="F648" s="219" t="s">
        <v>1054</v>
      </c>
      <c r="G648" s="41"/>
      <c r="H648" s="41"/>
      <c r="I648" s="220"/>
      <c r="J648" s="41"/>
      <c r="K648" s="41"/>
      <c r="L648" s="45"/>
      <c r="M648" s="221"/>
      <c r="N648" s="222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142</v>
      </c>
      <c r="AU648" s="18" t="s">
        <v>81</v>
      </c>
    </row>
    <row r="649" spans="1:65" s="2" customFormat="1" ht="62.7" customHeight="1">
      <c r="A649" s="39"/>
      <c r="B649" s="40"/>
      <c r="C649" s="205" t="s">
        <v>1055</v>
      </c>
      <c r="D649" s="205" t="s">
        <v>135</v>
      </c>
      <c r="E649" s="206" t="s">
        <v>1056</v>
      </c>
      <c r="F649" s="207" t="s">
        <v>1057</v>
      </c>
      <c r="G649" s="208" t="s">
        <v>193</v>
      </c>
      <c r="H649" s="209">
        <v>3.182</v>
      </c>
      <c r="I649" s="210"/>
      <c r="J649" s="211">
        <f>ROUND(I649*H649,2)</f>
        <v>0</v>
      </c>
      <c r="K649" s="207" t="s">
        <v>139</v>
      </c>
      <c r="L649" s="45"/>
      <c r="M649" s="212" t="s">
        <v>19</v>
      </c>
      <c r="N649" s="213" t="s">
        <v>42</v>
      </c>
      <c r="O649" s="85"/>
      <c r="P649" s="214">
        <f>O649*H649</f>
        <v>0</v>
      </c>
      <c r="Q649" s="214">
        <v>0</v>
      </c>
      <c r="R649" s="214">
        <f>Q649*H649</f>
        <v>0</v>
      </c>
      <c r="S649" s="214">
        <v>0</v>
      </c>
      <c r="T649" s="215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16" t="s">
        <v>239</v>
      </c>
      <c r="AT649" s="216" t="s">
        <v>135</v>
      </c>
      <c r="AU649" s="216" t="s">
        <v>81</v>
      </c>
      <c r="AY649" s="18" t="s">
        <v>133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8" t="s">
        <v>79</v>
      </c>
      <c r="BK649" s="217">
        <f>ROUND(I649*H649,2)</f>
        <v>0</v>
      </c>
      <c r="BL649" s="18" t="s">
        <v>239</v>
      </c>
      <c r="BM649" s="216" t="s">
        <v>1058</v>
      </c>
    </row>
    <row r="650" spans="1:47" s="2" customFormat="1" ht="12">
      <c r="A650" s="39"/>
      <c r="B650" s="40"/>
      <c r="C650" s="41"/>
      <c r="D650" s="218" t="s">
        <v>142</v>
      </c>
      <c r="E650" s="41"/>
      <c r="F650" s="219" t="s">
        <v>1059</v>
      </c>
      <c r="G650" s="41"/>
      <c r="H650" s="41"/>
      <c r="I650" s="220"/>
      <c r="J650" s="41"/>
      <c r="K650" s="41"/>
      <c r="L650" s="45"/>
      <c r="M650" s="221"/>
      <c r="N650" s="222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142</v>
      </c>
      <c r="AU650" s="18" t="s">
        <v>81</v>
      </c>
    </row>
    <row r="651" spans="1:63" s="12" customFormat="1" ht="22.8" customHeight="1">
      <c r="A651" s="12"/>
      <c r="B651" s="189"/>
      <c r="C651" s="190"/>
      <c r="D651" s="191" t="s">
        <v>70</v>
      </c>
      <c r="E651" s="203" t="s">
        <v>1060</v>
      </c>
      <c r="F651" s="203" t="s">
        <v>1061</v>
      </c>
      <c r="G651" s="190"/>
      <c r="H651" s="190"/>
      <c r="I651" s="193"/>
      <c r="J651" s="204">
        <f>BK651</f>
        <v>0</v>
      </c>
      <c r="K651" s="190"/>
      <c r="L651" s="195"/>
      <c r="M651" s="196"/>
      <c r="N651" s="197"/>
      <c r="O651" s="197"/>
      <c r="P651" s="198">
        <f>SUM(P652:P688)</f>
        <v>0</v>
      </c>
      <c r="Q651" s="197"/>
      <c r="R651" s="198">
        <f>SUM(R652:R688)</f>
        <v>4.80918173</v>
      </c>
      <c r="S651" s="197"/>
      <c r="T651" s="199">
        <f>SUM(T652:T688)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00" t="s">
        <v>81</v>
      </c>
      <c r="AT651" s="201" t="s">
        <v>70</v>
      </c>
      <c r="AU651" s="201" t="s">
        <v>79</v>
      </c>
      <c r="AY651" s="200" t="s">
        <v>133</v>
      </c>
      <c r="BK651" s="202">
        <f>SUM(BK652:BK688)</f>
        <v>0</v>
      </c>
    </row>
    <row r="652" spans="1:65" s="2" customFormat="1" ht="24.15" customHeight="1">
      <c r="A652" s="39"/>
      <c r="B652" s="40"/>
      <c r="C652" s="205" t="s">
        <v>1062</v>
      </c>
      <c r="D652" s="205" t="s">
        <v>135</v>
      </c>
      <c r="E652" s="206" t="s">
        <v>1063</v>
      </c>
      <c r="F652" s="207" t="s">
        <v>1064</v>
      </c>
      <c r="G652" s="208" t="s">
        <v>1065</v>
      </c>
      <c r="H652" s="209">
        <v>132</v>
      </c>
      <c r="I652" s="210"/>
      <c r="J652" s="211">
        <f>ROUND(I652*H652,2)</f>
        <v>0</v>
      </c>
      <c r="K652" s="207" t="s">
        <v>19</v>
      </c>
      <c r="L652" s="45"/>
      <c r="M652" s="212" t="s">
        <v>19</v>
      </c>
      <c r="N652" s="213" t="s">
        <v>42</v>
      </c>
      <c r="O652" s="85"/>
      <c r="P652" s="214">
        <f>O652*H652</f>
        <v>0</v>
      </c>
      <c r="Q652" s="214">
        <v>0.003</v>
      </c>
      <c r="R652" s="214">
        <f>Q652*H652</f>
        <v>0.396</v>
      </c>
      <c r="S652" s="214">
        <v>0</v>
      </c>
      <c r="T652" s="215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16" t="s">
        <v>239</v>
      </c>
      <c r="AT652" s="216" t="s">
        <v>135</v>
      </c>
      <c r="AU652" s="216" t="s">
        <v>81</v>
      </c>
      <c r="AY652" s="18" t="s">
        <v>133</v>
      </c>
      <c r="BE652" s="217">
        <f>IF(N652="základní",J652,0)</f>
        <v>0</v>
      </c>
      <c r="BF652" s="217">
        <f>IF(N652="snížená",J652,0)</f>
        <v>0</v>
      </c>
      <c r="BG652" s="217">
        <f>IF(N652="zákl. přenesená",J652,0)</f>
        <v>0</v>
      </c>
      <c r="BH652" s="217">
        <f>IF(N652="sníž. přenesená",J652,0)</f>
        <v>0</v>
      </c>
      <c r="BI652" s="217">
        <f>IF(N652="nulová",J652,0)</f>
        <v>0</v>
      </c>
      <c r="BJ652" s="18" t="s">
        <v>79</v>
      </c>
      <c r="BK652" s="217">
        <f>ROUND(I652*H652,2)</f>
        <v>0</v>
      </c>
      <c r="BL652" s="18" t="s">
        <v>239</v>
      </c>
      <c r="BM652" s="216" t="s">
        <v>1066</v>
      </c>
    </row>
    <row r="653" spans="1:51" s="13" customFormat="1" ht="12">
      <c r="A653" s="13"/>
      <c r="B653" s="223"/>
      <c r="C653" s="224"/>
      <c r="D653" s="225" t="s">
        <v>144</v>
      </c>
      <c r="E653" s="226" t="s">
        <v>19</v>
      </c>
      <c r="F653" s="227" t="s">
        <v>1067</v>
      </c>
      <c r="G653" s="224"/>
      <c r="H653" s="228">
        <v>132</v>
      </c>
      <c r="I653" s="229"/>
      <c r="J653" s="224"/>
      <c r="K653" s="224"/>
      <c r="L653" s="230"/>
      <c r="M653" s="231"/>
      <c r="N653" s="232"/>
      <c r="O653" s="232"/>
      <c r="P653" s="232"/>
      <c r="Q653" s="232"/>
      <c r="R653" s="232"/>
      <c r="S653" s="232"/>
      <c r="T653" s="23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4" t="s">
        <v>144</v>
      </c>
      <c r="AU653" s="234" t="s">
        <v>81</v>
      </c>
      <c r="AV653" s="13" t="s">
        <v>81</v>
      </c>
      <c r="AW653" s="13" t="s">
        <v>33</v>
      </c>
      <c r="AX653" s="13" t="s">
        <v>79</v>
      </c>
      <c r="AY653" s="234" t="s">
        <v>133</v>
      </c>
    </row>
    <row r="654" spans="1:65" s="2" customFormat="1" ht="24.15" customHeight="1">
      <c r="A654" s="39"/>
      <c r="B654" s="40"/>
      <c r="C654" s="205" t="s">
        <v>1068</v>
      </c>
      <c r="D654" s="205" t="s">
        <v>135</v>
      </c>
      <c r="E654" s="206" t="s">
        <v>1069</v>
      </c>
      <c r="F654" s="207" t="s">
        <v>1070</v>
      </c>
      <c r="G654" s="208" t="s">
        <v>280</v>
      </c>
      <c r="H654" s="209">
        <v>56.86</v>
      </c>
      <c r="I654" s="210"/>
      <c r="J654" s="211">
        <f>ROUND(I654*H654,2)</f>
        <v>0</v>
      </c>
      <c r="K654" s="207" t="s">
        <v>19</v>
      </c>
      <c r="L654" s="45"/>
      <c r="M654" s="212" t="s">
        <v>19</v>
      </c>
      <c r="N654" s="213" t="s">
        <v>42</v>
      </c>
      <c r="O654" s="85"/>
      <c r="P654" s="214">
        <f>O654*H654</f>
        <v>0</v>
      </c>
      <c r="Q654" s="214">
        <v>8E-05</v>
      </c>
      <c r="R654" s="214">
        <f>Q654*H654</f>
        <v>0.0045488</v>
      </c>
      <c r="S654" s="214">
        <v>0</v>
      </c>
      <c r="T654" s="215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16" t="s">
        <v>239</v>
      </c>
      <c r="AT654" s="216" t="s">
        <v>135</v>
      </c>
      <c r="AU654" s="216" t="s">
        <v>81</v>
      </c>
      <c r="AY654" s="18" t="s">
        <v>133</v>
      </c>
      <c r="BE654" s="217">
        <f>IF(N654="základní",J654,0)</f>
        <v>0</v>
      </c>
      <c r="BF654" s="217">
        <f>IF(N654="snížená",J654,0)</f>
        <v>0</v>
      </c>
      <c r="BG654" s="217">
        <f>IF(N654="zákl. přenesená",J654,0)</f>
        <v>0</v>
      </c>
      <c r="BH654" s="217">
        <f>IF(N654="sníž. přenesená",J654,0)</f>
        <v>0</v>
      </c>
      <c r="BI654" s="217">
        <f>IF(N654="nulová",J654,0)</f>
        <v>0</v>
      </c>
      <c r="BJ654" s="18" t="s">
        <v>79</v>
      </c>
      <c r="BK654" s="217">
        <f>ROUND(I654*H654,2)</f>
        <v>0</v>
      </c>
      <c r="BL654" s="18" t="s">
        <v>239</v>
      </c>
      <c r="BM654" s="216" t="s">
        <v>1071</v>
      </c>
    </row>
    <row r="655" spans="1:51" s="13" customFormat="1" ht="12">
      <c r="A655" s="13"/>
      <c r="B655" s="223"/>
      <c r="C655" s="224"/>
      <c r="D655" s="225" t="s">
        <v>144</v>
      </c>
      <c r="E655" s="226" t="s">
        <v>19</v>
      </c>
      <c r="F655" s="227" t="s">
        <v>1072</v>
      </c>
      <c r="G655" s="224"/>
      <c r="H655" s="228">
        <v>56.86</v>
      </c>
      <c r="I655" s="229"/>
      <c r="J655" s="224"/>
      <c r="K655" s="224"/>
      <c r="L655" s="230"/>
      <c r="M655" s="231"/>
      <c r="N655" s="232"/>
      <c r="O655" s="232"/>
      <c r="P655" s="232"/>
      <c r="Q655" s="232"/>
      <c r="R655" s="232"/>
      <c r="S655" s="232"/>
      <c r="T655" s="23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4" t="s">
        <v>144</v>
      </c>
      <c r="AU655" s="234" t="s">
        <v>81</v>
      </c>
      <c r="AV655" s="13" t="s">
        <v>81</v>
      </c>
      <c r="AW655" s="13" t="s">
        <v>33</v>
      </c>
      <c r="AX655" s="13" t="s">
        <v>79</v>
      </c>
      <c r="AY655" s="234" t="s">
        <v>133</v>
      </c>
    </row>
    <row r="656" spans="1:65" s="2" customFormat="1" ht="24.15" customHeight="1">
      <c r="A656" s="39"/>
      <c r="B656" s="40"/>
      <c r="C656" s="257" t="s">
        <v>1073</v>
      </c>
      <c r="D656" s="257" t="s">
        <v>438</v>
      </c>
      <c r="E656" s="258" t="s">
        <v>1074</v>
      </c>
      <c r="F656" s="259" t="s">
        <v>1075</v>
      </c>
      <c r="G656" s="260" t="s">
        <v>193</v>
      </c>
      <c r="H656" s="261">
        <v>0.113</v>
      </c>
      <c r="I656" s="262"/>
      <c r="J656" s="263">
        <f>ROUND(I656*H656,2)</f>
        <v>0</v>
      </c>
      <c r="K656" s="259" t="s">
        <v>139</v>
      </c>
      <c r="L656" s="264"/>
      <c r="M656" s="265" t="s">
        <v>19</v>
      </c>
      <c r="N656" s="266" t="s">
        <v>42</v>
      </c>
      <c r="O656" s="85"/>
      <c r="P656" s="214">
        <f>O656*H656</f>
        <v>0</v>
      </c>
      <c r="Q656" s="214">
        <v>1</v>
      </c>
      <c r="R656" s="214">
        <f>Q656*H656</f>
        <v>0.113</v>
      </c>
      <c r="S656" s="214">
        <v>0</v>
      </c>
      <c r="T656" s="215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16" t="s">
        <v>342</v>
      </c>
      <c r="AT656" s="216" t="s">
        <v>438</v>
      </c>
      <c r="AU656" s="216" t="s">
        <v>81</v>
      </c>
      <c r="AY656" s="18" t="s">
        <v>133</v>
      </c>
      <c r="BE656" s="217">
        <f>IF(N656="základní",J656,0)</f>
        <v>0</v>
      </c>
      <c r="BF656" s="217">
        <f>IF(N656="snížená",J656,0)</f>
        <v>0</v>
      </c>
      <c r="BG656" s="217">
        <f>IF(N656="zákl. přenesená",J656,0)</f>
        <v>0</v>
      </c>
      <c r="BH656" s="217">
        <f>IF(N656="sníž. přenesená",J656,0)</f>
        <v>0</v>
      </c>
      <c r="BI656" s="217">
        <f>IF(N656="nulová",J656,0)</f>
        <v>0</v>
      </c>
      <c r="BJ656" s="18" t="s">
        <v>79</v>
      </c>
      <c r="BK656" s="217">
        <f>ROUND(I656*H656,2)</f>
        <v>0</v>
      </c>
      <c r="BL656" s="18" t="s">
        <v>239</v>
      </c>
      <c r="BM656" s="216" t="s">
        <v>1076</v>
      </c>
    </row>
    <row r="657" spans="1:51" s="13" customFormat="1" ht="12">
      <c r="A657" s="13"/>
      <c r="B657" s="223"/>
      <c r="C657" s="224"/>
      <c r="D657" s="225" t="s">
        <v>144</v>
      </c>
      <c r="E657" s="226" t="s">
        <v>19</v>
      </c>
      <c r="F657" s="227" t="s">
        <v>1077</v>
      </c>
      <c r="G657" s="224"/>
      <c r="H657" s="228">
        <v>110.4</v>
      </c>
      <c r="I657" s="229"/>
      <c r="J657" s="224"/>
      <c r="K657" s="224"/>
      <c r="L657" s="230"/>
      <c r="M657" s="231"/>
      <c r="N657" s="232"/>
      <c r="O657" s="232"/>
      <c r="P657" s="232"/>
      <c r="Q657" s="232"/>
      <c r="R657" s="232"/>
      <c r="S657" s="232"/>
      <c r="T657" s="23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4" t="s">
        <v>144</v>
      </c>
      <c r="AU657" s="234" t="s">
        <v>81</v>
      </c>
      <c r="AV657" s="13" t="s">
        <v>81</v>
      </c>
      <c r="AW657" s="13" t="s">
        <v>33</v>
      </c>
      <c r="AX657" s="13" t="s">
        <v>79</v>
      </c>
      <c r="AY657" s="234" t="s">
        <v>133</v>
      </c>
    </row>
    <row r="658" spans="1:51" s="13" customFormat="1" ht="12">
      <c r="A658" s="13"/>
      <c r="B658" s="223"/>
      <c r="C658" s="224"/>
      <c r="D658" s="225" t="s">
        <v>144</v>
      </c>
      <c r="E658" s="224"/>
      <c r="F658" s="227" t="s">
        <v>1078</v>
      </c>
      <c r="G658" s="224"/>
      <c r="H658" s="228">
        <v>0.113</v>
      </c>
      <c r="I658" s="229"/>
      <c r="J658" s="224"/>
      <c r="K658" s="224"/>
      <c r="L658" s="230"/>
      <c r="M658" s="231"/>
      <c r="N658" s="232"/>
      <c r="O658" s="232"/>
      <c r="P658" s="232"/>
      <c r="Q658" s="232"/>
      <c r="R658" s="232"/>
      <c r="S658" s="232"/>
      <c r="T658" s="23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4" t="s">
        <v>144</v>
      </c>
      <c r="AU658" s="234" t="s">
        <v>81</v>
      </c>
      <c r="AV658" s="13" t="s">
        <v>81</v>
      </c>
      <c r="AW658" s="13" t="s">
        <v>4</v>
      </c>
      <c r="AX658" s="13" t="s">
        <v>79</v>
      </c>
      <c r="AY658" s="234" t="s">
        <v>133</v>
      </c>
    </row>
    <row r="659" spans="1:65" s="2" customFormat="1" ht="16.5" customHeight="1">
      <c r="A659" s="39"/>
      <c r="B659" s="40"/>
      <c r="C659" s="205" t="s">
        <v>1079</v>
      </c>
      <c r="D659" s="205" t="s">
        <v>135</v>
      </c>
      <c r="E659" s="206" t="s">
        <v>1080</v>
      </c>
      <c r="F659" s="207" t="s">
        <v>1081</v>
      </c>
      <c r="G659" s="208" t="s">
        <v>1082</v>
      </c>
      <c r="H659" s="209">
        <v>1588.766</v>
      </c>
      <c r="I659" s="210"/>
      <c r="J659" s="211">
        <f>ROUND(I659*H659,2)</f>
        <v>0</v>
      </c>
      <c r="K659" s="207" t="s">
        <v>139</v>
      </c>
      <c r="L659" s="45"/>
      <c r="M659" s="212" t="s">
        <v>19</v>
      </c>
      <c r="N659" s="213" t="s">
        <v>42</v>
      </c>
      <c r="O659" s="85"/>
      <c r="P659" s="214">
        <f>O659*H659</f>
        <v>0</v>
      </c>
      <c r="Q659" s="214">
        <v>5E-05</v>
      </c>
      <c r="R659" s="214">
        <f>Q659*H659</f>
        <v>0.0794383</v>
      </c>
      <c r="S659" s="214">
        <v>0</v>
      </c>
      <c r="T659" s="215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16" t="s">
        <v>239</v>
      </c>
      <c r="AT659" s="216" t="s">
        <v>135</v>
      </c>
      <c r="AU659" s="216" t="s">
        <v>81</v>
      </c>
      <c r="AY659" s="18" t="s">
        <v>133</v>
      </c>
      <c r="BE659" s="217">
        <f>IF(N659="základní",J659,0)</f>
        <v>0</v>
      </c>
      <c r="BF659" s="217">
        <f>IF(N659="snížená",J659,0)</f>
        <v>0</v>
      </c>
      <c r="BG659" s="217">
        <f>IF(N659="zákl. přenesená",J659,0)</f>
        <v>0</v>
      </c>
      <c r="BH659" s="217">
        <f>IF(N659="sníž. přenesená",J659,0)</f>
        <v>0</v>
      </c>
      <c r="BI659" s="217">
        <f>IF(N659="nulová",J659,0)</f>
        <v>0</v>
      </c>
      <c r="BJ659" s="18" t="s">
        <v>79</v>
      </c>
      <c r="BK659" s="217">
        <f>ROUND(I659*H659,2)</f>
        <v>0</v>
      </c>
      <c r="BL659" s="18" t="s">
        <v>239</v>
      </c>
      <c r="BM659" s="216" t="s">
        <v>1083</v>
      </c>
    </row>
    <row r="660" spans="1:47" s="2" customFormat="1" ht="12">
      <c r="A660" s="39"/>
      <c r="B660" s="40"/>
      <c r="C660" s="41"/>
      <c r="D660" s="218" t="s">
        <v>142</v>
      </c>
      <c r="E660" s="41"/>
      <c r="F660" s="219" t="s">
        <v>1084</v>
      </c>
      <c r="G660" s="41"/>
      <c r="H660" s="41"/>
      <c r="I660" s="220"/>
      <c r="J660" s="41"/>
      <c r="K660" s="41"/>
      <c r="L660" s="45"/>
      <c r="M660" s="221"/>
      <c r="N660" s="222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142</v>
      </c>
      <c r="AU660" s="18" t="s">
        <v>81</v>
      </c>
    </row>
    <row r="661" spans="1:51" s="13" customFormat="1" ht="12">
      <c r="A661" s="13"/>
      <c r="B661" s="223"/>
      <c r="C661" s="224"/>
      <c r="D661" s="225" t="s">
        <v>144</v>
      </c>
      <c r="E661" s="226" t="s">
        <v>19</v>
      </c>
      <c r="F661" s="227" t="s">
        <v>1085</v>
      </c>
      <c r="G661" s="224"/>
      <c r="H661" s="228">
        <v>814.752</v>
      </c>
      <c r="I661" s="229"/>
      <c r="J661" s="224"/>
      <c r="K661" s="224"/>
      <c r="L661" s="230"/>
      <c r="M661" s="231"/>
      <c r="N661" s="232"/>
      <c r="O661" s="232"/>
      <c r="P661" s="232"/>
      <c r="Q661" s="232"/>
      <c r="R661" s="232"/>
      <c r="S661" s="232"/>
      <c r="T661" s="23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4" t="s">
        <v>144</v>
      </c>
      <c r="AU661" s="234" t="s">
        <v>81</v>
      </c>
      <c r="AV661" s="13" t="s">
        <v>81</v>
      </c>
      <c r="AW661" s="13" t="s">
        <v>33</v>
      </c>
      <c r="AX661" s="13" t="s">
        <v>71</v>
      </c>
      <c r="AY661" s="234" t="s">
        <v>133</v>
      </c>
    </row>
    <row r="662" spans="1:51" s="13" customFormat="1" ht="12">
      <c r="A662" s="13"/>
      <c r="B662" s="223"/>
      <c r="C662" s="224"/>
      <c r="D662" s="225" t="s">
        <v>144</v>
      </c>
      <c r="E662" s="226" t="s">
        <v>19</v>
      </c>
      <c r="F662" s="227" t="s">
        <v>1086</v>
      </c>
      <c r="G662" s="224"/>
      <c r="H662" s="228">
        <v>774.014</v>
      </c>
      <c r="I662" s="229"/>
      <c r="J662" s="224"/>
      <c r="K662" s="224"/>
      <c r="L662" s="230"/>
      <c r="M662" s="231"/>
      <c r="N662" s="232"/>
      <c r="O662" s="232"/>
      <c r="P662" s="232"/>
      <c r="Q662" s="232"/>
      <c r="R662" s="232"/>
      <c r="S662" s="232"/>
      <c r="T662" s="23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4" t="s">
        <v>144</v>
      </c>
      <c r="AU662" s="234" t="s">
        <v>81</v>
      </c>
      <c r="AV662" s="13" t="s">
        <v>81</v>
      </c>
      <c r="AW662" s="13" t="s">
        <v>33</v>
      </c>
      <c r="AX662" s="13" t="s">
        <v>71</v>
      </c>
      <c r="AY662" s="234" t="s">
        <v>133</v>
      </c>
    </row>
    <row r="663" spans="1:51" s="14" customFormat="1" ht="12">
      <c r="A663" s="14"/>
      <c r="B663" s="235"/>
      <c r="C663" s="236"/>
      <c r="D663" s="225" t="s">
        <v>144</v>
      </c>
      <c r="E663" s="237" t="s">
        <v>19</v>
      </c>
      <c r="F663" s="238" t="s">
        <v>166</v>
      </c>
      <c r="G663" s="236"/>
      <c r="H663" s="239">
        <v>1588.766</v>
      </c>
      <c r="I663" s="240"/>
      <c r="J663" s="236"/>
      <c r="K663" s="236"/>
      <c r="L663" s="241"/>
      <c r="M663" s="242"/>
      <c r="N663" s="243"/>
      <c r="O663" s="243"/>
      <c r="P663" s="243"/>
      <c r="Q663" s="243"/>
      <c r="R663" s="243"/>
      <c r="S663" s="243"/>
      <c r="T663" s="24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5" t="s">
        <v>144</v>
      </c>
      <c r="AU663" s="245" t="s">
        <v>81</v>
      </c>
      <c r="AV663" s="14" t="s">
        <v>140</v>
      </c>
      <c r="AW663" s="14" t="s">
        <v>33</v>
      </c>
      <c r="AX663" s="14" t="s">
        <v>79</v>
      </c>
      <c r="AY663" s="245" t="s">
        <v>133</v>
      </c>
    </row>
    <row r="664" spans="1:65" s="2" customFormat="1" ht="24.15" customHeight="1">
      <c r="A664" s="39"/>
      <c r="B664" s="40"/>
      <c r="C664" s="257" t="s">
        <v>1087</v>
      </c>
      <c r="D664" s="257" t="s">
        <v>438</v>
      </c>
      <c r="E664" s="258" t="s">
        <v>1088</v>
      </c>
      <c r="F664" s="259" t="s">
        <v>1089</v>
      </c>
      <c r="G664" s="260" t="s">
        <v>288</v>
      </c>
      <c r="H664" s="261">
        <v>78</v>
      </c>
      <c r="I664" s="262"/>
      <c r="J664" s="263">
        <f>ROUND(I664*H664,2)</f>
        <v>0</v>
      </c>
      <c r="K664" s="259" t="s">
        <v>19</v>
      </c>
      <c r="L664" s="264"/>
      <c r="M664" s="265" t="s">
        <v>19</v>
      </c>
      <c r="N664" s="266" t="s">
        <v>42</v>
      </c>
      <c r="O664" s="85"/>
      <c r="P664" s="214">
        <f>O664*H664</f>
        <v>0</v>
      </c>
      <c r="Q664" s="214">
        <v>0.04649</v>
      </c>
      <c r="R664" s="214">
        <f>Q664*H664</f>
        <v>3.6262199999999996</v>
      </c>
      <c r="S664" s="214">
        <v>0</v>
      </c>
      <c r="T664" s="215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16" t="s">
        <v>342</v>
      </c>
      <c r="AT664" s="216" t="s">
        <v>438</v>
      </c>
      <c r="AU664" s="216" t="s">
        <v>81</v>
      </c>
      <c r="AY664" s="18" t="s">
        <v>133</v>
      </c>
      <c r="BE664" s="217">
        <f>IF(N664="základní",J664,0)</f>
        <v>0</v>
      </c>
      <c r="BF664" s="217">
        <f>IF(N664="snížená",J664,0)</f>
        <v>0</v>
      </c>
      <c r="BG664" s="217">
        <f>IF(N664="zákl. přenesená",J664,0)</f>
        <v>0</v>
      </c>
      <c r="BH664" s="217">
        <f>IF(N664="sníž. přenesená",J664,0)</f>
        <v>0</v>
      </c>
      <c r="BI664" s="217">
        <f>IF(N664="nulová",J664,0)</f>
        <v>0</v>
      </c>
      <c r="BJ664" s="18" t="s">
        <v>79</v>
      </c>
      <c r="BK664" s="217">
        <f>ROUND(I664*H664,2)</f>
        <v>0</v>
      </c>
      <c r="BL664" s="18" t="s">
        <v>239</v>
      </c>
      <c r="BM664" s="216" t="s">
        <v>1090</v>
      </c>
    </row>
    <row r="665" spans="1:51" s="13" customFormat="1" ht="12">
      <c r="A665" s="13"/>
      <c r="B665" s="223"/>
      <c r="C665" s="224"/>
      <c r="D665" s="225" t="s">
        <v>144</v>
      </c>
      <c r="E665" s="226" t="s">
        <v>19</v>
      </c>
      <c r="F665" s="227" t="s">
        <v>1091</v>
      </c>
      <c r="G665" s="224"/>
      <c r="H665" s="228">
        <v>40</v>
      </c>
      <c r="I665" s="229"/>
      <c r="J665" s="224"/>
      <c r="K665" s="224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144</v>
      </c>
      <c r="AU665" s="234" t="s">
        <v>81</v>
      </c>
      <c r="AV665" s="13" t="s">
        <v>81</v>
      </c>
      <c r="AW665" s="13" t="s">
        <v>33</v>
      </c>
      <c r="AX665" s="13" t="s">
        <v>71</v>
      </c>
      <c r="AY665" s="234" t="s">
        <v>133</v>
      </c>
    </row>
    <row r="666" spans="1:51" s="13" customFormat="1" ht="12">
      <c r="A666" s="13"/>
      <c r="B666" s="223"/>
      <c r="C666" s="224"/>
      <c r="D666" s="225" t="s">
        <v>144</v>
      </c>
      <c r="E666" s="226" t="s">
        <v>19</v>
      </c>
      <c r="F666" s="227" t="s">
        <v>1092</v>
      </c>
      <c r="G666" s="224"/>
      <c r="H666" s="228">
        <v>38</v>
      </c>
      <c r="I666" s="229"/>
      <c r="J666" s="224"/>
      <c r="K666" s="224"/>
      <c r="L666" s="230"/>
      <c r="M666" s="231"/>
      <c r="N666" s="232"/>
      <c r="O666" s="232"/>
      <c r="P666" s="232"/>
      <c r="Q666" s="232"/>
      <c r="R666" s="232"/>
      <c r="S666" s="232"/>
      <c r="T666" s="23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4" t="s">
        <v>144</v>
      </c>
      <c r="AU666" s="234" t="s">
        <v>81</v>
      </c>
      <c r="AV666" s="13" t="s">
        <v>81</v>
      </c>
      <c r="AW666" s="13" t="s">
        <v>33</v>
      </c>
      <c r="AX666" s="13" t="s">
        <v>71</v>
      </c>
      <c r="AY666" s="234" t="s">
        <v>133</v>
      </c>
    </row>
    <row r="667" spans="1:51" s="14" customFormat="1" ht="12">
      <c r="A667" s="14"/>
      <c r="B667" s="235"/>
      <c r="C667" s="236"/>
      <c r="D667" s="225" t="s">
        <v>144</v>
      </c>
      <c r="E667" s="237" t="s">
        <v>19</v>
      </c>
      <c r="F667" s="238" t="s">
        <v>166</v>
      </c>
      <c r="G667" s="236"/>
      <c r="H667" s="239">
        <v>78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5" t="s">
        <v>144</v>
      </c>
      <c r="AU667" s="245" t="s">
        <v>81</v>
      </c>
      <c r="AV667" s="14" t="s">
        <v>140</v>
      </c>
      <c r="AW667" s="14" t="s">
        <v>33</v>
      </c>
      <c r="AX667" s="14" t="s">
        <v>79</v>
      </c>
      <c r="AY667" s="245" t="s">
        <v>133</v>
      </c>
    </row>
    <row r="668" spans="1:65" s="2" customFormat="1" ht="37.8" customHeight="1">
      <c r="A668" s="39"/>
      <c r="B668" s="40"/>
      <c r="C668" s="205" t="s">
        <v>1093</v>
      </c>
      <c r="D668" s="205" t="s">
        <v>135</v>
      </c>
      <c r="E668" s="206" t="s">
        <v>1094</v>
      </c>
      <c r="F668" s="207" t="s">
        <v>1095</v>
      </c>
      <c r="G668" s="208" t="s">
        <v>155</v>
      </c>
      <c r="H668" s="209">
        <v>18.131</v>
      </c>
      <c r="I668" s="210"/>
      <c r="J668" s="211">
        <f>ROUND(I668*H668,2)</f>
        <v>0</v>
      </c>
      <c r="K668" s="207" t="s">
        <v>139</v>
      </c>
      <c r="L668" s="45"/>
      <c r="M668" s="212" t="s">
        <v>19</v>
      </c>
      <c r="N668" s="213" t="s">
        <v>42</v>
      </c>
      <c r="O668" s="85"/>
      <c r="P668" s="214">
        <f>O668*H668</f>
        <v>0</v>
      </c>
      <c r="Q668" s="214">
        <v>0.00027</v>
      </c>
      <c r="R668" s="214">
        <f>Q668*H668</f>
        <v>0.0048953700000000005</v>
      </c>
      <c r="S668" s="214">
        <v>0</v>
      </c>
      <c r="T668" s="215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16" t="s">
        <v>1096</v>
      </c>
      <c r="AT668" s="216" t="s">
        <v>135</v>
      </c>
      <c r="AU668" s="216" t="s">
        <v>81</v>
      </c>
      <c r="AY668" s="18" t="s">
        <v>133</v>
      </c>
      <c r="BE668" s="217">
        <f>IF(N668="základní",J668,0)</f>
        <v>0</v>
      </c>
      <c r="BF668" s="217">
        <f>IF(N668="snížená",J668,0)</f>
        <v>0</v>
      </c>
      <c r="BG668" s="217">
        <f>IF(N668="zákl. přenesená",J668,0)</f>
        <v>0</v>
      </c>
      <c r="BH668" s="217">
        <f>IF(N668="sníž. přenesená",J668,0)</f>
        <v>0</v>
      </c>
      <c r="BI668" s="217">
        <f>IF(N668="nulová",J668,0)</f>
        <v>0</v>
      </c>
      <c r="BJ668" s="18" t="s">
        <v>79</v>
      </c>
      <c r="BK668" s="217">
        <f>ROUND(I668*H668,2)</f>
        <v>0</v>
      </c>
      <c r="BL668" s="18" t="s">
        <v>1096</v>
      </c>
      <c r="BM668" s="216" t="s">
        <v>1097</v>
      </c>
    </row>
    <row r="669" spans="1:47" s="2" customFormat="1" ht="12">
      <c r="A669" s="39"/>
      <c r="B669" s="40"/>
      <c r="C669" s="41"/>
      <c r="D669" s="218" t="s">
        <v>142</v>
      </c>
      <c r="E669" s="41"/>
      <c r="F669" s="219" t="s">
        <v>1098</v>
      </c>
      <c r="G669" s="41"/>
      <c r="H669" s="41"/>
      <c r="I669" s="220"/>
      <c r="J669" s="41"/>
      <c r="K669" s="41"/>
      <c r="L669" s="45"/>
      <c r="M669" s="221"/>
      <c r="N669" s="222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142</v>
      </c>
      <c r="AU669" s="18" t="s">
        <v>81</v>
      </c>
    </row>
    <row r="670" spans="1:51" s="13" customFormat="1" ht="12">
      <c r="A670" s="13"/>
      <c r="B670" s="223"/>
      <c r="C670" s="224"/>
      <c r="D670" s="225" t="s">
        <v>144</v>
      </c>
      <c r="E670" s="226" t="s">
        <v>19</v>
      </c>
      <c r="F670" s="227" t="s">
        <v>1099</v>
      </c>
      <c r="G670" s="224"/>
      <c r="H670" s="228">
        <v>15.625</v>
      </c>
      <c r="I670" s="229"/>
      <c r="J670" s="224"/>
      <c r="K670" s="224"/>
      <c r="L670" s="230"/>
      <c r="M670" s="231"/>
      <c r="N670" s="232"/>
      <c r="O670" s="232"/>
      <c r="P670" s="232"/>
      <c r="Q670" s="232"/>
      <c r="R670" s="232"/>
      <c r="S670" s="232"/>
      <c r="T670" s="23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4" t="s">
        <v>144</v>
      </c>
      <c r="AU670" s="234" t="s">
        <v>81</v>
      </c>
      <c r="AV670" s="13" t="s">
        <v>81</v>
      </c>
      <c r="AW670" s="13" t="s">
        <v>33</v>
      </c>
      <c r="AX670" s="13" t="s">
        <v>71</v>
      </c>
      <c r="AY670" s="234" t="s">
        <v>133</v>
      </c>
    </row>
    <row r="671" spans="1:51" s="13" customFormat="1" ht="12">
      <c r="A671" s="13"/>
      <c r="B671" s="223"/>
      <c r="C671" s="224"/>
      <c r="D671" s="225" t="s">
        <v>144</v>
      </c>
      <c r="E671" s="226" t="s">
        <v>19</v>
      </c>
      <c r="F671" s="227" t="s">
        <v>1100</v>
      </c>
      <c r="G671" s="224"/>
      <c r="H671" s="228">
        <v>2.506</v>
      </c>
      <c r="I671" s="229"/>
      <c r="J671" s="224"/>
      <c r="K671" s="224"/>
      <c r="L671" s="230"/>
      <c r="M671" s="231"/>
      <c r="N671" s="232"/>
      <c r="O671" s="232"/>
      <c r="P671" s="232"/>
      <c r="Q671" s="232"/>
      <c r="R671" s="232"/>
      <c r="S671" s="232"/>
      <c r="T671" s="23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4" t="s">
        <v>144</v>
      </c>
      <c r="AU671" s="234" t="s">
        <v>81</v>
      </c>
      <c r="AV671" s="13" t="s">
        <v>81</v>
      </c>
      <c r="AW671" s="13" t="s">
        <v>33</v>
      </c>
      <c r="AX671" s="13" t="s">
        <v>71</v>
      </c>
      <c r="AY671" s="234" t="s">
        <v>133</v>
      </c>
    </row>
    <row r="672" spans="1:51" s="14" customFormat="1" ht="12">
      <c r="A672" s="14"/>
      <c r="B672" s="235"/>
      <c r="C672" s="236"/>
      <c r="D672" s="225" t="s">
        <v>144</v>
      </c>
      <c r="E672" s="237" t="s">
        <v>19</v>
      </c>
      <c r="F672" s="238" t="s">
        <v>166</v>
      </c>
      <c r="G672" s="236"/>
      <c r="H672" s="239">
        <v>18.131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5" t="s">
        <v>144</v>
      </c>
      <c r="AU672" s="245" t="s">
        <v>81</v>
      </c>
      <c r="AV672" s="14" t="s">
        <v>140</v>
      </c>
      <c r="AW672" s="14" t="s">
        <v>33</v>
      </c>
      <c r="AX672" s="14" t="s">
        <v>79</v>
      </c>
      <c r="AY672" s="245" t="s">
        <v>133</v>
      </c>
    </row>
    <row r="673" spans="1:65" s="2" customFormat="1" ht="21.75" customHeight="1">
      <c r="A673" s="39"/>
      <c r="B673" s="40"/>
      <c r="C673" s="257" t="s">
        <v>1101</v>
      </c>
      <c r="D673" s="257" t="s">
        <v>438</v>
      </c>
      <c r="E673" s="258" t="s">
        <v>1102</v>
      </c>
      <c r="F673" s="259" t="s">
        <v>1103</v>
      </c>
      <c r="G673" s="260" t="s">
        <v>155</v>
      </c>
      <c r="H673" s="261">
        <v>18.131</v>
      </c>
      <c r="I673" s="262"/>
      <c r="J673" s="263">
        <f>ROUND(I673*H673,2)</f>
        <v>0</v>
      </c>
      <c r="K673" s="259" t="s">
        <v>19</v>
      </c>
      <c r="L673" s="264"/>
      <c r="M673" s="265" t="s">
        <v>19</v>
      </c>
      <c r="N673" s="266" t="s">
        <v>42</v>
      </c>
      <c r="O673" s="85"/>
      <c r="P673" s="214">
        <f>O673*H673</f>
        <v>0</v>
      </c>
      <c r="Q673" s="214">
        <v>0.01944</v>
      </c>
      <c r="R673" s="214">
        <f>Q673*H673</f>
        <v>0.35246664</v>
      </c>
      <c r="S673" s="214">
        <v>0</v>
      </c>
      <c r="T673" s="215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16" t="s">
        <v>1096</v>
      </c>
      <c r="AT673" s="216" t="s">
        <v>438</v>
      </c>
      <c r="AU673" s="216" t="s">
        <v>81</v>
      </c>
      <c r="AY673" s="18" t="s">
        <v>133</v>
      </c>
      <c r="BE673" s="217">
        <f>IF(N673="základní",J673,0)</f>
        <v>0</v>
      </c>
      <c r="BF673" s="217">
        <f>IF(N673="snížená",J673,0)</f>
        <v>0</v>
      </c>
      <c r="BG673" s="217">
        <f>IF(N673="zákl. přenesená",J673,0)</f>
        <v>0</v>
      </c>
      <c r="BH673" s="217">
        <f>IF(N673="sníž. přenesená",J673,0)</f>
        <v>0</v>
      </c>
      <c r="BI673" s="217">
        <f>IF(N673="nulová",J673,0)</f>
        <v>0</v>
      </c>
      <c r="BJ673" s="18" t="s">
        <v>79</v>
      </c>
      <c r="BK673" s="217">
        <f>ROUND(I673*H673,2)</f>
        <v>0</v>
      </c>
      <c r="BL673" s="18" t="s">
        <v>1096</v>
      </c>
      <c r="BM673" s="216" t="s">
        <v>1104</v>
      </c>
    </row>
    <row r="674" spans="1:65" s="2" customFormat="1" ht="24.15" customHeight="1">
      <c r="A674" s="39"/>
      <c r="B674" s="40"/>
      <c r="C674" s="205" t="s">
        <v>1105</v>
      </c>
      <c r="D674" s="205" t="s">
        <v>135</v>
      </c>
      <c r="E674" s="206" t="s">
        <v>1106</v>
      </c>
      <c r="F674" s="207" t="s">
        <v>1107</v>
      </c>
      <c r="G674" s="208" t="s">
        <v>288</v>
      </c>
      <c r="H674" s="209">
        <v>1</v>
      </c>
      <c r="I674" s="210"/>
      <c r="J674" s="211">
        <f>ROUND(I674*H674,2)</f>
        <v>0</v>
      </c>
      <c r="K674" s="207" t="s">
        <v>139</v>
      </c>
      <c r="L674" s="45"/>
      <c r="M674" s="212" t="s">
        <v>19</v>
      </c>
      <c r="N674" s="213" t="s">
        <v>42</v>
      </c>
      <c r="O674" s="85"/>
      <c r="P674" s="214">
        <f>O674*H674</f>
        <v>0</v>
      </c>
      <c r="Q674" s="214">
        <v>0</v>
      </c>
      <c r="R674" s="214">
        <f>Q674*H674</f>
        <v>0</v>
      </c>
      <c r="S674" s="214">
        <v>0</v>
      </c>
      <c r="T674" s="215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16" t="s">
        <v>239</v>
      </c>
      <c r="AT674" s="216" t="s">
        <v>135</v>
      </c>
      <c r="AU674" s="216" t="s">
        <v>81</v>
      </c>
      <c r="AY674" s="18" t="s">
        <v>133</v>
      </c>
      <c r="BE674" s="217">
        <f>IF(N674="základní",J674,0)</f>
        <v>0</v>
      </c>
      <c r="BF674" s="217">
        <f>IF(N674="snížená",J674,0)</f>
        <v>0</v>
      </c>
      <c r="BG674" s="217">
        <f>IF(N674="zákl. přenesená",J674,0)</f>
        <v>0</v>
      </c>
      <c r="BH674" s="217">
        <f>IF(N674="sníž. přenesená",J674,0)</f>
        <v>0</v>
      </c>
      <c r="BI674" s="217">
        <f>IF(N674="nulová",J674,0)</f>
        <v>0</v>
      </c>
      <c r="BJ674" s="18" t="s">
        <v>79</v>
      </c>
      <c r="BK674" s="217">
        <f>ROUND(I674*H674,2)</f>
        <v>0</v>
      </c>
      <c r="BL674" s="18" t="s">
        <v>239</v>
      </c>
      <c r="BM674" s="216" t="s">
        <v>1108</v>
      </c>
    </row>
    <row r="675" spans="1:47" s="2" customFormat="1" ht="12">
      <c r="A675" s="39"/>
      <c r="B675" s="40"/>
      <c r="C675" s="41"/>
      <c r="D675" s="218" t="s">
        <v>142</v>
      </c>
      <c r="E675" s="41"/>
      <c r="F675" s="219" t="s">
        <v>1109</v>
      </c>
      <c r="G675" s="41"/>
      <c r="H675" s="41"/>
      <c r="I675" s="220"/>
      <c r="J675" s="41"/>
      <c r="K675" s="41"/>
      <c r="L675" s="45"/>
      <c r="M675" s="221"/>
      <c r="N675" s="222"/>
      <c r="O675" s="85"/>
      <c r="P675" s="85"/>
      <c r="Q675" s="85"/>
      <c r="R675" s="85"/>
      <c r="S675" s="85"/>
      <c r="T675" s="86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142</v>
      </c>
      <c r="AU675" s="18" t="s">
        <v>81</v>
      </c>
    </row>
    <row r="676" spans="1:51" s="13" customFormat="1" ht="12">
      <c r="A676" s="13"/>
      <c r="B676" s="223"/>
      <c r="C676" s="224"/>
      <c r="D676" s="225" t="s">
        <v>144</v>
      </c>
      <c r="E676" s="226" t="s">
        <v>19</v>
      </c>
      <c r="F676" s="227" t="s">
        <v>1110</v>
      </c>
      <c r="G676" s="224"/>
      <c r="H676" s="228">
        <v>1</v>
      </c>
      <c r="I676" s="229"/>
      <c r="J676" s="224"/>
      <c r="K676" s="224"/>
      <c r="L676" s="230"/>
      <c r="M676" s="231"/>
      <c r="N676" s="232"/>
      <c r="O676" s="232"/>
      <c r="P676" s="232"/>
      <c r="Q676" s="232"/>
      <c r="R676" s="232"/>
      <c r="S676" s="232"/>
      <c r="T676" s="23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4" t="s">
        <v>144</v>
      </c>
      <c r="AU676" s="234" t="s">
        <v>81</v>
      </c>
      <c r="AV676" s="13" t="s">
        <v>81</v>
      </c>
      <c r="AW676" s="13" t="s">
        <v>33</v>
      </c>
      <c r="AX676" s="13" t="s">
        <v>79</v>
      </c>
      <c r="AY676" s="234" t="s">
        <v>133</v>
      </c>
    </row>
    <row r="677" spans="1:65" s="2" customFormat="1" ht="24.15" customHeight="1">
      <c r="A677" s="39"/>
      <c r="B677" s="40"/>
      <c r="C677" s="257" t="s">
        <v>1111</v>
      </c>
      <c r="D677" s="257" t="s">
        <v>438</v>
      </c>
      <c r="E677" s="258" t="s">
        <v>1112</v>
      </c>
      <c r="F677" s="259" t="s">
        <v>1113</v>
      </c>
      <c r="G677" s="260" t="s">
        <v>288</v>
      </c>
      <c r="H677" s="261">
        <v>1</v>
      </c>
      <c r="I677" s="262"/>
      <c r="J677" s="263">
        <f>ROUND(I677*H677,2)</f>
        <v>0</v>
      </c>
      <c r="K677" s="259" t="s">
        <v>139</v>
      </c>
      <c r="L677" s="264"/>
      <c r="M677" s="265" t="s">
        <v>19</v>
      </c>
      <c r="N677" s="266" t="s">
        <v>42</v>
      </c>
      <c r="O677" s="85"/>
      <c r="P677" s="214">
        <f>O677*H677</f>
        <v>0</v>
      </c>
      <c r="Q677" s="214">
        <v>0.076</v>
      </c>
      <c r="R677" s="214">
        <f>Q677*H677</f>
        <v>0.076</v>
      </c>
      <c r="S677" s="214">
        <v>0</v>
      </c>
      <c r="T677" s="215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16" t="s">
        <v>342</v>
      </c>
      <c r="AT677" s="216" t="s">
        <v>438</v>
      </c>
      <c r="AU677" s="216" t="s">
        <v>81</v>
      </c>
      <c r="AY677" s="18" t="s">
        <v>133</v>
      </c>
      <c r="BE677" s="217">
        <f>IF(N677="základní",J677,0)</f>
        <v>0</v>
      </c>
      <c r="BF677" s="217">
        <f>IF(N677="snížená",J677,0)</f>
        <v>0</v>
      </c>
      <c r="BG677" s="217">
        <f>IF(N677="zákl. přenesená",J677,0)</f>
        <v>0</v>
      </c>
      <c r="BH677" s="217">
        <f>IF(N677="sníž. přenesená",J677,0)</f>
        <v>0</v>
      </c>
      <c r="BI677" s="217">
        <f>IF(N677="nulová",J677,0)</f>
        <v>0</v>
      </c>
      <c r="BJ677" s="18" t="s">
        <v>79</v>
      </c>
      <c r="BK677" s="217">
        <f>ROUND(I677*H677,2)</f>
        <v>0</v>
      </c>
      <c r="BL677" s="18" t="s">
        <v>239</v>
      </c>
      <c r="BM677" s="216" t="s">
        <v>1114</v>
      </c>
    </row>
    <row r="678" spans="1:65" s="2" customFormat="1" ht="16.5" customHeight="1">
      <c r="A678" s="39"/>
      <c r="B678" s="40"/>
      <c r="C678" s="205" t="s">
        <v>1115</v>
      </c>
      <c r="D678" s="205" t="s">
        <v>135</v>
      </c>
      <c r="E678" s="206" t="s">
        <v>1116</v>
      </c>
      <c r="F678" s="207" t="s">
        <v>1117</v>
      </c>
      <c r="G678" s="208" t="s">
        <v>155</v>
      </c>
      <c r="H678" s="209">
        <v>18.131</v>
      </c>
      <c r="I678" s="210"/>
      <c r="J678" s="211">
        <f>ROUND(I678*H678,2)</f>
        <v>0</v>
      </c>
      <c r="K678" s="207" t="s">
        <v>139</v>
      </c>
      <c r="L678" s="45"/>
      <c r="M678" s="212" t="s">
        <v>19</v>
      </c>
      <c r="N678" s="213" t="s">
        <v>42</v>
      </c>
      <c r="O678" s="85"/>
      <c r="P678" s="214">
        <f>O678*H678</f>
        <v>0</v>
      </c>
      <c r="Q678" s="214">
        <v>2E-05</v>
      </c>
      <c r="R678" s="214">
        <f>Q678*H678</f>
        <v>0.00036262</v>
      </c>
      <c r="S678" s="214">
        <v>0</v>
      </c>
      <c r="T678" s="215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16" t="s">
        <v>239</v>
      </c>
      <c r="AT678" s="216" t="s">
        <v>135</v>
      </c>
      <c r="AU678" s="216" t="s">
        <v>81</v>
      </c>
      <c r="AY678" s="18" t="s">
        <v>133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18" t="s">
        <v>79</v>
      </c>
      <c r="BK678" s="217">
        <f>ROUND(I678*H678,2)</f>
        <v>0</v>
      </c>
      <c r="BL678" s="18" t="s">
        <v>239</v>
      </c>
      <c r="BM678" s="216" t="s">
        <v>1118</v>
      </c>
    </row>
    <row r="679" spans="1:47" s="2" customFormat="1" ht="12">
      <c r="A679" s="39"/>
      <c r="B679" s="40"/>
      <c r="C679" s="41"/>
      <c r="D679" s="218" t="s">
        <v>142</v>
      </c>
      <c r="E679" s="41"/>
      <c r="F679" s="219" t="s">
        <v>1119</v>
      </c>
      <c r="G679" s="41"/>
      <c r="H679" s="41"/>
      <c r="I679" s="220"/>
      <c r="J679" s="41"/>
      <c r="K679" s="41"/>
      <c r="L679" s="45"/>
      <c r="M679" s="221"/>
      <c r="N679" s="222"/>
      <c r="O679" s="85"/>
      <c r="P679" s="85"/>
      <c r="Q679" s="85"/>
      <c r="R679" s="85"/>
      <c r="S679" s="85"/>
      <c r="T679" s="8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142</v>
      </c>
      <c r="AU679" s="18" t="s">
        <v>81</v>
      </c>
    </row>
    <row r="680" spans="1:51" s="13" customFormat="1" ht="12">
      <c r="A680" s="13"/>
      <c r="B680" s="223"/>
      <c r="C680" s="224"/>
      <c r="D680" s="225" t="s">
        <v>144</v>
      </c>
      <c r="E680" s="226" t="s">
        <v>19</v>
      </c>
      <c r="F680" s="227" t="s">
        <v>1120</v>
      </c>
      <c r="G680" s="224"/>
      <c r="H680" s="228">
        <v>15.625</v>
      </c>
      <c r="I680" s="229"/>
      <c r="J680" s="224"/>
      <c r="K680" s="224"/>
      <c r="L680" s="230"/>
      <c r="M680" s="231"/>
      <c r="N680" s="232"/>
      <c r="O680" s="232"/>
      <c r="P680" s="232"/>
      <c r="Q680" s="232"/>
      <c r="R680" s="232"/>
      <c r="S680" s="232"/>
      <c r="T680" s="23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4" t="s">
        <v>144</v>
      </c>
      <c r="AU680" s="234" t="s">
        <v>81</v>
      </c>
      <c r="AV680" s="13" t="s">
        <v>81</v>
      </c>
      <c r="AW680" s="13" t="s">
        <v>33</v>
      </c>
      <c r="AX680" s="13" t="s">
        <v>71</v>
      </c>
      <c r="AY680" s="234" t="s">
        <v>133</v>
      </c>
    </row>
    <row r="681" spans="1:51" s="13" customFormat="1" ht="12">
      <c r="A681" s="13"/>
      <c r="B681" s="223"/>
      <c r="C681" s="224"/>
      <c r="D681" s="225" t="s">
        <v>144</v>
      </c>
      <c r="E681" s="226" t="s">
        <v>19</v>
      </c>
      <c r="F681" s="227" t="s">
        <v>1100</v>
      </c>
      <c r="G681" s="224"/>
      <c r="H681" s="228">
        <v>2.506</v>
      </c>
      <c r="I681" s="229"/>
      <c r="J681" s="224"/>
      <c r="K681" s="224"/>
      <c r="L681" s="230"/>
      <c r="M681" s="231"/>
      <c r="N681" s="232"/>
      <c r="O681" s="232"/>
      <c r="P681" s="232"/>
      <c r="Q681" s="232"/>
      <c r="R681" s="232"/>
      <c r="S681" s="232"/>
      <c r="T681" s="23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4" t="s">
        <v>144</v>
      </c>
      <c r="AU681" s="234" t="s">
        <v>81</v>
      </c>
      <c r="AV681" s="13" t="s">
        <v>81</v>
      </c>
      <c r="AW681" s="13" t="s">
        <v>33</v>
      </c>
      <c r="AX681" s="13" t="s">
        <v>71</v>
      </c>
      <c r="AY681" s="234" t="s">
        <v>133</v>
      </c>
    </row>
    <row r="682" spans="1:51" s="14" customFormat="1" ht="12">
      <c r="A682" s="14"/>
      <c r="B682" s="235"/>
      <c r="C682" s="236"/>
      <c r="D682" s="225" t="s">
        <v>144</v>
      </c>
      <c r="E682" s="237" t="s">
        <v>19</v>
      </c>
      <c r="F682" s="238" t="s">
        <v>166</v>
      </c>
      <c r="G682" s="236"/>
      <c r="H682" s="239">
        <v>18.131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5" t="s">
        <v>144</v>
      </c>
      <c r="AU682" s="245" t="s">
        <v>81</v>
      </c>
      <c r="AV682" s="14" t="s">
        <v>140</v>
      </c>
      <c r="AW682" s="14" t="s">
        <v>33</v>
      </c>
      <c r="AX682" s="14" t="s">
        <v>79</v>
      </c>
      <c r="AY682" s="245" t="s">
        <v>133</v>
      </c>
    </row>
    <row r="683" spans="1:65" s="2" customFormat="1" ht="16.5" customHeight="1">
      <c r="A683" s="39"/>
      <c r="B683" s="40"/>
      <c r="C683" s="257" t="s">
        <v>1121</v>
      </c>
      <c r="D683" s="257" t="s">
        <v>438</v>
      </c>
      <c r="E683" s="258" t="s">
        <v>1122</v>
      </c>
      <c r="F683" s="259" t="s">
        <v>1123</v>
      </c>
      <c r="G683" s="260" t="s">
        <v>155</v>
      </c>
      <c r="H683" s="261">
        <v>15.625</v>
      </c>
      <c r="I683" s="262"/>
      <c r="J683" s="263">
        <f>ROUND(I683*H683,2)</f>
        <v>0</v>
      </c>
      <c r="K683" s="259" t="s">
        <v>139</v>
      </c>
      <c r="L683" s="264"/>
      <c r="M683" s="265" t="s">
        <v>19</v>
      </c>
      <c r="N683" s="266" t="s">
        <v>42</v>
      </c>
      <c r="O683" s="85"/>
      <c r="P683" s="214">
        <f>O683*H683</f>
        <v>0</v>
      </c>
      <c r="Q683" s="214">
        <v>0.01</v>
      </c>
      <c r="R683" s="214">
        <f>Q683*H683</f>
        <v>0.15625</v>
      </c>
      <c r="S683" s="214">
        <v>0</v>
      </c>
      <c r="T683" s="215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16" t="s">
        <v>342</v>
      </c>
      <c r="AT683" s="216" t="s">
        <v>438</v>
      </c>
      <c r="AU683" s="216" t="s">
        <v>81</v>
      </c>
      <c r="AY683" s="18" t="s">
        <v>133</v>
      </c>
      <c r="BE683" s="217">
        <f>IF(N683="základní",J683,0)</f>
        <v>0</v>
      </c>
      <c r="BF683" s="217">
        <f>IF(N683="snížená",J683,0)</f>
        <v>0</v>
      </c>
      <c r="BG683" s="217">
        <f>IF(N683="zákl. přenesená",J683,0)</f>
        <v>0</v>
      </c>
      <c r="BH683" s="217">
        <f>IF(N683="sníž. přenesená",J683,0)</f>
        <v>0</v>
      </c>
      <c r="BI683" s="217">
        <f>IF(N683="nulová",J683,0)</f>
        <v>0</v>
      </c>
      <c r="BJ683" s="18" t="s">
        <v>79</v>
      </c>
      <c r="BK683" s="217">
        <f>ROUND(I683*H683,2)</f>
        <v>0</v>
      </c>
      <c r="BL683" s="18" t="s">
        <v>239</v>
      </c>
      <c r="BM683" s="216" t="s">
        <v>1124</v>
      </c>
    </row>
    <row r="684" spans="1:51" s="13" customFormat="1" ht="12">
      <c r="A684" s="13"/>
      <c r="B684" s="223"/>
      <c r="C684" s="224"/>
      <c r="D684" s="225" t="s">
        <v>144</v>
      </c>
      <c r="E684" s="226" t="s">
        <v>19</v>
      </c>
      <c r="F684" s="227" t="s">
        <v>1120</v>
      </c>
      <c r="G684" s="224"/>
      <c r="H684" s="228">
        <v>15.625</v>
      </c>
      <c r="I684" s="229"/>
      <c r="J684" s="224"/>
      <c r="K684" s="224"/>
      <c r="L684" s="230"/>
      <c r="M684" s="231"/>
      <c r="N684" s="232"/>
      <c r="O684" s="232"/>
      <c r="P684" s="232"/>
      <c r="Q684" s="232"/>
      <c r="R684" s="232"/>
      <c r="S684" s="232"/>
      <c r="T684" s="23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4" t="s">
        <v>144</v>
      </c>
      <c r="AU684" s="234" t="s">
        <v>81</v>
      </c>
      <c r="AV684" s="13" t="s">
        <v>81</v>
      </c>
      <c r="AW684" s="13" t="s">
        <v>33</v>
      </c>
      <c r="AX684" s="13" t="s">
        <v>79</v>
      </c>
      <c r="AY684" s="234" t="s">
        <v>133</v>
      </c>
    </row>
    <row r="685" spans="1:65" s="2" customFormat="1" ht="49.05" customHeight="1">
      <c r="A685" s="39"/>
      <c r="B685" s="40"/>
      <c r="C685" s="205" t="s">
        <v>1125</v>
      </c>
      <c r="D685" s="205" t="s">
        <v>135</v>
      </c>
      <c r="E685" s="206" t="s">
        <v>1126</v>
      </c>
      <c r="F685" s="207" t="s">
        <v>1127</v>
      </c>
      <c r="G685" s="208" t="s">
        <v>193</v>
      </c>
      <c r="H685" s="209">
        <v>4.452</v>
      </c>
      <c r="I685" s="210"/>
      <c r="J685" s="211">
        <f>ROUND(I685*H685,2)</f>
        <v>0</v>
      </c>
      <c r="K685" s="207" t="s">
        <v>139</v>
      </c>
      <c r="L685" s="45"/>
      <c r="M685" s="212" t="s">
        <v>19</v>
      </c>
      <c r="N685" s="213" t="s">
        <v>42</v>
      </c>
      <c r="O685" s="85"/>
      <c r="P685" s="214">
        <f>O685*H685</f>
        <v>0</v>
      </c>
      <c r="Q685" s="214">
        <v>0</v>
      </c>
      <c r="R685" s="214">
        <f>Q685*H685</f>
        <v>0</v>
      </c>
      <c r="S685" s="214">
        <v>0</v>
      </c>
      <c r="T685" s="215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16" t="s">
        <v>239</v>
      </c>
      <c r="AT685" s="216" t="s">
        <v>135</v>
      </c>
      <c r="AU685" s="216" t="s">
        <v>81</v>
      </c>
      <c r="AY685" s="18" t="s">
        <v>133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8" t="s">
        <v>79</v>
      </c>
      <c r="BK685" s="217">
        <f>ROUND(I685*H685,2)</f>
        <v>0</v>
      </c>
      <c r="BL685" s="18" t="s">
        <v>239</v>
      </c>
      <c r="BM685" s="216" t="s">
        <v>1128</v>
      </c>
    </row>
    <row r="686" spans="1:47" s="2" customFormat="1" ht="12">
      <c r="A686" s="39"/>
      <c r="B686" s="40"/>
      <c r="C686" s="41"/>
      <c r="D686" s="218" t="s">
        <v>142</v>
      </c>
      <c r="E686" s="41"/>
      <c r="F686" s="219" t="s">
        <v>1129</v>
      </c>
      <c r="G686" s="41"/>
      <c r="H686" s="41"/>
      <c r="I686" s="220"/>
      <c r="J686" s="41"/>
      <c r="K686" s="41"/>
      <c r="L686" s="45"/>
      <c r="M686" s="221"/>
      <c r="N686" s="222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142</v>
      </c>
      <c r="AU686" s="18" t="s">
        <v>81</v>
      </c>
    </row>
    <row r="687" spans="1:65" s="2" customFormat="1" ht="66.75" customHeight="1">
      <c r="A687" s="39"/>
      <c r="B687" s="40"/>
      <c r="C687" s="205" t="s">
        <v>1130</v>
      </c>
      <c r="D687" s="205" t="s">
        <v>135</v>
      </c>
      <c r="E687" s="206" t="s">
        <v>1131</v>
      </c>
      <c r="F687" s="207" t="s">
        <v>1132</v>
      </c>
      <c r="G687" s="208" t="s">
        <v>193</v>
      </c>
      <c r="H687" s="209">
        <v>4.452</v>
      </c>
      <c r="I687" s="210"/>
      <c r="J687" s="211">
        <f>ROUND(I687*H687,2)</f>
        <v>0</v>
      </c>
      <c r="K687" s="207" t="s">
        <v>139</v>
      </c>
      <c r="L687" s="45"/>
      <c r="M687" s="212" t="s">
        <v>19</v>
      </c>
      <c r="N687" s="213" t="s">
        <v>42</v>
      </c>
      <c r="O687" s="85"/>
      <c r="P687" s="214">
        <f>O687*H687</f>
        <v>0</v>
      </c>
      <c r="Q687" s="214">
        <v>0</v>
      </c>
      <c r="R687" s="214">
        <f>Q687*H687</f>
        <v>0</v>
      </c>
      <c r="S687" s="214">
        <v>0</v>
      </c>
      <c r="T687" s="215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16" t="s">
        <v>239</v>
      </c>
      <c r="AT687" s="216" t="s">
        <v>135</v>
      </c>
      <c r="AU687" s="216" t="s">
        <v>81</v>
      </c>
      <c r="AY687" s="18" t="s">
        <v>133</v>
      </c>
      <c r="BE687" s="217">
        <f>IF(N687="základní",J687,0)</f>
        <v>0</v>
      </c>
      <c r="BF687" s="217">
        <f>IF(N687="snížená",J687,0)</f>
        <v>0</v>
      </c>
      <c r="BG687" s="217">
        <f>IF(N687="zákl. přenesená",J687,0)</f>
        <v>0</v>
      </c>
      <c r="BH687" s="217">
        <f>IF(N687="sníž. přenesená",J687,0)</f>
        <v>0</v>
      </c>
      <c r="BI687" s="217">
        <f>IF(N687="nulová",J687,0)</f>
        <v>0</v>
      </c>
      <c r="BJ687" s="18" t="s">
        <v>79</v>
      </c>
      <c r="BK687" s="217">
        <f>ROUND(I687*H687,2)</f>
        <v>0</v>
      </c>
      <c r="BL687" s="18" t="s">
        <v>239</v>
      </c>
      <c r="BM687" s="216" t="s">
        <v>1133</v>
      </c>
    </row>
    <row r="688" spans="1:47" s="2" customFormat="1" ht="12">
      <c r="A688" s="39"/>
      <c r="B688" s="40"/>
      <c r="C688" s="41"/>
      <c r="D688" s="218" t="s">
        <v>142</v>
      </c>
      <c r="E688" s="41"/>
      <c r="F688" s="219" t="s">
        <v>1134</v>
      </c>
      <c r="G688" s="41"/>
      <c r="H688" s="41"/>
      <c r="I688" s="220"/>
      <c r="J688" s="41"/>
      <c r="K688" s="41"/>
      <c r="L688" s="45"/>
      <c r="M688" s="221"/>
      <c r="N688" s="222"/>
      <c r="O688" s="85"/>
      <c r="P688" s="85"/>
      <c r="Q688" s="85"/>
      <c r="R688" s="85"/>
      <c r="S688" s="85"/>
      <c r="T688" s="86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T688" s="18" t="s">
        <v>142</v>
      </c>
      <c r="AU688" s="18" t="s">
        <v>81</v>
      </c>
    </row>
    <row r="689" spans="1:63" s="12" customFormat="1" ht="25.9" customHeight="1">
      <c r="A689" s="12"/>
      <c r="B689" s="189"/>
      <c r="C689" s="190"/>
      <c r="D689" s="191" t="s">
        <v>70</v>
      </c>
      <c r="E689" s="192" t="s">
        <v>1135</v>
      </c>
      <c r="F689" s="192" t="s">
        <v>1136</v>
      </c>
      <c r="G689" s="190"/>
      <c r="H689" s="190"/>
      <c r="I689" s="193"/>
      <c r="J689" s="194">
        <f>BK689</f>
        <v>0</v>
      </c>
      <c r="K689" s="190"/>
      <c r="L689" s="195"/>
      <c r="M689" s="196"/>
      <c r="N689" s="197"/>
      <c r="O689" s="197"/>
      <c r="P689" s="198">
        <f>P690</f>
        <v>0</v>
      </c>
      <c r="Q689" s="197"/>
      <c r="R689" s="198">
        <f>R690</f>
        <v>0</v>
      </c>
      <c r="S689" s="197"/>
      <c r="T689" s="199">
        <f>T690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00" t="s">
        <v>140</v>
      </c>
      <c r="AT689" s="201" t="s">
        <v>70</v>
      </c>
      <c r="AU689" s="201" t="s">
        <v>71</v>
      </c>
      <c r="AY689" s="200" t="s">
        <v>133</v>
      </c>
      <c r="BK689" s="202">
        <f>BK690</f>
        <v>0</v>
      </c>
    </row>
    <row r="690" spans="1:63" s="12" customFormat="1" ht="22.8" customHeight="1">
      <c r="A690" s="12"/>
      <c r="B690" s="189"/>
      <c r="C690" s="190"/>
      <c r="D690" s="191" t="s">
        <v>70</v>
      </c>
      <c r="E690" s="203" t="s">
        <v>1137</v>
      </c>
      <c r="F690" s="203" t="s">
        <v>1138</v>
      </c>
      <c r="G690" s="190"/>
      <c r="H690" s="190"/>
      <c r="I690" s="193"/>
      <c r="J690" s="204">
        <f>BK690</f>
        <v>0</v>
      </c>
      <c r="K690" s="190"/>
      <c r="L690" s="195"/>
      <c r="M690" s="196"/>
      <c r="N690" s="197"/>
      <c r="O690" s="197"/>
      <c r="P690" s="198">
        <f>SUM(P691:P694)</f>
        <v>0</v>
      </c>
      <c r="Q690" s="197"/>
      <c r="R690" s="198">
        <f>SUM(R691:R694)</f>
        <v>0</v>
      </c>
      <c r="S690" s="197"/>
      <c r="T690" s="199">
        <f>SUM(T691:T694)</f>
        <v>0</v>
      </c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R690" s="200" t="s">
        <v>140</v>
      </c>
      <c r="AT690" s="201" t="s">
        <v>70</v>
      </c>
      <c r="AU690" s="201" t="s">
        <v>79</v>
      </c>
      <c r="AY690" s="200" t="s">
        <v>133</v>
      </c>
      <c r="BK690" s="202">
        <f>SUM(BK691:BK694)</f>
        <v>0</v>
      </c>
    </row>
    <row r="691" spans="1:65" s="2" customFormat="1" ht="24.15" customHeight="1">
      <c r="A691" s="39"/>
      <c r="B691" s="40"/>
      <c r="C691" s="205" t="s">
        <v>1139</v>
      </c>
      <c r="D691" s="205" t="s">
        <v>135</v>
      </c>
      <c r="E691" s="206" t="s">
        <v>1140</v>
      </c>
      <c r="F691" s="207" t="s">
        <v>1141</v>
      </c>
      <c r="G691" s="208" t="s">
        <v>1142</v>
      </c>
      <c r="H691" s="209">
        <v>1</v>
      </c>
      <c r="I691" s="210"/>
      <c r="J691" s="211">
        <f>ROUND(I691*H691,2)</f>
        <v>0</v>
      </c>
      <c r="K691" s="207" t="s">
        <v>19</v>
      </c>
      <c r="L691" s="45"/>
      <c r="M691" s="212" t="s">
        <v>19</v>
      </c>
      <c r="N691" s="213" t="s">
        <v>42</v>
      </c>
      <c r="O691" s="85"/>
      <c r="P691" s="214">
        <f>O691*H691</f>
        <v>0</v>
      </c>
      <c r="Q691" s="214">
        <v>0</v>
      </c>
      <c r="R691" s="214">
        <f>Q691*H691</f>
        <v>0</v>
      </c>
      <c r="S691" s="214">
        <v>0</v>
      </c>
      <c r="T691" s="215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16" t="s">
        <v>1096</v>
      </c>
      <c r="AT691" s="216" t="s">
        <v>135</v>
      </c>
      <c r="AU691" s="216" t="s">
        <v>81</v>
      </c>
      <c r="AY691" s="18" t="s">
        <v>133</v>
      </c>
      <c r="BE691" s="217">
        <f>IF(N691="základní",J691,0)</f>
        <v>0</v>
      </c>
      <c r="BF691" s="217">
        <f>IF(N691="snížená",J691,0)</f>
        <v>0</v>
      </c>
      <c r="BG691" s="217">
        <f>IF(N691="zákl. přenesená",J691,0)</f>
        <v>0</v>
      </c>
      <c r="BH691" s="217">
        <f>IF(N691="sníž. přenesená",J691,0)</f>
        <v>0</v>
      </c>
      <c r="BI691" s="217">
        <f>IF(N691="nulová",J691,0)</f>
        <v>0</v>
      </c>
      <c r="BJ691" s="18" t="s">
        <v>79</v>
      </c>
      <c r="BK691" s="217">
        <f>ROUND(I691*H691,2)</f>
        <v>0</v>
      </c>
      <c r="BL691" s="18" t="s">
        <v>1096</v>
      </c>
      <c r="BM691" s="216" t="s">
        <v>1143</v>
      </c>
    </row>
    <row r="692" spans="1:65" s="2" customFormat="1" ht="16.5" customHeight="1">
      <c r="A692" s="39"/>
      <c r="B692" s="40"/>
      <c r="C692" s="205" t="s">
        <v>1144</v>
      </c>
      <c r="D692" s="205" t="s">
        <v>135</v>
      </c>
      <c r="E692" s="206" t="s">
        <v>1145</v>
      </c>
      <c r="F692" s="207" t="s">
        <v>1146</v>
      </c>
      <c r="G692" s="208" t="s">
        <v>1147</v>
      </c>
      <c r="H692" s="209">
        <v>1</v>
      </c>
      <c r="I692" s="210"/>
      <c r="J692" s="211">
        <f>ROUND(I692*H692,2)</f>
        <v>0</v>
      </c>
      <c r="K692" s="207" t="s">
        <v>19</v>
      </c>
      <c r="L692" s="45"/>
      <c r="M692" s="212" t="s">
        <v>19</v>
      </c>
      <c r="N692" s="213" t="s">
        <v>42</v>
      </c>
      <c r="O692" s="85"/>
      <c r="P692" s="214">
        <f>O692*H692</f>
        <v>0</v>
      </c>
      <c r="Q692" s="214">
        <v>0</v>
      </c>
      <c r="R692" s="214">
        <f>Q692*H692</f>
        <v>0</v>
      </c>
      <c r="S692" s="214">
        <v>0</v>
      </c>
      <c r="T692" s="215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16" t="s">
        <v>1096</v>
      </c>
      <c r="AT692" s="216" t="s">
        <v>135</v>
      </c>
      <c r="AU692" s="216" t="s">
        <v>81</v>
      </c>
      <c r="AY692" s="18" t="s">
        <v>133</v>
      </c>
      <c r="BE692" s="217">
        <f>IF(N692="základní",J692,0)</f>
        <v>0</v>
      </c>
      <c r="BF692" s="217">
        <f>IF(N692="snížená",J692,0)</f>
        <v>0</v>
      </c>
      <c r="BG692" s="217">
        <f>IF(N692="zákl. přenesená",J692,0)</f>
        <v>0</v>
      </c>
      <c r="BH692" s="217">
        <f>IF(N692="sníž. přenesená",J692,0)</f>
        <v>0</v>
      </c>
      <c r="BI692" s="217">
        <f>IF(N692="nulová",J692,0)</f>
        <v>0</v>
      </c>
      <c r="BJ692" s="18" t="s">
        <v>79</v>
      </c>
      <c r="BK692" s="217">
        <f>ROUND(I692*H692,2)</f>
        <v>0</v>
      </c>
      <c r="BL692" s="18" t="s">
        <v>1096</v>
      </c>
      <c r="BM692" s="216" t="s">
        <v>1148</v>
      </c>
    </row>
    <row r="693" spans="1:65" s="2" customFormat="1" ht="16.5" customHeight="1">
      <c r="A693" s="39"/>
      <c r="B693" s="40"/>
      <c r="C693" s="205" t="s">
        <v>1149</v>
      </c>
      <c r="D693" s="205" t="s">
        <v>135</v>
      </c>
      <c r="E693" s="206" t="s">
        <v>1150</v>
      </c>
      <c r="F693" s="207" t="s">
        <v>1151</v>
      </c>
      <c r="G693" s="208" t="s">
        <v>1142</v>
      </c>
      <c r="H693" s="209">
        <v>8</v>
      </c>
      <c r="I693" s="210"/>
      <c r="J693" s="211">
        <f>ROUND(I693*H693,2)</f>
        <v>0</v>
      </c>
      <c r="K693" s="207" t="s">
        <v>19</v>
      </c>
      <c r="L693" s="45"/>
      <c r="M693" s="212" t="s">
        <v>19</v>
      </c>
      <c r="N693" s="213" t="s">
        <v>42</v>
      </c>
      <c r="O693" s="85"/>
      <c r="P693" s="214">
        <f>O693*H693</f>
        <v>0</v>
      </c>
      <c r="Q693" s="214">
        <v>0</v>
      </c>
      <c r="R693" s="214">
        <f>Q693*H693</f>
        <v>0</v>
      </c>
      <c r="S693" s="214">
        <v>0</v>
      </c>
      <c r="T693" s="215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16" t="s">
        <v>1096</v>
      </c>
      <c r="AT693" s="216" t="s">
        <v>135</v>
      </c>
      <c r="AU693" s="216" t="s">
        <v>81</v>
      </c>
      <c r="AY693" s="18" t="s">
        <v>133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18" t="s">
        <v>79</v>
      </c>
      <c r="BK693" s="217">
        <f>ROUND(I693*H693,2)</f>
        <v>0</v>
      </c>
      <c r="BL693" s="18" t="s">
        <v>1096</v>
      </c>
      <c r="BM693" s="216" t="s">
        <v>1152</v>
      </c>
    </row>
    <row r="694" spans="1:65" s="2" customFormat="1" ht="33" customHeight="1">
      <c r="A694" s="39"/>
      <c r="B694" s="40"/>
      <c r="C694" s="205" t="s">
        <v>1153</v>
      </c>
      <c r="D694" s="205" t="s">
        <v>135</v>
      </c>
      <c r="E694" s="206" t="s">
        <v>1154</v>
      </c>
      <c r="F694" s="207" t="s">
        <v>1155</v>
      </c>
      <c r="G694" s="208" t="s">
        <v>1147</v>
      </c>
      <c r="H694" s="209">
        <v>1</v>
      </c>
      <c r="I694" s="210"/>
      <c r="J694" s="211">
        <f>ROUND(I694*H694,2)</f>
        <v>0</v>
      </c>
      <c r="K694" s="207" t="s">
        <v>19</v>
      </c>
      <c r="L694" s="45"/>
      <c r="M694" s="212" t="s">
        <v>19</v>
      </c>
      <c r="N694" s="213" t="s">
        <v>42</v>
      </c>
      <c r="O694" s="85"/>
      <c r="P694" s="214">
        <f>O694*H694</f>
        <v>0</v>
      </c>
      <c r="Q694" s="214">
        <v>0</v>
      </c>
      <c r="R694" s="214">
        <f>Q694*H694</f>
        <v>0</v>
      </c>
      <c r="S694" s="214">
        <v>0</v>
      </c>
      <c r="T694" s="215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16" t="s">
        <v>1096</v>
      </c>
      <c r="AT694" s="216" t="s">
        <v>135</v>
      </c>
      <c r="AU694" s="216" t="s">
        <v>81</v>
      </c>
      <c r="AY694" s="18" t="s">
        <v>133</v>
      </c>
      <c r="BE694" s="217">
        <f>IF(N694="základní",J694,0)</f>
        <v>0</v>
      </c>
      <c r="BF694" s="217">
        <f>IF(N694="snížená",J694,0)</f>
        <v>0</v>
      </c>
      <c r="BG694" s="217">
        <f>IF(N694="zákl. přenesená",J694,0)</f>
        <v>0</v>
      </c>
      <c r="BH694" s="217">
        <f>IF(N694="sníž. přenesená",J694,0)</f>
        <v>0</v>
      </c>
      <c r="BI694" s="217">
        <f>IF(N694="nulová",J694,0)</f>
        <v>0</v>
      </c>
      <c r="BJ694" s="18" t="s">
        <v>79</v>
      </c>
      <c r="BK694" s="217">
        <f>ROUND(I694*H694,2)</f>
        <v>0</v>
      </c>
      <c r="BL694" s="18" t="s">
        <v>1096</v>
      </c>
      <c r="BM694" s="216" t="s">
        <v>1156</v>
      </c>
    </row>
    <row r="695" spans="1:63" s="12" customFormat="1" ht="25.9" customHeight="1">
      <c r="A695" s="12"/>
      <c r="B695" s="189"/>
      <c r="C695" s="190"/>
      <c r="D695" s="191" t="s">
        <v>70</v>
      </c>
      <c r="E695" s="192" t="s">
        <v>1157</v>
      </c>
      <c r="F695" s="192" t="s">
        <v>1158</v>
      </c>
      <c r="G695" s="190"/>
      <c r="H695" s="190"/>
      <c r="I695" s="193"/>
      <c r="J695" s="194">
        <f>BK695</f>
        <v>0</v>
      </c>
      <c r="K695" s="190"/>
      <c r="L695" s="195"/>
      <c r="M695" s="196"/>
      <c r="N695" s="197"/>
      <c r="O695" s="197"/>
      <c r="P695" s="198">
        <f>P696+P703+P710</f>
        <v>0</v>
      </c>
      <c r="Q695" s="197"/>
      <c r="R695" s="198">
        <f>R696+R703+R710</f>
        <v>0</v>
      </c>
      <c r="S695" s="197"/>
      <c r="T695" s="199">
        <f>T696+T703+T710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00" t="s">
        <v>167</v>
      </c>
      <c r="AT695" s="201" t="s">
        <v>70</v>
      </c>
      <c r="AU695" s="201" t="s">
        <v>71</v>
      </c>
      <c r="AY695" s="200" t="s">
        <v>133</v>
      </c>
      <c r="BK695" s="202">
        <f>BK696+BK703+BK710</f>
        <v>0</v>
      </c>
    </row>
    <row r="696" spans="1:63" s="12" customFormat="1" ht="22.8" customHeight="1">
      <c r="A696" s="12"/>
      <c r="B696" s="189"/>
      <c r="C696" s="190"/>
      <c r="D696" s="191" t="s">
        <v>70</v>
      </c>
      <c r="E696" s="203" t="s">
        <v>1159</v>
      </c>
      <c r="F696" s="203" t="s">
        <v>1160</v>
      </c>
      <c r="G696" s="190"/>
      <c r="H696" s="190"/>
      <c r="I696" s="193"/>
      <c r="J696" s="204">
        <f>BK696</f>
        <v>0</v>
      </c>
      <c r="K696" s="190"/>
      <c r="L696" s="195"/>
      <c r="M696" s="196"/>
      <c r="N696" s="197"/>
      <c r="O696" s="197"/>
      <c r="P696" s="198">
        <f>SUM(P697:P702)</f>
        <v>0</v>
      </c>
      <c r="Q696" s="197"/>
      <c r="R696" s="198">
        <f>SUM(R697:R702)</f>
        <v>0</v>
      </c>
      <c r="S696" s="197"/>
      <c r="T696" s="199">
        <f>SUM(T697:T702)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00" t="s">
        <v>167</v>
      </c>
      <c r="AT696" s="201" t="s">
        <v>70</v>
      </c>
      <c r="AU696" s="201" t="s">
        <v>79</v>
      </c>
      <c r="AY696" s="200" t="s">
        <v>133</v>
      </c>
      <c r="BK696" s="202">
        <f>SUM(BK697:BK702)</f>
        <v>0</v>
      </c>
    </row>
    <row r="697" spans="1:65" s="2" customFormat="1" ht="16.5" customHeight="1">
      <c r="A697" s="39"/>
      <c r="B697" s="40"/>
      <c r="C697" s="205" t="s">
        <v>1161</v>
      </c>
      <c r="D697" s="205" t="s">
        <v>135</v>
      </c>
      <c r="E697" s="206" t="s">
        <v>1162</v>
      </c>
      <c r="F697" s="207" t="s">
        <v>1163</v>
      </c>
      <c r="G697" s="208" t="s">
        <v>1147</v>
      </c>
      <c r="H697" s="209">
        <v>1</v>
      </c>
      <c r="I697" s="210"/>
      <c r="J697" s="211">
        <f>ROUND(I697*H697,2)</f>
        <v>0</v>
      </c>
      <c r="K697" s="207" t="s">
        <v>139</v>
      </c>
      <c r="L697" s="45"/>
      <c r="M697" s="212" t="s">
        <v>19</v>
      </c>
      <c r="N697" s="213" t="s">
        <v>42</v>
      </c>
      <c r="O697" s="85"/>
      <c r="P697" s="214">
        <f>O697*H697</f>
        <v>0</v>
      </c>
      <c r="Q697" s="214">
        <v>0</v>
      </c>
      <c r="R697" s="214">
        <f>Q697*H697</f>
        <v>0</v>
      </c>
      <c r="S697" s="214">
        <v>0</v>
      </c>
      <c r="T697" s="215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16" t="s">
        <v>1164</v>
      </c>
      <c r="AT697" s="216" t="s">
        <v>135</v>
      </c>
      <c r="AU697" s="216" t="s">
        <v>81</v>
      </c>
      <c r="AY697" s="18" t="s">
        <v>133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18" t="s">
        <v>79</v>
      </c>
      <c r="BK697" s="217">
        <f>ROUND(I697*H697,2)</f>
        <v>0</v>
      </c>
      <c r="BL697" s="18" t="s">
        <v>1164</v>
      </c>
      <c r="BM697" s="216" t="s">
        <v>1165</v>
      </c>
    </row>
    <row r="698" spans="1:47" s="2" customFormat="1" ht="12">
      <c r="A698" s="39"/>
      <c r="B698" s="40"/>
      <c r="C698" s="41"/>
      <c r="D698" s="218" t="s">
        <v>142</v>
      </c>
      <c r="E698" s="41"/>
      <c r="F698" s="219" t="s">
        <v>1166</v>
      </c>
      <c r="G698" s="41"/>
      <c r="H698" s="41"/>
      <c r="I698" s="220"/>
      <c r="J698" s="41"/>
      <c r="K698" s="41"/>
      <c r="L698" s="45"/>
      <c r="M698" s="221"/>
      <c r="N698" s="222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142</v>
      </c>
      <c r="AU698" s="18" t="s">
        <v>81</v>
      </c>
    </row>
    <row r="699" spans="1:65" s="2" customFormat="1" ht="16.5" customHeight="1">
      <c r="A699" s="39"/>
      <c r="B699" s="40"/>
      <c r="C699" s="205" t="s">
        <v>1167</v>
      </c>
      <c r="D699" s="205" t="s">
        <v>135</v>
      </c>
      <c r="E699" s="206" t="s">
        <v>1168</v>
      </c>
      <c r="F699" s="207" t="s">
        <v>1169</v>
      </c>
      <c r="G699" s="208" t="s">
        <v>1147</v>
      </c>
      <c r="H699" s="209">
        <v>1</v>
      </c>
      <c r="I699" s="210"/>
      <c r="J699" s="211">
        <f>ROUND(I699*H699,2)</f>
        <v>0</v>
      </c>
      <c r="K699" s="207" t="s">
        <v>139</v>
      </c>
      <c r="L699" s="45"/>
      <c r="M699" s="212" t="s">
        <v>19</v>
      </c>
      <c r="N699" s="213" t="s">
        <v>42</v>
      </c>
      <c r="O699" s="85"/>
      <c r="P699" s="214">
        <f>O699*H699</f>
        <v>0</v>
      </c>
      <c r="Q699" s="214">
        <v>0</v>
      </c>
      <c r="R699" s="214">
        <f>Q699*H699</f>
        <v>0</v>
      </c>
      <c r="S699" s="214">
        <v>0</v>
      </c>
      <c r="T699" s="215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16" t="s">
        <v>1164</v>
      </c>
      <c r="AT699" s="216" t="s">
        <v>135</v>
      </c>
      <c r="AU699" s="216" t="s">
        <v>81</v>
      </c>
      <c r="AY699" s="18" t="s">
        <v>133</v>
      </c>
      <c r="BE699" s="217">
        <f>IF(N699="základní",J699,0)</f>
        <v>0</v>
      </c>
      <c r="BF699" s="217">
        <f>IF(N699="snížená",J699,0)</f>
        <v>0</v>
      </c>
      <c r="BG699" s="217">
        <f>IF(N699="zákl. přenesená",J699,0)</f>
        <v>0</v>
      </c>
      <c r="BH699" s="217">
        <f>IF(N699="sníž. přenesená",J699,0)</f>
        <v>0</v>
      </c>
      <c r="BI699" s="217">
        <f>IF(N699="nulová",J699,0)</f>
        <v>0</v>
      </c>
      <c r="BJ699" s="18" t="s">
        <v>79</v>
      </c>
      <c r="BK699" s="217">
        <f>ROUND(I699*H699,2)</f>
        <v>0</v>
      </c>
      <c r="BL699" s="18" t="s">
        <v>1164</v>
      </c>
      <c r="BM699" s="216" t="s">
        <v>1170</v>
      </c>
    </row>
    <row r="700" spans="1:47" s="2" customFormat="1" ht="12">
      <c r="A700" s="39"/>
      <c r="B700" s="40"/>
      <c r="C700" s="41"/>
      <c r="D700" s="218" t="s">
        <v>142</v>
      </c>
      <c r="E700" s="41"/>
      <c r="F700" s="219" t="s">
        <v>1171</v>
      </c>
      <c r="G700" s="41"/>
      <c r="H700" s="41"/>
      <c r="I700" s="220"/>
      <c r="J700" s="41"/>
      <c r="K700" s="41"/>
      <c r="L700" s="45"/>
      <c r="M700" s="221"/>
      <c r="N700" s="222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142</v>
      </c>
      <c r="AU700" s="18" t="s">
        <v>81</v>
      </c>
    </row>
    <row r="701" spans="1:65" s="2" customFormat="1" ht="16.5" customHeight="1">
      <c r="A701" s="39"/>
      <c r="B701" s="40"/>
      <c r="C701" s="205" t="s">
        <v>1172</v>
      </c>
      <c r="D701" s="205" t="s">
        <v>135</v>
      </c>
      <c r="E701" s="206" t="s">
        <v>1173</v>
      </c>
      <c r="F701" s="207" t="s">
        <v>1174</v>
      </c>
      <c r="G701" s="208" t="s">
        <v>1147</v>
      </c>
      <c r="H701" s="209">
        <v>1</v>
      </c>
      <c r="I701" s="210"/>
      <c r="J701" s="211">
        <f>ROUND(I701*H701,2)</f>
        <v>0</v>
      </c>
      <c r="K701" s="207" t="s">
        <v>139</v>
      </c>
      <c r="L701" s="45"/>
      <c r="M701" s="212" t="s">
        <v>19</v>
      </c>
      <c r="N701" s="213" t="s">
        <v>42</v>
      </c>
      <c r="O701" s="85"/>
      <c r="P701" s="214">
        <f>O701*H701</f>
        <v>0</v>
      </c>
      <c r="Q701" s="214">
        <v>0</v>
      </c>
      <c r="R701" s="214">
        <f>Q701*H701</f>
        <v>0</v>
      </c>
      <c r="S701" s="214">
        <v>0</v>
      </c>
      <c r="T701" s="215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16" t="s">
        <v>1164</v>
      </c>
      <c r="AT701" s="216" t="s">
        <v>135</v>
      </c>
      <c r="AU701" s="216" t="s">
        <v>81</v>
      </c>
      <c r="AY701" s="18" t="s">
        <v>133</v>
      </c>
      <c r="BE701" s="217">
        <f>IF(N701="základní",J701,0)</f>
        <v>0</v>
      </c>
      <c r="BF701" s="217">
        <f>IF(N701="snížená",J701,0)</f>
        <v>0</v>
      </c>
      <c r="BG701" s="217">
        <f>IF(N701="zákl. přenesená",J701,0)</f>
        <v>0</v>
      </c>
      <c r="BH701" s="217">
        <f>IF(N701="sníž. přenesená",J701,0)</f>
        <v>0</v>
      </c>
      <c r="BI701" s="217">
        <f>IF(N701="nulová",J701,0)</f>
        <v>0</v>
      </c>
      <c r="BJ701" s="18" t="s">
        <v>79</v>
      </c>
      <c r="BK701" s="217">
        <f>ROUND(I701*H701,2)</f>
        <v>0</v>
      </c>
      <c r="BL701" s="18" t="s">
        <v>1164</v>
      </c>
      <c r="BM701" s="216" t="s">
        <v>1175</v>
      </c>
    </row>
    <row r="702" spans="1:47" s="2" customFormat="1" ht="12">
      <c r="A702" s="39"/>
      <c r="B702" s="40"/>
      <c r="C702" s="41"/>
      <c r="D702" s="218" t="s">
        <v>142</v>
      </c>
      <c r="E702" s="41"/>
      <c r="F702" s="219" t="s">
        <v>1176</v>
      </c>
      <c r="G702" s="41"/>
      <c r="H702" s="41"/>
      <c r="I702" s="220"/>
      <c r="J702" s="41"/>
      <c r="K702" s="41"/>
      <c r="L702" s="45"/>
      <c r="M702" s="221"/>
      <c r="N702" s="222"/>
      <c r="O702" s="85"/>
      <c r="P702" s="85"/>
      <c r="Q702" s="85"/>
      <c r="R702" s="85"/>
      <c r="S702" s="85"/>
      <c r="T702" s="86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142</v>
      </c>
      <c r="AU702" s="18" t="s">
        <v>81</v>
      </c>
    </row>
    <row r="703" spans="1:63" s="12" customFormat="1" ht="22.8" customHeight="1">
      <c r="A703" s="12"/>
      <c r="B703" s="189"/>
      <c r="C703" s="190"/>
      <c r="D703" s="191" t="s">
        <v>70</v>
      </c>
      <c r="E703" s="203" t="s">
        <v>1177</v>
      </c>
      <c r="F703" s="203" t="s">
        <v>1178</v>
      </c>
      <c r="G703" s="190"/>
      <c r="H703" s="190"/>
      <c r="I703" s="193"/>
      <c r="J703" s="204">
        <f>BK703</f>
        <v>0</v>
      </c>
      <c r="K703" s="190"/>
      <c r="L703" s="195"/>
      <c r="M703" s="196"/>
      <c r="N703" s="197"/>
      <c r="O703" s="197"/>
      <c r="P703" s="198">
        <f>SUM(P704:P709)</f>
        <v>0</v>
      </c>
      <c r="Q703" s="197"/>
      <c r="R703" s="198">
        <f>SUM(R704:R709)</f>
        <v>0</v>
      </c>
      <c r="S703" s="197"/>
      <c r="T703" s="199">
        <f>SUM(T704:T709)</f>
        <v>0</v>
      </c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R703" s="200" t="s">
        <v>167</v>
      </c>
      <c r="AT703" s="201" t="s">
        <v>70</v>
      </c>
      <c r="AU703" s="201" t="s">
        <v>79</v>
      </c>
      <c r="AY703" s="200" t="s">
        <v>133</v>
      </c>
      <c r="BK703" s="202">
        <f>SUM(BK704:BK709)</f>
        <v>0</v>
      </c>
    </row>
    <row r="704" spans="1:65" s="2" customFormat="1" ht="16.5" customHeight="1">
      <c r="A704" s="39"/>
      <c r="B704" s="40"/>
      <c r="C704" s="205" t="s">
        <v>1179</v>
      </c>
      <c r="D704" s="205" t="s">
        <v>135</v>
      </c>
      <c r="E704" s="206" t="s">
        <v>1180</v>
      </c>
      <c r="F704" s="207" t="s">
        <v>1178</v>
      </c>
      <c r="G704" s="208" t="s">
        <v>1147</v>
      </c>
      <c r="H704" s="209">
        <v>1</v>
      </c>
      <c r="I704" s="210"/>
      <c r="J704" s="211">
        <f>ROUND(I704*H704,2)</f>
        <v>0</v>
      </c>
      <c r="K704" s="207" t="s">
        <v>139</v>
      </c>
      <c r="L704" s="45"/>
      <c r="M704" s="212" t="s">
        <v>19</v>
      </c>
      <c r="N704" s="213" t="s">
        <v>42</v>
      </c>
      <c r="O704" s="85"/>
      <c r="P704" s="214">
        <f>O704*H704</f>
        <v>0</v>
      </c>
      <c r="Q704" s="214">
        <v>0</v>
      </c>
      <c r="R704" s="214">
        <f>Q704*H704</f>
        <v>0</v>
      </c>
      <c r="S704" s="214">
        <v>0</v>
      </c>
      <c r="T704" s="215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16" t="s">
        <v>1164</v>
      </c>
      <c r="AT704" s="216" t="s">
        <v>135</v>
      </c>
      <c r="AU704" s="216" t="s">
        <v>81</v>
      </c>
      <c r="AY704" s="18" t="s">
        <v>133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18" t="s">
        <v>79</v>
      </c>
      <c r="BK704" s="217">
        <f>ROUND(I704*H704,2)</f>
        <v>0</v>
      </c>
      <c r="BL704" s="18" t="s">
        <v>1164</v>
      </c>
      <c r="BM704" s="216" t="s">
        <v>1181</v>
      </c>
    </row>
    <row r="705" spans="1:47" s="2" customFormat="1" ht="12">
      <c r="A705" s="39"/>
      <c r="B705" s="40"/>
      <c r="C705" s="41"/>
      <c r="D705" s="218" t="s">
        <v>142</v>
      </c>
      <c r="E705" s="41"/>
      <c r="F705" s="219" t="s">
        <v>1182</v>
      </c>
      <c r="G705" s="41"/>
      <c r="H705" s="41"/>
      <c r="I705" s="220"/>
      <c r="J705" s="41"/>
      <c r="K705" s="41"/>
      <c r="L705" s="45"/>
      <c r="M705" s="221"/>
      <c r="N705" s="222"/>
      <c r="O705" s="85"/>
      <c r="P705" s="85"/>
      <c r="Q705" s="85"/>
      <c r="R705" s="85"/>
      <c r="S705" s="85"/>
      <c r="T705" s="86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142</v>
      </c>
      <c r="AU705" s="18" t="s">
        <v>81</v>
      </c>
    </row>
    <row r="706" spans="1:65" s="2" customFormat="1" ht="16.5" customHeight="1">
      <c r="A706" s="39"/>
      <c r="B706" s="40"/>
      <c r="C706" s="205" t="s">
        <v>1183</v>
      </c>
      <c r="D706" s="205" t="s">
        <v>135</v>
      </c>
      <c r="E706" s="206" t="s">
        <v>1184</v>
      </c>
      <c r="F706" s="207" t="s">
        <v>1185</v>
      </c>
      <c r="G706" s="208" t="s">
        <v>1147</v>
      </c>
      <c r="H706" s="209">
        <v>1</v>
      </c>
      <c r="I706" s="210"/>
      <c r="J706" s="211">
        <f>ROUND(I706*H706,2)</f>
        <v>0</v>
      </c>
      <c r="K706" s="207" t="s">
        <v>139</v>
      </c>
      <c r="L706" s="45"/>
      <c r="M706" s="212" t="s">
        <v>19</v>
      </c>
      <c r="N706" s="213" t="s">
        <v>42</v>
      </c>
      <c r="O706" s="85"/>
      <c r="P706" s="214">
        <f>O706*H706</f>
        <v>0</v>
      </c>
      <c r="Q706" s="214">
        <v>0</v>
      </c>
      <c r="R706" s="214">
        <f>Q706*H706</f>
        <v>0</v>
      </c>
      <c r="S706" s="214">
        <v>0</v>
      </c>
      <c r="T706" s="215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16" t="s">
        <v>1164</v>
      </c>
      <c r="AT706" s="216" t="s">
        <v>135</v>
      </c>
      <c r="AU706" s="216" t="s">
        <v>81</v>
      </c>
      <c r="AY706" s="18" t="s">
        <v>133</v>
      </c>
      <c r="BE706" s="217">
        <f>IF(N706="základní",J706,0)</f>
        <v>0</v>
      </c>
      <c r="BF706" s="217">
        <f>IF(N706="snížená",J706,0)</f>
        <v>0</v>
      </c>
      <c r="BG706" s="217">
        <f>IF(N706="zákl. přenesená",J706,0)</f>
        <v>0</v>
      </c>
      <c r="BH706" s="217">
        <f>IF(N706="sníž. přenesená",J706,0)</f>
        <v>0</v>
      </c>
      <c r="BI706" s="217">
        <f>IF(N706="nulová",J706,0)</f>
        <v>0</v>
      </c>
      <c r="BJ706" s="18" t="s">
        <v>79</v>
      </c>
      <c r="BK706" s="217">
        <f>ROUND(I706*H706,2)</f>
        <v>0</v>
      </c>
      <c r="BL706" s="18" t="s">
        <v>1164</v>
      </c>
      <c r="BM706" s="216" t="s">
        <v>1186</v>
      </c>
    </row>
    <row r="707" spans="1:47" s="2" customFormat="1" ht="12">
      <c r="A707" s="39"/>
      <c r="B707" s="40"/>
      <c r="C707" s="41"/>
      <c r="D707" s="218" t="s">
        <v>142</v>
      </c>
      <c r="E707" s="41"/>
      <c r="F707" s="219" t="s">
        <v>1187</v>
      </c>
      <c r="G707" s="41"/>
      <c r="H707" s="41"/>
      <c r="I707" s="220"/>
      <c r="J707" s="41"/>
      <c r="K707" s="41"/>
      <c r="L707" s="45"/>
      <c r="M707" s="221"/>
      <c r="N707" s="222"/>
      <c r="O707" s="85"/>
      <c r="P707" s="85"/>
      <c r="Q707" s="85"/>
      <c r="R707" s="85"/>
      <c r="S707" s="85"/>
      <c r="T707" s="86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142</v>
      </c>
      <c r="AU707" s="18" t="s">
        <v>81</v>
      </c>
    </row>
    <row r="708" spans="1:65" s="2" customFormat="1" ht="16.5" customHeight="1">
      <c r="A708" s="39"/>
      <c r="B708" s="40"/>
      <c r="C708" s="205" t="s">
        <v>1188</v>
      </c>
      <c r="D708" s="205" t="s">
        <v>135</v>
      </c>
      <c r="E708" s="206" t="s">
        <v>1189</v>
      </c>
      <c r="F708" s="207" t="s">
        <v>1190</v>
      </c>
      <c r="G708" s="208" t="s">
        <v>1147</v>
      </c>
      <c r="H708" s="209">
        <v>1</v>
      </c>
      <c r="I708" s="210"/>
      <c r="J708" s="211">
        <f>ROUND(I708*H708,2)</f>
        <v>0</v>
      </c>
      <c r="K708" s="207" t="s">
        <v>139</v>
      </c>
      <c r="L708" s="45"/>
      <c r="M708" s="212" t="s">
        <v>19</v>
      </c>
      <c r="N708" s="213" t="s">
        <v>42</v>
      </c>
      <c r="O708" s="85"/>
      <c r="P708" s="214">
        <f>O708*H708</f>
        <v>0</v>
      </c>
      <c r="Q708" s="214">
        <v>0</v>
      </c>
      <c r="R708" s="214">
        <f>Q708*H708</f>
        <v>0</v>
      </c>
      <c r="S708" s="214">
        <v>0</v>
      </c>
      <c r="T708" s="215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16" t="s">
        <v>1164</v>
      </c>
      <c r="AT708" s="216" t="s">
        <v>135</v>
      </c>
      <c r="AU708" s="216" t="s">
        <v>81</v>
      </c>
      <c r="AY708" s="18" t="s">
        <v>133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18" t="s">
        <v>79</v>
      </c>
      <c r="BK708" s="217">
        <f>ROUND(I708*H708,2)</f>
        <v>0</v>
      </c>
      <c r="BL708" s="18" t="s">
        <v>1164</v>
      </c>
      <c r="BM708" s="216" t="s">
        <v>1191</v>
      </c>
    </row>
    <row r="709" spans="1:47" s="2" customFormat="1" ht="12">
      <c r="A709" s="39"/>
      <c r="B709" s="40"/>
      <c r="C709" s="41"/>
      <c r="D709" s="218" t="s">
        <v>142</v>
      </c>
      <c r="E709" s="41"/>
      <c r="F709" s="219" t="s">
        <v>1192</v>
      </c>
      <c r="G709" s="41"/>
      <c r="H709" s="41"/>
      <c r="I709" s="220"/>
      <c r="J709" s="41"/>
      <c r="K709" s="41"/>
      <c r="L709" s="45"/>
      <c r="M709" s="221"/>
      <c r="N709" s="222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142</v>
      </c>
      <c r="AU709" s="18" t="s">
        <v>81</v>
      </c>
    </row>
    <row r="710" spans="1:63" s="12" customFormat="1" ht="22.8" customHeight="1">
      <c r="A710" s="12"/>
      <c r="B710" s="189"/>
      <c r="C710" s="190"/>
      <c r="D710" s="191" t="s">
        <v>70</v>
      </c>
      <c r="E710" s="203" t="s">
        <v>1193</v>
      </c>
      <c r="F710" s="203" t="s">
        <v>1194</v>
      </c>
      <c r="G710" s="190"/>
      <c r="H710" s="190"/>
      <c r="I710" s="193"/>
      <c r="J710" s="204">
        <f>BK710</f>
        <v>0</v>
      </c>
      <c r="K710" s="190"/>
      <c r="L710" s="195"/>
      <c r="M710" s="196"/>
      <c r="N710" s="197"/>
      <c r="O710" s="197"/>
      <c r="P710" s="198">
        <f>SUM(P711:P715)</f>
        <v>0</v>
      </c>
      <c r="Q710" s="197"/>
      <c r="R710" s="198">
        <f>SUM(R711:R715)</f>
        <v>0</v>
      </c>
      <c r="S710" s="197"/>
      <c r="T710" s="199">
        <f>SUM(T711:T715)</f>
        <v>0</v>
      </c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R710" s="200" t="s">
        <v>167</v>
      </c>
      <c r="AT710" s="201" t="s">
        <v>70</v>
      </c>
      <c r="AU710" s="201" t="s">
        <v>79</v>
      </c>
      <c r="AY710" s="200" t="s">
        <v>133</v>
      </c>
      <c r="BK710" s="202">
        <f>SUM(BK711:BK715)</f>
        <v>0</v>
      </c>
    </row>
    <row r="711" spans="1:65" s="2" customFormat="1" ht="16.5" customHeight="1">
      <c r="A711" s="39"/>
      <c r="B711" s="40"/>
      <c r="C711" s="205" t="s">
        <v>1195</v>
      </c>
      <c r="D711" s="205" t="s">
        <v>135</v>
      </c>
      <c r="E711" s="206" t="s">
        <v>1196</v>
      </c>
      <c r="F711" s="207" t="s">
        <v>1197</v>
      </c>
      <c r="G711" s="208" t="s">
        <v>1147</v>
      </c>
      <c r="H711" s="209">
        <v>5</v>
      </c>
      <c r="I711" s="210"/>
      <c r="J711" s="211">
        <f>ROUND(I711*H711,2)</f>
        <v>0</v>
      </c>
      <c r="K711" s="207" t="s">
        <v>139</v>
      </c>
      <c r="L711" s="45"/>
      <c r="M711" s="212" t="s">
        <v>19</v>
      </c>
      <c r="N711" s="213" t="s">
        <v>42</v>
      </c>
      <c r="O711" s="85"/>
      <c r="P711" s="214">
        <f>O711*H711</f>
        <v>0</v>
      </c>
      <c r="Q711" s="214">
        <v>0</v>
      </c>
      <c r="R711" s="214">
        <f>Q711*H711</f>
        <v>0</v>
      </c>
      <c r="S711" s="214">
        <v>0</v>
      </c>
      <c r="T711" s="215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16" t="s">
        <v>1164</v>
      </c>
      <c r="AT711" s="216" t="s">
        <v>135</v>
      </c>
      <c r="AU711" s="216" t="s">
        <v>81</v>
      </c>
      <c r="AY711" s="18" t="s">
        <v>133</v>
      </c>
      <c r="BE711" s="217">
        <f>IF(N711="základní",J711,0)</f>
        <v>0</v>
      </c>
      <c r="BF711" s="217">
        <f>IF(N711="snížená",J711,0)</f>
        <v>0</v>
      </c>
      <c r="BG711" s="217">
        <f>IF(N711="zákl. přenesená",J711,0)</f>
        <v>0</v>
      </c>
      <c r="BH711" s="217">
        <f>IF(N711="sníž. přenesená",J711,0)</f>
        <v>0</v>
      </c>
      <c r="BI711" s="217">
        <f>IF(N711="nulová",J711,0)</f>
        <v>0</v>
      </c>
      <c r="BJ711" s="18" t="s">
        <v>79</v>
      </c>
      <c r="BK711" s="217">
        <f>ROUND(I711*H711,2)</f>
        <v>0</v>
      </c>
      <c r="BL711" s="18" t="s">
        <v>1164</v>
      </c>
      <c r="BM711" s="216" t="s">
        <v>1198</v>
      </c>
    </row>
    <row r="712" spans="1:47" s="2" customFormat="1" ht="12">
      <c r="A712" s="39"/>
      <c r="B712" s="40"/>
      <c r="C712" s="41"/>
      <c r="D712" s="218" t="s">
        <v>142</v>
      </c>
      <c r="E712" s="41"/>
      <c r="F712" s="219" t="s">
        <v>1199</v>
      </c>
      <c r="G712" s="41"/>
      <c r="H712" s="41"/>
      <c r="I712" s="220"/>
      <c r="J712" s="41"/>
      <c r="K712" s="41"/>
      <c r="L712" s="45"/>
      <c r="M712" s="221"/>
      <c r="N712" s="222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142</v>
      </c>
      <c r="AU712" s="18" t="s">
        <v>81</v>
      </c>
    </row>
    <row r="713" spans="1:51" s="13" customFormat="1" ht="12">
      <c r="A713" s="13"/>
      <c r="B713" s="223"/>
      <c r="C713" s="224"/>
      <c r="D713" s="225" t="s">
        <v>144</v>
      </c>
      <c r="E713" s="226" t="s">
        <v>19</v>
      </c>
      <c r="F713" s="227" t="s">
        <v>1200</v>
      </c>
      <c r="G713" s="224"/>
      <c r="H713" s="228">
        <v>5</v>
      </c>
      <c r="I713" s="229"/>
      <c r="J713" s="224"/>
      <c r="K713" s="224"/>
      <c r="L713" s="230"/>
      <c r="M713" s="231"/>
      <c r="N713" s="232"/>
      <c r="O713" s="232"/>
      <c r="P713" s="232"/>
      <c r="Q713" s="232"/>
      <c r="R713" s="232"/>
      <c r="S713" s="232"/>
      <c r="T713" s="23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4" t="s">
        <v>144</v>
      </c>
      <c r="AU713" s="234" t="s">
        <v>81</v>
      </c>
      <c r="AV713" s="13" t="s">
        <v>81</v>
      </c>
      <c r="AW713" s="13" t="s">
        <v>33</v>
      </c>
      <c r="AX713" s="13" t="s">
        <v>79</v>
      </c>
      <c r="AY713" s="234" t="s">
        <v>133</v>
      </c>
    </row>
    <row r="714" spans="1:65" s="2" customFormat="1" ht="16.5" customHeight="1">
      <c r="A714" s="39"/>
      <c r="B714" s="40"/>
      <c r="C714" s="205" t="s">
        <v>1201</v>
      </c>
      <c r="D714" s="205" t="s">
        <v>135</v>
      </c>
      <c r="E714" s="206" t="s">
        <v>1202</v>
      </c>
      <c r="F714" s="207" t="s">
        <v>1203</v>
      </c>
      <c r="G714" s="208" t="s">
        <v>1147</v>
      </c>
      <c r="H714" s="209">
        <v>1</v>
      </c>
      <c r="I714" s="210"/>
      <c r="J714" s="211">
        <f>ROUND(I714*H714,2)</f>
        <v>0</v>
      </c>
      <c r="K714" s="207" t="s">
        <v>139</v>
      </c>
      <c r="L714" s="45"/>
      <c r="M714" s="212" t="s">
        <v>19</v>
      </c>
      <c r="N714" s="213" t="s">
        <v>42</v>
      </c>
      <c r="O714" s="85"/>
      <c r="P714" s="214">
        <f>O714*H714</f>
        <v>0</v>
      </c>
      <c r="Q714" s="214">
        <v>0</v>
      </c>
      <c r="R714" s="214">
        <f>Q714*H714</f>
        <v>0</v>
      </c>
      <c r="S714" s="214">
        <v>0</v>
      </c>
      <c r="T714" s="215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16" t="s">
        <v>1164</v>
      </c>
      <c r="AT714" s="216" t="s">
        <v>135</v>
      </c>
      <c r="AU714" s="216" t="s">
        <v>81</v>
      </c>
      <c r="AY714" s="18" t="s">
        <v>133</v>
      </c>
      <c r="BE714" s="217">
        <f>IF(N714="základní",J714,0)</f>
        <v>0</v>
      </c>
      <c r="BF714" s="217">
        <f>IF(N714="snížená",J714,0)</f>
        <v>0</v>
      </c>
      <c r="BG714" s="217">
        <f>IF(N714="zákl. přenesená",J714,0)</f>
        <v>0</v>
      </c>
      <c r="BH714" s="217">
        <f>IF(N714="sníž. přenesená",J714,0)</f>
        <v>0</v>
      </c>
      <c r="BI714" s="217">
        <f>IF(N714="nulová",J714,0)</f>
        <v>0</v>
      </c>
      <c r="BJ714" s="18" t="s">
        <v>79</v>
      </c>
      <c r="BK714" s="217">
        <f>ROUND(I714*H714,2)</f>
        <v>0</v>
      </c>
      <c r="BL714" s="18" t="s">
        <v>1164</v>
      </c>
      <c r="BM714" s="216" t="s">
        <v>1204</v>
      </c>
    </row>
    <row r="715" spans="1:47" s="2" customFormat="1" ht="12">
      <c r="A715" s="39"/>
      <c r="B715" s="40"/>
      <c r="C715" s="41"/>
      <c r="D715" s="218" t="s">
        <v>142</v>
      </c>
      <c r="E715" s="41"/>
      <c r="F715" s="219" t="s">
        <v>1205</v>
      </c>
      <c r="G715" s="41"/>
      <c r="H715" s="41"/>
      <c r="I715" s="220"/>
      <c r="J715" s="41"/>
      <c r="K715" s="41"/>
      <c r="L715" s="45"/>
      <c r="M715" s="277"/>
      <c r="N715" s="278"/>
      <c r="O715" s="279"/>
      <c r="P715" s="279"/>
      <c r="Q715" s="279"/>
      <c r="R715" s="279"/>
      <c r="S715" s="279"/>
      <c r="T715" s="280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142</v>
      </c>
      <c r="AU715" s="18" t="s">
        <v>81</v>
      </c>
    </row>
    <row r="716" spans="1:31" s="2" customFormat="1" ht="6.95" customHeight="1">
      <c r="A716" s="39"/>
      <c r="B716" s="60"/>
      <c r="C716" s="61"/>
      <c r="D716" s="61"/>
      <c r="E716" s="61"/>
      <c r="F716" s="61"/>
      <c r="G716" s="61"/>
      <c r="H716" s="61"/>
      <c r="I716" s="61"/>
      <c r="J716" s="61"/>
      <c r="K716" s="61"/>
      <c r="L716" s="45"/>
      <c r="M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</row>
  </sheetData>
  <sheetProtection password="DB7D" sheet="1" objects="1" scenarios="1" formatColumns="0" formatRows="0" autoFilter="0"/>
  <autoFilter ref="C104:K715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hyperlinks>
    <hyperlink ref="F109" r:id="rId1" display="https://podminky.urs.cz/item/CS_URS_2024_01/115101201"/>
    <hyperlink ref="F112" r:id="rId2" display="https://podminky.urs.cz/item/CS_URS_2024_01/115101301"/>
    <hyperlink ref="F115" r:id="rId3" display="https://podminky.urs.cz/item/CS_URS_2024_01/121151113"/>
    <hyperlink ref="F118" r:id="rId4" display="https://podminky.urs.cz/item/CS_URS_2024_01/131251103"/>
    <hyperlink ref="F123" r:id="rId5" display="https://podminky.urs.cz/item/CS_URS_2024_01/132251102"/>
    <hyperlink ref="F128" r:id="rId6" display="https://podminky.urs.cz/item/CS_URS_2024_01/162751117"/>
    <hyperlink ref="F137" r:id="rId7" display="https://podminky.urs.cz/item/CS_URS_2024_01/167151101"/>
    <hyperlink ref="F140" r:id="rId8" display="https://podminky.urs.cz/item/CS_URS_2024_01/171201221"/>
    <hyperlink ref="F143" r:id="rId9" display="https://podminky.urs.cz/item/CS_URS_2024_01/171201231"/>
    <hyperlink ref="F146" r:id="rId10" display="https://podminky.urs.cz/item/CS_URS_2024_01/171251201"/>
    <hyperlink ref="F155" r:id="rId11" display="https://podminky.urs.cz/item/CS_URS_2024_01/174151101"/>
    <hyperlink ref="F159" r:id="rId12" display="https://podminky.urs.cz/item/CS_URS_2024_01/271532212"/>
    <hyperlink ref="F165" r:id="rId13" display="https://podminky.urs.cz/item/CS_URS_2024_01/273322511"/>
    <hyperlink ref="F170" r:id="rId14" display="https://podminky.urs.cz/item/CS_URS_2024_01/273351121"/>
    <hyperlink ref="F173" r:id="rId15" display="https://podminky.urs.cz/item/CS_URS_2024_01/273351122"/>
    <hyperlink ref="F176" r:id="rId16" display="https://podminky.urs.cz/item/CS_URS_2024_01/273361821"/>
    <hyperlink ref="F181" r:id="rId17" display="https://podminky.urs.cz/item/CS_URS_2024_01/279113154"/>
    <hyperlink ref="F184" r:id="rId18" display="https://podminky.urs.cz/item/CS_URS_2024_01/279361821"/>
    <hyperlink ref="F188" r:id="rId19" display="https://podminky.urs.cz/item/CS_URS_2024_01/311237111"/>
    <hyperlink ref="F191" r:id="rId20" display="https://podminky.urs.cz/item/CS_URS_2024_01/311237121"/>
    <hyperlink ref="F198" r:id="rId21" display="https://podminky.urs.cz/item/CS_URS_2024_01/311238937"/>
    <hyperlink ref="F203" r:id="rId22" display="https://podminky.urs.cz/item/CS_URS_2024_01/317168053"/>
    <hyperlink ref="F208" r:id="rId23" display="https://podminky.urs.cz/item/CS_URS_2024_01/317998115"/>
    <hyperlink ref="F212" r:id="rId24" display="https://podminky.urs.cz/item/CS_URS_2024_01/417321515"/>
    <hyperlink ref="F215" r:id="rId25" display="https://podminky.urs.cz/item/CS_URS_2024_01/417351115"/>
    <hyperlink ref="F220" r:id="rId26" display="https://podminky.urs.cz/item/CS_URS_2024_01/417351116"/>
    <hyperlink ref="F225" r:id="rId27" display="https://podminky.urs.cz/item/CS_URS_2024_01/417361821"/>
    <hyperlink ref="F235" r:id="rId28" display="https://podminky.urs.cz/item/CS_URS_2023_02/525991121"/>
    <hyperlink ref="F240" r:id="rId29" display="https://podminky.urs.cz/item/CS_URS_2023_02/541511111"/>
    <hyperlink ref="F244" r:id="rId30" display="https://podminky.urs.cz/item/CS_URS_2024_01/612131101"/>
    <hyperlink ref="F249" r:id="rId31" display="https://podminky.urs.cz/item/CS_URS_2024_01/612135101"/>
    <hyperlink ref="F252" r:id="rId32" display="https://podminky.urs.cz/item/CS_URS_2024_01/612311131"/>
    <hyperlink ref="F257" r:id="rId33" display="https://podminky.urs.cz/item/CS_URS_2024_01/612321121"/>
    <hyperlink ref="F262" r:id="rId34" display="https://podminky.urs.cz/item/CS_URS_2024_01/612325302"/>
    <hyperlink ref="F265" r:id="rId35" display="https://podminky.urs.cz/item/CS_URS_2024_01/622125111"/>
    <hyperlink ref="F268" r:id="rId36" display="https://podminky.urs.cz/item/CS_URS_2024_01/629995101"/>
    <hyperlink ref="F272" r:id="rId37" display="https://podminky.urs.cz/item/CS_URS_2024_01/935932116"/>
    <hyperlink ref="F275" r:id="rId38" display="https://podminky.urs.cz/item/CS_URS_2024_01/941321112"/>
    <hyperlink ref="F278" r:id="rId39" display="https://podminky.urs.cz/item/CS_URS_2024_01/941321212"/>
    <hyperlink ref="F283" r:id="rId40" display="https://podminky.urs.cz/item/CS_URS_2024_01/941321812"/>
    <hyperlink ref="F286" r:id="rId41" display="https://podminky.urs.cz/item/CS_URS_2024_01/944511111"/>
    <hyperlink ref="F289" r:id="rId42" display="https://podminky.urs.cz/item/CS_URS_2024_01/944511211"/>
    <hyperlink ref="F294" r:id="rId43" display="https://podminky.urs.cz/item/CS_URS_2024_01/944511811"/>
    <hyperlink ref="F297" r:id="rId44" display="https://podminky.urs.cz/item/CS_URS_2024_01/953943211"/>
    <hyperlink ref="F301" r:id="rId45" display="https://podminky.urs.cz/item/CS_URS_2024_01/953961112"/>
    <hyperlink ref="F305" r:id="rId46" display="https://podminky.urs.cz/item/CS_URS_2024_01/953965117"/>
    <hyperlink ref="F308" r:id="rId47" display="https://podminky.urs.cz/item/CS_URS_2024_01/961021311"/>
    <hyperlink ref="F313" r:id="rId48" display="https://podminky.urs.cz/item/CS_URS_2024_01/961055111"/>
    <hyperlink ref="F316" r:id="rId49" display="https://podminky.urs.cz/item/CS_URS_2024_01/962032112"/>
    <hyperlink ref="F323" r:id="rId50" display="https://podminky.urs.cz/item/CS_URS_2024_01/962032681"/>
    <hyperlink ref="F326" r:id="rId51" display="https://podminky.urs.cz/item/CS_URS_2024_01/965042241"/>
    <hyperlink ref="F332" r:id="rId52" display="https://podminky.urs.cz/item/CS_URS_2024_01/965082941"/>
    <hyperlink ref="F335" r:id="rId53" display="https://podminky.urs.cz/item/CS_URS_2024_01/968072558"/>
    <hyperlink ref="F338" r:id="rId54" display="https://podminky.urs.cz/item/CS_URS_2024_01/968072559"/>
    <hyperlink ref="F341" r:id="rId55" display="https://podminky.urs.cz/item/CS_URS_2024_01/977211134"/>
    <hyperlink ref="F352" r:id="rId56" display="https://podminky.urs.cz/item/CS_URS_2024_01/997013153"/>
    <hyperlink ref="F354" r:id="rId57" display="https://podminky.urs.cz/item/CS_URS_2024_01/997013501"/>
    <hyperlink ref="F356" r:id="rId58" display="https://podminky.urs.cz/item/CS_URS_2024_01/997013509"/>
    <hyperlink ref="F359" r:id="rId59" display="https://podminky.urs.cz/item/CS_URS_2024_01/997013601"/>
    <hyperlink ref="F362" r:id="rId60" display="https://podminky.urs.cz/item/CS_URS_2024_01/997013602"/>
    <hyperlink ref="F365" r:id="rId61" display="https://podminky.urs.cz/item/CS_URS_2024_01/997013603"/>
    <hyperlink ref="F368" r:id="rId62" display="https://podminky.urs.cz/item/CS_URS_2024_01/997013631"/>
    <hyperlink ref="F371" r:id="rId63" display="https://podminky.urs.cz/item/CS_URS_2024_01/997013635"/>
    <hyperlink ref="F374" r:id="rId64" display="https://podminky.urs.cz/item/CS_URS_2024_01/997013655"/>
    <hyperlink ref="F377" r:id="rId65" display="https://podminky.urs.cz/item/CS_URS_2024_01/997013814"/>
    <hyperlink ref="F380" r:id="rId66" display="https://podminky.urs.cz/item/CS_URS_2024_01/997013861"/>
    <hyperlink ref="F383" r:id="rId67" display="https://podminky.urs.cz/item/CS_URS_2024_01/997013862"/>
    <hyperlink ref="F386" r:id="rId68" display="https://podminky.urs.cz/item/CS_URS_2024_01/997013863"/>
    <hyperlink ref="F389" r:id="rId69" display="https://podminky.urs.cz/item/CS_URS_2024_01/997013873"/>
    <hyperlink ref="F392" r:id="rId70" display="https://podminky.urs.cz/item/CS_URS_2023_02/997241521"/>
    <hyperlink ref="F398" r:id="rId71" display="https://podminky.urs.cz/item/CS_URS_2024_01/997241535"/>
    <hyperlink ref="F406" r:id="rId72" display="https://podminky.urs.cz/item/CS_URS_2024_01/998011002"/>
    <hyperlink ref="F408" r:id="rId73" display="https://podminky.urs.cz/item/CS_URS_2024_01/998011014"/>
    <hyperlink ref="F412" r:id="rId74" display="https://podminky.urs.cz/item/CS_URS_2024_01/711111001"/>
    <hyperlink ref="F417" r:id="rId75" display="https://podminky.urs.cz/item/CS_URS_2024_01/711112001"/>
    <hyperlink ref="F422" r:id="rId76" display="https://podminky.urs.cz/item/CS_URS_2024_01/711141559"/>
    <hyperlink ref="F427" r:id="rId77" display="https://podminky.urs.cz/item/CS_URS_2024_01/711142559"/>
    <hyperlink ref="F432" r:id="rId78" display="https://podminky.urs.cz/item/CS_URS_2024_01/711161273"/>
    <hyperlink ref="F437" r:id="rId79" display="https://podminky.urs.cz/item/CS_URS_2024_01/711193121"/>
    <hyperlink ref="F440" r:id="rId80" display="https://podminky.urs.cz/item/CS_URS_2024_01/998711102"/>
    <hyperlink ref="F442" r:id="rId81" display="https://podminky.urs.cz/item/CS_URS_2024_01/998711193"/>
    <hyperlink ref="F445" r:id="rId82" display="https://podminky.urs.cz/item/CS_URS_2024_01/712311101"/>
    <hyperlink ref="F450" r:id="rId83" display="https://podminky.urs.cz/item/CS_URS_2024_01/712341559"/>
    <hyperlink ref="F463" r:id="rId84" display="https://podminky.urs.cz/item/CS_URS_2024_01/998712102"/>
    <hyperlink ref="F465" r:id="rId85" display="https://podminky.urs.cz/item/CS_URS_2024_01/998712193"/>
    <hyperlink ref="F468" r:id="rId86" display="https://podminky.urs.cz/item/CS_URS_2024_01/713110831"/>
    <hyperlink ref="F473" r:id="rId87" display="https://podminky.urs.cz/item/CS_URS_2024_01/713131141"/>
    <hyperlink ref="F479" r:id="rId88" display="https://podminky.urs.cz/item/CS_URS_2024_01/713151131"/>
    <hyperlink ref="F484" r:id="rId89" display="https://podminky.urs.cz/item/CS_URS_2024_01/998713102"/>
    <hyperlink ref="F486" r:id="rId90" display="https://podminky.urs.cz/item/CS_URS_2024_01/998713193"/>
    <hyperlink ref="F489" r:id="rId91" display="https://podminky.urs.cz/item/CS_URS_2024_01/722254116"/>
    <hyperlink ref="F493" r:id="rId92" display="https://podminky.urs.cz/item/CS_URS_2024_01/762081150"/>
    <hyperlink ref="F496" r:id="rId93" display="https://podminky.urs.cz/item/CS_URS_2024_01/762123110"/>
    <hyperlink ref="F507" r:id="rId94" display="https://podminky.urs.cz/item/CS_URS_2024_01/762332131"/>
    <hyperlink ref="F517" r:id="rId95" display="https://podminky.urs.cz/item/CS_URS_2024_01/762332132"/>
    <hyperlink ref="F528" r:id="rId96" display="https://podminky.urs.cz/item/CS_URS_2024_01/762332135"/>
    <hyperlink ref="F534" r:id="rId97" display="https://podminky.urs.cz/item/CS_URS_2024_01/762341210"/>
    <hyperlink ref="F542" r:id="rId98" display="https://podminky.urs.cz/item/CS_URS_2024_01/762342511"/>
    <hyperlink ref="F556" r:id="rId99" display="https://podminky.urs.cz/item/CS_URS_2024_01/762395000"/>
    <hyperlink ref="F562" r:id="rId100" display="https://podminky.urs.cz/item/CS_URS_2024_01/998762102"/>
    <hyperlink ref="F564" r:id="rId101" display="https://podminky.urs.cz/item/CS_URS_2024_01/998762194"/>
    <hyperlink ref="F567" r:id="rId102" display="https://podminky.urs.cz/item/CS_URS_2024_01/764211634"/>
    <hyperlink ref="F570" r:id="rId103" display="https://podminky.urs.cz/item/CS_URS_2024_01/764212664"/>
    <hyperlink ref="F573" r:id="rId104" display="https://podminky.urs.cz/item/CS_URS_2024_01/764216642"/>
    <hyperlink ref="F576" r:id="rId105" display="https://podminky.urs.cz/item/CS_URS_2024_01/764223458"/>
    <hyperlink ref="F579" r:id="rId106" display="https://podminky.urs.cz/item/CS_URS_2024_01/764311613"/>
    <hyperlink ref="F582" r:id="rId107" display="https://podminky.urs.cz/item/CS_URS_2024_01/764311614"/>
    <hyperlink ref="F585" r:id="rId108" display="https://podminky.urs.cz/item/CS_URS_2024_01/764511603"/>
    <hyperlink ref="F590" r:id="rId109" display="https://podminky.urs.cz/item/CS_URS_2024_01/764518622"/>
    <hyperlink ref="F593" r:id="rId110" display="https://podminky.urs.cz/item/CS_URS_2024_01/998764102"/>
    <hyperlink ref="F595" r:id="rId111" display="https://podminky.urs.cz/item/CS_URS_2024_01/998764193"/>
    <hyperlink ref="F598" r:id="rId112" display="https://podminky.urs.cz/item/CS_URS_2024_01/765123122"/>
    <hyperlink ref="F606" r:id="rId113" display="https://podminky.urs.cz/item/CS_URS_2024_01/765191011"/>
    <hyperlink ref="F611" r:id="rId114" display="https://podminky.urs.cz/item/CS_URS_2024_01/765191031"/>
    <hyperlink ref="F616" r:id="rId115" display="https://podminky.urs.cz/item/CS_URS_2024_01/998765102"/>
    <hyperlink ref="F618" r:id="rId116" display="https://podminky.urs.cz/item/CS_URS_2024_01/998765193"/>
    <hyperlink ref="F625" r:id="rId117" display="https://podminky.urs.cz/item/CS_URS_2024_01/766411821"/>
    <hyperlink ref="F628" r:id="rId118" display="https://podminky.urs.cz/item/CS_URS_2024_01/766411822"/>
    <hyperlink ref="F631" r:id="rId119" display="https://podminky.urs.cz/item/CS_URS_2024_01/766412213"/>
    <hyperlink ref="F637" r:id="rId120" display="https://podminky.urs.cz/item/CS_URS_2024_01/766417211"/>
    <hyperlink ref="F648" r:id="rId121" display="https://podminky.urs.cz/item/CS_URS_2024_01/998766102"/>
    <hyperlink ref="F650" r:id="rId122" display="https://podminky.urs.cz/item/CS_URS_2024_01/998766193"/>
    <hyperlink ref="F660" r:id="rId123" display="https://podminky.urs.cz/item/CS_URS_2024_01/767590120"/>
    <hyperlink ref="F669" r:id="rId124" display="https://podminky.urs.cz/item/CS_URS_2024_01/767610118"/>
    <hyperlink ref="F675" r:id="rId125" display="https://podminky.urs.cz/item/CS_URS_2024_01/767640111"/>
    <hyperlink ref="F679" r:id="rId126" display="https://podminky.urs.cz/item/CS_URS_2024_01/767662110"/>
    <hyperlink ref="F686" r:id="rId127" display="https://podminky.urs.cz/item/CS_URS_2024_01/998767102"/>
    <hyperlink ref="F688" r:id="rId128" display="https://podminky.urs.cz/item/CS_URS_2024_01/998767193"/>
    <hyperlink ref="F698" r:id="rId129" display="https://podminky.urs.cz/item/CS_URS_2024_01/012103000"/>
    <hyperlink ref="F700" r:id="rId130" display="https://podminky.urs.cz/item/CS_URS_2024_01/012303000"/>
    <hyperlink ref="F702" r:id="rId131" display="https://podminky.urs.cz/item/CS_URS_2024_01/013254000"/>
    <hyperlink ref="F705" r:id="rId132" display="https://podminky.urs.cz/item/CS_URS_2024_01/030001000"/>
    <hyperlink ref="F707" r:id="rId133" display="https://podminky.urs.cz/item/CS_URS_2024_01/034103000"/>
    <hyperlink ref="F709" r:id="rId134" display="https://podminky.urs.cz/item/CS_URS_2024_01/039203000"/>
    <hyperlink ref="F712" r:id="rId135" display="https://podminky.urs.cz/item/CS_URS_2024_01/043002000"/>
    <hyperlink ref="F715" r:id="rId136" display="https://podminky.urs.cz/item/CS_URS_2024_01/045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 hidden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 hidden="1">
      <c r="B4" s="21"/>
      <c r="D4" s="131" t="s">
        <v>85</v>
      </c>
      <c r="L4" s="21"/>
      <c r="M4" s="132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33" t="s">
        <v>16</v>
      </c>
      <c r="L6" s="21"/>
    </row>
    <row r="7" spans="2:12" s="1" customFormat="1" ht="26.25" customHeight="1" hidden="1">
      <c r="B7" s="21"/>
      <c r="E7" s="134" t="str">
        <f>'Rekapitulace stavby'!K6</f>
        <v>Areál železničního depa v Dolní Lipce- 0. etapa- zprovoznění kolejiště k výtopně</v>
      </c>
      <c r="F7" s="133"/>
      <c r="G7" s="133"/>
      <c r="H7" s="133"/>
      <c r="L7" s="21"/>
    </row>
    <row r="8" spans="1:31" s="2" customFormat="1" ht="12" customHeight="1" hidden="1">
      <c r="A8" s="39"/>
      <c r="B8" s="45"/>
      <c r="C8" s="39"/>
      <c r="D8" s="133" t="s">
        <v>86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36" t="s">
        <v>1206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2. 4. 2024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47" t="s">
        <v>41</v>
      </c>
      <c r="E33" s="133" t="s">
        <v>42</v>
      </c>
      <c r="F33" s="148">
        <f>ROUND((SUM(BE83:BE158)),2)</f>
        <v>0</v>
      </c>
      <c r="G33" s="39"/>
      <c r="H33" s="39"/>
      <c r="I33" s="149">
        <v>0.21</v>
      </c>
      <c r="J33" s="148">
        <f>ROUND(((SUM(BE83:BE158))*I33),2)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3" t="s">
        <v>43</v>
      </c>
      <c r="F34" s="148">
        <f>ROUND((SUM(BF83:BF158)),2)</f>
        <v>0</v>
      </c>
      <c r="G34" s="39"/>
      <c r="H34" s="39"/>
      <c r="I34" s="149">
        <v>0.15</v>
      </c>
      <c r="J34" s="148">
        <f>ROUND(((SUM(BF83:BF158))*I34),2)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ROUND((SUM(BG83:BG158)),2)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ROUND((SUM(BH83:BH158)),2)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ROUND((SUM(BI83:BI158)),2)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t="12" hidden="1"/>
    <row r="42" ht="12" hidden="1"/>
    <row r="43" ht="12" hidden="1"/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1" t="str">
        <f>E7</f>
        <v>Areál železničního depa v Dolní Lipce- 0. etapa- zprovoznění kolejiště k výtopně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SO06.02 - Koleje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Dolní Lipka</v>
      </c>
      <c r="G52" s="41"/>
      <c r="H52" s="41"/>
      <c r="I52" s="33" t="s">
        <v>23</v>
      </c>
      <c r="J52" s="73" t="str">
        <f>IF(J12="","",J12)</f>
        <v>2. 4. 2024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Pardubický kraj</v>
      </c>
      <c r="G54" s="41"/>
      <c r="H54" s="41"/>
      <c r="I54" s="33" t="s">
        <v>31</v>
      </c>
      <c r="J54" s="37" t="str">
        <f>E21</f>
        <v>PRODIN a. 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PRODIN a. s.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pans="1:31" s="9" customFormat="1" ht="24.95" customHeight="1">
      <c r="A60" s="9"/>
      <c r="B60" s="166"/>
      <c r="C60" s="167"/>
      <c r="D60" s="168" t="s">
        <v>92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99</v>
      </c>
      <c r="E62" s="175"/>
      <c r="F62" s="175"/>
      <c r="G62" s="175"/>
      <c r="H62" s="175"/>
      <c r="I62" s="175"/>
      <c r="J62" s="176">
        <f>J135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100</v>
      </c>
      <c r="E63" s="175"/>
      <c r="F63" s="175"/>
      <c r="G63" s="175"/>
      <c r="H63" s="175"/>
      <c r="I63" s="175"/>
      <c r="J63" s="176">
        <f>J153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61" t="str">
        <f>E7</f>
        <v>Areál železničního depa v Dolní Lipce- 0. etapa- zprovoznění kolejiště k výtopně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SO06.02 - Koleje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Dolní Lipka</v>
      </c>
      <c r="G77" s="41"/>
      <c r="H77" s="41"/>
      <c r="I77" s="33" t="s">
        <v>23</v>
      </c>
      <c r="J77" s="73" t="str">
        <f>IF(J12="","",J12)</f>
        <v>2. 4. 2024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Pardubický kraj</v>
      </c>
      <c r="G79" s="41"/>
      <c r="H79" s="41"/>
      <c r="I79" s="33" t="s">
        <v>31</v>
      </c>
      <c r="J79" s="37" t="str">
        <f>E21</f>
        <v>PRODIN a. s.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PRODIN a. s.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119</v>
      </c>
      <c r="D82" s="181" t="s">
        <v>56</v>
      </c>
      <c r="E82" s="181" t="s">
        <v>52</v>
      </c>
      <c r="F82" s="181" t="s">
        <v>53</v>
      </c>
      <c r="G82" s="181" t="s">
        <v>120</v>
      </c>
      <c r="H82" s="181" t="s">
        <v>121</v>
      </c>
      <c r="I82" s="181" t="s">
        <v>122</v>
      </c>
      <c r="J82" s="181" t="s">
        <v>90</v>
      </c>
      <c r="K82" s="182" t="s">
        <v>123</v>
      </c>
      <c r="L82" s="183"/>
      <c r="M82" s="93" t="s">
        <v>19</v>
      </c>
      <c r="N82" s="94" t="s">
        <v>41</v>
      </c>
      <c r="O82" s="94" t="s">
        <v>124</v>
      </c>
      <c r="P82" s="94" t="s">
        <v>125</v>
      </c>
      <c r="Q82" s="94" t="s">
        <v>126</v>
      </c>
      <c r="R82" s="94" t="s">
        <v>127</v>
      </c>
      <c r="S82" s="94" t="s">
        <v>128</v>
      </c>
      <c r="T82" s="95" t="s">
        <v>129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130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73.67817741</v>
      </c>
      <c r="S83" s="97"/>
      <c r="T83" s="187">
        <f>T84</f>
        <v>9.492941210000001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91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70</v>
      </c>
      <c r="E84" s="192" t="s">
        <v>131</v>
      </c>
      <c r="F84" s="192" t="s">
        <v>132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P85+P135+P153</f>
        <v>0</v>
      </c>
      <c r="Q84" s="197"/>
      <c r="R84" s="198">
        <f>R85+R135+R153</f>
        <v>73.67817741</v>
      </c>
      <c r="S84" s="197"/>
      <c r="T84" s="199">
        <f>T85+T135+T153</f>
        <v>9.492941210000001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70</v>
      </c>
      <c r="AU84" s="201" t="s">
        <v>71</v>
      </c>
      <c r="AY84" s="200" t="s">
        <v>133</v>
      </c>
      <c r="BK84" s="202">
        <f>BK85+BK135+BK153</f>
        <v>0</v>
      </c>
    </row>
    <row r="85" spans="1:63" s="12" customFormat="1" ht="22.8" customHeight="1">
      <c r="A85" s="12"/>
      <c r="B85" s="189"/>
      <c r="C85" s="190"/>
      <c r="D85" s="191" t="s">
        <v>70</v>
      </c>
      <c r="E85" s="203" t="s">
        <v>167</v>
      </c>
      <c r="F85" s="203" t="s">
        <v>329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SUM(P86:P134)</f>
        <v>0</v>
      </c>
      <c r="Q85" s="197"/>
      <c r="R85" s="198">
        <f>SUM(R86:R134)</f>
        <v>62.27255116</v>
      </c>
      <c r="S85" s="197"/>
      <c r="T85" s="199">
        <f>SUM(T86:T134)</f>
        <v>9.489941210000001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79</v>
      </c>
      <c r="AY85" s="200" t="s">
        <v>133</v>
      </c>
      <c r="BK85" s="202">
        <f>SUM(BK86:BK134)</f>
        <v>0</v>
      </c>
    </row>
    <row r="86" spans="1:65" s="2" customFormat="1" ht="16.5" customHeight="1">
      <c r="A86" s="39"/>
      <c r="B86" s="40"/>
      <c r="C86" s="205" t="s">
        <v>79</v>
      </c>
      <c r="D86" s="205" t="s">
        <v>135</v>
      </c>
      <c r="E86" s="206" t="s">
        <v>1207</v>
      </c>
      <c r="F86" s="207" t="s">
        <v>1208</v>
      </c>
      <c r="G86" s="208" t="s">
        <v>161</v>
      </c>
      <c r="H86" s="209">
        <v>23.719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42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0.2</v>
      </c>
      <c r="T86" s="215">
        <f>S86*H86</f>
        <v>4.7438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140</v>
      </c>
      <c r="AT86" s="216" t="s">
        <v>135</v>
      </c>
      <c r="AU86" s="216" t="s">
        <v>81</v>
      </c>
      <c r="AY86" s="18" t="s">
        <v>133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140</v>
      </c>
      <c r="BM86" s="216" t="s">
        <v>1209</v>
      </c>
    </row>
    <row r="87" spans="1:51" s="16" customFormat="1" ht="12">
      <c r="A87" s="16"/>
      <c r="B87" s="267"/>
      <c r="C87" s="268"/>
      <c r="D87" s="225" t="s">
        <v>144</v>
      </c>
      <c r="E87" s="269" t="s">
        <v>19</v>
      </c>
      <c r="F87" s="270" t="s">
        <v>1210</v>
      </c>
      <c r="G87" s="268"/>
      <c r="H87" s="269" t="s">
        <v>19</v>
      </c>
      <c r="I87" s="271"/>
      <c r="J87" s="268"/>
      <c r="K87" s="268"/>
      <c r="L87" s="272"/>
      <c r="M87" s="273"/>
      <c r="N87" s="274"/>
      <c r="O87" s="274"/>
      <c r="P87" s="274"/>
      <c r="Q87" s="274"/>
      <c r="R87" s="274"/>
      <c r="S87" s="274"/>
      <c r="T87" s="275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T87" s="276" t="s">
        <v>144</v>
      </c>
      <c r="AU87" s="276" t="s">
        <v>81</v>
      </c>
      <c r="AV87" s="16" t="s">
        <v>79</v>
      </c>
      <c r="AW87" s="16" t="s">
        <v>33</v>
      </c>
      <c r="AX87" s="16" t="s">
        <v>71</v>
      </c>
      <c r="AY87" s="276" t="s">
        <v>133</v>
      </c>
    </row>
    <row r="88" spans="1:51" s="13" customFormat="1" ht="12">
      <c r="A88" s="13"/>
      <c r="B88" s="223"/>
      <c r="C88" s="224"/>
      <c r="D88" s="225" t="s">
        <v>144</v>
      </c>
      <c r="E88" s="226" t="s">
        <v>19</v>
      </c>
      <c r="F88" s="227" t="s">
        <v>1211</v>
      </c>
      <c r="G88" s="224"/>
      <c r="H88" s="228">
        <v>23.719</v>
      </c>
      <c r="I88" s="229"/>
      <c r="J88" s="224"/>
      <c r="K88" s="224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144</v>
      </c>
      <c r="AU88" s="234" t="s">
        <v>81</v>
      </c>
      <c r="AV88" s="13" t="s">
        <v>81</v>
      </c>
      <c r="AW88" s="13" t="s">
        <v>33</v>
      </c>
      <c r="AX88" s="13" t="s">
        <v>79</v>
      </c>
      <c r="AY88" s="234" t="s">
        <v>133</v>
      </c>
    </row>
    <row r="89" spans="1:65" s="2" customFormat="1" ht="21.75" customHeight="1">
      <c r="A89" s="39"/>
      <c r="B89" s="40"/>
      <c r="C89" s="257" t="s">
        <v>81</v>
      </c>
      <c r="D89" s="257" t="s">
        <v>438</v>
      </c>
      <c r="E89" s="258" t="s">
        <v>1212</v>
      </c>
      <c r="F89" s="259" t="s">
        <v>1213</v>
      </c>
      <c r="G89" s="260" t="s">
        <v>193</v>
      </c>
      <c r="H89" s="261">
        <v>49.81</v>
      </c>
      <c r="I89" s="262"/>
      <c r="J89" s="263">
        <f>ROUND(I89*H89,2)</f>
        <v>0</v>
      </c>
      <c r="K89" s="259" t="s">
        <v>19</v>
      </c>
      <c r="L89" s="264"/>
      <c r="M89" s="265" t="s">
        <v>19</v>
      </c>
      <c r="N89" s="266" t="s">
        <v>42</v>
      </c>
      <c r="O89" s="85"/>
      <c r="P89" s="214">
        <f>O89*H89</f>
        <v>0</v>
      </c>
      <c r="Q89" s="214">
        <v>1</v>
      </c>
      <c r="R89" s="214">
        <f>Q89*H89</f>
        <v>49.81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190</v>
      </c>
      <c r="AT89" s="216" t="s">
        <v>438</v>
      </c>
      <c r="AU89" s="216" t="s">
        <v>81</v>
      </c>
      <c r="AY89" s="18" t="s">
        <v>133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140</v>
      </c>
      <c r="BM89" s="216" t="s">
        <v>1214</v>
      </c>
    </row>
    <row r="90" spans="1:51" s="13" customFormat="1" ht="12">
      <c r="A90" s="13"/>
      <c r="B90" s="223"/>
      <c r="C90" s="224"/>
      <c r="D90" s="225" t="s">
        <v>144</v>
      </c>
      <c r="E90" s="226" t="s">
        <v>19</v>
      </c>
      <c r="F90" s="227" t="s">
        <v>1215</v>
      </c>
      <c r="G90" s="224"/>
      <c r="H90" s="228">
        <v>49.81</v>
      </c>
      <c r="I90" s="229"/>
      <c r="J90" s="224"/>
      <c r="K90" s="224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144</v>
      </c>
      <c r="AU90" s="234" t="s">
        <v>81</v>
      </c>
      <c r="AV90" s="13" t="s">
        <v>81</v>
      </c>
      <c r="AW90" s="13" t="s">
        <v>33</v>
      </c>
      <c r="AX90" s="13" t="s">
        <v>79</v>
      </c>
      <c r="AY90" s="234" t="s">
        <v>133</v>
      </c>
    </row>
    <row r="91" spans="1:65" s="2" customFormat="1" ht="16.5" customHeight="1">
      <c r="A91" s="39"/>
      <c r="B91" s="40"/>
      <c r="C91" s="205" t="s">
        <v>152</v>
      </c>
      <c r="D91" s="205" t="s">
        <v>135</v>
      </c>
      <c r="E91" s="206" t="s">
        <v>1216</v>
      </c>
      <c r="F91" s="207" t="s">
        <v>1217</v>
      </c>
      <c r="G91" s="208" t="s">
        <v>280</v>
      </c>
      <c r="H91" s="209">
        <v>186.244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140</v>
      </c>
      <c r="AT91" s="216" t="s">
        <v>135</v>
      </c>
      <c r="AU91" s="216" t="s">
        <v>81</v>
      </c>
      <c r="AY91" s="18" t="s">
        <v>133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140</v>
      </c>
      <c r="BM91" s="216" t="s">
        <v>1218</v>
      </c>
    </row>
    <row r="92" spans="1:51" s="16" customFormat="1" ht="12">
      <c r="A92" s="16"/>
      <c r="B92" s="267"/>
      <c r="C92" s="268"/>
      <c r="D92" s="225" t="s">
        <v>144</v>
      </c>
      <c r="E92" s="269" t="s">
        <v>19</v>
      </c>
      <c r="F92" s="270" t="s">
        <v>1219</v>
      </c>
      <c r="G92" s="268"/>
      <c r="H92" s="269" t="s">
        <v>19</v>
      </c>
      <c r="I92" s="271"/>
      <c r="J92" s="268"/>
      <c r="K92" s="268"/>
      <c r="L92" s="272"/>
      <c r="M92" s="273"/>
      <c r="N92" s="274"/>
      <c r="O92" s="274"/>
      <c r="P92" s="274"/>
      <c r="Q92" s="274"/>
      <c r="R92" s="274"/>
      <c r="S92" s="274"/>
      <c r="T92" s="275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T92" s="276" t="s">
        <v>144</v>
      </c>
      <c r="AU92" s="276" t="s">
        <v>81</v>
      </c>
      <c r="AV92" s="16" t="s">
        <v>79</v>
      </c>
      <c r="AW92" s="16" t="s">
        <v>33</v>
      </c>
      <c r="AX92" s="16" t="s">
        <v>71</v>
      </c>
      <c r="AY92" s="276" t="s">
        <v>133</v>
      </c>
    </row>
    <row r="93" spans="1:51" s="13" customFormat="1" ht="12">
      <c r="A93" s="13"/>
      <c r="B93" s="223"/>
      <c r="C93" s="224"/>
      <c r="D93" s="225" t="s">
        <v>144</v>
      </c>
      <c r="E93" s="226" t="s">
        <v>19</v>
      </c>
      <c r="F93" s="227" t="s">
        <v>1220</v>
      </c>
      <c r="G93" s="224"/>
      <c r="H93" s="228">
        <v>93.11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144</v>
      </c>
      <c r="AU93" s="234" t="s">
        <v>81</v>
      </c>
      <c r="AV93" s="13" t="s">
        <v>81</v>
      </c>
      <c r="AW93" s="13" t="s">
        <v>33</v>
      </c>
      <c r="AX93" s="13" t="s">
        <v>71</v>
      </c>
      <c r="AY93" s="234" t="s">
        <v>133</v>
      </c>
    </row>
    <row r="94" spans="1:51" s="13" customFormat="1" ht="12">
      <c r="A94" s="13"/>
      <c r="B94" s="223"/>
      <c r="C94" s="224"/>
      <c r="D94" s="225" t="s">
        <v>144</v>
      </c>
      <c r="E94" s="226" t="s">
        <v>19</v>
      </c>
      <c r="F94" s="227" t="s">
        <v>1221</v>
      </c>
      <c r="G94" s="224"/>
      <c r="H94" s="228">
        <v>93.134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144</v>
      </c>
      <c r="AU94" s="234" t="s">
        <v>81</v>
      </c>
      <c r="AV94" s="13" t="s">
        <v>81</v>
      </c>
      <c r="AW94" s="13" t="s">
        <v>33</v>
      </c>
      <c r="AX94" s="13" t="s">
        <v>71</v>
      </c>
      <c r="AY94" s="234" t="s">
        <v>133</v>
      </c>
    </row>
    <row r="95" spans="1:51" s="14" customFormat="1" ht="12">
      <c r="A95" s="14"/>
      <c r="B95" s="235"/>
      <c r="C95" s="236"/>
      <c r="D95" s="225" t="s">
        <v>144</v>
      </c>
      <c r="E95" s="237" t="s">
        <v>19</v>
      </c>
      <c r="F95" s="238" t="s">
        <v>166</v>
      </c>
      <c r="G95" s="236"/>
      <c r="H95" s="239">
        <v>186.244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144</v>
      </c>
      <c r="AU95" s="245" t="s">
        <v>81</v>
      </c>
      <c r="AV95" s="14" t="s">
        <v>140</v>
      </c>
      <c r="AW95" s="14" t="s">
        <v>33</v>
      </c>
      <c r="AX95" s="14" t="s">
        <v>79</v>
      </c>
      <c r="AY95" s="245" t="s">
        <v>133</v>
      </c>
    </row>
    <row r="96" spans="1:65" s="2" customFormat="1" ht="21.75" customHeight="1">
      <c r="A96" s="39"/>
      <c r="B96" s="40"/>
      <c r="C96" s="257" t="s">
        <v>140</v>
      </c>
      <c r="D96" s="257" t="s">
        <v>438</v>
      </c>
      <c r="E96" s="258" t="s">
        <v>1222</v>
      </c>
      <c r="F96" s="259" t="s">
        <v>1223</v>
      </c>
      <c r="G96" s="260" t="s">
        <v>288</v>
      </c>
      <c r="H96" s="261">
        <v>188</v>
      </c>
      <c r="I96" s="262"/>
      <c r="J96" s="263">
        <f>ROUND(I96*H96,2)</f>
        <v>0</v>
      </c>
      <c r="K96" s="259" t="s">
        <v>19</v>
      </c>
      <c r="L96" s="264"/>
      <c r="M96" s="265" t="s">
        <v>19</v>
      </c>
      <c r="N96" s="266" t="s">
        <v>42</v>
      </c>
      <c r="O96" s="85"/>
      <c r="P96" s="214">
        <f>O96*H96</f>
        <v>0</v>
      </c>
      <c r="Q96" s="214">
        <v>0.00018</v>
      </c>
      <c r="R96" s="214">
        <f>Q96*H96</f>
        <v>0.03384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190</v>
      </c>
      <c r="AT96" s="216" t="s">
        <v>438</v>
      </c>
      <c r="AU96" s="216" t="s">
        <v>81</v>
      </c>
      <c r="AY96" s="18" t="s">
        <v>133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140</v>
      </c>
      <c r="BM96" s="216" t="s">
        <v>1224</v>
      </c>
    </row>
    <row r="97" spans="1:51" s="16" customFormat="1" ht="12">
      <c r="A97" s="16"/>
      <c r="B97" s="267"/>
      <c r="C97" s="268"/>
      <c r="D97" s="225" t="s">
        <v>144</v>
      </c>
      <c r="E97" s="269" t="s">
        <v>19</v>
      </c>
      <c r="F97" s="270" t="s">
        <v>1225</v>
      </c>
      <c r="G97" s="268"/>
      <c r="H97" s="269" t="s">
        <v>19</v>
      </c>
      <c r="I97" s="271"/>
      <c r="J97" s="268"/>
      <c r="K97" s="268"/>
      <c r="L97" s="272"/>
      <c r="M97" s="273"/>
      <c r="N97" s="274"/>
      <c r="O97" s="274"/>
      <c r="P97" s="274"/>
      <c r="Q97" s="274"/>
      <c r="R97" s="274"/>
      <c r="S97" s="274"/>
      <c r="T97" s="275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T97" s="276" t="s">
        <v>144</v>
      </c>
      <c r="AU97" s="276" t="s">
        <v>81</v>
      </c>
      <c r="AV97" s="16" t="s">
        <v>79</v>
      </c>
      <c r="AW97" s="16" t="s">
        <v>33</v>
      </c>
      <c r="AX97" s="16" t="s">
        <v>71</v>
      </c>
      <c r="AY97" s="276" t="s">
        <v>133</v>
      </c>
    </row>
    <row r="98" spans="1:51" s="13" customFormat="1" ht="12">
      <c r="A98" s="13"/>
      <c r="B98" s="223"/>
      <c r="C98" s="224"/>
      <c r="D98" s="225" t="s">
        <v>144</v>
      </c>
      <c r="E98" s="226" t="s">
        <v>19</v>
      </c>
      <c r="F98" s="227" t="s">
        <v>1226</v>
      </c>
      <c r="G98" s="224"/>
      <c r="H98" s="228">
        <v>188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144</v>
      </c>
      <c r="AU98" s="234" t="s">
        <v>81</v>
      </c>
      <c r="AV98" s="13" t="s">
        <v>81</v>
      </c>
      <c r="AW98" s="13" t="s">
        <v>33</v>
      </c>
      <c r="AX98" s="13" t="s">
        <v>79</v>
      </c>
      <c r="AY98" s="234" t="s">
        <v>133</v>
      </c>
    </row>
    <row r="99" spans="1:65" s="2" customFormat="1" ht="24.15" customHeight="1">
      <c r="A99" s="39"/>
      <c r="B99" s="40"/>
      <c r="C99" s="257" t="s">
        <v>167</v>
      </c>
      <c r="D99" s="257" t="s">
        <v>438</v>
      </c>
      <c r="E99" s="258" t="s">
        <v>1227</v>
      </c>
      <c r="F99" s="259" t="s">
        <v>1228</v>
      </c>
      <c r="G99" s="260" t="s">
        <v>288</v>
      </c>
      <c r="H99" s="261">
        <v>376</v>
      </c>
      <c r="I99" s="262"/>
      <c r="J99" s="263">
        <f>ROUND(I99*H99,2)</f>
        <v>0</v>
      </c>
      <c r="K99" s="259" t="s">
        <v>19</v>
      </c>
      <c r="L99" s="264"/>
      <c r="M99" s="265" t="s">
        <v>19</v>
      </c>
      <c r="N99" s="266" t="s">
        <v>42</v>
      </c>
      <c r="O99" s="85"/>
      <c r="P99" s="214">
        <f>O99*H99</f>
        <v>0</v>
      </c>
      <c r="Q99" s="214">
        <v>0.00123</v>
      </c>
      <c r="R99" s="214">
        <f>Q99*H99</f>
        <v>0.46248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190</v>
      </c>
      <c r="AT99" s="216" t="s">
        <v>438</v>
      </c>
      <c r="AU99" s="216" t="s">
        <v>81</v>
      </c>
      <c r="AY99" s="18" t="s">
        <v>133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140</v>
      </c>
      <c r="BM99" s="216" t="s">
        <v>1229</v>
      </c>
    </row>
    <row r="100" spans="1:51" s="13" customFormat="1" ht="12">
      <c r="A100" s="13"/>
      <c r="B100" s="223"/>
      <c r="C100" s="224"/>
      <c r="D100" s="225" t="s">
        <v>144</v>
      </c>
      <c r="E100" s="226" t="s">
        <v>19</v>
      </c>
      <c r="F100" s="227" t="s">
        <v>1230</v>
      </c>
      <c r="G100" s="224"/>
      <c r="H100" s="228">
        <v>376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144</v>
      </c>
      <c r="AU100" s="234" t="s">
        <v>81</v>
      </c>
      <c r="AV100" s="13" t="s">
        <v>81</v>
      </c>
      <c r="AW100" s="13" t="s">
        <v>33</v>
      </c>
      <c r="AX100" s="13" t="s">
        <v>79</v>
      </c>
      <c r="AY100" s="234" t="s">
        <v>133</v>
      </c>
    </row>
    <row r="101" spans="1:65" s="2" customFormat="1" ht="16.5" customHeight="1">
      <c r="A101" s="39"/>
      <c r="B101" s="40"/>
      <c r="C101" s="257" t="s">
        <v>174</v>
      </c>
      <c r="D101" s="257" t="s">
        <v>438</v>
      </c>
      <c r="E101" s="258" t="s">
        <v>1231</v>
      </c>
      <c r="F101" s="259" t="s">
        <v>1232</v>
      </c>
      <c r="G101" s="260" t="s">
        <v>280</v>
      </c>
      <c r="H101" s="261">
        <v>186.244</v>
      </c>
      <c r="I101" s="262"/>
      <c r="J101" s="263">
        <f>ROUND(I101*H101,2)</f>
        <v>0</v>
      </c>
      <c r="K101" s="259" t="s">
        <v>19</v>
      </c>
      <c r="L101" s="264"/>
      <c r="M101" s="265" t="s">
        <v>19</v>
      </c>
      <c r="N101" s="266" t="s">
        <v>42</v>
      </c>
      <c r="O101" s="85"/>
      <c r="P101" s="214">
        <f>O101*H101</f>
        <v>0</v>
      </c>
      <c r="Q101" s="214">
        <v>0.04939</v>
      </c>
      <c r="R101" s="214">
        <f>Q101*H101</f>
        <v>9.198591160000001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190</v>
      </c>
      <c r="AT101" s="216" t="s">
        <v>438</v>
      </c>
      <c r="AU101" s="216" t="s">
        <v>81</v>
      </c>
      <c r="AY101" s="18" t="s">
        <v>133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140</v>
      </c>
      <c r="BM101" s="216" t="s">
        <v>1233</v>
      </c>
    </row>
    <row r="102" spans="1:51" s="16" customFormat="1" ht="12">
      <c r="A102" s="16"/>
      <c r="B102" s="267"/>
      <c r="C102" s="268"/>
      <c r="D102" s="225" t="s">
        <v>144</v>
      </c>
      <c r="E102" s="269" t="s">
        <v>19</v>
      </c>
      <c r="F102" s="270" t="s">
        <v>1234</v>
      </c>
      <c r="G102" s="268"/>
      <c r="H102" s="269" t="s">
        <v>19</v>
      </c>
      <c r="I102" s="271"/>
      <c r="J102" s="268"/>
      <c r="K102" s="268"/>
      <c r="L102" s="272"/>
      <c r="M102" s="273"/>
      <c r="N102" s="274"/>
      <c r="O102" s="274"/>
      <c r="P102" s="274"/>
      <c r="Q102" s="274"/>
      <c r="R102" s="274"/>
      <c r="S102" s="274"/>
      <c r="T102" s="275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T102" s="276" t="s">
        <v>144</v>
      </c>
      <c r="AU102" s="276" t="s">
        <v>81</v>
      </c>
      <c r="AV102" s="16" t="s">
        <v>79</v>
      </c>
      <c r="AW102" s="16" t="s">
        <v>33</v>
      </c>
      <c r="AX102" s="16" t="s">
        <v>71</v>
      </c>
      <c r="AY102" s="276" t="s">
        <v>133</v>
      </c>
    </row>
    <row r="103" spans="1:51" s="16" customFormat="1" ht="12">
      <c r="A103" s="16"/>
      <c r="B103" s="267"/>
      <c r="C103" s="268"/>
      <c r="D103" s="225" t="s">
        <v>144</v>
      </c>
      <c r="E103" s="269" t="s">
        <v>19</v>
      </c>
      <c r="F103" s="270" t="s">
        <v>1219</v>
      </c>
      <c r="G103" s="268"/>
      <c r="H103" s="269" t="s">
        <v>19</v>
      </c>
      <c r="I103" s="271"/>
      <c r="J103" s="268"/>
      <c r="K103" s="268"/>
      <c r="L103" s="272"/>
      <c r="M103" s="273"/>
      <c r="N103" s="274"/>
      <c r="O103" s="274"/>
      <c r="P103" s="274"/>
      <c r="Q103" s="274"/>
      <c r="R103" s="274"/>
      <c r="S103" s="274"/>
      <c r="T103" s="27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6" t="s">
        <v>144</v>
      </c>
      <c r="AU103" s="276" t="s">
        <v>81</v>
      </c>
      <c r="AV103" s="16" t="s">
        <v>79</v>
      </c>
      <c r="AW103" s="16" t="s">
        <v>33</v>
      </c>
      <c r="AX103" s="16" t="s">
        <v>71</v>
      </c>
      <c r="AY103" s="276" t="s">
        <v>133</v>
      </c>
    </row>
    <row r="104" spans="1:51" s="13" customFormat="1" ht="12">
      <c r="A104" s="13"/>
      <c r="B104" s="223"/>
      <c r="C104" s="224"/>
      <c r="D104" s="225" t="s">
        <v>144</v>
      </c>
      <c r="E104" s="226" t="s">
        <v>19</v>
      </c>
      <c r="F104" s="227" t="s">
        <v>1220</v>
      </c>
      <c r="G104" s="224"/>
      <c r="H104" s="228">
        <v>93.11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144</v>
      </c>
      <c r="AU104" s="234" t="s">
        <v>81</v>
      </c>
      <c r="AV104" s="13" t="s">
        <v>81</v>
      </c>
      <c r="AW104" s="13" t="s">
        <v>33</v>
      </c>
      <c r="AX104" s="13" t="s">
        <v>71</v>
      </c>
      <c r="AY104" s="234" t="s">
        <v>133</v>
      </c>
    </row>
    <row r="105" spans="1:51" s="13" customFormat="1" ht="12">
      <c r="A105" s="13"/>
      <c r="B105" s="223"/>
      <c r="C105" s="224"/>
      <c r="D105" s="225" t="s">
        <v>144</v>
      </c>
      <c r="E105" s="226" t="s">
        <v>19</v>
      </c>
      <c r="F105" s="227" t="s">
        <v>1221</v>
      </c>
      <c r="G105" s="224"/>
      <c r="H105" s="228">
        <v>93.134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144</v>
      </c>
      <c r="AU105" s="234" t="s">
        <v>81</v>
      </c>
      <c r="AV105" s="13" t="s">
        <v>81</v>
      </c>
      <c r="AW105" s="13" t="s">
        <v>33</v>
      </c>
      <c r="AX105" s="13" t="s">
        <v>71</v>
      </c>
      <c r="AY105" s="234" t="s">
        <v>133</v>
      </c>
    </row>
    <row r="106" spans="1:51" s="14" customFormat="1" ht="12">
      <c r="A106" s="14"/>
      <c r="B106" s="235"/>
      <c r="C106" s="236"/>
      <c r="D106" s="225" t="s">
        <v>144</v>
      </c>
      <c r="E106" s="237" t="s">
        <v>19</v>
      </c>
      <c r="F106" s="238" t="s">
        <v>166</v>
      </c>
      <c r="G106" s="236"/>
      <c r="H106" s="239">
        <v>186.244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144</v>
      </c>
      <c r="AU106" s="245" t="s">
        <v>81</v>
      </c>
      <c r="AV106" s="14" t="s">
        <v>140</v>
      </c>
      <c r="AW106" s="14" t="s">
        <v>33</v>
      </c>
      <c r="AX106" s="14" t="s">
        <v>79</v>
      </c>
      <c r="AY106" s="245" t="s">
        <v>133</v>
      </c>
    </row>
    <row r="107" spans="1:65" s="2" customFormat="1" ht="24.15" customHeight="1">
      <c r="A107" s="39"/>
      <c r="B107" s="40"/>
      <c r="C107" s="205" t="s">
        <v>185</v>
      </c>
      <c r="D107" s="205" t="s">
        <v>135</v>
      </c>
      <c r="E107" s="206" t="s">
        <v>1235</v>
      </c>
      <c r="F107" s="207" t="s">
        <v>1236</v>
      </c>
      <c r="G107" s="208" t="s">
        <v>280</v>
      </c>
      <c r="H107" s="209">
        <v>3.152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0.3431</v>
      </c>
      <c r="T107" s="215">
        <f>S107*H107</f>
        <v>1.0814512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140</v>
      </c>
      <c r="AT107" s="216" t="s">
        <v>135</v>
      </c>
      <c r="AU107" s="216" t="s">
        <v>81</v>
      </c>
      <c r="AY107" s="18" t="s">
        <v>133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140</v>
      </c>
      <c r="BM107" s="216" t="s">
        <v>1237</v>
      </c>
    </row>
    <row r="108" spans="1:51" s="16" customFormat="1" ht="12">
      <c r="A108" s="16"/>
      <c r="B108" s="267"/>
      <c r="C108" s="268"/>
      <c r="D108" s="225" t="s">
        <v>144</v>
      </c>
      <c r="E108" s="269" t="s">
        <v>19</v>
      </c>
      <c r="F108" s="270" t="s">
        <v>1238</v>
      </c>
      <c r="G108" s="268"/>
      <c r="H108" s="269" t="s">
        <v>19</v>
      </c>
      <c r="I108" s="271"/>
      <c r="J108" s="268"/>
      <c r="K108" s="268"/>
      <c r="L108" s="272"/>
      <c r="M108" s="273"/>
      <c r="N108" s="274"/>
      <c r="O108" s="274"/>
      <c r="P108" s="274"/>
      <c r="Q108" s="274"/>
      <c r="R108" s="274"/>
      <c r="S108" s="274"/>
      <c r="T108" s="275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T108" s="276" t="s">
        <v>144</v>
      </c>
      <c r="AU108" s="276" t="s">
        <v>81</v>
      </c>
      <c r="AV108" s="16" t="s">
        <v>79</v>
      </c>
      <c r="AW108" s="16" t="s">
        <v>33</v>
      </c>
      <c r="AX108" s="16" t="s">
        <v>71</v>
      </c>
      <c r="AY108" s="276" t="s">
        <v>133</v>
      </c>
    </row>
    <row r="109" spans="1:51" s="13" customFormat="1" ht="12">
      <c r="A109" s="13"/>
      <c r="B109" s="223"/>
      <c r="C109" s="224"/>
      <c r="D109" s="225" t="s">
        <v>144</v>
      </c>
      <c r="E109" s="226" t="s">
        <v>19</v>
      </c>
      <c r="F109" s="227" t="s">
        <v>1239</v>
      </c>
      <c r="G109" s="224"/>
      <c r="H109" s="228">
        <v>3.152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144</v>
      </c>
      <c r="AU109" s="234" t="s">
        <v>81</v>
      </c>
      <c r="AV109" s="13" t="s">
        <v>81</v>
      </c>
      <c r="AW109" s="13" t="s">
        <v>33</v>
      </c>
      <c r="AX109" s="13" t="s">
        <v>71</v>
      </c>
      <c r="AY109" s="234" t="s">
        <v>133</v>
      </c>
    </row>
    <row r="110" spans="1:51" s="14" customFormat="1" ht="12">
      <c r="A110" s="14"/>
      <c r="B110" s="235"/>
      <c r="C110" s="236"/>
      <c r="D110" s="225" t="s">
        <v>144</v>
      </c>
      <c r="E110" s="237" t="s">
        <v>19</v>
      </c>
      <c r="F110" s="238" t="s">
        <v>166</v>
      </c>
      <c r="G110" s="236"/>
      <c r="H110" s="239">
        <v>3.152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144</v>
      </c>
      <c r="AU110" s="245" t="s">
        <v>81</v>
      </c>
      <c r="AV110" s="14" t="s">
        <v>140</v>
      </c>
      <c r="AW110" s="14" t="s">
        <v>33</v>
      </c>
      <c r="AX110" s="14" t="s">
        <v>79</v>
      </c>
      <c r="AY110" s="245" t="s">
        <v>133</v>
      </c>
    </row>
    <row r="111" spans="1:65" s="2" customFormat="1" ht="24.15" customHeight="1">
      <c r="A111" s="39"/>
      <c r="B111" s="40"/>
      <c r="C111" s="205" t="s">
        <v>190</v>
      </c>
      <c r="D111" s="205" t="s">
        <v>135</v>
      </c>
      <c r="E111" s="206" t="s">
        <v>1240</v>
      </c>
      <c r="F111" s="207" t="s">
        <v>1241</v>
      </c>
      <c r="G111" s="208" t="s">
        <v>280</v>
      </c>
      <c r="H111" s="209">
        <v>10.067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0.36403</v>
      </c>
      <c r="T111" s="215">
        <f>S111*H111</f>
        <v>3.66469001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140</v>
      </c>
      <c r="AT111" s="216" t="s">
        <v>135</v>
      </c>
      <c r="AU111" s="216" t="s">
        <v>81</v>
      </c>
      <c r="AY111" s="18" t="s">
        <v>133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140</v>
      </c>
      <c r="BM111" s="216" t="s">
        <v>1242</v>
      </c>
    </row>
    <row r="112" spans="1:51" s="16" customFormat="1" ht="12">
      <c r="A112" s="16"/>
      <c r="B112" s="267"/>
      <c r="C112" s="268"/>
      <c r="D112" s="225" t="s">
        <v>144</v>
      </c>
      <c r="E112" s="269" t="s">
        <v>19</v>
      </c>
      <c r="F112" s="270" t="s">
        <v>1243</v>
      </c>
      <c r="G112" s="268"/>
      <c r="H112" s="269" t="s">
        <v>19</v>
      </c>
      <c r="I112" s="271"/>
      <c r="J112" s="268"/>
      <c r="K112" s="268"/>
      <c r="L112" s="272"/>
      <c r="M112" s="273"/>
      <c r="N112" s="274"/>
      <c r="O112" s="274"/>
      <c r="P112" s="274"/>
      <c r="Q112" s="274"/>
      <c r="R112" s="274"/>
      <c r="S112" s="274"/>
      <c r="T112" s="275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T112" s="276" t="s">
        <v>144</v>
      </c>
      <c r="AU112" s="276" t="s">
        <v>81</v>
      </c>
      <c r="AV112" s="16" t="s">
        <v>79</v>
      </c>
      <c r="AW112" s="16" t="s">
        <v>33</v>
      </c>
      <c r="AX112" s="16" t="s">
        <v>71</v>
      </c>
      <c r="AY112" s="276" t="s">
        <v>133</v>
      </c>
    </row>
    <row r="113" spans="1:51" s="13" customFormat="1" ht="12">
      <c r="A113" s="13"/>
      <c r="B113" s="223"/>
      <c r="C113" s="224"/>
      <c r="D113" s="225" t="s">
        <v>144</v>
      </c>
      <c r="E113" s="226" t="s">
        <v>19</v>
      </c>
      <c r="F113" s="227" t="s">
        <v>1244</v>
      </c>
      <c r="G113" s="224"/>
      <c r="H113" s="228">
        <v>10.067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144</v>
      </c>
      <c r="AU113" s="234" t="s">
        <v>81</v>
      </c>
      <c r="AV113" s="13" t="s">
        <v>81</v>
      </c>
      <c r="AW113" s="13" t="s">
        <v>33</v>
      </c>
      <c r="AX113" s="13" t="s">
        <v>71</v>
      </c>
      <c r="AY113" s="234" t="s">
        <v>133</v>
      </c>
    </row>
    <row r="114" spans="1:51" s="14" customFormat="1" ht="12">
      <c r="A114" s="14"/>
      <c r="B114" s="235"/>
      <c r="C114" s="236"/>
      <c r="D114" s="225" t="s">
        <v>144</v>
      </c>
      <c r="E114" s="237" t="s">
        <v>19</v>
      </c>
      <c r="F114" s="238" t="s">
        <v>166</v>
      </c>
      <c r="G114" s="236"/>
      <c r="H114" s="239">
        <v>10.067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144</v>
      </c>
      <c r="AU114" s="245" t="s">
        <v>81</v>
      </c>
      <c r="AV114" s="14" t="s">
        <v>140</v>
      </c>
      <c r="AW114" s="14" t="s">
        <v>33</v>
      </c>
      <c r="AX114" s="14" t="s">
        <v>79</v>
      </c>
      <c r="AY114" s="245" t="s">
        <v>133</v>
      </c>
    </row>
    <row r="115" spans="1:65" s="2" customFormat="1" ht="24.15" customHeight="1">
      <c r="A115" s="39"/>
      <c r="B115" s="40"/>
      <c r="C115" s="205" t="s">
        <v>197</v>
      </c>
      <c r="D115" s="205" t="s">
        <v>135</v>
      </c>
      <c r="E115" s="206" t="s">
        <v>1245</v>
      </c>
      <c r="F115" s="207" t="s">
        <v>1246</v>
      </c>
      <c r="G115" s="208" t="s">
        <v>280</v>
      </c>
      <c r="H115" s="209">
        <v>62.3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140</v>
      </c>
      <c r="AT115" s="216" t="s">
        <v>135</v>
      </c>
      <c r="AU115" s="216" t="s">
        <v>81</v>
      </c>
      <c r="AY115" s="18" t="s">
        <v>133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140</v>
      </c>
      <c r="BM115" s="216" t="s">
        <v>1247</v>
      </c>
    </row>
    <row r="116" spans="1:51" s="16" customFormat="1" ht="12">
      <c r="A116" s="16"/>
      <c r="B116" s="267"/>
      <c r="C116" s="268"/>
      <c r="D116" s="225" t="s">
        <v>144</v>
      </c>
      <c r="E116" s="269" t="s">
        <v>19</v>
      </c>
      <c r="F116" s="270" t="s">
        <v>1248</v>
      </c>
      <c r="G116" s="268"/>
      <c r="H116" s="269" t="s">
        <v>19</v>
      </c>
      <c r="I116" s="271"/>
      <c r="J116" s="268"/>
      <c r="K116" s="268"/>
      <c r="L116" s="272"/>
      <c r="M116" s="273"/>
      <c r="N116" s="274"/>
      <c r="O116" s="274"/>
      <c r="P116" s="274"/>
      <c r="Q116" s="274"/>
      <c r="R116" s="274"/>
      <c r="S116" s="274"/>
      <c r="T116" s="275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6" t="s">
        <v>144</v>
      </c>
      <c r="AU116" s="276" t="s">
        <v>81</v>
      </c>
      <c r="AV116" s="16" t="s">
        <v>79</v>
      </c>
      <c r="AW116" s="16" t="s">
        <v>33</v>
      </c>
      <c r="AX116" s="16" t="s">
        <v>71</v>
      </c>
      <c r="AY116" s="276" t="s">
        <v>133</v>
      </c>
    </row>
    <row r="117" spans="1:51" s="13" customFormat="1" ht="12">
      <c r="A117" s="13"/>
      <c r="B117" s="223"/>
      <c r="C117" s="224"/>
      <c r="D117" s="225" t="s">
        <v>144</v>
      </c>
      <c r="E117" s="226" t="s">
        <v>19</v>
      </c>
      <c r="F117" s="227" t="s">
        <v>1249</v>
      </c>
      <c r="G117" s="224"/>
      <c r="H117" s="228">
        <v>62.3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144</v>
      </c>
      <c r="AU117" s="234" t="s">
        <v>81</v>
      </c>
      <c r="AV117" s="13" t="s">
        <v>81</v>
      </c>
      <c r="AW117" s="13" t="s">
        <v>33</v>
      </c>
      <c r="AX117" s="13" t="s">
        <v>79</v>
      </c>
      <c r="AY117" s="234" t="s">
        <v>133</v>
      </c>
    </row>
    <row r="118" spans="1:65" s="2" customFormat="1" ht="24.15" customHeight="1">
      <c r="A118" s="39"/>
      <c r="B118" s="40"/>
      <c r="C118" s="205" t="s">
        <v>202</v>
      </c>
      <c r="D118" s="205" t="s">
        <v>135</v>
      </c>
      <c r="E118" s="206" t="s">
        <v>1250</v>
      </c>
      <c r="F118" s="207" t="s">
        <v>1246</v>
      </c>
      <c r="G118" s="208" t="s">
        <v>280</v>
      </c>
      <c r="H118" s="209">
        <v>59.297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42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140</v>
      </c>
      <c r="AT118" s="216" t="s">
        <v>135</v>
      </c>
      <c r="AU118" s="216" t="s">
        <v>81</v>
      </c>
      <c r="AY118" s="18" t="s">
        <v>133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79</v>
      </c>
      <c r="BK118" s="217">
        <f>ROUND(I118*H118,2)</f>
        <v>0</v>
      </c>
      <c r="BL118" s="18" t="s">
        <v>140</v>
      </c>
      <c r="BM118" s="216" t="s">
        <v>1251</v>
      </c>
    </row>
    <row r="119" spans="1:51" s="16" customFormat="1" ht="12">
      <c r="A119" s="16"/>
      <c r="B119" s="267"/>
      <c r="C119" s="268"/>
      <c r="D119" s="225" t="s">
        <v>144</v>
      </c>
      <c r="E119" s="269" t="s">
        <v>19</v>
      </c>
      <c r="F119" s="270" t="s">
        <v>1252</v>
      </c>
      <c r="G119" s="268"/>
      <c r="H119" s="269" t="s">
        <v>19</v>
      </c>
      <c r="I119" s="271"/>
      <c r="J119" s="268"/>
      <c r="K119" s="268"/>
      <c r="L119" s="272"/>
      <c r="M119" s="273"/>
      <c r="N119" s="274"/>
      <c r="O119" s="274"/>
      <c r="P119" s="274"/>
      <c r="Q119" s="274"/>
      <c r="R119" s="274"/>
      <c r="S119" s="274"/>
      <c r="T119" s="275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76" t="s">
        <v>144</v>
      </c>
      <c r="AU119" s="276" t="s">
        <v>81</v>
      </c>
      <c r="AV119" s="16" t="s">
        <v>79</v>
      </c>
      <c r="AW119" s="16" t="s">
        <v>33</v>
      </c>
      <c r="AX119" s="16" t="s">
        <v>71</v>
      </c>
      <c r="AY119" s="276" t="s">
        <v>133</v>
      </c>
    </row>
    <row r="120" spans="1:51" s="13" customFormat="1" ht="12">
      <c r="A120" s="13"/>
      <c r="B120" s="223"/>
      <c r="C120" s="224"/>
      <c r="D120" s="225" t="s">
        <v>144</v>
      </c>
      <c r="E120" s="226" t="s">
        <v>19</v>
      </c>
      <c r="F120" s="227" t="s">
        <v>1253</v>
      </c>
      <c r="G120" s="224"/>
      <c r="H120" s="228">
        <v>59.297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144</v>
      </c>
      <c r="AU120" s="234" t="s">
        <v>81</v>
      </c>
      <c r="AV120" s="13" t="s">
        <v>81</v>
      </c>
      <c r="AW120" s="13" t="s">
        <v>33</v>
      </c>
      <c r="AX120" s="13" t="s">
        <v>79</v>
      </c>
      <c r="AY120" s="234" t="s">
        <v>133</v>
      </c>
    </row>
    <row r="121" spans="1:65" s="2" customFormat="1" ht="16.5" customHeight="1">
      <c r="A121" s="39"/>
      <c r="B121" s="40"/>
      <c r="C121" s="205" t="s">
        <v>208</v>
      </c>
      <c r="D121" s="205" t="s">
        <v>135</v>
      </c>
      <c r="E121" s="206" t="s">
        <v>1254</v>
      </c>
      <c r="F121" s="207" t="s">
        <v>1255</v>
      </c>
      <c r="G121" s="208" t="s">
        <v>288</v>
      </c>
      <c r="H121" s="209">
        <v>188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140</v>
      </c>
      <c r="AT121" s="216" t="s">
        <v>135</v>
      </c>
      <c r="AU121" s="216" t="s">
        <v>81</v>
      </c>
      <c r="AY121" s="18" t="s">
        <v>133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140</v>
      </c>
      <c r="BM121" s="216" t="s">
        <v>1256</v>
      </c>
    </row>
    <row r="122" spans="1:51" s="16" customFormat="1" ht="12">
      <c r="A122" s="16"/>
      <c r="B122" s="267"/>
      <c r="C122" s="268"/>
      <c r="D122" s="225" t="s">
        <v>144</v>
      </c>
      <c r="E122" s="269" t="s">
        <v>19</v>
      </c>
      <c r="F122" s="270" t="s">
        <v>1257</v>
      </c>
      <c r="G122" s="268"/>
      <c r="H122" s="269" t="s">
        <v>19</v>
      </c>
      <c r="I122" s="271"/>
      <c r="J122" s="268"/>
      <c r="K122" s="268"/>
      <c r="L122" s="272"/>
      <c r="M122" s="273"/>
      <c r="N122" s="274"/>
      <c r="O122" s="274"/>
      <c r="P122" s="274"/>
      <c r="Q122" s="274"/>
      <c r="R122" s="274"/>
      <c r="S122" s="274"/>
      <c r="T122" s="275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76" t="s">
        <v>144</v>
      </c>
      <c r="AU122" s="276" t="s">
        <v>81</v>
      </c>
      <c r="AV122" s="16" t="s">
        <v>79</v>
      </c>
      <c r="AW122" s="16" t="s">
        <v>33</v>
      </c>
      <c r="AX122" s="16" t="s">
        <v>71</v>
      </c>
      <c r="AY122" s="276" t="s">
        <v>133</v>
      </c>
    </row>
    <row r="123" spans="1:51" s="16" customFormat="1" ht="12">
      <c r="A123" s="16"/>
      <c r="B123" s="267"/>
      <c r="C123" s="268"/>
      <c r="D123" s="225" t="s">
        <v>144</v>
      </c>
      <c r="E123" s="269" t="s">
        <v>19</v>
      </c>
      <c r="F123" s="270" t="s">
        <v>1225</v>
      </c>
      <c r="G123" s="268"/>
      <c r="H123" s="269" t="s">
        <v>19</v>
      </c>
      <c r="I123" s="271"/>
      <c r="J123" s="268"/>
      <c r="K123" s="268"/>
      <c r="L123" s="272"/>
      <c r="M123" s="273"/>
      <c r="N123" s="274"/>
      <c r="O123" s="274"/>
      <c r="P123" s="274"/>
      <c r="Q123" s="274"/>
      <c r="R123" s="274"/>
      <c r="S123" s="274"/>
      <c r="T123" s="275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6" t="s">
        <v>144</v>
      </c>
      <c r="AU123" s="276" t="s">
        <v>81</v>
      </c>
      <c r="AV123" s="16" t="s">
        <v>79</v>
      </c>
      <c r="AW123" s="16" t="s">
        <v>33</v>
      </c>
      <c r="AX123" s="16" t="s">
        <v>71</v>
      </c>
      <c r="AY123" s="276" t="s">
        <v>133</v>
      </c>
    </row>
    <row r="124" spans="1:51" s="13" customFormat="1" ht="12">
      <c r="A124" s="13"/>
      <c r="B124" s="223"/>
      <c r="C124" s="224"/>
      <c r="D124" s="225" t="s">
        <v>144</v>
      </c>
      <c r="E124" s="226" t="s">
        <v>19</v>
      </c>
      <c r="F124" s="227" t="s">
        <v>1226</v>
      </c>
      <c r="G124" s="224"/>
      <c r="H124" s="228">
        <v>188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144</v>
      </c>
      <c r="AU124" s="234" t="s">
        <v>81</v>
      </c>
      <c r="AV124" s="13" t="s">
        <v>81</v>
      </c>
      <c r="AW124" s="13" t="s">
        <v>33</v>
      </c>
      <c r="AX124" s="13" t="s">
        <v>79</v>
      </c>
      <c r="AY124" s="234" t="s">
        <v>133</v>
      </c>
    </row>
    <row r="125" spans="1:65" s="2" customFormat="1" ht="16.5" customHeight="1">
      <c r="A125" s="39"/>
      <c r="B125" s="40"/>
      <c r="C125" s="257" t="s">
        <v>214</v>
      </c>
      <c r="D125" s="257" t="s">
        <v>438</v>
      </c>
      <c r="E125" s="258" t="s">
        <v>1258</v>
      </c>
      <c r="F125" s="259" t="s">
        <v>1259</v>
      </c>
      <c r="G125" s="260" t="s">
        <v>1082</v>
      </c>
      <c r="H125" s="261">
        <v>255.68</v>
      </c>
      <c r="I125" s="262"/>
      <c r="J125" s="263">
        <f>ROUND(I125*H125,2)</f>
        <v>0</v>
      </c>
      <c r="K125" s="259" t="s">
        <v>19</v>
      </c>
      <c r="L125" s="264"/>
      <c r="M125" s="265" t="s">
        <v>19</v>
      </c>
      <c r="N125" s="266" t="s">
        <v>42</v>
      </c>
      <c r="O125" s="85"/>
      <c r="P125" s="214">
        <f>O125*H125</f>
        <v>0</v>
      </c>
      <c r="Q125" s="214">
        <v>0.001</v>
      </c>
      <c r="R125" s="214">
        <f>Q125*H125</f>
        <v>0.25568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190</v>
      </c>
      <c r="AT125" s="216" t="s">
        <v>438</v>
      </c>
      <c r="AU125" s="216" t="s">
        <v>81</v>
      </c>
      <c r="AY125" s="18" t="s">
        <v>133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140</v>
      </c>
      <c r="BM125" s="216" t="s">
        <v>1260</v>
      </c>
    </row>
    <row r="126" spans="1:51" s="16" customFormat="1" ht="12">
      <c r="A126" s="16"/>
      <c r="B126" s="267"/>
      <c r="C126" s="268"/>
      <c r="D126" s="225" t="s">
        <v>144</v>
      </c>
      <c r="E126" s="269" t="s">
        <v>19</v>
      </c>
      <c r="F126" s="270" t="s">
        <v>1261</v>
      </c>
      <c r="G126" s="268"/>
      <c r="H126" s="269" t="s">
        <v>19</v>
      </c>
      <c r="I126" s="271"/>
      <c r="J126" s="268"/>
      <c r="K126" s="268"/>
      <c r="L126" s="272"/>
      <c r="M126" s="273"/>
      <c r="N126" s="274"/>
      <c r="O126" s="274"/>
      <c r="P126" s="274"/>
      <c r="Q126" s="274"/>
      <c r="R126" s="274"/>
      <c r="S126" s="274"/>
      <c r="T126" s="275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6" t="s">
        <v>144</v>
      </c>
      <c r="AU126" s="276" t="s">
        <v>81</v>
      </c>
      <c r="AV126" s="16" t="s">
        <v>79</v>
      </c>
      <c r="AW126" s="16" t="s">
        <v>33</v>
      </c>
      <c r="AX126" s="16" t="s">
        <v>71</v>
      </c>
      <c r="AY126" s="276" t="s">
        <v>133</v>
      </c>
    </row>
    <row r="127" spans="1:51" s="13" customFormat="1" ht="12">
      <c r="A127" s="13"/>
      <c r="B127" s="223"/>
      <c r="C127" s="224"/>
      <c r="D127" s="225" t="s">
        <v>144</v>
      </c>
      <c r="E127" s="226" t="s">
        <v>19</v>
      </c>
      <c r="F127" s="227" t="s">
        <v>1262</v>
      </c>
      <c r="G127" s="224"/>
      <c r="H127" s="228">
        <v>255.68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144</v>
      </c>
      <c r="AU127" s="234" t="s">
        <v>81</v>
      </c>
      <c r="AV127" s="13" t="s">
        <v>81</v>
      </c>
      <c r="AW127" s="13" t="s">
        <v>33</v>
      </c>
      <c r="AX127" s="13" t="s">
        <v>79</v>
      </c>
      <c r="AY127" s="234" t="s">
        <v>133</v>
      </c>
    </row>
    <row r="128" spans="1:65" s="2" customFormat="1" ht="24.15" customHeight="1">
      <c r="A128" s="39"/>
      <c r="B128" s="40"/>
      <c r="C128" s="257" t="s">
        <v>222</v>
      </c>
      <c r="D128" s="257" t="s">
        <v>438</v>
      </c>
      <c r="E128" s="258" t="s">
        <v>1263</v>
      </c>
      <c r="F128" s="259" t="s">
        <v>1264</v>
      </c>
      <c r="G128" s="260" t="s">
        <v>193</v>
      </c>
      <c r="H128" s="261">
        <v>1.117</v>
      </c>
      <c r="I128" s="262"/>
      <c r="J128" s="263">
        <f>ROUND(I128*H128,2)</f>
        <v>0</v>
      </c>
      <c r="K128" s="259" t="s">
        <v>19</v>
      </c>
      <c r="L128" s="264"/>
      <c r="M128" s="265" t="s">
        <v>19</v>
      </c>
      <c r="N128" s="266" t="s">
        <v>42</v>
      </c>
      <c r="O128" s="85"/>
      <c r="P128" s="214">
        <f>O128*H128</f>
        <v>0</v>
      </c>
      <c r="Q128" s="214">
        <v>1</v>
      </c>
      <c r="R128" s="214">
        <f>Q128*H128</f>
        <v>1.117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190</v>
      </c>
      <c r="AT128" s="216" t="s">
        <v>438</v>
      </c>
      <c r="AU128" s="216" t="s">
        <v>81</v>
      </c>
      <c r="AY128" s="18" t="s">
        <v>133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140</v>
      </c>
      <c r="BM128" s="216" t="s">
        <v>1265</v>
      </c>
    </row>
    <row r="129" spans="1:51" s="16" customFormat="1" ht="12">
      <c r="A129" s="16"/>
      <c r="B129" s="267"/>
      <c r="C129" s="268"/>
      <c r="D129" s="225" t="s">
        <v>144</v>
      </c>
      <c r="E129" s="269" t="s">
        <v>19</v>
      </c>
      <c r="F129" s="270" t="s">
        <v>1266</v>
      </c>
      <c r="G129" s="268"/>
      <c r="H129" s="269" t="s">
        <v>19</v>
      </c>
      <c r="I129" s="271"/>
      <c r="J129" s="268"/>
      <c r="K129" s="268"/>
      <c r="L129" s="272"/>
      <c r="M129" s="273"/>
      <c r="N129" s="274"/>
      <c r="O129" s="274"/>
      <c r="P129" s="274"/>
      <c r="Q129" s="274"/>
      <c r="R129" s="274"/>
      <c r="S129" s="274"/>
      <c r="T129" s="275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6" t="s">
        <v>144</v>
      </c>
      <c r="AU129" s="276" t="s">
        <v>81</v>
      </c>
      <c r="AV129" s="16" t="s">
        <v>79</v>
      </c>
      <c r="AW129" s="16" t="s">
        <v>33</v>
      </c>
      <c r="AX129" s="16" t="s">
        <v>71</v>
      </c>
      <c r="AY129" s="276" t="s">
        <v>133</v>
      </c>
    </row>
    <row r="130" spans="1:51" s="13" customFormat="1" ht="12">
      <c r="A130" s="13"/>
      <c r="B130" s="223"/>
      <c r="C130" s="224"/>
      <c r="D130" s="225" t="s">
        <v>144</v>
      </c>
      <c r="E130" s="226" t="s">
        <v>19</v>
      </c>
      <c r="F130" s="227" t="s">
        <v>1267</v>
      </c>
      <c r="G130" s="224"/>
      <c r="H130" s="228">
        <v>1.117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144</v>
      </c>
      <c r="AU130" s="234" t="s">
        <v>81</v>
      </c>
      <c r="AV130" s="13" t="s">
        <v>81</v>
      </c>
      <c r="AW130" s="13" t="s">
        <v>33</v>
      </c>
      <c r="AX130" s="13" t="s">
        <v>79</v>
      </c>
      <c r="AY130" s="234" t="s">
        <v>133</v>
      </c>
    </row>
    <row r="131" spans="1:65" s="2" customFormat="1" ht="21.75" customHeight="1">
      <c r="A131" s="39"/>
      <c r="B131" s="40"/>
      <c r="C131" s="257" t="s">
        <v>229</v>
      </c>
      <c r="D131" s="257" t="s">
        <v>438</v>
      </c>
      <c r="E131" s="258" t="s">
        <v>1268</v>
      </c>
      <c r="F131" s="259" t="s">
        <v>1269</v>
      </c>
      <c r="G131" s="260" t="s">
        <v>288</v>
      </c>
      <c r="H131" s="261">
        <v>188</v>
      </c>
      <c r="I131" s="262"/>
      <c r="J131" s="263">
        <f>ROUND(I131*H131,2)</f>
        <v>0</v>
      </c>
      <c r="K131" s="259" t="s">
        <v>19</v>
      </c>
      <c r="L131" s="264"/>
      <c r="M131" s="265" t="s">
        <v>19</v>
      </c>
      <c r="N131" s="266" t="s">
        <v>42</v>
      </c>
      <c r="O131" s="85"/>
      <c r="P131" s="214">
        <f>O131*H131</f>
        <v>0</v>
      </c>
      <c r="Q131" s="214">
        <v>0.00742</v>
      </c>
      <c r="R131" s="214">
        <f>Q131*H131</f>
        <v>1.39496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190</v>
      </c>
      <c r="AT131" s="216" t="s">
        <v>438</v>
      </c>
      <c r="AU131" s="216" t="s">
        <v>81</v>
      </c>
      <c r="AY131" s="18" t="s">
        <v>133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140</v>
      </c>
      <c r="BM131" s="216" t="s">
        <v>1270</v>
      </c>
    </row>
    <row r="132" spans="1:51" s="16" customFormat="1" ht="12">
      <c r="A132" s="16"/>
      <c r="B132" s="267"/>
      <c r="C132" s="268"/>
      <c r="D132" s="225" t="s">
        <v>144</v>
      </c>
      <c r="E132" s="269" t="s">
        <v>19</v>
      </c>
      <c r="F132" s="270" t="s">
        <v>1271</v>
      </c>
      <c r="G132" s="268"/>
      <c r="H132" s="269" t="s">
        <v>19</v>
      </c>
      <c r="I132" s="271"/>
      <c r="J132" s="268"/>
      <c r="K132" s="268"/>
      <c r="L132" s="272"/>
      <c r="M132" s="273"/>
      <c r="N132" s="274"/>
      <c r="O132" s="274"/>
      <c r="P132" s="274"/>
      <c r="Q132" s="274"/>
      <c r="R132" s="274"/>
      <c r="S132" s="274"/>
      <c r="T132" s="27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6" t="s">
        <v>144</v>
      </c>
      <c r="AU132" s="276" t="s">
        <v>81</v>
      </c>
      <c r="AV132" s="16" t="s">
        <v>79</v>
      </c>
      <c r="AW132" s="16" t="s">
        <v>33</v>
      </c>
      <c r="AX132" s="16" t="s">
        <v>71</v>
      </c>
      <c r="AY132" s="276" t="s">
        <v>133</v>
      </c>
    </row>
    <row r="133" spans="1:51" s="16" customFormat="1" ht="12">
      <c r="A133" s="16"/>
      <c r="B133" s="267"/>
      <c r="C133" s="268"/>
      <c r="D133" s="225" t="s">
        <v>144</v>
      </c>
      <c r="E133" s="269" t="s">
        <v>19</v>
      </c>
      <c r="F133" s="270" t="s">
        <v>1225</v>
      </c>
      <c r="G133" s="268"/>
      <c r="H133" s="269" t="s">
        <v>19</v>
      </c>
      <c r="I133" s="271"/>
      <c r="J133" s="268"/>
      <c r="K133" s="268"/>
      <c r="L133" s="272"/>
      <c r="M133" s="273"/>
      <c r="N133" s="274"/>
      <c r="O133" s="274"/>
      <c r="P133" s="274"/>
      <c r="Q133" s="274"/>
      <c r="R133" s="274"/>
      <c r="S133" s="274"/>
      <c r="T133" s="27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6" t="s">
        <v>144</v>
      </c>
      <c r="AU133" s="276" t="s">
        <v>81</v>
      </c>
      <c r="AV133" s="16" t="s">
        <v>79</v>
      </c>
      <c r="AW133" s="16" t="s">
        <v>33</v>
      </c>
      <c r="AX133" s="16" t="s">
        <v>71</v>
      </c>
      <c r="AY133" s="276" t="s">
        <v>133</v>
      </c>
    </row>
    <row r="134" spans="1:51" s="13" customFormat="1" ht="12">
      <c r="A134" s="13"/>
      <c r="B134" s="223"/>
      <c r="C134" s="224"/>
      <c r="D134" s="225" t="s">
        <v>144</v>
      </c>
      <c r="E134" s="226" t="s">
        <v>19</v>
      </c>
      <c r="F134" s="227" t="s">
        <v>1226</v>
      </c>
      <c r="G134" s="224"/>
      <c r="H134" s="228">
        <v>188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144</v>
      </c>
      <c r="AU134" s="234" t="s">
        <v>81</v>
      </c>
      <c r="AV134" s="13" t="s">
        <v>81</v>
      </c>
      <c r="AW134" s="13" t="s">
        <v>33</v>
      </c>
      <c r="AX134" s="13" t="s">
        <v>79</v>
      </c>
      <c r="AY134" s="234" t="s">
        <v>133</v>
      </c>
    </row>
    <row r="135" spans="1:63" s="12" customFormat="1" ht="22.8" customHeight="1">
      <c r="A135" s="12"/>
      <c r="B135" s="189"/>
      <c r="C135" s="190"/>
      <c r="D135" s="191" t="s">
        <v>70</v>
      </c>
      <c r="E135" s="203" t="s">
        <v>197</v>
      </c>
      <c r="F135" s="203" t="s">
        <v>390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SUM(P136:P152)</f>
        <v>0</v>
      </c>
      <c r="Q135" s="197"/>
      <c r="R135" s="198">
        <f>SUM(R136:R152)</f>
        <v>11.405626250000001</v>
      </c>
      <c r="S135" s="197"/>
      <c r="T135" s="199">
        <f>SUM(T136:T152)</f>
        <v>0.003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79</v>
      </c>
      <c r="AT135" s="201" t="s">
        <v>70</v>
      </c>
      <c r="AU135" s="201" t="s">
        <v>79</v>
      </c>
      <c r="AY135" s="200" t="s">
        <v>133</v>
      </c>
      <c r="BK135" s="202">
        <f>SUM(BK136:BK152)</f>
        <v>0</v>
      </c>
    </row>
    <row r="136" spans="1:65" s="2" customFormat="1" ht="37.8" customHeight="1">
      <c r="A136" s="39"/>
      <c r="B136" s="40"/>
      <c r="C136" s="205" t="s">
        <v>8</v>
      </c>
      <c r="D136" s="205" t="s">
        <v>135</v>
      </c>
      <c r="E136" s="206" t="s">
        <v>1272</v>
      </c>
      <c r="F136" s="207" t="s">
        <v>1273</v>
      </c>
      <c r="G136" s="208" t="s">
        <v>280</v>
      </c>
      <c r="H136" s="209">
        <v>195.557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0.04125</v>
      </c>
      <c r="R136" s="214">
        <f>Q136*H136</f>
        <v>8.06672625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140</v>
      </c>
      <c r="AT136" s="216" t="s">
        <v>135</v>
      </c>
      <c r="AU136" s="216" t="s">
        <v>81</v>
      </c>
      <c r="AY136" s="18" t="s">
        <v>133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140</v>
      </c>
      <c r="BM136" s="216" t="s">
        <v>1274</v>
      </c>
    </row>
    <row r="137" spans="1:51" s="16" customFormat="1" ht="12">
      <c r="A137" s="16"/>
      <c r="B137" s="267"/>
      <c r="C137" s="268"/>
      <c r="D137" s="225" t="s">
        <v>144</v>
      </c>
      <c r="E137" s="269" t="s">
        <v>19</v>
      </c>
      <c r="F137" s="270" t="s">
        <v>1275</v>
      </c>
      <c r="G137" s="268"/>
      <c r="H137" s="269" t="s">
        <v>19</v>
      </c>
      <c r="I137" s="271"/>
      <c r="J137" s="268"/>
      <c r="K137" s="268"/>
      <c r="L137" s="272"/>
      <c r="M137" s="273"/>
      <c r="N137" s="274"/>
      <c r="O137" s="274"/>
      <c r="P137" s="274"/>
      <c r="Q137" s="274"/>
      <c r="R137" s="274"/>
      <c r="S137" s="274"/>
      <c r="T137" s="27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6" t="s">
        <v>144</v>
      </c>
      <c r="AU137" s="276" t="s">
        <v>81</v>
      </c>
      <c r="AV137" s="16" t="s">
        <v>79</v>
      </c>
      <c r="AW137" s="16" t="s">
        <v>33</v>
      </c>
      <c r="AX137" s="16" t="s">
        <v>71</v>
      </c>
      <c r="AY137" s="276" t="s">
        <v>133</v>
      </c>
    </row>
    <row r="138" spans="1:51" s="13" customFormat="1" ht="12">
      <c r="A138" s="13"/>
      <c r="B138" s="223"/>
      <c r="C138" s="224"/>
      <c r="D138" s="225" t="s">
        <v>144</v>
      </c>
      <c r="E138" s="226" t="s">
        <v>19</v>
      </c>
      <c r="F138" s="227" t="s">
        <v>1276</v>
      </c>
      <c r="G138" s="224"/>
      <c r="H138" s="228">
        <v>97.766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144</v>
      </c>
      <c r="AU138" s="234" t="s">
        <v>81</v>
      </c>
      <c r="AV138" s="13" t="s">
        <v>81</v>
      </c>
      <c r="AW138" s="13" t="s">
        <v>33</v>
      </c>
      <c r="AX138" s="13" t="s">
        <v>71</v>
      </c>
      <c r="AY138" s="234" t="s">
        <v>133</v>
      </c>
    </row>
    <row r="139" spans="1:51" s="13" customFormat="1" ht="12">
      <c r="A139" s="13"/>
      <c r="B139" s="223"/>
      <c r="C139" s="224"/>
      <c r="D139" s="225" t="s">
        <v>144</v>
      </c>
      <c r="E139" s="226" t="s">
        <v>19</v>
      </c>
      <c r="F139" s="227" t="s">
        <v>1277</v>
      </c>
      <c r="G139" s="224"/>
      <c r="H139" s="228">
        <v>97.791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144</v>
      </c>
      <c r="AU139" s="234" t="s">
        <v>81</v>
      </c>
      <c r="AV139" s="13" t="s">
        <v>81</v>
      </c>
      <c r="AW139" s="13" t="s">
        <v>33</v>
      </c>
      <c r="AX139" s="13" t="s">
        <v>71</v>
      </c>
      <c r="AY139" s="234" t="s">
        <v>133</v>
      </c>
    </row>
    <row r="140" spans="1:51" s="14" customFormat="1" ht="12">
      <c r="A140" s="14"/>
      <c r="B140" s="235"/>
      <c r="C140" s="236"/>
      <c r="D140" s="225" t="s">
        <v>144</v>
      </c>
      <c r="E140" s="237" t="s">
        <v>19</v>
      </c>
      <c r="F140" s="238" t="s">
        <v>166</v>
      </c>
      <c r="G140" s="236"/>
      <c r="H140" s="239">
        <v>195.557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144</v>
      </c>
      <c r="AU140" s="245" t="s">
        <v>81</v>
      </c>
      <c r="AV140" s="14" t="s">
        <v>140</v>
      </c>
      <c r="AW140" s="14" t="s">
        <v>33</v>
      </c>
      <c r="AX140" s="14" t="s">
        <v>79</v>
      </c>
      <c r="AY140" s="245" t="s">
        <v>133</v>
      </c>
    </row>
    <row r="141" spans="1:65" s="2" customFormat="1" ht="24.15" customHeight="1">
      <c r="A141" s="39"/>
      <c r="B141" s="40"/>
      <c r="C141" s="257" t="s">
        <v>239</v>
      </c>
      <c r="D141" s="257" t="s">
        <v>438</v>
      </c>
      <c r="E141" s="258" t="s">
        <v>1278</v>
      </c>
      <c r="F141" s="259" t="s">
        <v>1279</v>
      </c>
      <c r="G141" s="260" t="s">
        <v>193</v>
      </c>
      <c r="H141" s="261">
        <v>3.324</v>
      </c>
      <c r="I141" s="262"/>
      <c r="J141" s="263">
        <f>ROUND(I141*H141,2)</f>
        <v>0</v>
      </c>
      <c r="K141" s="259" t="s">
        <v>19</v>
      </c>
      <c r="L141" s="264"/>
      <c r="M141" s="265" t="s">
        <v>19</v>
      </c>
      <c r="N141" s="266" t="s">
        <v>42</v>
      </c>
      <c r="O141" s="85"/>
      <c r="P141" s="214">
        <f>O141*H141</f>
        <v>0</v>
      </c>
      <c r="Q141" s="214">
        <v>1</v>
      </c>
      <c r="R141" s="214">
        <f>Q141*H141</f>
        <v>3.324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190</v>
      </c>
      <c r="AT141" s="216" t="s">
        <v>438</v>
      </c>
      <c r="AU141" s="216" t="s">
        <v>81</v>
      </c>
      <c r="AY141" s="18" t="s">
        <v>133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79</v>
      </c>
      <c r="BK141" s="217">
        <f>ROUND(I141*H141,2)</f>
        <v>0</v>
      </c>
      <c r="BL141" s="18" t="s">
        <v>140</v>
      </c>
      <c r="BM141" s="216" t="s">
        <v>1280</v>
      </c>
    </row>
    <row r="142" spans="1:51" s="13" customFormat="1" ht="12">
      <c r="A142" s="13"/>
      <c r="B142" s="223"/>
      <c r="C142" s="224"/>
      <c r="D142" s="225" t="s">
        <v>144</v>
      </c>
      <c r="E142" s="226" t="s">
        <v>19</v>
      </c>
      <c r="F142" s="227" t="s">
        <v>1281</v>
      </c>
      <c r="G142" s="224"/>
      <c r="H142" s="228">
        <v>3.324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144</v>
      </c>
      <c r="AU142" s="234" t="s">
        <v>81</v>
      </c>
      <c r="AV142" s="13" t="s">
        <v>81</v>
      </c>
      <c r="AW142" s="13" t="s">
        <v>33</v>
      </c>
      <c r="AX142" s="13" t="s">
        <v>79</v>
      </c>
      <c r="AY142" s="234" t="s">
        <v>133</v>
      </c>
    </row>
    <row r="143" spans="1:65" s="2" customFormat="1" ht="24.15" customHeight="1">
      <c r="A143" s="39"/>
      <c r="B143" s="40"/>
      <c r="C143" s="205" t="s">
        <v>245</v>
      </c>
      <c r="D143" s="205" t="s">
        <v>135</v>
      </c>
      <c r="E143" s="206" t="s">
        <v>1282</v>
      </c>
      <c r="F143" s="207" t="s">
        <v>1283</v>
      </c>
      <c r="G143" s="208" t="s">
        <v>288</v>
      </c>
      <c r="H143" s="209">
        <v>2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140</v>
      </c>
      <c r="AT143" s="216" t="s">
        <v>135</v>
      </c>
      <c r="AU143" s="216" t="s">
        <v>81</v>
      </c>
      <c r="AY143" s="18" t="s">
        <v>133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140</v>
      </c>
      <c r="BM143" s="216" t="s">
        <v>1284</v>
      </c>
    </row>
    <row r="144" spans="1:51" s="16" customFormat="1" ht="12">
      <c r="A144" s="16"/>
      <c r="B144" s="267"/>
      <c r="C144" s="268"/>
      <c r="D144" s="225" t="s">
        <v>144</v>
      </c>
      <c r="E144" s="269" t="s">
        <v>19</v>
      </c>
      <c r="F144" s="270" t="s">
        <v>1285</v>
      </c>
      <c r="G144" s="268"/>
      <c r="H144" s="269" t="s">
        <v>19</v>
      </c>
      <c r="I144" s="271"/>
      <c r="J144" s="268"/>
      <c r="K144" s="268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144</v>
      </c>
      <c r="AU144" s="276" t="s">
        <v>81</v>
      </c>
      <c r="AV144" s="16" t="s">
        <v>79</v>
      </c>
      <c r="AW144" s="16" t="s">
        <v>33</v>
      </c>
      <c r="AX144" s="16" t="s">
        <v>71</v>
      </c>
      <c r="AY144" s="276" t="s">
        <v>133</v>
      </c>
    </row>
    <row r="145" spans="1:51" s="13" customFormat="1" ht="12">
      <c r="A145" s="13"/>
      <c r="B145" s="223"/>
      <c r="C145" s="224"/>
      <c r="D145" s="225" t="s">
        <v>144</v>
      </c>
      <c r="E145" s="226" t="s">
        <v>19</v>
      </c>
      <c r="F145" s="227" t="s">
        <v>81</v>
      </c>
      <c r="G145" s="224"/>
      <c r="H145" s="228">
        <v>2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144</v>
      </c>
      <c r="AU145" s="234" t="s">
        <v>81</v>
      </c>
      <c r="AV145" s="13" t="s">
        <v>81</v>
      </c>
      <c r="AW145" s="13" t="s">
        <v>33</v>
      </c>
      <c r="AX145" s="13" t="s">
        <v>79</v>
      </c>
      <c r="AY145" s="234" t="s">
        <v>133</v>
      </c>
    </row>
    <row r="146" spans="1:65" s="2" customFormat="1" ht="16.5" customHeight="1">
      <c r="A146" s="39"/>
      <c r="B146" s="40"/>
      <c r="C146" s="257" t="s">
        <v>250</v>
      </c>
      <c r="D146" s="257" t="s">
        <v>438</v>
      </c>
      <c r="E146" s="258" t="s">
        <v>1286</v>
      </c>
      <c r="F146" s="259" t="s">
        <v>1287</v>
      </c>
      <c r="G146" s="260" t="s">
        <v>288</v>
      </c>
      <c r="H146" s="261">
        <v>2</v>
      </c>
      <c r="I146" s="262"/>
      <c r="J146" s="263">
        <f>ROUND(I146*H146,2)</f>
        <v>0</v>
      </c>
      <c r="K146" s="259" t="s">
        <v>19</v>
      </c>
      <c r="L146" s="264"/>
      <c r="M146" s="265" t="s">
        <v>19</v>
      </c>
      <c r="N146" s="266" t="s">
        <v>42</v>
      </c>
      <c r="O146" s="85"/>
      <c r="P146" s="214">
        <f>O146*H146</f>
        <v>0</v>
      </c>
      <c r="Q146" s="214">
        <v>0.00265</v>
      </c>
      <c r="R146" s="214">
        <f>Q146*H146</f>
        <v>0.0053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190</v>
      </c>
      <c r="AT146" s="216" t="s">
        <v>438</v>
      </c>
      <c r="AU146" s="216" t="s">
        <v>81</v>
      </c>
      <c r="AY146" s="18" t="s">
        <v>133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140</v>
      </c>
      <c r="BM146" s="216" t="s">
        <v>1288</v>
      </c>
    </row>
    <row r="147" spans="1:65" s="2" customFormat="1" ht="16.5" customHeight="1">
      <c r="A147" s="39"/>
      <c r="B147" s="40"/>
      <c r="C147" s="257" t="s">
        <v>256</v>
      </c>
      <c r="D147" s="257" t="s">
        <v>438</v>
      </c>
      <c r="E147" s="258" t="s">
        <v>1289</v>
      </c>
      <c r="F147" s="259" t="s">
        <v>1290</v>
      </c>
      <c r="G147" s="260" t="s">
        <v>288</v>
      </c>
      <c r="H147" s="261">
        <v>2</v>
      </c>
      <c r="I147" s="262"/>
      <c r="J147" s="263">
        <f>ROUND(I147*H147,2)</f>
        <v>0</v>
      </c>
      <c r="K147" s="259" t="s">
        <v>19</v>
      </c>
      <c r="L147" s="264"/>
      <c r="M147" s="265" t="s">
        <v>19</v>
      </c>
      <c r="N147" s="266" t="s">
        <v>42</v>
      </c>
      <c r="O147" s="85"/>
      <c r="P147" s="214">
        <f>O147*H147</f>
        <v>0</v>
      </c>
      <c r="Q147" s="214">
        <v>0.0032</v>
      </c>
      <c r="R147" s="214">
        <f>Q147*H147</f>
        <v>0.0064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190</v>
      </c>
      <c r="AT147" s="216" t="s">
        <v>438</v>
      </c>
      <c r="AU147" s="216" t="s">
        <v>81</v>
      </c>
      <c r="AY147" s="18" t="s">
        <v>133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140</v>
      </c>
      <c r="BM147" s="216" t="s">
        <v>1291</v>
      </c>
    </row>
    <row r="148" spans="1:65" s="2" customFormat="1" ht="16.5" customHeight="1">
      <c r="A148" s="39"/>
      <c r="B148" s="40"/>
      <c r="C148" s="257" t="s">
        <v>263</v>
      </c>
      <c r="D148" s="257" t="s">
        <v>438</v>
      </c>
      <c r="E148" s="258" t="s">
        <v>1292</v>
      </c>
      <c r="F148" s="259" t="s">
        <v>1293</v>
      </c>
      <c r="G148" s="260" t="s">
        <v>288</v>
      </c>
      <c r="H148" s="261">
        <v>1</v>
      </c>
      <c r="I148" s="262"/>
      <c r="J148" s="263">
        <f>ROUND(I148*H148,2)</f>
        <v>0</v>
      </c>
      <c r="K148" s="259" t="s">
        <v>19</v>
      </c>
      <c r="L148" s="264"/>
      <c r="M148" s="265" t="s">
        <v>19</v>
      </c>
      <c r="N148" s="266" t="s">
        <v>42</v>
      </c>
      <c r="O148" s="85"/>
      <c r="P148" s="214">
        <f>O148*H148</f>
        <v>0</v>
      </c>
      <c r="Q148" s="214">
        <v>0.0032</v>
      </c>
      <c r="R148" s="214">
        <f>Q148*H148</f>
        <v>0.0032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190</v>
      </c>
      <c r="AT148" s="216" t="s">
        <v>438</v>
      </c>
      <c r="AU148" s="216" t="s">
        <v>81</v>
      </c>
      <c r="AY148" s="18" t="s">
        <v>133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140</v>
      </c>
      <c r="BM148" s="216" t="s">
        <v>1294</v>
      </c>
    </row>
    <row r="149" spans="1:51" s="13" customFormat="1" ht="12">
      <c r="A149" s="13"/>
      <c r="B149" s="223"/>
      <c r="C149" s="224"/>
      <c r="D149" s="225" t="s">
        <v>144</v>
      </c>
      <c r="E149" s="226" t="s">
        <v>19</v>
      </c>
      <c r="F149" s="227" t="s">
        <v>79</v>
      </c>
      <c r="G149" s="224"/>
      <c r="H149" s="228">
        <v>1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144</v>
      </c>
      <c r="AU149" s="234" t="s">
        <v>81</v>
      </c>
      <c r="AV149" s="13" t="s">
        <v>81</v>
      </c>
      <c r="AW149" s="13" t="s">
        <v>33</v>
      </c>
      <c r="AX149" s="13" t="s">
        <v>79</v>
      </c>
      <c r="AY149" s="234" t="s">
        <v>133</v>
      </c>
    </row>
    <row r="150" spans="1:65" s="2" customFormat="1" ht="24.15" customHeight="1">
      <c r="A150" s="39"/>
      <c r="B150" s="40"/>
      <c r="C150" s="205" t="s">
        <v>7</v>
      </c>
      <c r="D150" s="205" t="s">
        <v>135</v>
      </c>
      <c r="E150" s="206" t="s">
        <v>1295</v>
      </c>
      <c r="F150" s="207" t="s">
        <v>1296</v>
      </c>
      <c r="G150" s="208" t="s">
        <v>288</v>
      </c>
      <c r="H150" s="209">
        <v>1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42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0.003</v>
      </c>
      <c r="T150" s="215">
        <f>S150*H150</f>
        <v>0.003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140</v>
      </c>
      <c r="AT150" s="216" t="s">
        <v>135</v>
      </c>
      <c r="AU150" s="216" t="s">
        <v>81</v>
      </c>
      <c r="AY150" s="18" t="s">
        <v>133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140</v>
      </c>
      <c r="BM150" s="216" t="s">
        <v>1297</v>
      </c>
    </row>
    <row r="151" spans="1:51" s="16" customFormat="1" ht="12">
      <c r="A151" s="16"/>
      <c r="B151" s="267"/>
      <c r="C151" s="268"/>
      <c r="D151" s="225" t="s">
        <v>144</v>
      </c>
      <c r="E151" s="269" t="s">
        <v>19</v>
      </c>
      <c r="F151" s="270" t="s">
        <v>1298</v>
      </c>
      <c r="G151" s="268"/>
      <c r="H151" s="269" t="s">
        <v>19</v>
      </c>
      <c r="I151" s="271"/>
      <c r="J151" s="268"/>
      <c r="K151" s="268"/>
      <c r="L151" s="272"/>
      <c r="M151" s="273"/>
      <c r="N151" s="274"/>
      <c r="O151" s="274"/>
      <c r="P151" s="274"/>
      <c r="Q151" s="274"/>
      <c r="R151" s="274"/>
      <c r="S151" s="274"/>
      <c r="T151" s="275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6" t="s">
        <v>144</v>
      </c>
      <c r="AU151" s="276" t="s">
        <v>81</v>
      </c>
      <c r="AV151" s="16" t="s">
        <v>79</v>
      </c>
      <c r="AW151" s="16" t="s">
        <v>33</v>
      </c>
      <c r="AX151" s="16" t="s">
        <v>71</v>
      </c>
      <c r="AY151" s="276" t="s">
        <v>133</v>
      </c>
    </row>
    <row r="152" spans="1:51" s="13" customFormat="1" ht="12">
      <c r="A152" s="13"/>
      <c r="B152" s="223"/>
      <c r="C152" s="224"/>
      <c r="D152" s="225" t="s">
        <v>144</v>
      </c>
      <c r="E152" s="226" t="s">
        <v>19</v>
      </c>
      <c r="F152" s="227" t="s">
        <v>79</v>
      </c>
      <c r="G152" s="224"/>
      <c r="H152" s="228">
        <v>1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144</v>
      </c>
      <c r="AU152" s="234" t="s">
        <v>81</v>
      </c>
      <c r="AV152" s="13" t="s">
        <v>81</v>
      </c>
      <c r="AW152" s="13" t="s">
        <v>33</v>
      </c>
      <c r="AX152" s="13" t="s">
        <v>79</v>
      </c>
      <c r="AY152" s="234" t="s">
        <v>133</v>
      </c>
    </row>
    <row r="153" spans="1:63" s="12" customFormat="1" ht="22.8" customHeight="1">
      <c r="A153" s="12"/>
      <c r="B153" s="189"/>
      <c r="C153" s="190"/>
      <c r="D153" s="191" t="s">
        <v>70</v>
      </c>
      <c r="E153" s="203" t="s">
        <v>514</v>
      </c>
      <c r="F153" s="203" t="s">
        <v>515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SUM(P154:P158)</f>
        <v>0</v>
      </c>
      <c r="Q153" s="197"/>
      <c r="R153" s="198">
        <f>SUM(R154:R158)</f>
        <v>0</v>
      </c>
      <c r="S153" s="197"/>
      <c r="T153" s="199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79</v>
      </c>
      <c r="AT153" s="201" t="s">
        <v>70</v>
      </c>
      <c r="AU153" s="201" t="s">
        <v>79</v>
      </c>
      <c r="AY153" s="200" t="s">
        <v>133</v>
      </c>
      <c r="BK153" s="202">
        <f>SUM(BK154:BK158)</f>
        <v>0</v>
      </c>
    </row>
    <row r="154" spans="1:65" s="2" customFormat="1" ht="37.8" customHeight="1">
      <c r="A154" s="39"/>
      <c r="B154" s="40"/>
      <c r="C154" s="205" t="s">
        <v>277</v>
      </c>
      <c r="D154" s="205" t="s">
        <v>135</v>
      </c>
      <c r="E154" s="206" t="s">
        <v>605</v>
      </c>
      <c r="F154" s="207" t="s">
        <v>606</v>
      </c>
      <c r="G154" s="208" t="s">
        <v>193</v>
      </c>
      <c r="H154" s="209">
        <v>6.749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140</v>
      </c>
      <c r="AT154" s="216" t="s">
        <v>135</v>
      </c>
      <c r="AU154" s="216" t="s">
        <v>81</v>
      </c>
      <c r="AY154" s="18" t="s">
        <v>133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140</v>
      </c>
      <c r="BM154" s="216" t="s">
        <v>1299</v>
      </c>
    </row>
    <row r="155" spans="1:51" s="16" customFormat="1" ht="12">
      <c r="A155" s="16"/>
      <c r="B155" s="267"/>
      <c r="C155" s="268"/>
      <c r="D155" s="225" t="s">
        <v>144</v>
      </c>
      <c r="E155" s="269" t="s">
        <v>19</v>
      </c>
      <c r="F155" s="270" t="s">
        <v>1300</v>
      </c>
      <c r="G155" s="268"/>
      <c r="H155" s="269" t="s">
        <v>19</v>
      </c>
      <c r="I155" s="271"/>
      <c r="J155" s="268"/>
      <c r="K155" s="268"/>
      <c r="L155" s="272"/>
      <c r="M155" s="273"/>
      <c r="N155" s="274"/>
      <c r="O155" s="274"/>
      <c r="P155" s="274"/>
      <c r="Q155" s="274"/>
      <c r="R155" s="274"/>
      <c r="S155" s="274"/>
      <c r="T155" s="275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76" t="s">
        <v>144</v>
      </c>
      <c r="AU155" s="276" t="s">
        <v>81</v>
      </c>
      <c r="AV155" s="16" t="s">
        <v>79</v>
      </c>
      <c r="AW155" s="16" t="s">
        <v>33</v>
      </c>
      <c r="AX155" s="16" t="s">
        <v>71</v>
      </c>
      <c r="AY155" s="276" t="s">
        <v>133</v>
      </c>
    </row>
    <row r="156" spans="1:51" s="13" customFormat="1" ht="12">
      <c r="A156" s="13"/>
      <c r="B156" s="223"/>
      <c r="C156" s="224"/>
      <c r="D156" s="225" t="s">
        <v>144</v>
      </c>
      <c r="E156" s="226" t="s">
        <v>19</v>
      </c>
      <c r="F156" s="227" t="s">
        <v>1301</v>
      </c>
      <c r="G156" s="224"/>
      <c r="H156" s="228">
        <v>0.977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144</v>
      </c>
      <c r="AU156" s="234" t="s">
        <v>81</v>
      </c>
      <c r="AV156" s="13" t="s">
        <v>81</v>
      </c>
      <c r="AW156" s="13" t="s">
        <v>33</v>
      </c>
      <c r="AX156" s="13" t="s">
        <v>71</v>
      </c>
      <c r="AY156" s="234" t="s">
        <v>133</v>
      </c>
    </row>
    <row r="157" spans="1:51" s="13" customFormat="1" ht="12">
      <c r="A157" s="13"/>
      <c r="B157" s="223"/>
      <c r="C157" s="224"/>
      <c r="D157" s="225" t="s">
        <v>144</v>
      </c>
      <c r="E157" s="226" t="s">
        <v>19</v>
      </c>
      <c r="F157" s="227" t="s">
        <v>1302</v>
      </c>
      <c r="G157" s="224"/>
      <c r="H157" s="228">
        <v>5.772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144</v>
      </c>
      <c r="AU157" s="234" t="s">
        <v>81</v>
      </c>
      <c r="AV157" s="13" t="s">
        <v>81</v>
      </c>
      <c r="AW157" s="13" t="s">
        <v>33</v>
      </c>
      <c r="AX157" s="13" t="s">
        <v>71</v>
      </c>
      <c r="AY157" s="234" t="s">
        <v>133</v>
      </c>
    </row>
    <row r="158" spans="1:51" s="14" customFormat="1" ht="12">
      <c r="A158" s="14"/>
      <c r="B158" s="235"/>
      <c r="C158" s="236"/>
      <c r="D158" s="225" t="s">
        <v>144</v>
      </c>
      <c r="E158" s="237" t="s">
        <v>19</v>
      </c>
      <c r="F158" s="238" t="s">
        <v>166</v>
      </c>
      <c r="G158" s="236"/>
      <c r="H158" s="239">
        <v>6.749</v>
      </c>
      <c r="I158" s="240"/>
      <c r="J158" s="236"/>
      <c r="K158" s="236"/>
      <c r="L158" s="241"/>
      <c r="M158" s="281"/>
      <c r="N158" s="282"/>
      <c r="O158" s="282"/>
      <c r="P158" s="282"/>
      <c r="Q158" s="282"/>
      <c r="R158" s="282"/>
      <c r="S158" s="282"/>
      <c r="T158" s="28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144</v>
      </c>
      <c r="AU158" s="245" t="s">
        <v>81</v>
      </c>
      <c r="AV158" s="14" t="s">
        <v>140</v>
      </c>
      <c r="AW158" s="14" t="s">
        <v>33</v>
      </c>
      <c r="AX158" s="14" t="s">
        <v>79</v>
      </c>
      <c r="AY158" s="245" t="s">
        <v>133</v>
      </c>
    </row>
    <row r="159" spans="1:31" s="2" customFormat="1" ht="6.95" customHeight="1">
      <c r="A159" s="39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45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password="DB7D" sheet="1" objects="1" scenarios="1" formatColumns="0" formatRows="0" autoFilter="0"/>
  <autoFilter ref="C82:K15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Menšík Richard</dc:creator>
  <cp:keywords/>
  <dc:description/>
  <cp:lastModifiedBy>Menšík Richard</cp:lastModifiedBy>
  <dcterms:created xsi:type="dcterms:W3CDTF">2024-05-03T07:22:11Z</dcterms:created>
  <dcterms:modified xsi:type="dcterms:W3CDTF">2024-05-03T07:22:16Z</dcterms:modified>
  <cp:category/>
  <cp:version/>
  <cp:contentType/>
  <cp:contentStatus/>
</cp:coreProperties>
</file>