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VÝKRESY_24\Nemocnice UO_Interna_koteln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.3 - VYTÁPĚNÍ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'D.3 - VYTÁPĚNÍ'!$C$90:$K$364</definedName>
    <definedName name="_xlnm.Print_Area" localSheetId="1">'D.3 - VYTÁPĚNÍ'!$C$4:$J$39,'D.3 - VYTÁPĚNÍ'!$C$45:$J$72,'D.3 - VYTÁPĚNÍ'!$C$78:$K$364</definedName>
    <definedName name="_xlnm.Print_Titles" localSheetId="1">'D.3 - VYTÁPĚNÍ'!$90:$90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63"/>
  <c r="BH363"/>
  <c r="BG363"/>
  <c r="BF363"/>
  <c r="T363"/>
  <c r="T362"/>
  <c r="T361"/>
  <c r="R363"/>
  <c r="R362"/>
  <c r="R361"/>
  <c r="P363"/>
  <c r="P362"/>
  <c r="P361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T349"/>
  <c r="R350"/>
  <c r="R349"/>
  <c r="P350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T277"/>
  <c r="R278"/>
  <c r="R277"/>
  <c r="P278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55"/>
  <c r="J17"/>
  <c r="J12"/>
  <c r="J85"/>
  <c r="E7"/>
  <c r="E48"/>
  <c i="1" r="L50"/>
  <c r="AM50"/>
  <c r="AM49"/>
  <c r="L49"/>
  <c r="AM47"/>
  <c r="L47"/>
  <c r="L45"/>
  <c r="L44"/>
  <c i="2" r="BK354"/>
  <c r="J337"/>
  <c r="BK319"/>
  <c r="J287"/>
  <c r="BK269"/>
  <c r="BK249"/>
  <c r="BK243"/>
  <c r="BK231"/>
  <c r="BK227"/>
  <c r="J209"/>
  <c r="BK205"/>
  <c r="J193"/>
  <c r="BK177"/>
  <c r="BK169"/>
  <c r="J158"/>
  <c r="J144"/>
  <c r="BK121"/>
  <c r="J112"/>
  <c r="BK102"/>
  <c r="BK359"/>
  <c r="J354"/>
  <c r="BK347"/>
  <c r="J325"/>
  <c r="BK307"/>
  <c r="BK293"/>
  <c r="BK283"/>
  <c r="BK257"/>
  <c r="J249"/>
  <c r="J236"/>
  <c r="BK233"/>
  <c r="J215"/>
  <c r="J195"/>
  <c r="J178"/>
  <c r="BK172"/>
  <c r="J165"/>
  <c r="BK141"/>
  <c r="BK134"/>
  <c r="J127"/>
  <c r="J117"/>
  <c r="BK110"/>
  <c r="BK100"/>
  <c r="BK350"/>
  <c r="J345"/>
  <c r="BK337"/>
  <c r="J317"/>
  <c r="J299"/>
  <c r="BK280"/>
  <c r="J263"/>
  <c r="J232"/>
  <c r="BK223"/>
  <c r="BK206"/>
  <c r="BK197"/>
  <c r="J186"/>
  <c r="BK178"/>
  <c r="J166"/>
  <c r="J147"/>
  <c r="BK144"/>
  <c r="J139"/>
  <c r="BK127"/>
  <c r="BK105"/>
  <c r="J94"/>
  <c r="J341"/>
  <c r="BK325"/>
  <c r="BK317"/>
  <c r="BK289"/>
  <c r="J283"/>
  <c r="J271"/>
  <c r="J265"/>
  <c r="BK253"/>
  <c r="BK225"/>
  <c r="J211"/>
  <c r="J188"/>
  <c r="J180"/>
  <c r="J173"/>
  <c r="BK165"/>
  <c r="BK161"/>
  <c r="J151"/>
  <c r="BK147"/>
  <c r="J142"/>
  <c r="BK345"/>
  <c r="J333"/>
  <c r="J321"/>
  <c r="BK305"/>
  <c r="J285"/>
  <c r="J267"/>
  <c r="BK245"/>
  <c r="J233"/>
  <c r="BK221"/>
  <c r="BK211"/>
  <c r="J206"/>
  <c r="BK195"/>
  <c r="BK180"/>
  <c r="BK170"/>
  <c r="J159"/>
  <c r="BK150"/>
  <c r="BK131"/>
  <c r="BK117"/>
  <c r="J107"/>
  <c r="BK94"/>
  <c r="J359"/>
  <c r="J357"/>
  <c r="J350"/>
  <c r="J327"/>
  <c r="J309"/>
  <c r="BK295"/>
  <c r="J278"/>
  <c r="J259"/>
  <c r="BK251"/>
  <c r="J238"/>
  <c r="J225"/>
  <c r="BK213"/>
  <c r="J191"/>
  <c r="BK176"/>
  <c r="BK168"/>
  <c r="BK159"/>
  <c r="BK139"/>
  <c r="J129"/>
  <c r="J121"/>
  <c r="J114"/>
  <c r="BK107"/>
  <c r="BK353"/>
  <c r="BK344"/>
  <c r="J335"/>
  <c r="J329"/>
  <c r="BK309"/>
  <c r="J281"/>
  <c r="BK273"/>
  <c r="J251"/>
  <c r="J231"/>
  <c r="J227"/>
  <c r="BK215"/>
  <c r="J205"/>
  <c r="J184"/>
  <c r="J176"/>
  <c r="BK163"/>
  <c r="J148"/>
  <c r="J143"/>
  <c r="BK138"/>
  <c r="J125"/>
  <c r="J110"/>
  <c r="J344"/>
  <c r="BK335"/>
  <c r="BK321"/>
  <c r="J311"/>
  <c r="BK299"/>
  <c r="BK285"/>
  <c r="BK275"/>
  <c r="BK263"/>
  <c r="J226"/>
  <c r="BK217"/>
  <c r="J189"/>
  <c r="J181"/>
  <c r="J174"/>
  <c r="J167"/>
  <c r="J163"/>
  <c r="J156"/>
  <c r="BK149"/>
  <c r="J138"/>
  <c r="J356"/>
  <c r="BK327"/>
  <c r="J315"/>
  <c r="J295"/>
  <c r="BK271"/>
  <c r="J255"/>
  <c r="BK236"/>
  <c r="J228"/>
  <c r="BK219"/>
  <c r="BK207"/>
  <c r="J199"/>
  <c r="BK187"/>
  <c r="J172"/>
  <c r="BK166"/>
  <c r="BK151"/>
  <c r="J132"/>
  <c r="J119"/>
  <c r="BK108"/>
  <c r="J100"/>
  <c r="BK363"/>
  <c r="BK357"/>
  <c r="J353"/>
  <c r="BK346"/>
  <c r="J323"/>
  <c r="J301"/>
  <c r="J289"/>
  <c r="J274"/>
  <c r="J253"/>
  <c r="J247"/>
  <c r="BK234"/>
  <c r="J223"/>
  <c r="BK201"/>
  <c r="BK191"/>
  <c r="J177"/>
  <c r="BK171"/>
  <c r="BK164"/>
  <c r="BK143"/>
  <c r="BK132"/>
  <c r="BK125"/>
  <c r="BK119"/>
  <c r="J108"/>
  <c r="BK96"/>
  <c r="J347"/>
  <c r="BK341"/>
  <c r="BK333"/>
  <c r="J319"/>
  <c r="J313"/>
  <c r="J293"/>
  <c r="BK278"/>
  <c r="BK265"/>
  <c r="J245"/>
  <c r="J234"/>
  <c r="BK228"/>
  <c r="J221"/>
  <c r="J213"/>
  <c r="J201"/>
  <c r="BK188"/>
  <c r="J179"/>
  <c r="J171"/>
  <c r="J161"/>
  <c r="J145"/>
  <c r="J141"/>
  <c r="BK129"/>
  <c r="BK112"/>
  <c r="J102"/>
  <c i="1" r="AS54"/>
  <c i="2" r="J339"/>
  <c r="BK313"/>
  <c r="BK301"/>
  <c r="BK287"/>
  <c r="BK281"/>
  <c r="J269"/>
  <c r="J261"/>
  <c r="BK247"/>
  <c r="BK209"/>
  <c r="BK186"/>
  <c r="BK179"/>
  <c r="J170"/>
  <c r="J164"/>
  <c r="BK158"/>
  <c r="J150"/>
  <c r="J146"/>
  <c r="J136"/>
  <c r="J343"/>
  <c r="J331"/>
  <c r="J307"/>
  <c r="J297"/>
  <c r="J273"/>
  <c r="BK261"/>
  <c r="BK241"/>
  <c r="J229"/>
  <c r="BK226"/>
  <c r="J217"/>
  <c r="BK203"/>
  <c r="BK189"/>
  <c r="BK173"/>
  <c r="J168"/>
  <c r="BK154"/>
  <c r="J149"/>
  <c r="J123"/>
  <c r="BK113"/>
  <c r="BK104"/>
  <c r="J96"/>
  <c r="J363"/>
  <c r="BK356"/>
  <c r="BK352"/>
  <c r="BK329"/>
  <c r="BK311"/>
  <c r="J303"/>
  <c r="BK291"/>
  <c r="J275"/>
  <c r="BK255"/>
  <c r="J243"/>
  <c r="BK232"/>
  <c r="J222"/>
  <c r="J197"/>
  <c r="J187"/>
  <c r="BK175"/>
  <c r="BK167"/>
  <c r="BK156"/>
  <c r="BK136"/>
  <c r="J131"/>
  <c r="BK123"/>
  <c r="J113"/>
  <c r="J105"/>
  <c r="J352"/>
  <c r="J346"/>
  <c r="BK339"/>
  <c r="BK331"/>
  <c r="BK315"/>
  <c r="BK303"/>
  <c r="J291"/>
  <c r="BK274"/>
  <c r="BK259"/>
  <c r="J241"/>
  <c r="BK229"/>
  <c r="BK222"/>
  <c r="J207"/>
  <c r="J203"/>
  <c r="BK193"/>
  <c r="BK181"/>
  <c r="BK174"/>
  <c r="J162"/>
  <c r="BK146"/>
  <c r="BK142"/>
  <c r="J134"/>
  <c r="BK114"/>
  <c r="J104"/>
  <c r="J98"/>
  <c r="BK343"/>
  <c r="BK323"/>
  <c r="J305"/>
  <c r="BK297"/>
  <c r="J280"/>
  <c r="BK267"/>
  <c r="J257"/>
  <c r="BK238"/>
  <c r="J219"/>
  <c r="BK199"/>
  <c r="BK184"/>
  <c r="J175"/>
  <c r="J169"/>
  <c r="BK162"/>
  <c r="J154"/>
  <c r="BK148"/>
  <c r="BK145"/>
  <c r="BK98"/>
  <c l="1" r="BK93"/>
  <c r="BK116"/>
  <c r="J116"/>
  <c r="J62"/>
  <c r="BK153"/>
  <c r="J153"/>
  <c r="J63"/>
  <c r="BK183"/>
  <c r="J183"/>
  <c r="J64"/>
  <c r="R240"/>
  <c r="P93"/>
  <c r="P116"/>
  <c r="P153"/>
  <c r="R183"/>
  <c r="P240"/>
  <c r="T351"/>
  <c r="T93"/>
  <c r="R116"/>
  <c r="R153"/>
  <c r="T183"/>
  <c r="T240"/>
  <c r="R351"/>
  <c r="P355"/>
  <c r="T355"/>
  <c r="R93"/>
  <c r="T116"/>
  <c r="T153"/>
  <c r="P183"/>
  <c r="BK240"/>
  <c r="J240"/>
  <c r="J65"/>
  <c r="BK351"/>
  <c r="J351"/>
  <c r="J68"/>
  <c r="P351"/>
  <c r="BK355"/>
  <c r="J355"/>
  <c r="J69"/>
  <c r="R355"/>
  <c r="BK277"/>
  <c r="J277"/>
  <c r="J66"/>
  <c r="BK349"/>
  <c r="J349"/>
  <c r="J67"/>
  <c r="BK362"/>
  <c r="J362"/>
  <c r="J71"/>
  <c r="J52"/>
  <c r="E81"/>
  <c r="BE94"/>
  <c r="BE100"/>
  <c r="BE138"/>
  <c r="BE139"/>
  <c r="BE143"/>
  <c r="BE171"/>
  <c r="BE172"/>
  <c r="BE177"/>
  <c r="BE187"/>
  <c r="BE203"/>
  <c r="BE213"/>
  <c r="BE221"/>
  <c r="BE222"/>
  <c r="BE226"/>
  <c r="BE228"/>
  <c r="BE231"/>
  <c r="BE232"/>
  <c r="BE233"/>
  <c r="BE249"/>
  <c r="BE271"/>
  <c r="BE273"/>
  <c r="BE278"/>
  <c r="BE291"/>
  <c r="BE293"/>
  <c r="BE303"/>
  <c r="BE327"/>
  <c r="BE329"/>
  <c r="BE331"/>
  <c r="BE333"/>
  <c r="BE347"/>
  <c r="BE350"/>
  <c r="BE352"/>
  <c r="BE353"/>
  <c r="BE356"/>
  <c r="J55"/>
  <c r="F88"/>
  <c r="BE110"/>
  <c r="BE125"/>
  <c r="BE127"/>
  <c r="BE134"/>
  <c r="BE136"/>
  <c r="BE150"/>
  <c r="BE156"/>
  <c r="BE158"/>
  <c r="BE159"/>
  <c r="BE166"/>
  <c r="BE168"/>
  <c r="BE169"/>
  <c r="BE176"/>
  <c r="BE189"/>
  <c r="BE195"/>
  <c r="BE199"/>
  <c r="BE217"/>
  <c r="BE234"/>
  <c r="BE236"/>
  <c r="BE238"/>
  <c r="BE243"/>
  <c r="BE245"/>
  <c r="BE253"/>
  <c r="BE255"/>
  <c r="BE259"/>
  <c r="BE267"/>
  <c r="BE269"/>
  <c r="BE275"/>
  <c r="BE281"/>
  <c r="BE287"/>
  <c r="BE295"/>
  <c r="BE321"/>
  <c r="BE323"/>
  <c r="BE325"/>
  <c r="BE354"/>
  <c r="BE98"/>
  <c r="BE102"/>
  <c r="BE104"/>
  <c r="BE105"/>
  <c r="BE108"/>
  <c r="BE112"/>
  <c r="BE113"/>
  <c r="BE117"/>
  <c r="BE121"/>
  <c r="BE131"/>
  <c r="BE132"/>
  <c r="BE144"/>
  <c r="BE148"/>
  <c r="BE149"/>
  <c r="BE151"/>
  <c r="BE161"/>
  <c r="BE162"/>
  <c r="BE165"/>
  <c r="BE170"/>
  <c r="BE173"/>
  <c r="BE174"/>
  <c r="BE179"/>
  <c r="BE180"/>
  <c r="BE184"/>
  <c r="BE186"/>
  <c r="BE191"/>
  <c r="BE193"/>
  <c r="BE201"/>
  <c r="BE205"/>
  <c r="BE206"/>
  <c r="BE207"/>
  <c r="BE209"/>
  <c r="BE215"/>
  <c r="BE219"/>
  <c r="BE225"/>
  <c r="BE227"/>
  <c r="BE229"/>
  <c r="BE241"/>
  <c r="BE261"/>
  <c r="BE280"/>
  <c r="BE285"/>
  <c r="BE297"/>
  <c r="BE299"/>
  <c r="BE307"/>
  <c r="BE313"/>
  <c r="BE317"/>
  <c r="BE319"/>
  <c r="BE335"/>
  <c r="BE337"/>
  <c r="BE339"/>
  <c r="BE341"/>
  <c r="BE343"/>
  <c r="BE344"/>
  <c r="BE345"/>
  <c r="BE357"/>
  <c r="BE359"/>
  <c r="BE363"/>
  <c r="BE96"/>
  <c r="BE107"/>
  <c r="BE114"/>
  <c r="BE119"/>
  <c r="BE123"/>
  <c r="BE129"/>
  <c r="BE141"/>
  <c r="BE142"/>
  <c r="BE145"/>
  <c r="BE146"/>
  <c r="BE147"/>
  <c r="BE154"/>
  <c r="BE163"/>
  <c r="BE164"/>
  <c r="BE167"/>
  <c r="BE175"/>
  <c r="BE178"/>
  <c r="BE181"/>
  <c r="BE188"/>
  <c r="BE197"/>
  <c r="BE211"/>
  <c r="BE223"/>
  <c r="BE247"/>
  <c r="BE251"/>
  <c r="BE257"/>
  <c r="BE263"/>
  <c r="BE265"/>
  <c r="BE274"/>
  <c r="BE283"/>
  <c r="BE289"/>
  <c r="BE301"/>
  <c r="BE305"/>
  <c r="BE309"/>
  <c r="BE311"/>
  <c r="BE315"/>
  <c r="BE346"/>
  <c r="F35"/>
  <c i="1" r="BB55"/>
  <c r="BB54"/>
  <c r="W31"/>
  <c i="2" r="F37"/>
  <c i="1" r="BD55"/>
  <c r="BD54"/>
  <c r="W33"/>
  <c i="2" r="F36"/>
  <c i="1" r="BC55"/>
  <c r="BC54"/>
  <c r="W32"/>
  <c i="2" r="J34"/>
  <c i="1" r="AW55"/>
  <c i="2" r="F34"/>
  <c i="1" r="BA55"/>
  <c r="BA54"/>
  <c r="W30"/>
  <c i="2" l="1" r="P92"/>
  <c r="P91"/>
  <c i="1" r="AU55"/>
  <c i="2" r="T92"/>
  <c r="T91"/>
  <c r="R92"/>
  <c r="R91"/>
  <c r="BK92"/>
  <c r="BK91"/>
  <c r="J91"/>
  <c r="J59"/>
  <c r="J93"/>
  <c r="J61"/>
  <c r="BK361"/>
  <c r="J361"/>
  <c r="J70"/>
  <c i="1" r="AU54"/>
  <c i="2" r="J33"/>
  <c i="1" r="AV55"/>
  <c r="AT55"/>
  <c r="AW54"/>
  <c r="AK30"/>
  <c r="AX54"/>
  <c r="AY54"/>
  <c i="2" r="F33"/>
  <c i="1" r="AZ55"/>
  <c r="AZ54"/>
  <c r="W29"/>
  <c i="2" l="1" r="J92"/>
  <c r="J60"/>
  <c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<sst xmlns="http://schemas.openxmlformats.org/spreadsheetml/2006/main">
  <si>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</si>
  <si>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</si>
  <si>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</si>
  <si>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</si>
  <si>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</si>
  <si>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{525980c1-c237-4a3b-be5c-b79f92e86d6b}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</si>
  <si>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</si>
  <si>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</si>
  <si>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</si>
  <si>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</si>
  <si>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</si>
  <si>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</si>
  <si>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</si>
  <si>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</si>
  <si>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</si>
  <si>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</si>
  <si>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</si>
  <si>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plynové kotelny pavilonu D, Nemocnice Pardubického kraje, a.s., Orlickoústecké nemocnice</t>
  </si>
  <si>
    <t>KSO:</t>
  </si>
  <si>
    <t/>
  </si>
  <si>
    <t>CC-CZ:</t>
  </si>
  <si>
    <t>Místo:</t>
  </si>
  <si>
    <t xml:space="preserve">Ústí nad Orlicí </t>
  </si>
  <si>
    <t>Datum:</t>
  </si>
  <si>
    <t>21. 3. 2024</t>
  </si>
  <si>
    <t>Zadavatel:</t>
  </si>
  <si>
    <t>IČ:</t>
  </si>
  <si>
    <t xml:space="preserve">Nemocnice Pardubického kraje, a. s., Kyjevská 44, </t>
  </si>
  <si>
    <t>DIČ:</t>
  </si>
  <si>
    <t>Uchazeč:</t>
  </si>
  <si>
    <t>Vyplň údaj</t>
  </si>
  <si>
    <t>Projektant:</t>
  </si>
  <si>
    <t>Jiří Kamenický, Na Špici 211, 561 17 Dlouhá Třebov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</si>
  <si>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</si>
  <si>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</si>
  <si>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</si>
  <si>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</si>
  <si>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</si>
  <si>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</si>
  <si>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</si>
  <si>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</si>
  <si>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</si>
  <si>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</si>
  <si>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</si>
  <si>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</si>
  <si>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</si>
  <si>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</si>
  <si>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</si>
  <si>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</si>
  <si>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</si>
  <si>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</si>
  <si>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</si>
  <si>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</si>
  <si>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</si>
  <si>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</si>
  <si>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</si>
  <si>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</si>
  <si>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</si>
  <si>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</si>
  <si>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</si>
  <si>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</si>
  <si>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</si>
  <si>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</si>
  <si>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</si>
  <si>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</si>
  <si>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</si>
  <si>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</si>
  <si>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</si>
  <si>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</si>
  <si>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</si>
  <si>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</si>
  <si>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</si>
  <si>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</si>
  <si>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</si>
  <si>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</si>
  <si>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</si>
  <si>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</si>
  <si>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D.3</t>
  </si>
  <si>
    <t>VYTÁPĚNÍ</t>
  </si>
  <si>
    <t>STA</t>
  </si>
  <si>
    <t>1</t>
  </si>
  <si>
    <t>{58225606-a239-49c6-acda-65070ac9b4bc}</t>
  </si>
  <si>
    <t>2</t>
  </si>
  <si>
    <t>KRYCÍ LIST SOUPISU PRACÍ</t>
  </si>
  <si>
    <t>Objekt:</t>
  </si>
  <si>
    <t>D.3 - VYTÁPĚNÍ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</si>
  <si>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</si>
  <si>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</si>
  <si>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</si>
  <si>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</si>
  <si>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</si>
  <si>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</si>
  <si>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</si>
  <si>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</si>
  <si>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</si>
  <si>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</si>
  <si>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</si>
  <si>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  101 - TOPNÁ ZKOUŠKA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</si>
  <si>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</si>
  <si>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</si>
  <si>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</si>
  <si>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</si>
  <si>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</si>
  <si>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</si>
  <si>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</si>
  <si>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</si>
  <si>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</si>
  <si>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</si>
  <si>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</si>
  <si>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</si>
  <si>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</si>
  <si>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</si>
  <si>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</si>
  <si>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</si>
  <si>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</si>
  <si>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</si>
  <si>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</si>
  <si>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</si>
  <si>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</si>
  <si>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</si>
  <si>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</si>
  <si>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713300852</t>
  </si>
  <si>
    <t>Odstranění tepelné izolace těles povrchové úpravy pevné izolace jakékoliv tloušťky (bez řezání ocelové konstrukce plamenem) z desek z lehčených hmot s povrchovou úpravou</t>
  </si>
  <si>
    <t>m2</t>
  </si>
  <si>
    <t>CS ÚRS 2024 01</t>
  </si>
  <si>
    <t>16</t>
  </si>
  <si>
    <t>1057445331</t>
  </si>
  <si>
    <t>Online PSC</t>
  </si>
  <si>
    <t>https://podminky.urs.cz/item/CS_URS_2024_01/713300852</t>
  </si>
  <si>
    <t>713410831</t>
  </si>
  <si>
    <t>Odstranění tepelné izolace potrubí a ohybů pásy nebo rohožemi s povrchovou úpravou hliníkovou fólií připevněnými ocelovým drátem potrubí, tloušťka izolace do 50 mm</t>
  </si>
  <si>
    <t>m</t>
  </si>
  <si>
    <t>1513054437</t>
  </si>
  <si>
    <t>https://podminky.urs.cz/item/CS_URS_2024_01/713410831</t>
  </si>
  <si>
    <t>3</t>
  </si>
  <si>
    <t>713410833</t>
  </si>
  <si>
    <t>Odstranění tepelné izolace potrubí a ohybů pásy nebo rohožemi s povrchovou úpravou hliníkovou fólií připevněnými ocelovým drátem potrubí, tloušťka izolace přes 50 mm</t>
  </si>
  <si>
    <t>-626966771</t>
  </si>
  <si>
    <t>https://podminky.urs.cz/item/CS_URS_2024_01/713410833</t>
  </si>
  <si>
    <t>4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</si>
  <si>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</si>
  <si>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</si>
  <si>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-1376927221</t>
  </si>
  <si>
    <t>https://podminky.urs.cz/item/CS_URS_2024_01/713463211</t>
  </si>
  <si>
    <t>5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</si>
  <si>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</si>
  <si>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</si>
  <si>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-423521803</t>
  </si>
  <si>
    <t>https://podminky.urs.cz/item/CS_URS_2024_01/713463212</t>
  </si>
  <si>
    <t>6</t>
  </si>
  <si>
    <t>M</t>
  </si>
  <si>
    <t>63154572</t>
  </si>
  <si>
    <t>pouzdro izolační potrubní z minerální vlny s Al fólií max. 250/100°C 35/40mm</t>
  </si>
  <si>
    <t>32</t>
  </si>
  <si>
    <t>1441809644</t>
  </si>
  <si>
    <t>7</t>
  </si>
  <si>
    <t>63154573</t>
  </si>
  <si>
    <t>pouzdro izolační potrubní z minerální vlny s Al fólií max. 250/100°C 42/40mm</t>
  </si>
  <si>
    <t>-1431562835</t>
  </si>
  <si>
    <t>P</t>
  </si>
  <si>
    <t>Poznámka k položce:_x000d_
S TEPELNOU VODIVOSTÍ λ = MAX. 0,037 W/m.K PŘI TEPLOTĚ 50°C</t>
  </si>
  <si>
    <t>8</t>
  </si>
  <si>
    <t>63154574</t>
  </si>
  <si>
    <t>pouzdro izolační potrubní z minerální vlny s Al fólií max. 250/100°C 48/40mm</t>
  </si>
  <si>
    <t>1848279084</t>
  </si>
  <si>
    <t>9</t>
  </si>
  <si>
    <t>63154575</t>
  </si>
  <si>
    <t>pouzdro izolační potrubní z minerální vlny s Al fólií max. 250/100°C 60/40mm</t>
  </si>
  <si>
    <t>526007033</t>
  </si>
  <si>
    <t>Poznámka k položce:_x000d_
S TEPELNOU VODIVOSTÍ λ = MAX. 0,044 W/m.K PŘI TEPLOTĚ 100°C</t>
  </si>
  <si>
    <t>10</t>
  </si>
  <si>
    <t>63154033</t>
  </si>
  <si>
    <t>pouzdro izolační potrubní z minerální vlny s Al fólií max. 250/100°C 89/60mm</t>
  </si>
  <si>
    <t>2023539557</t>
  </si>
  <si>
    <t>11</t>
  </si>
  <si>
    <t>63154034</t>
  </si>
  <si>
    <t>pouzdro izolační potrubní z minerální vlny s Al fólií max. 250/100°C 108/60mm</t>
  </si>
  <si>
    <t>892094460</t>
  </si>
  <si>
    <t>7134xxx01</t>
  </si>
  <si>
    <t>Odvoz a skládkování demontovaných tepelných izolací</t>
  </si>
  <si>
    <t>m3</t>
  </si>
  <si>
    <t>-1539200891</t>
  </si>
  <si>
    <t>13</t>
  </si>
  <si>
    <t>998713101</t>
  </si>
  <si>
    <t>Přesun hmot pro izolace tepelné stanovený z hmotnosti přesunovaného materiálu vodorovná dopravní vzdálenost do 50 m s užitím mechanizace v objektech výšky do 6 m</t>
  </si>
  <si>
    <t>t</t>
  </si>
  <si>
    <t>-1484707481</t>
  </si>
  <si>
    <t>https://podminky.urs.cz/item/CS_URS_2024_01/998713101</t>
  </si>
  <si>
    <t>722</t>
  </si>
  <si>
    <t>Zdravotechnika - vnitřní vodovod</t>
  </si>
  <si>
    <t>14</t>
  </si>
  <si>
    <t>722174023</t>
  </si>
  <si>
    <t>Potrubí z plastových trubek z polypropylenu PPR svařovaných polyfúzně PN 20 (SDR 6) D 25 x 4,2</t>
  </si>
  <si>
    <t>877240806</t>
  </si>
  <si>
    <t>https://podminky.urs.cz/item/CS_URS_2024_01/722174023</t>
  </si>
  <si>
    <t>15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</si>
  <si>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</si>
  <si>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</si>
  <si>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>1755033428</t>
  </si>
  <si>
    <t>https://podminky.urs.cz/item/CS_URS_2024_01/722181212</t>
  </si>
  <si>
    <t>722224152</t>
  </si>
  <si>
    <t>Armatury s jedním závitem ventily kulové zahradní uzávěry PN 15 do 120° C G 1/2" - 3/4"</t>
  </si>
  <si>
    <t>kus</t>
  </si>
  <si>
    <t>-752342330</t>
  </si>
  <si>
    <t>https://podminky.urs.cz/item/CS_URS_2024_01/722224152</t>
  </si>
  <si>
    <t>17</t>
  </si>
  <si>
    <t>722231073</t>
  </si>
  <si>
    <t>Armatury se dvěma závity ventily zpětné mosazné PN 10 do 110°C G 3/4"</t>
  </si>
  <si>
    <t>806454394</t>
  </si>
  <si>
    <t>https://podminky.urs.cz/item/CS_URS_2024_01/722231073</t>
  </si>
  <si>
    <t>18</t>
  </si>
  <si>
    <t>722231142</t>
  </si>
  <si>
    <t>Armatury se dvěma závity ventily pojistné rohové G 3/4"</t>
  </si>
  <si>
    <t>-1051264329</t>
  </si>
  <si>
    <t>https://podminky.urs.cz/item/CS_URS_2024_01/722231142</t>
  </si>
  <si>
    <t>19</t>
  </si>
  <si>
    <t>722231233</t>
  </si>
  <si>
    <t>Armatury se dvěma závity ventily elektromagnetické PN 12 do 80°C bez proudu zavřeno G 3/4"</t>
  </si>
  <si>
    <t>1586707283</t>
  </si>
  <si>
    <t>https://podminky.urs.cz/item/CS_URS_2024_01/722231233</t>
  </si>
  <si>
    <t>20</t>
  </si>
  <si>
    <t>722232044</t>
  </si>
  <si>
    <t>Armatury se dvěma závity kulové kohouty PN 42 do 185 °C přímé vnitřní závit G 3/4"</t>
  </si>
  <si>
    <t>218655981</t>
  </si>
  <si>
    <t>https://podminky.urs.cz/item/CS_URS_2024_01/722232044</t>
  </si>
  <si>
    <t>722262223</t>
  </si>
  <si>
    <t>Vodoměry pro vodu do 40 st.C závitové horizontální jednovtokové suchoběžné G 3/4 x 130 mm Qn 1,5</t>
  </si>
  <si>
    <t>CS ÚRS 2018 01</t>
  </si>
  <si>
    <t>-1892896905</t>
  </si>
  <si>
    <t>22</t>
  </si>
  <si>
    <t>722290226</t>
  </si>
  <si>
    <t>Zkoušky, proplach a desinfekce vodovodního potrubí zkoušky těsnosti vodovodního potrubí závitového do DN 50</t>
  </si>
  <si>
    <t>1387377947</t>
  </si>
  <si>
    <t>https://podminky.urs.cz/item/CS_URS_2024_01/722290226</t>
  </si>
  <si>
    <t>23</t>
  </si>
  <si>
    <t>722xxx09</t>
  </si>
  <si>
    <t>Odsolovací filtr např. V-1054, napojení 1“, objem náplně 60 l, max. průtok 1,8 m3/h, trvalá instalace</t>
  </si>
  <si>
    <t>soubor</t>
  </si>
  <si>
    <t>2040314717</t>
  </si>
  <si>
    <t>Poznámka k položce:_x000d_
Odsolovací filtr je průtočná sklolaminátová lahev, která je naplněna speciální filtrační hmotou_x000d_
pro demineralizaci vody. Po vyčerpání kapacity (vodivost demineralizované vody stoupne na_x000d_
20 μS/cm) se provádí regenerace externí firmou a to výměnným způsobem celého filtru v místě_x000d_
instalace._x000d_
_x000d_
výměnná kapacita (do výměny filtru) při tvrdosti 10 0dH ( 1,78 mol/m3 ) do hodnoty vodivosti 20 μS/cm činí ca 7,7 m3</t>
  </si>
  <si>
    <t>24</t>
  </si>
  <si>
    <t>722xxx10</t>
  </si>
  <si>
    <t xml:space="preserve">Zapůjčení 1ks odsolovacího filtru V-1054 pro prvotní napuštění systému (následně nutno vrátit)_x000d_
_x000d_
</t>
  </si>
  <si>
    <t>-1621901615</t>
  </si>
  <si>
    <t>25</t>
  </si>
  <si>
    <t>722xxx11</t>
  </si>
  <si>
    <t>Mechanický předfiltr CPF4, napojení ¾“, ruční oplach</t>
  </si>
  <si>
    <t>-1803214475</t>
  </si>
  <si>
    <t>26</t>
  </si>
  <si>
    <t>722xxx12</t>
  </si>
  <si>
    <t xml:space="preserve">Dávkovací čerpadlo chemie např. LD 10, proporcionální dávkování </t>
  </si>
  <si>
    <t>1758067462</t>
  </si>
  <si>
    <t>Poznámka k položce:_x000d_
Dávkovací čerpadlo chemie, proporcionální dávkování_x000d_
Čerpadlo umístěno na vodoměru ve složení:_x000d_
- vodoměr 3/4“_x000d_
- sací a výtlačné armatury_x000d_
- vstřikovač_x000d_
- kontrola vyprázdnění</t>
  </si>
  <si>
    <t>27</t>
  </si>
  <si>
    <t>722xxx13</t>
  </si>
  <si>
    <t>Zásobní nádrž 50 l pro dávkovací čerpadlo</t>
  </si>
  <si>
    <t>-2022989562</t>
  </si>
  <si>
    <t>28</t>
  </si>
  <si>
    <t>722xxx14</t>
  </si>
  <si>
    <t>Chemie na prvotní spuštění, 20 kg Korrodex 332, inhibitor koroze, balení 20 kg,</t>
  </si>
  <si>
    <t>balení</t>
  </si>
  <si>
    <t>-1772434994</t>
  </si>
  <si>
    <t>29</t>
  </si>
  <si>
    <t>722xxx15</t>
  </si>
  <si>
    <t>Bezpečnostní záchytná vana pro úpravnu vody</t>
  </si>
  <si>
    <t>999307336</t>
  </si>
  <si>
    <t>30</t>
  </si>
  <si>
    <t>722xxx16</t>
  </si>
  <si>
    <t>Digitální měřič vodivosti D-100</t>
  </si>
  <si>
    <t>-1933768803</t>
  </si>
  <si>
    <t>31</t>
  </si>
  <si>
    <t>722xxx17</t>
  </si>
  <si>
    <t>Kapky pro ruční měření tvrdosti vody</t>
  </si>
  <si>
    <t>-1463184138</t>
  </si>
  <si>
    <t>722xxx21</t>
  </si>
  <si>
    <t>Systémový oddělovač K 20, napojeni .", odděleni pitne vody od uzav.eneho sys. dle DIN EN 1717</t>
  </si>
  <si>
    <t>1454718962</t>
  </si>
  <si>
    <t>33</t>
  </si>
  <si>
    <t>722xxx22</t>
  </si>
  <si>
    <t>Instalační sestava pro plnou demineralizaci, obsahuje potřebné uzavírací ventily, membránový ventil, a nerezové napojovací hadice a přípravu pro snadné napojení měřiče vodivosti</t>
  </si>
  <si>
    <t>1746662682</t>
  </si>
  <si>
    <t>34</t>
  </si>
  <si>
    <t>722xxx23</t>
  </si>
  <si>
    <t>Sestavení a montáž jednotlivých dílů úpravny vody</t>
  </si>
  <si>
    <t>-45799264</t>
  </si>
  <si>
    <t>35</t>
  </si>
  <si>
    <t>722xxx24</t>
  </si>
  <si>
    <t>Odborné uvedení úpravny vody do provozu, proškolení obsluhy</t>
  </si>
  <si>
    <t>-1390813075</t>
  </si>
  <si>
    <t>36</t>
  </si>
  <si>
    <t>7344211021.1</t>
  </si>
  <si>
    <t>Tlakoměr s pevným stonkem a zpětnou klapkou tlak 0-16 bar průměr 63 mm spodní připojení</t>
  </si>
  <si>
    <t>418599287</t>
  </si>
  <si>
    <t>37</t>
  </si>
  <si>
    <t>998722101</t>
  </si>
  <si>
    <t>Přesun hmot pro vnitřní vodovod stanovený z hmotnosti přesunovaného materiálu vodorovná dopravní vzdálenost do 50 m základní v objektech výšky do 6 m</t>
  </si>
  <si>
    <t>-410283321</t>
  </si>
  <si>
    <t>https://podminky.urs.cz/item/CS_URS_2024_01/998722101</t>
  </si>
  <si>
    <t>731</t>
  </si>
  <si>
    <t>Ústřední vytápění - kotelny</t>
  </si>
  <si>
    <t>38</t>
  </si>
  <si>
    <t>731200829</t>
  </si>
  <si>
    <t>Demontáž kotlů ocelových na kapalná nebo plynná paliva, o výkonu přes 100 do 125 kW</t>
  </si>
  <si>
    <t>1627757401</t>
  </si>
  <si>
    <t>https://podminky.urs.cz/item/CS_URS_2024_01/731200829</t>
  </si>
  <si>
    <t>39</t>
  </si>
  <si>
    <t>731259617</t>
  </si>
  <si>
    <t>Kotle ocelové teplovodní elektrické závěsné přímotopné montáž elektrokotlů ostatních typů o výkonu přes 18 do 60 kW</t>
  </si>
  <si>
    <t>143345015</t>
  </si>
  <si>
    <t>https://podminky.urs.cz/item/CS_URS_2024_01/731259617</t>
  </si>
  <si>
    <t>40</t>
  </si>
  <si>
    <t>731xxx01.1</t>
  </si>
  <si>
    <t xml:space="preserve">Elektrokotel  28 kW (4x7 kW) s integrovaným čerpadlem, expanzní nádobou a pojistným ventilem.</t>
  </si>
  <si>
    <t>128</t>
  </si>
  <si>
    <t>919351279</t>
  </si>
  <si>
    <t>41</t>
  </si>
  <si>
    <t>731341140</t>
  </si>
  <si>
    <t>Hadice napouštěcí pryžové Ø 20/28</t>
  </si>
  <si>
    <t>64</t>
  </si>
  <si>
    <t>1729901425</t>
  </si>
  <si>
    <t>https://podminky.urs.cz/item/CS_URS_2024_01/731341140</t>
  </si>
  <si>
    <t>42</t>
  </si>
  <si>
    <t>731890801</t>
  </si>
  <si>
    <t>Vnitrostaveništní přemístění vybouraných (demontovaných) hmot kotelen vodorovně do 100 m umístěných ve výšce (hloubce) do 6 m</t>
  </si>
  <si>
    <t>CS ÚRS 2016 01</t>
  </si>
  <si>
    <t>-1820129394</t>
  </si>
  <si>
    <t>43</t>
  </si>
  <si>
    <t>731xxx11</t>
  </si>
  <si>
    <t>Montáž nového stacionárního ocelového plynového dvojkotle o výkonu 382 kW skládající se ze dvou smostatných kotlových jednotek._x000d_</t>
  </si>
  <si>
    <t>-2035183765</t>
  </si>
  <si>
    <t>44</t>
  </si>
  <si>
    <t>731xxx01</t>
  </si>
  <si>
    <t xml:space="preserve">Stacionární plynový ocelový kondenzační dvojkotel. Jm. výkon (50/30°C) 38-382 kW, Jm.příkon 35-358 kW. Vodní objem 2x 276 litrů, Účinnost kotle při částečném zatížení 30 % (NCV/GCV) = 109,0/98,2 %,  Třída emisí NOx (EN 15502)= 6, Emise oxidů dusíku (EN 15502) (GCV) = 33 NOx mg/kWh, Emise oxidu uhelnatého při 50/30 °C (vztaženo ke 3 % O2) = 25 CO mg/Nm3, Přetlak plynu min./max. 17,4-80 mbar. </t>
  </si>
  <si>
    <t>2041539895</t>
  </si>
  <si>
    <t>45</t>
  </si>
  <si>
    <t>731xxx02</t>
  </si>
  <si>
    <t>Plynový filtr Mod. 70603/6b R 1 1/2 "</t>
  </si>
  <si>
    <t>-1777548398</t>
  </si>
  <si>
    <t>46</t>
  </si>
  <si>
    <t>731xxx03</t>
  </si>
  <si>
    <t>Pojistná sestava DN25-1 isolovaná, dodávka s kotlem</t>
  </si>
  <si>
    <t>1323464178</t>
  </si>
  <si>
    <t>47</t>
  </si>
  <si>
    <t>731xxx04</t>
  </si>
  <si>
    <t xml:space="preserve">Propojovací sada pro dvojkotel včetně uzavíracích klapek se servomotorem,  přívod / vratný vstup PN 6, Napájení 24 V, včetně kabeláže. Ovládání: spojitá regulace (2 .... 10 V)</t>
  </si>
  <si>
    <t>-1975229751</t>
  </si>
  <si>
    <t>48</t>
  </si>
  <si>
    <t>731xxx05</t>
  </si>
  <si>
    <t>Hydraulická propojovací sada pro dvojkotel, pro vysokoteplotní vratný vstup PN 6 _x000d_
(například pro vratný vstup plnění ohřívače).</t>
  </si>
  <si>
    <t>-1626783588</t>
  </si>
  <si>
    <t>49</t>
  </si>
  <si>
    <t>731xxx06</t>
  </si>
  <si>
    <t>Neutralizační zařízení - kondenzátní box. Odvod kondenzátu do níže položeného odpadu. Neutralizační granulát: 3 kg. Připojovací hadice: 2 m_x000d_
Provozní životnost až 1 rok podle provozního režimu kotle Umístění za kotlem nebo pod kotlem Jedno neutralizační zařízení pro jeden kotel</t>
  </si>
  <si>
    <t>-1589440960</t>
  </si>
  <si>
    <t>50</t>
  </si>
  <si>
    <t>731xxx07</t>
  </si>
  <si>
    <t>Regulační modul - 2-TTE sada GLT Modul 0-10V - TopTronic® E moduly rozhraní</t>
  </si>
  <si>
    <t>-1602117314</t>
  </si>
  <si>
    <t>51</t>
  </si>
  <si>
    <t>731xxx09</t>
  </si>
  <si>
    <t xml:space="preserve"> SuperVisor cloud (HSC) model SaaS - software jako služba poskytované formou předplatného. Profesionální systém typu SCADA pro vzdálený dohled, řízení a sběr dat nezávislý na místě. Online nástroj pro monitoring technologie s možností parametrizace pro optimalizaci provozu energetického systému a vzdáleného přístupu pro Servis. Funkce: vizualizace systému zařízení, historie až 150 datových bodů s grafickým_x000d_
zobrazením, správa alarmů, export statistických dat, personalizace účtu a další. Dodávka zahrnuje modul OPC-UA, zapojení a oživení na místě, vytvoření účtu a vizualizace. Internetové připojení (LAN) k zařízení zajišťuje zákazník. </t>
  </si>
  <si>
    <t>624919902</t>
  </si>
  <si>
    <t>52</t>
  </si>
  <si>
    <t>731xxx08</t>
  </si>
  <si>
    <t>Systémový snímač výstupní teploty pro regulaci teploty výstupu</t>
  </si>
  <si>
    <t>-1949324784</t>
  </si>
  <si>
    <t>53</t>
  </si>
  <si>
    <t>731xxx10</t>
  </si>
  <si>
    <t xml:space="preserve">Kompenzátor připojení plynu ke kotli,   pro kompenzaci tolerancí plynového potrubí - dodávka s kotlem</t>
  </si>
  <si>
    <t>1369933133</t>
  </si>
  <si>
    <t>54</t>
  </si>
  <si>
    <t>731xxx12</t>
  </si>
  <si>
    <t>UVEDENÍ nového stacionárního ocelového plynového dvojkotle o výkonu 382 kW DO PROVOZU_x000d_, nastavení regulace, proškolení obsluhy</t>
  </si>
  <si>
    <t>874932427</t>
  </si>
  <si>
    <t>55</t>
  </si>
  <si>
    <t>731xxx70</t>
  </si>
  <si>
    <t>Odborná prohlídka kotelny dle vyhl. 91/93 Sb.</t>
  </si>
  <si>
    <t>-1849345599</t>
  </si>
  <si>
    <t>56</t>
  </si>
  <si>
    <t>731xxx72</t>
  </si>
  <si>
    <t xml:space="preserve">Individuelní zkoušky, komplexní zkoušky, garanční zkoušky, zkušební provoz </t>
  </si>
  <si>
    <t>2036278104</t>
  </si>
  <si>
    <t>57</t>
  </si>
  <si>
    <t>731xxx73</t>
  </si>
  <si>
    <t>Místní provozní řád dle vyhl. 91/93 Sb., NV 201/05 Sb., ČSN 070703, 386405</t>
  </si>
  <si>
    <t>-109031943</t>
  </si>
  <si>
    <t>58</t>
  </si>
  <si>
    <t>731xxx74</t>
  </si>
  <si>
    <t xml:space="preserve">Revizní knihy plynových spotřebičů a rozvodu plynu dle TDG 919 01, ČSN EN 1775, ČSN 07 0703, vyhl. 91/93 Sb. </t>
  </si>
  <si>
    <t>1734476659</t>
  </si>
  <si>
    <t>59</t>
  </si>
  <si>
    <t>731xxx75</t>
  </si>
  <si>
    <t>Vybavení kotelny dle ČSN 07 0703 (2x Přenosný hasící přístroj CO2 s hasící schpoností min. 55B, pěnostvorný prostředek nebo vhodný detektor pro kontrolu spojů, lékárnička pro první pomoc, batriová svítilna, detektor na oxid uhličitý)</t>
  </si>
  <si>
    <t>23160423</t>
  </si>
  <si>
    <t>60</t>
  </si>
  <si>
    <t>731xxx80</t>
  </si>
  <si>
    <t>Měření hluku</t>
  </si>
  <si>
    <t>729911824</t>
  </si>
  <si>
    <t>61</t>
  </si>
  <si>
    <t>731xxx81</t>
  </si>
  <si>
    <t>Měření emisí</t>
  </si>
  <si>
    <t>-179251321</t>
  </si>
  <si>
    <t>62</t>
  </si>
  <si>
    <t>998731101</t>
  </si>
  <si>
    <t>Přesun hmot pro kotelny stanovený z hmotnosti přesunovaného materiálu vodorovná dopravní vzdálenost do 50 m základní v objektech výšky do 6 m</t>
  </si>
  <si>
    <t>-1383855877</t>
  </si>
  <si>
    <t>https://podminky.urs.cz/item/CS_URS_2024_01/998731101</t>
  </si>
  <si>
    <t>732</t>
  </si>
  <si>
    <t>Ústřední vytápění - strojovny</t>
  </si>
  <si>
    <t>63</t>
  </si>
  <si>
    <t>732110813</t>
  </si>
  <si>
    <t>Demontáž těles rozdělovačů a sběračů přes 200 do DN 300</t>
  </si>
  <si>
    <t>-574612788</t>
  </si>
  <si>
    <t>https://podminky.urs.cz/item/CS_URS_2024_01/732110813</t>
  </si>
  <si>
    <t>732112135x2</t>
  </si>
  <si>
    <t xml:space="preserve">Rozdělovač sdružený hydraulický modul 150 - RS KOMBI-M150/0,60MPa, L=2800mm, (provedení zakázkové dle výkresu UT-06)_x000d_
2 hrdla přír. DN100 + 2 hrdla závit DN15 +  2 hrdla závit DN32 + 2 hrdla závit DN40 + 4 hrdla závit DN50 + 2x teploměr + 2x tlakoměr</t>
  </si>
  <si>
    <t>ks</t>
  </si>
  <si>
    <t>-2111843671</t>
  </si>
  <si>
    <t>65</t>
  </si>
  <si>
    <t>732112135x3</t>
  </si>
  <si>
    <t>Izolace rozdělovače - IZOLACE PUR 35mm, RS M150, kašírovaná ALU plech.folie, 55</t>
  </si>
  <si>
    <t>1842891025</t>
  </si>
  <si>
    <t>66</t>
  </si>
  <si>
    <t>732112135x4</t>
  </si>
  <si>
    <t>Montáž kombinovaného rozdělovače délky 2800mm na stojany (dílenská výroba) a instalace tepelné izolace</t>
  </si>
  <si>
    <t>430863037</t>
  </si>
  <si>
    <t>67</t>
  </si>
  <si>
    <t>732199100</t>
  </si>
  <si>
    <t>Montáž štítků orientačních</t>
  </si>
  <si>
    <t>-1208572597</t>
  </si>
  <si>
    <t>https://podminky.urs.cz/item/CS_URS_2024_01/732199100</t>
  </si>
  <si>
    <t>68</t>
  </si>
  <si>
    <t>732211821</t>
  </si>
  <si>
    <t>Demontáž ohříváků zásobníkových ležatých o obsahu přes 1600 do 2500 l</t>
  </si>
  <si>
    <t>353947749</t>
  </si>
  <si>
    <t>https://podminky.urs.cz/item/CS_URS_2024_01/732211821</t>
  </si>
  <si>
    <t>69</t>
  </si>
  <si>
    <t>732212815</t>
  </si>
  <si>
    <t>Demontáž ohříváků zásobníkových stojatých o obsahu do 1 600 l</t>
  </si>
  <si>
    <t>-558518944</t>
  </si>
  <si>
    <t>https://podminky.urs.cz/item/CS_URS_2024_01/732212815</t>
  </si>
  <si>
    <t>70</t>
  </si>
  <si>
    <t>732213814</t>
  </si>
  <si>
    <t>Demontáž ohříváků zásobníkových rozřezání demontovaných ohříváků o obsahu přes 630 do 1 600 l</t>
  </si>
  <si>
    <t>69384561</t>
  </si>
  <si>
    <t>https://podminky.urs.cz/item/CS_URS_2024_01/732213814</t>
  </si>
  <si>
    <t>71</t>
  </si>
  <si>
    <t>732213815</t>
  </si>
  <si>
    <t>Demontáž ohříváků zásobníkových rozřezání demontovaných ohříváků o obsahu přes 1 600 do 2 500 l</t>
  </si>
  <si>
    <t>358996641</t>
  </si>
  <si>
    <t>https://podminky.urs.cz/item/CS_URS_2024_01/732213815</t>
  </si>
  <si>
    <t>72</t>
  </si>
  <si>
    <t>732214815</t>
  </si>
  <si>
    <t>Demontáž ohříváků zásobníkových vypuštění vody z ohříváků o obsahu přes 630 do 1 600 l</t>
  </si>
  <si>
    <t>-839645352</t>
  </si>
  <si>
    <t>https://podminky.urs.cz/item/CS_URS_2024_01/732214815</t>
  </si>
  <si>
    <t>73</t>
  </si>
  <si>
    <t>732214821</t>
  </si>
  <si>
    <t>Demontáž ohříváků zásobníkových vypuštění vody z ohříváků o obsahu přes 1 600 do 2 500 l</t>
  </si>
  <si>
    <t>422440173</t>
  </si>
  <si>
    <t>https://podminky.urs.cz/item/CS_URS_2024_01/732214821</t>
  </si>
  <si>
    <t>74</t>
  </si>
  <si>
    <t>732219375</t>
  </si>
  <si>
    <t>Montáž ohříváků vody zásobníkových stojatých PN 2,5/1,6 o obsahu 1 000 l</t>
  </si>
  <si>
    <t>-497788863</t>
  </si>
  <si>
    <t>https://podminky.urs.cz/item/CS_URS_2024_01/732219375</t>
  </si>
  <si>
    <t>75</t>
  </si>
  <si>
    <t>732xxx10</t>
  </si>
  <si>
    <t>OHŘÍVAČ TEPLÉ VODY např.ESSR 800 S VESTAVĚNOU EXTRA VELKOU TEPLOSMNĚNNOU PLOCHOU, TOPNÁ PLOCHA 7.0 m2, OBJEM TV 743litrů / VÝMĚNÍKU 49 litrů, VČETNĚ TEPELNÉ IZOLACE</t>
  </si>
  <si>
    <t>678096741</t>
  </si>
  <si>
    <t>76</t>
  </si>
  <si>
    <t>732xxx11</t>
  </si>
  <si>
    <t>OCHRANNÁ ANODA S CIZÍM ZDROJEM NAPÁJENÍ PRO OHŘÍVAČ TEPLÉ VODY</t>
  </si>
  <si>
    <t>-239281620</t>
  </si>
  <si>
    <t>77</t>
  </si>
  <si>
    <t>732320814</t>
  </si>
  <si>
    <t>Demontáž nádrží beztlakých nebo tlakových odpojení od rozvodů potrubí nádrže o obsahu přes 200 do 500 l</t>
  </si>
  <si>
    <t>-845377919</t>
  </si>
  <si>
    <t>https://podminky.urs.cz/item/CS_URS_2024_01/732320814</t>
  </si>
  <si>
    <t>78</t>
  </si>
  <si>
    <t>732331616</t>
  </si>
  <si>
    <t>Nádoby expanzní tlakové pro topné a chladicí soustavy s membránou bez pojistného ventilu se závitovým připojením PN 0,6 o objemu 50 l</t>
  </si>
  <si>
    <t>-1066666268</t>
  </si>
  <si>
    <t>https://podminky.urs.cz/item/CS_URS_2024_01/732331616</t>
  </si>
  <si>
    <t>79</t>
  </si>
  <si>
    <t>732331778</t>
  </si>
  <si>
    <t>Nádoby expanzní tlakové pro topné a chladicí soustavy příslušenství k expanzním nádobám bezpečnostní uzávěr k měření tlaku G 1</t>
  </si>
  <si>
    <t>-2058734306</t>
  </si>
  <si>
    <t>https://podminky.urs.cz/item/CS_URS_2024_01/732331778</t>
  </si>
  <si>
    <t>80</t>
  </si>
  <si>
    <t>732420811</t>
  </si>
  <si>
    <t>Demontáž čerpadel oběhových spirálních (do potrubí) DN 25</t>
  </si>
  <si>
    <t>1748682315</t>
  </si>
  <si>
    <t>https://podminky.urs.cz/item/CS_URS_2024_01/732420811</t>
  </si>
  <si>
    <t>81</t>
  </si>
  <si>
    <t>732420812</t>
  </si>
  <si>
    <t>Demontáž čerpadel oběhových spirálních (do potrubí) DN 40</t>
  </si>
  <si>
    <t>-1825164649</t>
  </si>
  <si>
    <t>https://podminky.urs.cz/item/CS_URS_2024_01/732420812</t>
  </si>
  <si>
    <t>82</t>
  </si>
  <si>
    <t>732420813</t>
  </si>
  <si>
    <t>Demontáž čerpadel oběhových spirálních (do potrubí) DN 50</t>
  </si>
  <si>
    <t>834961378</t>
  </si>
  <si>
    <t>https://podminky.urs.cz/item/CS_URS_2024_01/732420813</t>
  </si>
  <si>
    <t>83</t>
  </si>
  <si>
    <t>732429215</t>
  </si>
  <si>
    <t>Čerpadla teplovodní mokroběžná závitová montáž čerpadel (do potrubí) ostatních typů mokroběžných závitových DN 32</t>
  </si>
  <si>
    <t>-1935011187</t>
  </si>
  <si>
    <t>https://podminky.urs.cz/item/CS_URS_2024_01/732429215</t>
  </si>
  <si>
    <t>84</t>
  </si>
  <si>
    <t>WLO.2120642</t>
  </si>
  <si>
    <t xml:space="preserve">ELEKTRONICKÉ ČERPADLO, VELIKOST 30/0,5-7 230V, 180mm PN10 Rp5/4" , max. příkon 190 W,  Režimy: 1.pro konstantní diferenční tlak , 2. variabilní diferenční tlak, 3. konstantní (3 stupně ot)_např. yonos </t>
  </si>
  <si>
    <t>-491328502</t>
  </si>
  <si>
    <t>85</t>
  </si>
  <si>
    <t>WLO.2186263</t>
  </si>
  <si>
    <t xml:space="preserve">ELEKTRONICKÉ ČERPADLO, VELIKOST 30/0,5-10 R7 180 mm, PN 10 Rp5/4", max. příkon 275 W,  Režimy: 1.pro konstantní diferenční tlak , 2. variabilní diferenční tlak, 3. konstantní (3 stupně ot),   4. Dynamic Adapt plus pro plynulou (dynamickou) úpravu čerpacího výkonu dle aktuální potřeby_např. stratos</t>
  </si>
  <si>
    <t>1502184311</t>
  </si>
  <si>
    <t>86</t>
  </si>
  <si>
    <t>732429225</t>
  </si>
  <si>
    <t>Čerpadla teplovodní mokroběžná přírubová montáž čerpadel (do potrubí) ostatních typů jednodílných DN 50</t>
  </si>
  <si>
    <t>-674346749</t>
  </si>
  <si>
    <t>https://podminky.urs.cz/item/CS_URS_2024_01/732429225</t>
  </si>
  <si>
    <t>87</t>
  </si>
  <si>
    <t>WLO.2120649</t>
  </si>
  <si>
    <t xml:space="preserve">ELEKTRONICKÉ ČERPADLO, VELIKOST 50/0,5-8 230V, 240mm PN6/10 DN50,Režimy: 1.pro konstantní diferenční tlak , 2. variabilní diferenční tlak, 3. konstantní (3 stupně ot) _např. yonos </t>
  </si>
  <si>
    <t>1040124892</t>
  </si>
  <si>
    <t>88</t>
  </si>
  <si>
    <t>WLO.2186275</t>
  </si>
  <si>
    <t xml:space="preserve">ELEKTRONICKÉ ČERPADLO, VELIKOST 50/0,5-8 R7 240mm, DN 50, max. příkon 390 W,  Režimy: 1.pro konstantní diferenční tlak , 2. variabilní diferenční tlak, 3. konstantní (3 stupně ot),  4.Dynamic Adapt plus pro plynulou (dynamickou) úpravu čerpacího výkonu dle aktuální potřeby_např. stratos</t>
  </si>
  <si>
    <t>1384120445</t>
  </si>
  <si>
    <t>89</t>
  </si>
  <si>
    <t>732890801</t>
  </si>
  <si>
    <t>Vnitrostaveništní přemístění vybouraných (demontovaných) hmot strojoven vodorovně do 100 m v objektech výšky do 6 m</t>
  </si>
  <si>
    <t>-983335341</t>
  </si>
  <si>
    <t>90</t>
  </si>
  <si>
    <t>732xxx50</t>
  </si>
  <si>
    <t xml:space="preserve">Chemické čištění stávajícího topného systému (odhad do 5m3) odbornou firmou a následný proplach systému pitnou vodou a následné prvotní napuštění systému upravenou vodou </t>
  </si>
  <si>
    <t>1700170323</t>
  </si>
  <si>
    <t>91</t>
  </si>
  <si>
    <t>731732xxx05</t>
  </si>
  <si>
    <t>Kompaktní expanzní automat s řízeným kompresorem pro topné a chladící systémy, hladina akustického výkonu &lt; 59dB (A). Mikroprocesorové řízení s displejem Control Touch s nádobou o objemu 400 litrů. Výška (mm): 1610; Průměr (mm): 740; Hmotnost (kg): 80; Objem (l): 400; DN připojení: G1; Barva: šedá</t>
  </si>
  <si>
    <t>134325286</t>
  </si>
  <si>
    <t xml:space="preserve">Poznámka k položce:_x000d_
Poznámka k položce:_x000d__x000d_
Pneumatický systém a řídicí modul pro kompresorový automat  k udržování tlaku a řízení doplňování v uzavřených okruzích topné a chladicí vody. Konstruovaná podle normy DIN EN 12828 a požadavků VDI 4708, s označením CE. Vhodné pro použití v oblastech citlivých na hluk._x000d__x000d_
Funkční jednotka sestává ze stojaté tlakové expanzní nádoby s membránou, konstruované dle DIN EN 13831 a také směrnice EU 2014/68/EU (EU-DGRL) s označením CE a namontované řídicí jednotky pneumatického systému stlačeného vzduchu a vertikálně umístěné uživatelsky příjemné řídicí a ovládací jednotky Control Basic. V pneumatické části je regulace tlaku realizována pomocí kompresoru stlačeného vzduchu spolu s pneumatickým magnetickým ventilem jako přepouštěcím zařízením._x000d__x000d_
Tlaková expanzní nádoba s membránou:_x000d__x000d_
- Stojaté provedení s nohami vč. převodníku k měření objemu vody v nádobě_x000d__x000d_
- Přípojení na soustavu s integrovaným kompenzátorem_x000d__x000d_
- Zalisovaná membrána_x000d__x000d_
- Vnitřní prostor vzduchový_x000d__x000d_
- Zvenčí kompletní ošetření nátěrem _x000d__x000d_
Pojistný ventil slouží k zajištění odpovídajícího tlaku připojované základní expanzní nádoby RG popř. přídavné nádoby RF. Měření tlaku v soustavě zajišťuje elektronický senzor.</t>
  </si>
  <si>
    <t>92</t>
  </si>
  <si>
    <t>731732xxx06</t>
  </si>
  <si>
    <t>Elektromagnetický ventil Fillvalve_x000d_
Elektromagnetický ventil s kulovým kohoutem ovládaný kompresorovým expanzním automatem pro doplňování do topné soustavy nebo soustavy chladicí vody. DN připojení: G 3/4, G 1/2;ustavy</t>
  </si>
  <si>
    <t>705335820</t>
  </si>
  <si>
    <t>93</t>
  </si>
  <si>
    <t>731732xxx07</t>
  </si>
  <si>
    <t>Montáž kompresorového expanzního automatu_400 l</t>
  </si>
  <si>
    <t>-2053301613</t>
  </si>
  <si>
    <t>94</t>
  </si>
  <si>
    <t>731732xxx08</t>
  </si>
  <si>
    <t>Uvedení expanzního automat s řízeným kompresorem do provozu autorizovaným servisem_x000d_</t>
  </si>
  <si>
    <t>-412648334</t>
  </si>
  <si>
    <t>95</t>
  </si>
  <si>
    <t>Provizorní dočasné přepojení stávajícího ohřívače na nový elektrokotel a následné odpojení (potrubí, kabeláže, oživení). _x000d_
Ohřev TV po dobu rekonstrukce kotelny.</t>
  </si>
  <si>
    <t>-1929270873</t>
  </si>
  <si>
    <t>https://podminky.urs.cz/item/CS_URS_2024_01/732xxx11</t>
  </si>
  <si>
    <t>96</t>
  </si>
  <si>
    <t>732xxx20</t>
  </si>
  <si>
    <t>Revize tlakových nádob</t>
  </si>
  <si>
    <t>350259456</t>
  </si>
  <si>
    <t>https://podminky.urs.cz/item/CS_URS_2024_01/732xxx20</t>
  </si>
  <si>
    <t>97</t>
  </si>
  <si>
    <t>998732101</t>
  </si>
  <si>
    <t>Přesun hmot pro strojovny stanovený z hmotnosti přesunovaného materiálu vodorovná dopravní vzdálenost do 50 m základní v objektech výšky do 6 m</t>
  </si>
  <si>
    <t>-36723344</t>
  </si>
  <si>
    <t>https://podminky.urs.cz/item/CS_URS_2024_01/998732101</t>
  </si>
  <si>
    <t>733</t>
  </si>
  <si>
    <t>Ústřední vytápění - potrubí</t>
  </si>
  <si>
    <t>98</t>
  </si>
  <si>
    <t>733110808</t>
  </si>
  <si>
    <t>Demontáž potrubí z trubek ocelových závitových DN přes 32 do 50</t>
  </si>
  <si>
    <t>1957867821</t>
  </si>
  <si>
    <t>https://podminky.urs.cz/item/CS_URS_2024_01/733110808</t>
  </si>
  <si>
    <t>99</t>
  </si>
  <si>
    <t>733111112</t>
  </si>
  <si>
    <t>Potrubí z trubek ocelových závitových černých spojovaných svařováním bezešvých běžných nízkotlakých PN 16 do 115°C v kotelnách a strojovnách DN 10</t>
  </si>
  <si>
    <t>-760482002</t>
  </si>
  <si>
    <t>https://podminky.urs.cz/item/CS_URS_2024_01/733111112</t>
  </si>
  <si>
    <t>100</t>
  </si>
  <si>
    <t>733111113</t>
  </si>
  <si>
    <t>Potrubí z trubek ocelových závitových černých spojovaných svařováním bezešvých běžných nízkotlakých PN 16 do 115°C v kotelnách a strojovnách DN 15</t>
  </si>
  <si>
    <t>919804093</t>
  </si>
  <si>
    <t>https://podminky.urs.cz/item/CS_URS_2024_01/733111113</t>
  </si>
  <si>
    <t>101</t>
  </si>
  <si>
    <t>733111114</t>
  </si>
  <si>
    <t>Potrubí z trubek ocelových závitových černých spojovaných svařováním bezešvých běžných nízkotlakých PN 16 do 115°C v kotelnách a strojovnách DN 20</t>
  </si>
  <si>
    <t>-1703610182</t>
  </si>
  <si>
    <t>https://podminky.urs.cz/item/CS_URS_2024_01/733111114</t>
  </si>
  <si>
    <t>102</t>
  </si>
  <si>
    <t>733111115</t>
  </si>
  <si>
    <t>Potrubí z trubek ocelových závitových černých spojovaných svařováním bezešvých běžných nízkotlakých PN 16 do 115°C v kotelnách a strojovnách DN 25</t>
  </si>
  <si>
    <t>1313094803</t>
  </si>
  <si>
    <t>https://podminky.urs.cz/item/CS_URS_2024_01/733111115</t>
  </si>
  <si>
    <t>103</t>
  </si>
  <si>
    <t>733111116</t>
  </si>
  <si>
    <t>Potrubí z trubek ocelových závitových černých spojovaných svařováním bezešvých běžných nízkotlakých PN 16 do 115°C v kotelnách a strojovnách DN 32</t>
  </si>
  <si>
    <t>1314096376</t>
  </si>
  <si>
    <t>https://podminky.urs.cz/item/CS_URS_2024_01/733111116</t>
  </si>
  <si>
    <t>104</t>
  </si>
  <si>
    <t>733111117</t>
  </si>
  <si>
    <t>Potrubí z trubek ocelových závitových černých spojovaných svařováním bezešvých běžných nízkotlakých PN 16 do 115°C v kotelnách a strojovnách DN 40</t>
  </si>
  <si>
    <t>200987218</t>
  </si>
  <si>
    <t>https://podminky.urs.cz/item/CS_URS_2024_01/733111117</t>
  </si>
  <si>
    <t>105</t>
  </si>
  <si>
    <t>733111118</t>
  </si>
  <si>
    <t>Potrubí z trubek ocelových závitových černých spojovaných svařováním bezešvých běžných nízkotlakých PN 16 do 115°C v kotelnách a strojovnách DN 50</t>
  </si>
  <si>
    <t>-1615666719</t>
  </si>
  <si>
    <t>https://podminky.urs.cz/item/CS_URS_2024_01/733111118</t>
  </si>
  <si>
    <t>106</t>
  </si>
  <si>
    <t>733120826</t>
  </si>
  <si>
    <t>Demontáž potrubí z trubek ocelových hladkých Ø přes 60,3 do 89</t>
  </si>
  <si>
    <t>-2020624365</t>
  </si>
  <si>
    <t>https://podminky.urs.cz/item/CS_URS_2024_01/733120826</t>
  </si>
  <si>
    <t>107</t>
  </si>
  <si>
    <t>733120832</t>
  </si>
  <si>
    <t>Demontáž potrubí z trubek ocelových hladkých Ø přes 89 do 133</t>
  </si>
  <si>
    <t>-1480129920</t>
  </si>
  <si>
    <t>https://podminky.urs.cz/item/CS_URS_2024_01/733120832</t>
  </si>
  <si>
    <t>108</t>
  </si>
  <si>
    <t>733121228</t>
  </si>
  <si>
    <t>Potrubí z trubek ocelových hladkých spojovaných svařováním černých bezešvých v kotelnách a strojovnách Ø 108/4,0</t>
  </si>
  <si>
    <t>-2027273946</t>
  </si>
  <si>
    <t>https://podminky.urs.cz/item/CS_URS_2024_01/733121228</t>
  </si>
  <si>
    <t>109</t>
  </si>
  <si>
    <t>733124122</t>
  </si>
  <si>
    <t>Potrubí z trubek ocelových hladkých zhotovení trubkových přechodů jednostranných přímých z trubek ocelových hladkých kováním DN/DN 1 80/ 50</t>
  </si>
  <si>
    <t>-1402803759</t>
  </si>
  <si>
    <t>https://podminky.urs.cz/item/CS_URS_2024_01/733124122</t>
  </si>
  <si>
    <t>110</t>
  </si>
  <si>
    <t>733141103</t>
  </si>
  <si>
    <t>Odvzdušňovací nádobky, odlučovače a odkalovače nádobky z trubek ocelových DN 65</t>
  </si>
  <si>
    <t>-405137781</t>
  </si>
  <si>
    <t>https://podminky.urs.cz/item/CS_URS_2024_01/733141103</t>
  </si>
  <si>
    <t>111</t>
  </si>
  <si>
    <t>733190107</t>
  </si>
  <si>
    <t>Zkoušky těsnosti potrubí, manžety prostupové z trubek ocelových zkoušky těsnosti potrubí (za provozu) z trubek ocelových závitových DN do 40</t>
  </si>
  <si>
    <t>-2095382297</t>
  </si>
  <si>
    <t>https://podminky.urs.cz/item/CS_URS_2024_01/733190107</t>
  </si>
  <si>
    <t>112</t>
  </si>
  <si>
    <t>733190108</t>
  </si>
  <si>
    <t>Zkoušky těsnosti potrubí, manžety prostupové z trubek ocelových zkoušky těsnosti potrubí (za provozu) z trubek ocelových závitových DN 40 do 50</t>
  </si>
  <si>
    <t>-1362697499</t>
  </si>
  <si>
    <t>https://podminky.urs.cz/item/CS_URS_2024_01/733190108</t>
  </si>
  <si>
    <t>113</t>
  </si>
  <si>
    <t>733190232</t>
  </si>
  <si>
    <t>Zkoušky těsnosti potrubí, manžety prostupové z trubek ocelových zkoušky těsnosti potrubí (za provozu) z trubek ocelových hladkých Ø přes 89/5,0 do 133/5,0</t>
  </si>
  <si>
    <t>-589727949</t>
  </si>
  <si>
    <t>https://podminky.urs.cz/item/CS_URS_2024_01/733190232</t>
  </si>
  <si>
    <t>114</t>
  </si>
  <si>
    <t>733xxx03</t>
  </si>
  <si>
    <t>Zednické přípomoce - těsnění prostupů protipožární ucpávkou (pěna, tmel)</t>
  </si>
  <si>
    <t>-1170270557</t>
  </si>
  <si>
    <t>115</t>
  </si>
  <si>
    <t>733xxx04</t>
  </si>
  <si>
    <t>had.panc.MZ 1"- 500mm 4325.1134.50 oplet nerez</t>
  </si>
  <si>
    <t>1207825082</t>
  </si>
  <si>
    <t>116</t>
  </si>
  <si>
    <t>998733101</t>
  </si>
  <si>
    <t>Přesun hmot pro rozvody potrubí stanovený z hmotnosti přesunovaného materiálu vodorovná dopravní vzdálenost do 50 m základní v objektech výšky do 6 m</t>
  </si>
  <si>
    <t>-958995079</t>
  </si>
  <si>
    <t>https://podminky.urs.cz/item/CS_URS_2024_01/998733101</t>
  </si>
  <si>
    <t>734</t>
  </si>
  <si>
    <t>Ústřední vytápění - armatury</t>
  </si>
  <si>
    <t>117</t>
  </si>
  <si>
    <t>734109217</t>
  </si>
  <si>
    <t>Montáž armatur přírubových se dvěma přírubami PN 16 DN 100</t>
  </si>
  <si>
    <t>1304107182</t>
  </si>
  <si>
    <t>https://podminky.urs.cz/item/CS_URS_2024_01/734109217</t>
  </si>
  <si>
    <t>118</t>
  </si>
  <si>
    <t>734xxx11</t>
  </si>
  <si>
    <t>FILTR TEPLOVODNÍ PŘÍRUBOVÝ MAGNETICKÝ, TĚLO NEREZ, MAGNET 12000 GAUSS, permanentní nerezová vložka 100 mikronů, DN 100</t>
  </si>
  <si>
    <t>1050633993</t>
  </si>
  <si>
    <t>119</t>
  </si>
  <si>
    <t>734152331</t>
  </si>
  <si>
    <t>Šoupátka přírubová třmenová s ručním kolem PN 16 do 200°C DN 40</t>
  </si>
  <si>
    <t>-1372607082</t>
  </si>
  <si>
    <t>https://podminky.urs.cz/item/CS_URS_2024_01/734152331</t>
  </si>
  <si>
    <t>120</t>
  </si>
  <si>
    <t>734152332</t>
  </si>
  <si>
    <t>Šoupátka přírubová třmenová s ručním kolem PN 16 do 200°C DN 50</t>
  </si>
  <si>
    <t>-470888225</t>
  </si>
  <si>
    <t>https://podminky.urs.cz/item/CS_URS_2024_01/734152332</t>
  </si>
  <si>
    <t>121</t>
  </si>
  <si>
    <t>734173217</t>
  </si>
  <si>
    <t>Mezikusy, přírubové spoje přírubové spoje PN 6/I, 200°C DN 80</t>
  </si>
  <si>
    <t>665533523</t>
  </si>
  <si>
    <t>https://podminky.urs.cz/item/CS_URS_2024_01/734173217</t>
  </si>
  <si>
    <t>122</t>
  </si>
  <si>
    <t>734173218</t>
  </si>
  <si>
    <t>Mezikusy, přírubové spoje přírubové spoje PN 6/I, 200°C DN 100</t>
  </si>
  <si>
    <t>857231921</t>
  </si>
  <si>
    <t>https://podminky.urs.cz/item/CS_URS_2024_01/734173218</t>
  </si>
  <si>
    <t>123</t>
  </si>
  <si>
    <t>734193115</t>
  </si>
  <si>
    <t>Ostatní přírubové armatury klapky mezipřírubové uzavírací PN 16 do 120°C disk tvárná litina DN 65</t>
  </si>
  <si>
    <t>-1008996952</t>
  </si>
  <si>
    <t>https://podminky.urs.cz/item/CS_URS_2024_01/734193115</t>
  </si>
  <si>
    <t>124</t>
  </si>
  <si>
    <t>734193117</t>
  </si>
  <si>
    <t>Ostatní přírubové armatury klapky mezipřírubové uzavírací PN 16 do 120°C disk tvárná litina DN 100</t>
  </si>
  <si>
    <t>1407619904</t>
  </si>
  <si>
    <t>https://podminky.urs.cz/item/CS_URS_2024_01/734193117</t>
  </si>
  <si>
    <t>125</t>
  </si>
  <si>
    <t>734193313</t>
  </si>
  <si>
    <t>Ostatní přírubové armatury klapky mezipřírubové pružinové PN 16 do 100°C DN 40</t>
  </si>
  <si>
    <t>784484613</t>
  </si>
  <si>
    <t>https://podminky.urs.cz/item/CS_URS_2024_01/734193313</t>
  </si>
  <si>
    <t>126</t>
  </si>
  <si>
    <t>734193314</t>
  </si>
  <si>
    <t>Ostatní přírubové armatury klapky mezipřírubové pružinové PN 16 do 100°C DN 50</t>
  </si>
  <si>
    <t>-540786804</t>
  </si>
  <si>
    <t>https://podminky.urs.cz/item/CS_URS_2024_01/734193314</t>
  </si>
  <si>
    <t>127</t>
  </si>
  <si>
    <t>734209116</t>
  </si>
  <si>
    <t>Montáž závitových armatur se 2 závity G 5/4 (DN 32)</t>
  </si>
  <si>
    <t>1086374487</t>
  </si>
  <si>
    <t>https://podminky.urs.cz/item/CS_URS_2024_01/734209116</t>
  </si>
  <si>
    <t>734209117</t>
  </si>
  <si>
    <t>Montáž závitových armatur se 2 závity G 6/4 (DN 40)</t>
  </si>
  <si>
    <t>1287677568</t>
  </si>
  <si>
    <t>https://podminky.urs.cz/item/CS_URS_2024_01/734209117</t>
  </si>
  <si>
    <t>129</t>
  </si>
  <si>
    <t>734209118</t>
  </si>
  <si>
    <t>Montáž závitových armatur se 2 závity G 2 (DN 50)</t>
  </si>
  <si>
    <t>-1584158350</t>
  </si>
  <si>
    <t>https://podminky.urs.cz/item/CS_URS_2024_01/734209118</t>
  </si>
  <si>
    <t>130</t>
  </si>
  <si>
    <t>734209126</t>
  </si>
  <si>
    <t>Montáž závitových armatur se 3 závity G 5/4 (DN 32)</t>
  </si>
  <si>
    <t>-2008774438</t>
  </si>
  <si>
    <t>https://podminky.urs.cz/item/CS_URS_2024_01/734209126</t>
  </si>
  <si>
    <t>131</t>
  </si>
  <si>
    <t>734209127</t>
  </si>
  <si>
    <t>Montáž závitových armatur se 3 závity G 6/4 (DN 40)</t>
  </si>
  <si>
    <t>1202152916</t>
  </si>
  <si>
    <t>https://podminky.urs.cz/item/CS_URS_2024_01/734209127</t>
  </si>
  <si>
    <t>132</t>
  </si>
  <si>
    <t>734211113</t>
  </si>
  <si>
    <t>Ventily odvzdušňovací závitové otopných těles PN 6 do 120°C G 3/8</t>
  </si>
  <si>
    <t>-713818153</t>
  </si>
  <si>
    <t>https://podminky.urs.cz/item/CS_URS_2024_01/734211113</t>
  </si>
  <si>
    <t>133</t>
  </si>
  <si>
    <t>734242414</t>
  </si>
  <si>
    <t>Ventily zpětné závitové PN 16 do 110°C přímé G 1</t>
  </si>
  <si>
    <t>1307708145</t>
  </si>
  <si>
    <t>https://podminky.urs.cz/item/CS_URS_2024_01/734242414</t>
  </si>
  <si>
    <t>134</t>
  </si>
  <si>
    <t>734242415</t>
  </si>
  <si>
    <t>Ventily zpětné závitové PN 16 do 110°C přímé G 5/4</t>
  </si>
  <si>
    <t>-1690980452</t>
  </si>
  <si>
    <t>https://podminky.urs.cz/item/CS_URS_2024_01/734242415</t>
  </si>
  <si>
    <t>135</t>
  </si>
  <si>
    <t>734242417</t>
  </si>
  <si>
    <t>Ventily zpětné závitové PN 16 do 110°C přímé G 2</t>
  </si>
  <si>
    <t>-1055530395</t>
  </si>
  <si>
    <t>https://podminky.urs.cz/item/CS_URS_2024_01/734242417</t>
  </si>
  <si>
    <t>136</t>
  </si>
  <si>
    <t>734251212</t>
  </si>
  <si>
    <t>Ventily pojistné závitové a čepové rohové provozní tlak od 2,5 do 6 bar G 3/4</t>
  </si>
  <si>
    <t>-1552356992</t>
  </si>
  <si>
    <t>https://podminky.urs.cz/item/CS_URS_2024_01/734251212</t>
  </si>
  <si>
    <t>137</t>
  </si>
  <si>
    <t>734291123</t>
  </si>
  <si>
    <t>Ostatní armatury kohouty plnicí a vypouštěcí PN 10 do 90°C G 1/2</t>
  </si>
  <si>
    <t>61600049</t>
  </si>
  <si>
    <t>https://podminky.urs.cz/item/CS_URS_2024_01/734291123</t>
  </si>
  <si>
    <t>138</t>
  </si>
  <si>
    <t>734291264</t>
  </si>
  <si>
    <t>Ostatní armatury filtry závitové pro topné a chladicí systémy PN 30 do 110°C přímé s vnitřními závity G 1</t>
  </si>
  <si>
    <t>1880536005</t>
  </si>
  <si>
    <t>https://podminky.urs.cz/item/CS_URS_2024_01/734291264</t>
  </si>
  <si>
    <t>139</t>
  </si>
  <si>
    <t>734291265</t>
  </si>
  <si>
    <t>Ostatní armatury filtry závitové pro topné a chladicí systémy PN 30 do 110°C přímé s vnitřními závity G 1 1/4</t>
  </si>
  <si>
    <t>113751068</t>
  </si>
  <si>
    <t>https://podminky.urs.cz/item/CS_URS_2024_01/734291265</t>
  </si>
  <si>
    <t>140</t>
  </si>
  <si>
    <t>734291266</t>
  </si>
  <si>
    <t>Ostatní armatury filtry závitové pro topné a chladicí systémy PN 30 do 110°C přímé s vnitřními závity G 1 1/2</t>
  </si>
  <si>
    <t>1247341641</t>
  </si>
  <si>
    <t>https://podminky.urs.cz/item/CS_URS_2024_01/734291266</t>
  </si>
  <si>
    <t>141</t>
  </si>
  <si>
    <t>734291267</t>
  </si>
  <si>
    <t>Ostatní armatury filtry závitové pro topné a chladicí systémy PN 30 do 110°C přímé s vnitřními závity G 2</t>
  </si>
  <si>
    <t>818031302</t>
  </si>
  <si>
    <t>https://podminky.urs.cz/item/CS_URS_2024_01/734291267</t>
  </si>
  <si>
    <t>142</t>
  </si>
  <si>
    <t>734292715</t>
  </si>
  <si>
    <t>Ostatní armatury kulové kohouty PN 42 do 185°C přímé vnitřní závit G 1</t>
  </si>
  <si>
    <t>-32668342</t>
  </si>
  <si>
    <t>https://podminky.urs.cz/item/CS_URS_2024_01/734292715</t>
  </si>
  <si>
    <t>143</t>
  </si>
  <si>
    <t>734292716</t>
  </si>
  <si>
    <t>Ostatní armatury kulové kohouty PN 42 do 185°C přímé vnitřní závit G 1 1/4</t>
  </si>
  <si>
    <t>399527512</t>
  </si>
  <si>
    <t>https://podminky.urs.cz/item/CS_URS_2024_01/734292716</t>
  </si>
  <si>
    <t>144</t>
  </si>
  <si>
    <t>734292717</t>
  </si>
  <si>
    <t>Ostatní armatury kulové kohouty PN 42 do 185°C přímé vnitřní závit G 1 1/2</t>
  </si>
  <si>
    <t>1213881751</t>
  </si>
  <si>
    <t>https://podminky.urs.cz/item/CS_URS_2024_01/734292717</t>
  </si>
  <si>
    <t>145</t>
  </si>
  <si>
    <t>734292718</t>
  </si>
  <si>
    <t>Ostatní armatury kulové kohouty PN 42 do 185°C přímé vnitřní závit G 2</t>
  </si>
  <si>
    <t>1181916440</t>
  </si>
  <si>
    <t>https://podminky.urs.cz/item/CS_URS_2024_01/734292718</t>
  </si>
  <si>
    <t>146</t>
  </si>
  <si>
    <t>734411101</t>
  </si>
  <si>
    <t>Teploměry technické s pevným stonkem a jímkou zadní připojení (axiální) průměr 63 mm délka stonku 50 mm</t>
  </si>
  <si>
    <t>-423183001</t>
  </si>
  <si>
    <t>https://podminky.urs.cz/item/CS_URS_2024_01/734411101</t>
  </si>
  <si>
    <t>147</t>
  </si>
  <si>
    <t>734421102</t>
  </si>
  <si>
    <t>Tlakoměry s pevným stonkem a zpětnou klapkou spodní připojení (radiální) tlaku 0-4 bar průměru 63 mm</t>
  </si>
  <si>
    <t>-1652042347</t>
  </si>
  <si>
    <t>https://podminky.urs.cz/item/CS_URS_2024_01/734421102</t>
  </si>
  <si>
    <t>148</t>
  </si>
  <si>
    <t>734424101</t>
  </si>
  <si>
    <t>Tlakoměry kondenzační smyčky k přivaření, PN 250 do 300°C zahnuté</t>
  </si>
  <si>
    <t>-87766090</t>
  </si>
  <si>
    <t>https://podminky.urs.cz/item/CS_URS_2024_01/734424101</t>
  </si>
  <si>
    <t>149</t>
  </si>
  <si>
    <t>734494111</t>
  </si>
  <si>
    <t>Měřicí armatury návarky s metrickým závitem M 12x1,5 délky do 220 mm</t>
  </si>
  <si>
    <t>1430910582</t>
  </si>
  <si>
    <t>https://podminky.urs.cz/item/CS_URS_2024_01/734494111</t>
  </si>
  <si>
    <t>150</t>
  </si>
  <si>
    <t>734xxx14</t>
  </si>
  <si>
    <t xml:space="preserve">Vyvažovací ventil plynule nastavitelný s měřícími koncovkami a vypouštěním , závitový,  DN 32</t>
  </si>
  <si>
    <t>-1004970686</t>
  </si>
  <si>
    <t>151</t>
  </si>
  <si>
    <t>734xxx15</t>
  </si>
  <si>
    <t xml:space="preserve">Vyvažovací ventil plynule nastavitelný s měřícími koncovkami a vypouštěním , závitový,  DN 40</t>
  </si>
  <si>
    <t>873356472</t>
  </si>
  <si>
    <t>152</t>
  </si>
  <si>
    <t>734xxx16</t>
  </si>
  <si>
    <t xml:space="preserve">Vyvažovací ventil plynule nastavitelný s měřícími koncovkami a vypouštěním , závitový,  DN 50 </t>
  </si>
  <si>
    <t>-379173516</t>
  </si>
  <si>
    <t>153</t>
  </si>
  <si>
    <t>734xxx20.1</t>
  </si>
  <si>
    <t>Seřízení průtoků na vyvažovacích ventilech - na projektované parametry</t>
  </si>
  <si>
    <t>-867228558</t>
  </si>
  <si>
    <t>154</t>
  </si>
  <si>
    <t>998734101</t>
  </si>
  <si>
    <t>Přesun hmot pro armatury stanovený z hmotnosti přesunovaného materiálu vodorovná dopravní vzdálenost do 50 m základní v objektech výšky do 6 m</t>
  </si>
  <si>
    <t>369329758</t>
  </si>
  <si>
    <t>https://podminky.urs.cz/item/CS_URS_2024_01/998734101</t>
  </si>
  <si>
    <t>TOPNÁ ZKOUŠKA</t>
  </si>
  <si>
    <t>155</t>
  </si>
  <si>
    <t>101a</t>
  </si>
  <si>
    <t>Topná zkouška do 100 kW</t>
  </si>
  <si>
    <t>hod</t>
  </si>
  <si>
    <t>512</t>
  </si>
  <si>
    <t>-225883544</t>
  </si>
  <si>
    <t>767</t>
  </si>
  <si>
    <t>Konstrukce zámečnické</t>
  </si>
  <si>
    <t>156</t>
  </si>
  <si>
    <t>767995113</t>
  </si>
  <si>
    <t>Montáž atypických zámečnických konstrukcí hmotnosti do 20 kg</t>
  </si>
  <si>
    <t>kg</t>
  </si>
  <si>
    <t>872079050</t>
  </si>
  <si>
    <t>157</t>
  </si>
  <si>
    <t>767xxx01</t>
  </si>
  <si>
    <t xml:space="preserve">Profilová ocel pro pomocné konstrukce, odmaštěná, bez rzi, opatřená základní  ochrannou barvou proti rzi, svařovaná konstrukce. Včetně příslušenství, jako vrutů, kotev, hmoždnek, pracovního materiálu"</t>
  </si>
  <si>
    <t>370098850</t>
  </si>
  <si>
    <t>158</t>
  </si>
  <si>
    <t>998767102</t>
  </si>
  <si>
    <t>Přesun hmot tonážní pro zámečnické konstrukce v objektech v do 6 m</t>
  </si>
  <si>
    <t>-249376305</t>
  </si>
  <si>
    <t>783</t>
  </si>
  <si>
    <t>Dokončovací práce - nátěry</t>
  </si>
  <si>
    <t>159</t>
  </si>
  <si>
    <t>783221111</t>
  </si>
  <si>
    <t>Nátěry syntetické KDK barva dražší lesklý povrch 1x antikorozní, 1x základní, 1x email</t>
  </si>
  <si>
    <t>CS ÚRS 2015 01</t>
  </si>
  <si>
    <t>396344264</t>
  </si>
  <si>
    <t>160</t>
  </si>
  <si>
    <t>783617613</t>
  </si>
  <si>
    <t>Krycí nátěr (email) armatur a kovových potrubí potrubí do DN 50 mm dvojnásobný syntetický samozákladující</t>
  </si>
  <si>
    <t>-433919495</t>
  </si>
  <si>
    <t>https://podminky.urs.cz/item/CS_URS_2024_01/783617613</t>
  </si>
  <si>
    <t>161</t>
  </si>
  <si>
    <t>783617633</t>
  </si>
  <si>
    <t>Krycí nátěr (email) armatur a kovových potrubí potrubí přes DN 50 do DN 100 mm dvojnásobný syntetický samozákladující</t>
  </si>
  <si>
    <t>1109258470</t>
  </si>
  <si>
    <t>https://podminky.urs.cz/item/CS_URS_2024_01/783617633</t>
  </si>
  <si>
    <t>VRN</t>
  </si>
  <si>
    <t>Vedlejší rozpočtové náklady</t>
  </si>
  <si>
    <t>VRN1</t>
  </si>
  <si>
    <t>Průzkumné, geodetické a projektové práce</t>
  </si>
  <si>
    <t>162</t>
  </si>
  <si>
    <t>013254000</t>
  </si>
  <si>
    <t>Průzkumné, geodetické a projektové práce projektové práce dokumentace stavby (výkresová a textová) skutečného provedení stavby</t>
  </si>
  <si>
    <t>Kč</t>
  </si>
  <si>
    <t>CS ÚRS 2023 02</t>
  </si>
  <si>
    <t>1024</t>
  </si>
  <si>
    <t>-1776018373</t>
  </si>
  <si>
    <t>https://podminky.urs.cz/item/CS_URS_2023_02/013254000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</si>
</sst>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13300852" TargetMode="External" /><Relationship Id="rId2" Type="http://schemas.openxmlformats.org/officeDocument/2006/relationships/hyperlink" Target="https://podminky.urs.cz/item/CS_URS_2024_01/713410831" TargetMode="External" /><Relationship Id="rId3" Type="http://schemas.openxmlformats.org/officeDocument/2006/relationships/hyperlink" Target="https://podminky.urs.cz/item/CS_URS_2024_01/713410833" TargetMode="External" /><Relationship Id="rId4" Type="http://schemas.openxmlformats.org/officeDocument/2006/relationships/hyperlink" Target="https://podminky.urs.cz/item/CS_URS_2024_01/713463211" TargetMode="External" /><Relationship Id="rId5" Type="http://schemas.openxmlformats.org/officeDocument/2006/relationships/hyperlink" Target="https://podminky.urs.cz/item/CS_URS_2024_01/713463212" TargetMode="External" /><Relationship Id="rId6" Type="http://schemas.openxmlformats.org/officeDocument/2006/relationships/hyperlink" Target="https://podminky.urs.cz/item/CS_URS_2024_01/998713101" TargetMode="External" /><Relationship Id="rId7" Type="http://schemas.openxmlformats.org/officeDocument/2006/relationships/hyperlink" Target="https://podminky.urs.cz/item/CS_URS_2024_01/722174023" TargetMode="External" /><Relationship Id="rId8" Type="http://schemas.openxmlformats.org/officeDocument/2006/relationships/hyperlink" Target="https://podminky.urs.cz/item/CS_URS_2024_01/722181212" TargetMode="External" /><Relationship Id="rId9" Type="http://schemas.openxmlformats.org/officeDocument/2006/relationships/hyperlink" Target="https://podminky.urs.cz/item/CS_URS_2024_01/722224152" TargetMode="External" /><Relationship Id="rId10" Type="http://schemas.openxmlformats.org/officeDocument/2006/relationships/hyperlink" Target="https://podminky.urs.cz/item/CS_URS_2024_01/722231073" TargetMode="External" /><Relationship Id="rId11" Type="http://schemas.openxmlformats.org/officeDocument/2006/relationships/hyperlink" Target="https://podminky.urs.cz/item/CS_URS_2024_01/722231142" TargetMode="External" /><Relationship Id="rId12" Type="http://schemas.openxmlformats.org/officeDocument/2006/relationships/hyperlink" Target="https://podminky.urs.cz/item/CS_URS_2024_01/722231233" TargetMode="External" /><Relationship Id="rId13" Type="http://schemas.openxmlformats.org/officeDocument/2006/relationships/hyperlink" Target="https://podminky.urs.cz/item/CS_URS_2024_01/722232044" TargetMode="External" /><Relationship Id="rId14" Type="http://schemas.openxmlformats.org/officeDocument/2006/relationships/hyperlink" Target="https://podminky.urs.cz/item/CS_URS_2024_01/722290226" TargetMode="External" /><Relationship Id="rId15" Type="http://schemas.openxmlformats.org/officeDocument/2006/relationships/hyperlink" Target="https://podminky.urs.cz/item/CS_URS_2024_01/998722101" TargetMode="External" /><Relationship Id="rId16" Type="http://schemas.openxmlformats.org/officeDocument/2006/relationships/hyperlink" Target="https://podminky.urs.cz/item/CS_URS_2024_01/731200829" TargetMode="External" /><Relationship Id="rId17" Type="http://schemas.openxmlformats.org/officeDocument/2006/relationships/hyperlink" Target="https://podminky.urs.cz/item/CS_URS_2024_01/731259617" TargetMode="External" /><Relationship Id="rId18" Type="http://schemas.openxmlformats.org/officeDocument/2006/relationships/hyperlink" Target="https://podminky.urs.cz/item/CS_URS_2024_01/731341140" TargetMode="External" /><Relationship Id="rId19" Type="http://schemas.openxmlformats.org/officeDocument/2006/relationships/hyperlink" Target="https://podminky.urs.cz/item/CS_URS_2024_01/998731101" TargetMode="External" /><Relationship Id="rId20" Type="http://schemas.openxmlformats.org/officeDocument/2006/relationships/hyperlink" Target="https://podminky.urs.cz/item/CS_URS_2024_01/732110813" TargetMode="External" /><Relationship Id="rId21" Type="http://schemas.openxmlformats.org/officeDocument/2006/relationships/hyperlink" Target="https://podminky.urs.cz/item/CS_URS_2024_01/732199100" TargetMode="External" /><Relationship Id="rId22" Type="http://schemas.openxmlformats.org/officeDocument/2006/relationships/hyperlink" Target="https://podminky.urs.cz/item/CS_URS_2024_01/732211821" TargetMode="External" /><Relationship Id="rId23" Type="http://schemas.openxmlformats.org/officeDocument/2006/relationships/hyperlink" Target="https://podminky.urs.cz/item/CS_URS_2024_01/732212815" TargetMode="External" /><Relationship Id="rId24" Type="http://schemas.openxmlformats.org/officeDocument/2006/relationships/hyperlink" Target="https://podminky.urs.cz/item/CS_URS_2024_01/732213814" TargetMode="External" /><Relationship Id="rId25" Type="http://schemas.openxmlformats.org/officeDocument/2006/relationships/hyperlink" Target="https://podminky.urs.cz/item/CS_URS_2024_01/732213815" TargetMode="External" /><Relationship Id="rId26" Type="http://schemas.openxmlformats.org/officeDocument/2006/relationships/hyperlink" Target="https://podminky.urs.cz/item/CS_URS_2024_01/732214815" TargetMode="External" /><Relationship Id="rId27" Type="http://schemas.openxmlformats.org/officeDocument/2006/relationships/hyperlink" Target="https://podminky.urs.cz/item/CS_URS_2024_01/732214821" TargetMode="External" /><Relationship Id="rId28" Type="http://schemas.openxmlformats.org/officeDocument/2006/relationships/hyperlink" Target="https://podminky.urs.cz/item/CS_URS_2024_01/732219375" TargetMode="External" /><Relationship Id="rId29" Type="http://schemas.openxmlformats.org/officeDocument/2006/relationships/hyperlink" Target="https://podminky.urs.cz/item/CS_URS_2024_01/732320814" TargetMode="External" /><Relationship Id="rId30" Type="http://schemas.openxmlformats.org/officeDocument/2006/relationships/hyperlink" Target="https://podminky.urs.cz/item/CS_URS_2024_01/732331616" TargetMode="External" /><Relationship Id="rId31" Type="http://schemas.openxmlformats.org/officeDocument/2006/relationships/hyperlink" Target="https://podminky.urs.cz/item/CS_URS_2024_01/732331778" TargetMode="External" /><Relationship Id="rId32" Type="http://schemas.openxmlformats.org/officeDocument/2006/relationships/hyperlink" Target="https://podminky.urs.cz/item/CS_URS_2024_01/732420811" TargetMode="External" /><Relationship Id="rId33" Type="http://schemas.openxmlformats.org/officeDocument/2006/relationships/hyperlink" Target="https://podminky.urs.cz/item/CS_URS_2024_01/732420812" TargetMode="External" /><Relationship Id="rId34" Type="http://schemas.openxmlformats.org/officeDocument/2006/relationships/hyperlink" Target="https://podminky.urs.cz/item/CS_URS_2024_01/732420813" TargetMode="External" /><Relationship Id="rId35" Type="http://schemas.openxmlformats.org/officeDocument/2006/relationships/hyperlink" Target="https://podminky.urs.cz/item/CS_URS_2024_01/732429215" TargetMode="External" /><Relationship Id="rId36" Type="http://schemas.openxmlformats.org/officeDocument/2006/relationships/hyperlink" Target="https://podminky.urs.cz/item/CS_URS_2024_01/732429225" TargetMode="External" /><Relationship Id="rId37" Type="http://schemas.openxmlformats.org/officeDocument/2006/relationships/hyperlink" Target="https://podminky.urs.cz/item/CS_URS_2024_01/732xxx11" TargetMode="External" /><Relationship Id="rId38" Type="http://schemas.openxmlformats.org/officeDocument/2006/relationships/hyperlink" Target="https://podminky.urs.cz/item/CS_URS_2024_01/732xxx20" TargetMode="External" /><Relationship Id="rId39" Type="http://schemas.openxmlformats.org/officeDocument/2006/relationships/hyperlink" Target="https://podminky.urs.cz/item/CS_URS_2024_01/998732101" TargetMode="External" /><Relationship Id="rId40" Type="http://schemas.openxmlformats.org/officeDocument/2006/relationships/hyperlink" Target="https://podminky.urs.cz/item/CS_URS_2024_01/733110808" TargetMode="External" /><Relationship Id="rId41" Type="http://schemas.openxmlformats.org/officeDocument/2006/relationships/hyperlink" Target="https://podminky.urs.cz/item/CS_URS_2024_01/733111112" TargetMode="External" /><Relationship Id="rId42" Type="http://schemas.openxmlformats.org/officeDocument/2006/relationships/hyperlink" Target="https://podminky.urs.cz/item/CS_URS_2024_01/733111113" TargetMode="External" /><Relationship Id="rId43" Type="http://schemas.openxmlformats.org/officeDocument/2006/relationships/hyperlink" Target="https://podminky.urs.cz/item/CS_URS_2024_01/733111114" TargetMode="External" /><Relationship Id="rId44" Type="http://schemas.openxmlformats.org/officeDocument/2006/relationships/hyperlink" Target="https://podminky.urs.cz/item/CS_URS_2024_01/733111115" TargetMode="External" /><Relationship Id="rId45" Type="http://schemas.openxmlformats.org/officeDocument/2006/relationships/hyperlink" Target="https://podminky.urs.cz/item/CS_URS_2024_01/733111116" TargetMode="External" /><Relationship Id="rId46" Type="http://schemas.openxmlformats.org/officeDocument/2006/relationships/hyperlink" Target="https://podminky.urs.cz/item/CS_URS_2024_01/733111117" TargetMode="External" /><Relationship Id="rId47" Type="http://schemas.openxmlformats.org/officeDocument/2006/relationships/hyperlink" Target="https://podminky.urs.cz/item/CS_URS_2024_01/733111118" TargetMode="External" /><Relationship Id="rId48" Type="http://schemas.openxmlformats.org/officeDocument/2006/relationships/hyperlink" Target="https://podminky.urs.cz/item/CS_URS_2024_01/733120826" TargetMode="External" /><Relationship Id="rId49" Type="http://schemas.openxmlformats.org/officeDocument/2006/relationships/hyperlink" Target="https://podminky.urs.cz/item/CS_URS_2024_01/733120832" TargetMode="External" /><Relationship Id="rId50" Type="http://schemas.openxmlformats.org/officeDocument/2006/relationships/hyperlink" Target="https://podminky.urs.cz/item/CS_URS_2024_01/733121228" TargetMode="External" /><Relationship Id="rId51" Type="http://schemas.openxmlformats.org/officeDocument/2006/relationships/hyperlink" Target="https://podminky.urs.cz/item/CS_URS_2024_01/733124122" TargetMode="External" /><Relationship Id="rId52" Type="http://schemas.openxmlformats.org/officeDocument/2006/relationships/hyperlink" Target="https://podminky.urs.cz/item/CS_URS_2024_01/733141103" TargetMode="External" /><Relationship Id="rId53" Type="http://schemas.openxmlformats.org/officeDocument/2006/relationships/hyperlink" Target="https://podminky.urs.cz/item/CS_URS_2024_01/733190107" TargetMode="External" /><Relationship Id="rId54" Type="http://schemas.openxmlformats.org/officeDocument/2006/relationships/hyperlink" Target="https://podminky.urs.cz/item/CS_URS_2024_01/733190108" TargetMode="External" /><Relationship Id="rId55" Type="http://schemas.openxmlformats.org/officeDocument/2006/relationships/hyperlink" Target="https://podminky.urs.cz/item/CS_URS_2024_01/733190232" TargetMode="External" /><Relationship Id="rId56" Type="http://schemas.openxmlformats.org/officeDocument/2006/relationships/hyperlink" Target="https://podminky.urs.cz/item/CS_URS_2024_01/998733101" TargetMode="External" /><Relationship Id="rId57" Type="http://schemas.openxmlformats.org/officeDocument/2006/relationships/hyperlink" Target="https://podminky.urs.cz/item/CS_URS_2024_01/734109217" TargetMode="External" /><Relationship Id="rId58" Type="http://schemas.openxmlformats.org/officeDocument/2006/relationships/hyperlink" Target="https://podminky.urs.cz/item/CS_URS_2024_01/734152331" TargetMode="External" /><Relationship Id="rId59" Type="http://schemas.openxmlformats.org/officeDocument/2006/relationships/hyperlink" Target="https://podminky.urs.cz/item/CS_URS_2024_01/734152332" TargetMode="External" /><Relationship Id="rId60" Type="http://schemas.openxmlformats.org/officeDocument/2006/relationships/hyperlink" Target="https://podminky.urs.cz/item/CS_URS_2024_01/734173217" TargetMode="External" /><Relationship Id="rId61" Type="http://schemas.openxmlformats.org/officeDocument/2006/relationships/hyperlink" Target="https://podminky.urs.cz/item/CS_URS_2024_01/734173218" TargetMode="External" /><Relationship Id="rId62" Type="http://schemas.openxmlformats.org/officeDocument/2006/relationships/hyperlink" Target="https://podminky.urs.cz/item/CS_URS_2024_01/734193115" TargetMode="External" /><Relationship Id="rId63" Type="http://schemas.openxmlformats.org/officeDocument/2006/relationships/hyperlink" Target="https://podminky.urs.cz/item/CS_URS_2024_01/734193117" TargetMode="External" /><Relationship Id="rId64" Type="http://schemas.openxmlformats.org/officeDocument/2006/relationships/hyperlink" Target="https://podminky.urs.cz/item/CS_URS_2024_01/734193313" TargetMode="External" /><Relationship Id="rId65" Type="http://schemas.openxmlformats.org/officeDocument/2006/relationships/hyperlink" Target="https://podminky.urs.cz/item/CS_URS_2024_01/734193314" TargetMode="External" /><Relationship Id="rId66" Type="http://schemas.openxmlformats.org/officeDocument/2006/relationships/hyperlink" Target="https://podminky.urs.cz/item/CS_URS_2024_01/734209116" TargetMode="External" /><Relationship Id="rId67" Type="http://schemas.openxmlformats.org/officeDocument/2006/relationships/hyperlink" Target="https://podminky.urs.cz/item/CS_URS_2024_01/734209117" TargetMode="External" /><Relationship Id="rId68" Type="http://schemas.openxmlformats.org/officeDocument/2006/relationships/hyperlink" Target="https://podminky.urs.cz/item/CS_URS_2024_01/734209118" TargetMode="External" /><Relationship Id="rId69" Type="http://schemas.openxmlformats.org/officeDocument/2006/relationships/hyperlink" Target="https://podminky.urs.cz/item/CS_URS_2024_01/734209126" TargetMode="External" /><Relationship Id="rId70" Type="http://schemas.openxmlformats.org/officeDocument/2006/relationships/hyperlink" Target="https://podminky.urs.cz/item/CS_URS_2024_01/734209127" TargetMode="External" /><Relationship Id="rId71" Type="http://schemas.openxmlformats.org/officeDocument/2006/relationships/hyperlink" Target="https://podminky.urs.cz/item/CS_URS_2024_01/734211113" TargetMode="External" /><Relationship Id="rId72" Type="http://schemas.openxmlformats.org/officeDocument/2006/relationships/hyperlink" Target="https://podminky.urs.cz/item/CS_URS_2024_01/734242414" TargetMode="External" /><Relationship Id="rId73" Type="http://schemas.openxmlformats.org/officeDocument/2006/relationships/hyperlink" Target="https://podminky.urs.cz/item/CS_URS_2024_01/734242415" TargetMode="External" /><Relationship Id="rId74" Type="http://schemas.openxmlformats.org/officeDocument/2006/relationships/hyperlink" Target="https://podminky.urs.cz/item/CS_URS_2024_01/734242417" TargetMode="External" /><Relationship Id="rId75" Type="http://schemas.openxmlformats.org/officeDocument/2006/relationships/hyperlink" Target="https://podminky.urs.cz/item/CS_URS_2024_01/734251212" TargetMode="External" /><Relationship Id="rId76" Type="http://schemas.openxmlformats.org/officeDocument/2006/relationships/hyperlink" Target="https://podminky.urs.cz/item/CS_URS_2024_01/734291123" TargetMode="External" /><Relationship Id="rId77" Type="http://schemas.openxmlformats.org/officeDocument/2006/relationships/hyperlink" Target="https://podminky.urs.cz/item/CS_URS_2024_01/734291264" TargetMode="External" /><Relationship Id="rId78" Type="http://schemas.openxmlformats.org/officeDocument/2006/relationships/hyperlink" Target="https://podminky.urs.cz/item/CS_URS_2024_01/734291265" TargetMode="External" /><Relationship Id="rId79" Type="http://schemas.openxmlformats.org/officeDocument/2006/relationships/hyperlink" Target="https://podminky.urs.cz/item/CS_URS_2024_01/734291266" TargetMode="External" /><Relationship Id="rId80" Type="http://schemas.openxmlformats.org/officeDocument/2006/relationships/hyperlink" Target="https://podminky.urs.cz/item/CS_URS_2024_01/734291267" TargetMode="External" /><Relationship Id="rId81" Type="http://schemas.openxmlformats.org/officeDocument/2006/relationships/hyperlink" Target="https://podminky.urs.cz/item/CS_URS_2024_01/734292715" TargetMode="External" /><Relationship Id="rId82" Type="http://schemas.openxmlformats.org/officeDocument/2006/relationships/hyperlink" Target="https://podminky.urs.cz/item/CS_URS_2024_01/734292716" TargetMode="External" /><Relationship Id="rId83" Type="http://schemas.openxmlformats.org/officeDocument/2006/relationships/hyperlink" Target="https://podminky.urs.cz/item/CS_URS_2024_01/734292717" TargetMode="External" /><Relationship Id="rId84" Type="http://schemas.openxmlformats.org/officeDocument/2006/relationships/hyperlink" Target="https://podminky.urs.cz/item/CS_URS_2024_01/734292718" TargetMode="External" /><Relationship Id="rId85" Type="http://schemas.openxmlformats.org/officeDocument/2006/relationships/hyperlink" Target="https://podminky.urs.cz/item/CS_URS_2024_01/734411101" TargetMode="External" /><Relationship Id="rId86" Type="http://schemas.openxmlformats.org/officeDocument/2006/relationships/hyperlink" Target="https://podminky.urs.cz/item/CS_URS_2024_01/734421102" TargetMode="External" /><Relationship Id="rId87" Type="http://schemas.openxmlformats.org/officeDocument/2006/relationships/hyperlink" Target="https://podminky.urs.cz/item/CS_URS_2024_01/734424101" TargetMode="External" /><Relationship Id="rId88" Type="http://schemas.openxmlformats.org/officeDocument/2006/relationships/hyperlink" Target="https://podminky.urs.cz/item/CS_URS_2024_01/734494111" TargetMode="External" /><Relationship Id="rId89" Type="http://schemas.openxmlformats.org/officeDocument/2006/relationships/hyperlink" Target="https://podminky.urs.cz/item/CS_URS_2024_01/998734101" TargetMode="External" /><Relationship Id="rId90" Type="http://schemas.openxmlformats.org/officeDocument/2006/relationships/hyperlink" Target="https://podminky.urs.cz/item/CS_URS_2024_01/783617613" TargetMode="External" /><Relationship Id="rId91" Type="http://schemas.openxmlformats.org/officeDocument/2006/relationships/hyperlink" Target="https://podminky.urs.cz/item/CS_URS_2024_01/783617633" TargetMode="External" /><Relationship Id="rId92" Type="http://schemas.openxmlformats.org/officeDocument/2006/relationships/hyperlink" Target="https://podminky.urs.cz/item/CS_URS_2023_02/013254000" TargetMode="External" /><Relationship Id="rId93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24006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Modernizace plynové kotelny pavilonu D, Nemocnice Pardubického kraje, a.s., Orlickoústecké nemocnice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Ústí nad Orlicí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21. 3. 2024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25.6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Nemocnice Pardubického kraje, a. s., Kyjevská 44,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>Jiří Kamenický, Na Špici 211, 561 17 Dlouhá Třebov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'D.3 - VYTÁPĚNÍ'!J30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'D.3 - VYTÁPĚNÍ'!P91</f>
        <v>0</v>
      </c>
      <c r="AV55" s="117">
        <f>'D.3 - VYTÁPĚNÍ'!J33</f>
        <v>0</v>
      </c>
      <c r="AW55" s="117">
        <f>'D.3 - VYTÁPĚNÍ'!J34</f>
        <v>0</v>
      </c>
      <c r="AX55" s="117">
        <f>'D.3 - VYTÁPĚNÍ'!J35</f>
        <v>0</v>
      </c>
      <c r="AY55" s="117">
        <f>'D.3 - VYTÁPĚNÍ'!J36</f>
        <v>0</v>
      </c>
      <c r="AZ55" s="117">
        <f>'D.3 - VYTÁPĚNÍ'!F33</f>
        <v>0</v>
      </c>
      <c r="BA55" s="117">
        <f>'D.3 - VYTÁPĚNÍ'!F34</f>
        <v>0</v>
      </c>
      <c r="BB55" s="117">
        <f>'D.3 - VYTÁPĚNÍ'!F35</f>
        <v>0</v>
      </c>
      <c r="BC55" s="117">
        <f>'D.3 - VYTÁPĚNÍ'!F36</f>
        <v>0</v>
      </c>
      <c r="BD55" s="119">
        <f>'D.3 - VYTÁPĚNÍ'!F37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SAss7h/U46eGcKpqtqKefp3+/YchqGscdkVg5XSqUDLoWSyOjHQZ+fhpk/ca9kZ0QpCKgEaItIbcclI97utscw==" hashValue="fcetmF+YIXmw8hdMh0QxAn+Zj/tIP+v7qfQOEouFAlLLiX+fXuCnJZqkCo7JQvd+dMCVP2MeFtCBvyOJwzeNg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3 -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82</v>
      </c>
    </row>
    <row r="4" s="1" customFormat="1" ht="24.96" customHeight="1">
      <c r="B4" s="17"/>
      <c r="D4" s="123" t="s">
        <v>83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26.25" customHeight="1">
      <c r="B7" s="17"/>
      <c r="E7" s="126" t="str">
        <f>'Rekapitulace stavby'!K6</f>
        <v>Modernizace plynové kotelny pavilonu D, Nemocnice Pardubického kraje, a.s., Orlickoústecké nemocnice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84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85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21. 3. 2024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27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">
        <v>19</v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">
        <v>32</v>
      </c>
      <c r="F21" s="35"/>
      <c r="G21" s="35"/>
      <c r="H21" s="35"/>
      <c r="I21" s="125" t="s">
        <v>28</v>
      </c>
      <c r="J21" s="129" t="s">
        <v>19</v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34</v>
      </c>
      <c r="E23" s="35"/>
      <c r="F23" s="35"/>
      <c r="G23" s="35"/>
      <c r="H23" s="35"/>
      <c r="I23" s="125" t="s">
        <v>26</v>
      </c>
      <c r="J23" s="129" t="str">
        <f>IF('Rekapitulace stavby'!AN19="","",'Rekapitulace stavby'!AN19)</f>
        <v/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tr">
        <f>IF('Rekapitulace stavby'!E20="","",'Rekapitulace stavby'!E20)</f>
        <v xml:space="preserve"> </v>
      </c>
      <c r="F24" s="35"/>
      <c r="G24" s="35"/>
      <c r="H24" s="35"/>
      <c r="I24" s="125" t="s">
        <v>28</v>
      </c>
      <c r="J24" s="129" t="str">
        <f>IF('Rekapitulace stavby'!AN20="","",'Rekapitulace stavby'!AN20)</f>
        <v/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36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38</v>
      </c>
      <c r="E30" s="35"/>
      <c r="F30" s="35"/>
      <c r="G30" s="35"/>
      <c r="H30" s="35"/>
      <c r="I30" s="35"/>
      <c r="J30" s="137">
        <f>ROUND(J91,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40</v>
      </c>
      <c r="G32" s="35"/>
      <c r="H32" s="35"/>
      <c r="I32" s="138" t="s">
        <v>39</v>
      </c>
      <c r="J32" s="138" t="s">
        <v>41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42</v>
      </c>
      <c r="E33" s="125" t="s">
        <v>43</v>
      </c>
      <c r="F33" s="140">
        <f>ROUND((SUM(BE91:BE364)),  2)</f>
        <v>0</v>
      </c>
      <c r="G33" s="35"/>
      <c r="H33" s="35"/>
      <c r="I33" s="141">
        <v>0.20999999999999999</v>
      </c>
      <c r="J33" s="140">
        <f>ROUND(((SUM(BE91:BE364))*I33),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44</v>
      </c>
      <c r="F34" s="140">
        <f>ROUND((SUM(BF91:BF364)),  2)</f>
        <v>0</v>
      </c>
      <c r="G34" s="35"/>
      <c r="H34" s="35"/>
      <c r="I34" s="141">
        <v>0.12</v>
      </c>
      <c r="J34" s="140">
        <f>ROUND(((SUM(BF91:BF364))*I34),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45</v>
      </c>
      <c r="F35" s="140">
        <f>ROUND((SUM(BG91:BG364)),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46</v>
      </c>
      <c r="F36" s="140">
        <f>ROUND((SUM(BH91:BH364)),  2)</f>
        <v>0</v>
      </c>
      <c r="G36" s="35"/>
      <c r="H36" s="35"/>
      <c r="I36" s="141">
        <v>0.12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47</v>
      </c>
      <c r="F37" s="140">
        <f>ROUND((SUM(BI91:BI364)),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86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26.25" customHeight="1">
      <c r="A48" s="35"/>
      <c r="B48" s="36"/>
      <c r="C48" s="37"/>
      <c r="D48" s="37"/>
      <c r="E48" s="153" t="str">
        <f>E7</f>
        <v>Modernizace plynové kotelny pavilonu D, Nemocnice Pardubického kraje, a.s., Orlickoústecké nemocnice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84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D.3 - VYTÁPĚNÍ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Ústí nad Orlicí </v>
      </c>
      <c r="G52" s="37"/>
      <c r="H52" s="37"/>
      <c r="I52" s="29" t="s">
        <v>23</v>
      </c>
      <c r="J52" s="69" t="str">
        <f>IF(J12="","",J12)</f>
        <v>21. 3. 2024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 xml:space="preserve">Nemocnice Pardubického kraje, a. s., Kyjevská 44, </v>
      </c>
      <c r="G54" s="37"/>
      <c r="H54" s="37"/>
      <c r="I54" s="29" t="s">
        <v>31</v>
      </c>
      <c r="J54" s="33" t="str">
        <f>E21</f>
        <v>Jiří Kamenický, Na Špici 211, 561 17 Dlouhá Třebov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 xml:space="preserve"> 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87</v>
      </c>
      <c r="D57" s="155"/>
      <c r="E57" s="155"/>
      <c r="F57" s="155"/>
      <c r="G57" s="155"/>
      <c r="H57" s="155"/>
      <c r="I57" s="155"/>
      <c r="J57" s="156" t="s">
        <v>88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70</v>
      </c>
      <c r="D59" s="37"/>
      <c r="E59" s="37"/>
      <c r="F59" s="37"/>
      <c r="G59" s="37"/>
      <c r="H59" s="37"/>
      <c r="I59" s="37"/>
      <c r="J59" s="99">
        <f>J91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89</v>
      </c>
    </row>
    <row r="60" s="9" customFormat="1" ht="24.96" customHeight="1">
      <c r="A60" s="9"/>
      <c r="B60" s="158"/>
      <c r="C60" s="159"/>
      <c r="D60" s="160" t="s">
        <v>90</v>
      </c>
      <c r="E60" s="161"/>
      <c r="F60" s="161"/>
      <c r="G60" s="161"/>
      <c r="H60" s="161"/>
      <c r="I60" s="161"/>
      <c r="J60" s="162">
        <f>J92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91</v>
      </c>
      <c r="E61" s="167"/>
      <c r="F61" s="167"/>
      <c r="G61" s="167"/>
      <c r="H61" s="167"/>
      <c r="I61" s="167"/>
      <c r="J61" s="168">
        <f>J93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92</v>
      </c>
      <c r="E62" s="167"/>
      <c r="F62" s="167"/>
      <c r="G62" s="167"/>
      <c r="H62" s="167"/>
      <c r="I62" s="167"/>
      <c r="J62" s="168">
        <f>J116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93</v>
      </c>
      <c r="E63" s="167"/>
      <c r="F63" s="167"/>
      <c r="G63" s="167"/>
      <c r="H63" s="167"/>
      <c r="I63" s="167"/>
      <c r="J63" s="168">
        <f>J153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94</v>
      </c>
      <c r="E64" s="167"/>
      <c r="F64" s="167"/>
      <c r="G64" s="167"/>
      <c r="H64" s="167"/>
      <c r="I64" s="167"/>
      <c r="J64" s="168">
        <f>J183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95</v>
      </c>
      <c r="E65" s="167"/>
      <c r="F65" s="167"/>
      <c r="G65" s="167"/>
      <c r="H65" s="167"/>
      <c r="I65" s="167"/>
      <c r="J65" s="168">
        <f>J240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96</v>
      </c>
      <c r="E66" s="167"/>
      <c r="F66" s="167"/>
      <c r="G66" s="167"/>
      <c r="H66" s="167"/>
      <c r="I66" s="167"/>
      <c r="J66" s="168">
        <f>J277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64"/>
      <c r="C67" s="165"/>
      <c r="D67" s="166" t="s">
        <v>97</v>
      </c>
      <c r="E67" s="167"/>
      <c r="F67" s="167"/>
      <c r="G67" s="167"/>
      <c r="H67" s="167"/>
      <c r="I67" s="167"/>
      <c r="J67" s="168">
        <f>J349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4"/>
      <c r="C68" s="165"/>
      <c r="D68" s="166" t="s">
        <v>98</v>
      </c>
      <c r="E68" s="167"/>
      <c r="F68" s="167"/>
      <c r="G68" s="167"/>
      <c r="H68" s="167"/>
      <c r="I68" s="167"/>
      <c r="J68" s="168">
        <f>J351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99</v>
      </c>
      <c r="E69" s="167"/>
      <c r="F69" s="167"/>
      <c r="G69" s="167"/>
      <c r="H69" s="167"/>
      <c r="I69" s="167"/>
      <c r="J69" s="168">
        <f>J355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58"/>
      <c r="C70" s="159"/>
      <c r="D70" s="160" t="s">
        <v>100</v>
      </c>
      <c r="E70" s="161"/>
      <c r="F70" s="161"/>
      <c r="G70" s="161"/>
      <c r="H70" s="161"/>
      <c r="I70" s="161"/>
      <c r="J70" s="162">
        <f>J361</f>
        <v>0</v>
      </c>
      <c r="K70" s="159"/>
      <c r="L70" s="16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4"/>
      <c r="C71" s="165"/>
      <c r="D71" s="166" t="s">
        <v>101</v>
      </c>
      <c r="E71" s="167"/>
      <c r="F71" s="167"/>
      <c r="G71" s="167"/>
      <c r="H71" s="167"/>
      <c r="I71" s="167"/>
      <c r="J71" s="168">
        <f>J362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="2" customFormat="1" ht="6.96" customHeight="1">
      <c r="A77" s="35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4.96" customHeight="1">
      <c r="A78" s="35"/>
      <c r="B78" s="36"/>
      <c r="C78" s="20" t="s">
        <v>102</v>
      </c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2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16</v>
      </c>
      <c r="D80" s="37"/>
      <c r="E80" s="37"/>
      <c r="F80" s="37"/>
      <c r="G80" s="37"/>
      <c r="H80" s="37"/>
      <c r="I80" s="37"/>
      <c r="J80" s="37"/>
      <c r="K80" s="37"/>
      <c r="L80" s="12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6.25" customHeight="1">
      <c r="A81" s="35"/>
      <c r="B81" s="36"/>
      <c r="C81" s="37"/>
      <c r="D81" s="37"/>
      <c r="E81" s="153" t="str">
        <f>E7</f>
        <v>Modernizace plynové kotelny pavilonu D, Nemocnice Pardubického kraje, a.s., Orlickoústecké nemocnice</v>
      </c>
      <c r="F81" s="29"/>
      <c r="G81" s="29"/>
      <c r="H81" s="29"/>
      <c r="I81" s="37"/>
      <c r="J81" s="37"/>
      <c r="K81" s="37"/>
      <c r="L81" s="12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2" customHeight="1">
      <c r="A82" s="35"/>
      <c r="B82" s="36"/>
      <c r="C82" s="29" t="s">
        <v>84</v>
      </c>
      <c r="D82" s="37"/>
      <c r="E82" s="37"/>
      <c r="F82" s="37"/>
      <c r="G82" s="37"/>
      <c r="H82" s="37"/>
      <c r="I82" s="37"/>
      <c r="J82" s="37"/>
      <c r="K82" s="37"/>
      <c r="L82" s="12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6.5" customHeight="1">
      <c r="A83" s="35"/>
      <c r="B83" s="36"/>
      <c r="C83" s="37"/>
      <c r="D83" s="37"/>
      <c r="E83" s="66" t="str">
        <f>E9</f>
        <v>D.3 - VYTÁPĚNÍ</v>
      </c>
      <c r="F83" s="37"/>
      <c r="G83" s="37"/>
      <c r="H83" s="37"/>
      <c r="I83" s="37"/>
      <c r="J83" s="37"/>
      <c r="K83" s="37"/>
      <c r="L83" s="12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6.96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2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2" customHeight="1">
      <c r="A85" s="35"/>
      <c r="B85" s="36"/>
      <c r="C85" s="29" t="s">
        <v>21</v>
      </c>
      <c r="D85" s="37"/>
      <c r="E85" s="37"/>
      <c r="F85" s="24" t="str">
        <f>F12</f>
        <v xml:space="preserve">Ústí nad Orlicí </v>
      </c>
      <c r="G85" s="37"/>
      <c r="H85" s="37"/>
      <c r="I85" s="29" t="s">
        <v>23</v>
      </c>
      <c r="J85" s="69" t="str">
        <f>IF(J12="","",J12)</f>
        <v>21. 3. 2024</v>
      </c>
      <c r="K85" s="37"/>
      <c r="L85" s="12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2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40.05" customHeight="1">
      <c r="A87" s="35"/>
      <c r="B87" s="36"/>
      <c r="C87" s="29" t="s">
        <v>25</v>
      </c>
      <c r="D87" s="37"/>
      <c r="E87" s="37"/>
      <c r="F87" s="24" t="str">
        <f>E15</f>
        <v xml:space="preserve">Nemocnice Pardubického kraje, a. s., Kyjevská 44, </v>
      </c>
      <c r="G87" s="37"/>
      <c r="H87" s="37"/>
      <c r="I87" s="29" t="s">
        <v>31</v>
      </c>
      <c r="J87" s="33" t="str">
        <f>E21</f>
        <v>Jiří Kamenický, Na Špici 211, 561 17 Dlouhá Třebov</v>
      </c>
      <c r="K87" s="37"/>
      <c r="L87" s="12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5.15" customHeight="1">
      <c r="A88" s="35"/>
      <c r="B88" s="36"/>
      <c r="C88" s="29" t="s">
        <v>29</v>
      </c>
      <c r="D88" s="37"/>
      <c r="E88" s="37"/>
      <c r="F88" s="24" t="str">
        <f>IF(E18="","",E18)</f>
        <v>Vyplň údaj</v>
      </c>
      <c r="G88" s="37"/>
      <c r="H88" s="37"/>
      <c r="I88" s="29" t="s">
        <v>34</v>
      </c>
      <c r="J88" s="33" t="str">
        <f>E24</f>
        <v xml:space="preserve"> </v>
      </c>
      <c r="K88" s="37"/>
      <c r="L88" s="12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0.32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2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11" customFormat="1" ht="29.28" customHeight="1">
      <c r="A90" s="170"/>
      <c r="B90" s="171"/>
      <c r="C90" s="172" t="s">
        <v>103</v>
      </c>
      <c r="D90" s="173" t="s">
        <v>57</v>
      </c>
      <c r="E90" s="173" t="s">
        <v>53</v>
      </c>
      <c r="F90" s="173" t="s">
        <v>54</v>
      </c>
      <c r="G90" s="173" t="s">
        <v>104</v>
      </c>
      <c r="H90" s="173" t="s">
        <v>105</v>
      </c>
      <c r="I90" s="173" t="s">
        <v>106</v>
      </c>
      <c r="J90" s="173" t="s">
        <v>88</v>
      </c>
      <c r="K90" s="174" t="s">
        <v>107</v>
      </c>
      <c r="L90" s="175"/>
      <c r="M90" s="89" t="s">
        <v>19</v>
      </c>
      <c r="N90" s="90" t="s">
        <v>42</v>
      </c>
      <c r="O90" s="90" t="s">
        <v>108</v>
      </c>
      <c r="P90" s="90" t="s">
        <v>109</v>
      </c>
      <c r="Q90" s="90" t="s">
        <v>110</v>
      </c>
      <c r="R90" s="90" t="s">
        <v>111</v>
      </c>
      <c r="S90" s="90" t="s">
        <v>112</v>
      </c>
      <c r="T90" s="91" t="s">
        <v>113</v>
      </c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</row>
    <row r="91" s="2" customFormat="1" ht="22.8" customHeight="1">
      <c r="A91" s="35"/>
      <c r="B91" s="36"/>
      <c r="C91" s="96" t="s">
        <v>114</v>
      </c>
      <c r="D91" s="37"/>
      <c r="E91" s="37"/>
      <c r="F91" s="37"/>
      <c r="G91" s="37"/>
      <c r="H91" s="37"/>
      <c r="I91" s="37"/>
      <c r="J91" s="176">
        <f>BK91</f>
        <v>0</v>
      </c>
      <c r="K91" s="37"/>
      <c r="L91" s="41"/>
      <c r="M91" s="92"/>
      <c r="N91" s="177"/>
      <c r="O91" s="93"/>
      <c r="P91" s="178">
        <f>P92+P361</f>
        <v>0</v>
      </c>
      <c r="Q91" s="93"/>
      <c r="R91" s="178">
        <f>R92+R361</f>
        <v>2.3288459999999995</v>
      </c>
      <c r="S91" s="93"/>
      <c r="T91" s="179">
        <f>T92+T361</f>
        <v>6.7744700000000009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71</v>
      </c>
      <c r="AU91" s="14" t="s">
        <v>89</v>
      </c>
      <c r="BK91" s="180">
        <f>BK92+BK361</f>
        <v>0</v>
      </c>
    </row>
    <row r="92" s="12" customFormat="1" ht="25.92" customHeight="1">
      <c r="A92" s="12"/>
      <c r="B92" s="181"/>
      <c r="C92" s="182"/>
      <c r="D92" s="183" t="s">
        <v>71</v>
      </c>
      <c r="E92" s="184" t="s">
        <v>115</v>
      </c>
      <c r="F92" s="184" t="s">
        <v>116</v>
      </c>
      <c r="G92" s="182"/>
      <c r="H92" s="182"/>
      <c r="I92" s="185"/>
      <c r="J92" s="186">
        <f>BK92</f>
        <v>0</v>
      </c>
      <c r="K92" s="182"/>
      <c r="L92" s="187"/>
      <c r="M92" s="188"/>
      <c r="N92" s="189"/>
      <c r="O92" s="189"/>
      <c r="P92" s="190">
        <f>P93+P116+P153+P183+P240+P277+P351+P355</f>
        <v>0</v>
      </c>
      <c r="Q92" s="189"/>
      <c r="R92" s="190">
        <f>R93+R116+R153+R183+R240+R277+R351+R355</f>
        <v>2.3288459999999995</v>
      </c>
      <c r="S92" s="189"/>
      <c r="T92" s="191">
        <f>T93+T116+T153+T183+T240+T277+T351+T355</f>
        <v>6.7744700000000009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2" t="s">
        <v>82</v>
      </c>
      <c r="AT92" s="193" t="s">
        <v>71</v>
      </c>
      <c r="AU92" s="193" t="s">
        <v>72</v>
      </c>
      <c r="AY92" s="192" t="s">
        <v>117</v>
      </c>
      <c r="BK92" s="194">
        <f>BK93+BK116+BK153+BK183+BK240+BK277+BK351+BK355</f>
        <v>0</v>
      </c>
    </row>
    <row r="93" s="12" customFormat="1" ht="22.8" customHeight="1">
      <c r="A93" s="12"/>
      <c r="B93" s="181"/>
      <c r="C93" s="182"/>
      <c r="D93" s="183" t="s">
        <v>71</v>
      </c>
      <c r="E93" s="195" t="s">
        <v>118</v>
      </c>
      <c r="F93" s="195" t="s">
        <v>119</v>
      </c>
      <c r="G93" s="182"/>
      <c r="H93" s="182"/>
      <c r="I93" s="185"/>
      <c r="J93" s="196">
        <f>BK93</f>
        <v>0</v>
      </c>
      <c r="K93" s="182"/>
      <c r="L93" s="187"/>
      <c r="M93" s="188"/>
      <c r="N93" s="189"/>
      <c r="O93" s="189"/>
      <c r="P93" s="190">
        <f>SUM(P94:P115)</f>
        <v>0</v>
      </c>
      <c r="Q93" s="189"/>
      <c r="R93" s="190">
        <f>SUM(R94:R115)</f>
        <v>0.17804</v>
      </c>
      <c r="S93" s="189"/>
      <c r="T93" s="191">
        <f>SUM(T94:T115)</f>
        <v>1.2548400000000002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2" t="s">
        <v>82</v>
      </c>
      <c r="AT93" s="193" t="s">
        <v>71</v>
      </c>
      <c r="AU93" s="193" t="s">
        <v>80</v>
      </c>
      <c r="AY93" s="192" t="s">
        <v>117</v>
      </c>
      <c r="BK93" s="194">
        <f>SUM(BK94:BK115)</f>
        <v>0</v>
      </c>
    </row>
    <row r="94" s="2" customFormat="1" ht="49.05" customHeight="1">
      <c r="A94" s="35"/>
      <c r="B94" s="36"/>
      <c r="C94" s="197" t="s">
        <v>80</v>
      </c>
      <c r="D94" s="197" t="s">
        <v>120</v>
      </c>
      <c r="E94" s="198" t="s">
        <v>121</v>
      </c>
      <c r="F94" s="199" t="s">
        <v>122</v>
      </c>
      <c r="G94" s="200" t="s">
        <v>123</v>
      </c>
      <c r="H94" s="201">
        <v>10</v>
      </c>
      <c r="I94" s="202"/>
      <c r="J94" s="203">
        <f>ROUND(I94*H94,2)</f>
        <v>0</v>
      </c>
      <c r="K94" s="199" t="s">
        <v>124</v>
      </c>
      <c r="L94" s="41"/>
      <c r="M94" s="204" t="s">
        <v>19</v>
      </c>
      <c r="N94" s="205" t="s">
        <v>43</v>
      </c>
      <c r="O94" s="81"/>
      <c r="P94" s="206">
        <f>O94*H94</f>
        <v>0</v>
      </c>
      <c r="Q94" s="206">
        <v>0</v>
      </c>
      <c r="R94" s="206">
        <f>Q94*H94</f>
        <v>0</v>
      </c>
      <c r="S94" s="206">
        <v>0.038100000000000002</v>
      </c>
      <c r="T94" s="207">
        <f>S94*H94</f>
        <v>0.38100000000000001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8" t="s">
        <v>125</v>
      </c>
      <c r="AT94" s="208" t="s">
        <v>120</v>
      </c>
      <c r="AU94" s="208" t="s">
        <v>82</v>
      </c>
      <c r="AY94" s="14" t="s">
        <v>117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4" t="s">
        <v>80</v>
      </c>
      <c r="BK94" s="209">
        <f>ROUND(I94*H94,2)</f>
        <v>0</v>
      </c>
      <c r="BL94" s="14" t="s">
        <v>125</v>
      </c>
      <c r="BM94" s="208" t="s">
        <v>126</v>
      </c>
    </row>
    <row r="95" s="2" customFormat="1">
      <c r="A95" s="35"/>
      <c r="B95" s="36"/>
      <c r="C95" s="37"/>
      <c r="D95" s="210" t="s">
        <v>127</v>
      </c>
      <c r="E95" s="37"/>
      <c r="F95" s="211" t="s">
        <v>128</v>
      </c>
      <c r="G95" s="37"/>
      <c r="H95" s="37"/>
      <c r="I95" s="212"/>
      <c r="J95" s="37"/>
      <c r="K95" s="37"/>
      <c r="L95" s="41"/>
      <c r="M95" s="213"/>
      <c r="N95" s="214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127</v>
      </c>
      <c r="AU95" s="14" t="s">
        <v>82</v>
      </c>
    </row>
    <row r="96" s="2" customFormat="1" ht="49.05" customHeight="1">
      <c r="A96" s="35"/>
      <c r="B96" s="36"/>
      <c r="C96" s="197" t="s">
        <v>82</v>
      </c>
      <c r="D96" s="197" t="s">
        <v>120</v>
      </c>
      <c r="E96" s="198" t="s">
        <v>129</v>
      </c>
      <c r="F96" s="199" t="s">
        <v>130</v>
      </c>
      <c r="G96" s="200" t="s">
        <v>131</v>
      </c>
      <c r="H96" s="201">
        <v>40</v>
      </c>
      <c r="I96" s="202"/>
      <c r="J96" s="203">
        <f>ROUND(I96*H96,2)</f>
        <v>0</v>
      </c>
      <c r="K96" s="199" t="s">
        <v>124</v>
      </c>
      <c r="L96" s="41"/>
      <c r="M96" s="204" t="s">
        <v>19</v>
      </c>
      <c r="N96" s="205" t="s">
        <v>43</v>
      </c>
      <c r="O96" s="81"/>
      <c r="P96" s="206">
        <f>O96*H96</f>
        <v>0</v>
      </c>
      <c r="Q96" s="206">
        <v>0</v>
      </c>
      <c r="R96" s="206">
        <f>Q96*H96</f>
        <v>0</v>
      </c>
      <c r="S96" s="206">
        <v>0.0054200000000000003</v>
      </c>
      <c r="T96" s="207">
        <f>S96*H96</f>
        <v>0.21680000000000002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8" t="s">
        <v>125</v>
      </c>
      <c r="AT96" s="208" t="s">
        <v>120</v>
      </c>
      <c r="AU96" s="208" t="s">
        <v>82</v>
      </c>
      <c r="AY96" s="14" t="s">
        <v>117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4" t="s">
        <v>80</v>
      </c>
      <c r="BK96" s="209">
        <f>ROUND(I96*H96,2)</f>
        <v>0</v>
      </c>
      <c r="BL96" s="14" t="s">
        <v>125</v>
      </c>
      <c r="BM96" s="208" t="s">
        <v>132</v>
      </c>
    </row>
    <row r="97" s="2" customFormat="1">
      <c r="A97" s="35"/>
      <c r="B97" s="36"/>
      <c r="C97" s="37"/>
      <c r="D97" s="210" t="s">
        <v>127</v>
      </c>
      <c r="E97" s="37"/>
      <c r="F97" s="211" t="s">
        <v>133</v>
      </c>
      <c r="G97" s="37"/>
      <c r="H97" s="37"/>
      <c r="I97" s="212"/>
      <c r="J97" s="37"/>
      <c r="K97" s="37"/>
      <c r="L97" s="41"/>
      <c r="M97" s="213"/>
      <c r="N97" s="214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127</v>
      </c>
      <c r="AU97" s="14" t="s">
        <v>82</v>
      </c>
    </row>
    <row r="98" s="2" customFormat="1" ht="49.05" customHeight="1">
      <c r="A98" s="35"/>
      <c r="B98" s="36"/>
      <c r="C98" s="197" t="s">
        <v>134</v>
      </c>
      <c r="D98" s="197" t="s">
        <v>120</v>
      </c>
      <c r="E98" s="198" t="s">
        <v>135</v>
      </c>
      <c r="F98" s="199" t="s">
        <v>136</v>
      </c>
      <c r="G98" s="200" t="s">
        <v>131</v>
      </c>
      <c r="H98" s="201">
        <v>90</v>
      </c>
      <c r="I98" s="202"/>
      <c r="J98" s="203">
        <f>ROUND(I98*H98,2)</f>
        <v>0</v>
      </c>
      <c r="K98" s="199" t="s">
        <v>124</v>
      </c>
      <c r="L98" s="41"/>
      <c r="M98" s="204" t="s">
        <v>19</v>
      </c>
      <c r="N98" s="205" t="s">
        <v>43</v>
      </c>
      <c r="O98" s="81"/>
      <c r="P98" s="206">
        <f>O98*H98</f>
        <v>0</v>
      </c>
      <c r="Q98" s="206">
        <v>0</v>
      </c>
      <c r="R98" s="206">
        <f>Q98*H98</f>
        <v>0</v>
      </c>
      <c r="S98" s="206">
        <v>0.0071799999999999998</v>
      </c>
      <c r="T98" s="207">
        <f>S98*H98</f>
        <v>0.6462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8" t="s">
        <v>125</v>
      </c>
      <c r="AT98" s="208" t="s">
        <v>120</v>
      </c>
      <c r="AU98" s="208" t="s">
        <v>82</v>
      </c>
      <c r="AY98" s="14" t="s">
        <v>117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4" t="s">
        <v>80</v>
      </c>
      <c r="BK98" s="209">
        <f>ROUND(I98*H98,2)</f>
        <v>0</v>
      </c>
      <c r="BL98" s="14" t="s">
        <v>125</v>
      </c>
      <c r="BM98" s="208" t="s">
        <v>137</v>
      </c>
    </row>
    <row r="99" s="2" customFormat="1">
      <c r="A99" s="35"/>
      <c r="B99" s="36"/>
      <c r="C99" s="37"/>
      <c r="D99" s="210" t="s">
        <v>127</v>
      </c>
      <c r="E99" s="37"/>
      <c r="F99" s="211" t="s">
        <v>138</v>
      </c>
      <c r="G99" s="37"/>
      <c r="H99" s="37"/>
      <c r="I99" s="212"/>
      <c r="J99" s="37"/>
      <c r="K99" s="37"/>
      <c r="L99" s="41"/>
      <c r="M99" s="213"/>
      <c r="N99" s="214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127</v>
      </c>
      <c r="AU99" s="14" t="s">
        <v>82</v>
      </c>
    </row>
    <row r="100" s="2" customFormat="1" ht="66.75" customHeight="1">
      <c r="A100" s="35"/>
      <c r="B100" s="36"/>
      <c r="C100" s="197" t="s">
        <v>139</v>
      </c>
      <c r="D100" s="197" t="s">
        <v>120</v>
      </c>
      <c r="E100" s="198" t="s">
        <v>140</v>
      </c>
      <c r="F100" s="199" t="s">
        <v>141</v>
      </c>
      <c r="G100" s="200" t="s">
        <v>131</v>
      </c>
      <c r="H100" s="201">
        <v>120</v>
      </c>
      <c r="I100" s="202"/>
      <c r="J100" s="203">
        <f>ROUND(I100*H100,2)</f>
        <v>0</v>
      </c>
      <c r="K100" s="199" t="s">
        <v>124</v>
      </c>
      <c r="L100" s="41"/>
      <c r="M100" s="204" t="s">
        <v>19</v>
      </c>
      <c r="N100" s="205" t="s">
        <v>43</v>
      </c>
      <c r="O100" s="81"/>
      <c r="P100" s="206">
        <f>O100*H100</f>
        <v>0</v>
      </c>
      <c r="Q100" s="206">
        <v>0.00019000000000000001</v>
      </c>
      <c r="R100" s="206">
        <f>Q100*H100</f>
        <v>0.022800000000000001</v>
      </c>
      <c r="S100" s="206">
        <v>0</v>
      </c>
      <c r="T100" s="207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8" t="s">
        <v>125</v>
      </c>
      <c r="AT100" s="208" t="s">
        <v>120</v>
      </c>
      <c r="AU100" s="208" t="s">
        <v>82</v>
      </c>
      <c r="AY100" s="14" t="s">
        <v>117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4" t="s">
        <v>80</v>
      </c>
      <c r="BK100" s="209">
        <f>ROUND(I100*H100,2)</f>
        <v>0</v>
      </c>
      <c r="BL100" s="14" t="s">
        <v>125</v>
      </c>
      <c r="BM100" s="208" t="s">
        <v>142</v>
      </c>
    </row>
    <row r="101" s="2" customFormat="1">
      <c r="A101" s="35"/>
      <c r="B101" s="36"/>
      <c r="C101" s="37"/>
      <c r="D101" s="210" t="s">
        <v>127</v>
      </c>
      <c r="E101" s="37"/>
      <c r="F101" s="211" t="s">
        <v>143</v>
      </c>
      <c r="G101" s="37"/>
      <c r="H101" s="37"/>
      <c r="I101" s="212"/>
      <c r="J101" s="37"/>
      <c r="K101" s="37"/>
      <c r="L101" s="41"/>
      <c r="M101" s="213"/>
      <c r="N101" s="214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127</v>
      </c>
      <c r="AU101" s="14" t="s">
        <v>82</v>
      </c>
    </row>
    <row r="102" s="2" customFormat="1" ht="66.75" customHeight="1">
      <c r="A102" s="35"/>
      <c r="B102" s="36"/>
      <c r="C102" s="197" t="s">
        <v>144</v>
      </c>
      <c r="D102" s="197" t="s">
        <v>120</v>
      </c>
      <c r="E102" s="198" t="s">
        <v>145</v>
      </c>
      <c r="F102" s="199" t="s">
        <v>146</v>
      </c>
      <c r="G102" s="200" t="s">
        <v>131</v>
      </c>
      <c r="H102" s="201">
        <v>22</v>
      </c>
      <c r="I102" s="202"/>
      <c r="J102" s="203">
        <f>ROUND(I102*H102,2)</f>
        <v>0</v>
      </c>
      <c r="K102" s="199" t="s">
        <v>124</v>
      </c>
      <c r="L102" s="41"/>
      <c r="M102" s="204" t="s">
        <v>19</v>
      </c>
      <c r="N102" s="205" t="s">
        <v>43</v>
      </c>
      <c r="O102" s="81"/>
      <c r="P102" s="206">
        <f>O102*H102</f>
        <v>0</v>
      </c>
      <c r="Q102" s="206">
        <v>0.00027</v>
      </c>
      <c r="R102" s="206">
        <f>Q102*H102</f>
        <v>0.00594</v>
      </c>
      <c r="S102" s="206">
        <v>0</v>
      </c>
      <c r="T102" s="207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8" t="s">
        <v>125</v>
      </c>
      <c r="AT102" s="208" t="s">
        <v>120</v>
      </c>
      <c r="AU102" s="208" t="s">
        <v>82</v>
      </c>
      <c r="AY102" s="14" t="s">
        <v>117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4" t="s">
        <v>80</v>
      </c>
      <c r="BK102" s="209">
        <f>ROUND(I102*H102,2)</f>
        <v>0</v>
      </c>
      <c r="BL102" s="14" t="s">
        <v>125</v>
      </c>
      <c r="BM102" s="208" t="s">
        <v>147</v>
      </c>
    </row>
    <row r="103" s="2" customFormat="1">
      <c r="A103" s="35"/>
      <c r="B103" s="36"/>
      <c r="C103" s="37"/>
      <c r="D103" s="210" t="s">
        <v>127</v>
      </c>
      <c r="E103" s="37"/>
      <c r="F103" s="211" t="s">
        <v>148</v>
      </c>
      <c r="G103" s="37"/>
      <c r="H103" s="37"/>
      <c r="I103" s="212"/>
      <c r="J103" s="37"/>
      <c r="K103" s="37"/>
      <c r="L103" s="41"/>
      <c r="M103" s="213"/>
      <c r="N103" s="214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127</v>
      </c>
      <c r="AU103" s="14" t="s">
        <v>82</v>
      </c>
    </row>
    <row r="104" s="2" customFormat="1" ht="24.15" customHeight="1">
      <c r="A104" s="35"/>
      <c r="B104" s="36"/>
      <c r="C104" s="215" t="s">
        <v>149</v>
      </c>
      <c r="D104" s="215" t="s">
        <v>150</v>
      </c>
      <c r="E104" s="216" t="s">
        <v>151</v>
      </c>
      <c r="F104" s="217" t="s">
        <v>152</v>
      </c>
      <c r="G104" s="218" t="s">
        <v>131</v>
      </c>
      <c r="H104" s="219">
        <v>10</v>
      </c>
      <c r="I104" s="220"/>
      <c r="J104" s="221">
        <f>ROUND(I104*H104,2)</f>
        <v>0</v>
      </c>
      <c r="K104" s="217" t="s">
        <v>124</v>
      </c>
      <c r="L104" s="222"/>
      <c r="M104" s="223" t="s">
        <v>19</v>
      </c>
      <c r="N104" s="224" t="s">
        <v>43</v>
      </c>
      <c r="O104" s="81"/>
      <c r="P104" s="206">
        <f>O104*H104</f>
        <v>0</v>
      </c>
      <c r="Q104" s="206">
        <v>0.00064999999999999997</v>
      </c>
      <c r="R104" s="206">
        <f>Q104*H104</f>
        <v>0.0064999999999999997</v>
      </c>
      <c r="S104" s="206">
        <v>0</v>
      </c>
      <c r="T104" s="207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8" t="s">
        <v>153</v>
      </c>
      <c r="AT104" s="208" t="s">
        <v>150</v>
      </c>
      <c r="AU104" s="208" t="s">
        <v>82</v>
      </c>
      <c r="AY104" s="14" t="s">
        <v>117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4" t="s">
        <v>80</v>
      </c>
      <c r="BK104" s="209">
        <f>ROUND(I104*H104,2)</f>
        <v>0</v>
      </c>
      <c r="BL104" s="14" t="s">
        <v>125</v>
      </c>
      <c r="BM104" s="208" t="s">
        <v>154</v>
      </c>
    </row>
    <row r="105" s="2" customFormat="1" ht="24.15" customHeight="1">
      <c r="A105" s="35"/>
      <c r="B105" s="36"/>
      <c r="C105" s="215" t="s">
        <v>155</v>
      </c>
      <c r="D105" s="215" t="s">
        <v>150</v>
      </c>
      <c r="E105" s="216" t="s">
        <v>156</v>
      </c>
      <c r="F105" s="217" t="s">
        <v>157</v>
      </c>
      <c r="G105" s="218" t="s">
        <v>131</v>
      </c>
      <c r="H105" s="219">
        <v>25</v>
      </c>
      <c r="I105" s="220"/>
      <c r="J105" s="221">
        <f>ROUND(I105*H105,2)</f>
        <v>0</v>
      </c>
      <c r="K105" s="217" t="s">
        <v>124</v>
      </c>
      <c r="L105" s="222"/>
      <c r="M105" s="223" t="s">
        <v>19</v>
      </c>
      <c r="N105" s="224" t="s">
        <v>43</v>
      </c>
      <c r="O105" s="81"/>
      <c r="P105" s="206">
        <f>O105*H105</f>
        <v>0</v>
      </c>
      <c r="Q105" s="206">
        <v>0.00072000000000000005</v>
      </c>
      <c r="R105" s="206">
        <f>Q105*H105</f>
        <v>0.018000000000000002</v>
      </c>
      <c r="S105" s="206">
        <v>0</v>
      </c>
      <c r="T105" s="207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8" t="s">
        <v>153</v>
      </c>
      <c r="AT105" s="208" t="s">
        <v>150</v>
      </c>
      <c r="AU105" s="208" t="s">
        <v>82</v>
      </c>
      <c r="AY105" s="14" t="s">
        <v>117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4" t="s">
        <v>80</v>
      </c>
      <c r="BK105" s="209">
        <f>ROUND(I105*H105,2)</f>
        <v>0</v>
      </c>
      <c r="BL105" s="14" t="s">
        <v>125</v>
      </c>
      <c r="BM105" s="208" t="s">
        <v>158</v>
      </c>
    </row>
    <row r="106" s="2" customFormat="1">
      <c r="A106" s="35"/>
      <c r="B106" s="36"/>
      <c r="C106" s="37"/>
      <c r="D106" s="225" t="s">
        <v>159</v>
      </c>
      <c r="E106" s="37"/>
      <c r="F106" s="226" t="s">
        <v>160</v>
      </c>
      <c r="G106" s="37"/>
      <c r="H106" s="37"/>
      <c r="I106" s="212"/>
      <c r="J106" s="37"/>
      <c r="K106" s="37"/>
      <c r="L106" s="41"/>
      <c r="M106" s="213"/>
      <c r="N106" s="214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159</v>
      </c>
      <c r="AU106" s="14" t="s">
        <v>82</v>
      </c>
    </row>
    <row r="107" s="2" customFormat="1" ht="24.15" customHeight="1">
      <c r="A107" s="35"/>
      <c r="B107" s="36"/>
      <c r="C107" s="215" t="s">
        <v>161</v>
      </c>
      <c r="D107" s="215" t="s">
        <v>150</v>
      </c>
      <c r="E107" s="216" t="s">
        <v>162</v>
      </c>
      <c r="F107" s="217" t="s">
        <v>163</v>
      </c>
      <c r="G107" s="218" t="s">
        <v>131</v>
      </c>
      <c r="H107" s="219">
        <v>20</v>
      </c>
      <c r="I107" s="220"/>
      <c r="J107" s="221">
        <f>ROUND(I107*H107,2)</f>
        <v>0</v>
      </c>
      <c r="K107" s="217" t="s">
        <v>124</v>
      </c>
      <c r="L107" s="222"/>
      <c r="M107" s="223" t="s">
        <v>19</v>
      </c>
      <c r="N107" s="224" t="s">
        <v>43</v>
      </c>
      <c r="O107" s="81"/>
      <c r="P107" s="206">
        <f>O107*H107</f>
        <v>0</v>
      </c>
      <c r="Q107" s="206">
        <v>0.00077999999999999999</v>
      </c>
      <c r="R107" s="206">
        <f>Q107*H107</f>
        <v>0.015599999999999999</v>
      </c>
      <c r="S107" s="206">
        <v>0</v>
      </c>
      <c r="T107" s="207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8" t="s">
        <v>153</v>
      </c>
      <c r="AT107" s="208" t="s">
        <v>150</v>
      </c>
      <c r="AU107" s="208" t="s">
        <v>82</v>
      </c>
      <c r="AY107" s="14" t="s">
        <v>117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4" t="s">
        <v>80</v>
      </c>
      <c r="BK107" s="209">
        <f>ROUND(I107*H107,2)</f>
        <v>0</v>
      </c>
      <c r="BL107" s="14" t="s">
        <v>125</v>
      </c>
      <c r="BM107" s="208" t="s">
        <v>164</v>
      </c>
    </row>
    <row r="108" s="2" customFormat="1" ht="24.15" customHeight="1">
      <c r="A108" s="35"/>
      <c r="B108" s="36"/>
      <c r="C108" s="215" t="s">
        <v>165</v>
      </c>
      <c r="D108" s="215" t="s">
        <v>150</v>
      </c>
      <c r="E108" s="216" t="s">
        <v>166</v>
      </c>
      <c r="F108" s="217" t="s">
        <v>167</v>
      </c>
      <c r="G108" s="218" t="s">
        <v>131</v>
      </c>
      <c r="H108" s="219">
        <v>65</v>
      </c>
      <c r="I108" s="220"/>
      <c r="J108" s="221">
        <f>ROUND(I108*H108,2)</f>
        <v>0</v>
      </c>
      <c r="K108" s="217" t="s">
        <v>124</v>
      </c>
      <c r="L108" s="222"/>
      <c r="M108" s="223" t="s">
        <v>19</v>
      </c>
      <c r="N108" s="224" t="s">
        <v>43</v>
      </c>
      <c r="O108" s="81"/>
      <c r="P108" s="206">
        <f>O108*H108</f>
        <v>0</v>
      </c>
      <c r="Q108" s="206">
        <v>0.00088000000000000003</v>
      </c>
      <c r="R108" s="206">
        <f>Q108*H108</f>
        <v>0.057200000000000001</v>
      </c>
      <c r="S108" s="206">
        <v>0</v>
      </c>
      <c r="T108" s="207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8" t="s">
        <v>153</v>
      </c>
      <c r="AT108" s="208" t="s">
        <v>150</v>
      </c>
      <c r="AU108" s="208" t="s">
        <v>82</v>
      </c>
      <c r="AY108" s="14" t="s">
        <v>117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4" t="s">
        <v>80</v>
      </c>
      <c r="BK108" s="209">
        <f>ROUND(I108*H108,2)</f>
        <v>0</v>
      </c>
      <c r="BL108" s="14" t="s">
        <v>125</v>
      </c>
      <c r="BM108" s="208" t="s">
        <v>168</v>
      </c>
    </row>
    <row r="109" s="2" customFormat="1">
      <c r="A109" s="35"/>
      <c r="B109" s="36"/>
      <c r="C109" s="37"/>
      <c r="D109" s="225" t="s">
        <v>159</v>
      </c>
      <c r="E109" s="37"/>
      <c r="F109" s="226" t="s">
        <v>169</v>
      </c>
      <c r="G109" s="37"/>
      <c r="H109" s="37"/>
      <c r="I109" s="212"/>
      <c r="J109" s="37"/>
      <c r="K109" s="37"/>
      <c r="L109" s="41"/>
      <c r="M109" s="213"/>
      <c r="N109" s="214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159</v>
      </c>
      <c r="AU109" s="14" t="s">
        <v>82</v>
      </c>
    </row>
    <row r="110" s="2" customFormat="1" ht="24.15" customHeight="1">
      <c r="A110" s="35"/>
      <c r="B110" s="36"/>
      <c r="C110" s="215" t="s">
        <v>170</v>
      </c>
      <c r="D110" s="215" t="s">
        <v>150</v>
      </c>
      <c r="E110" s="216" t="s">
        <v>171</v>
      </c>
      <c r="F110" s="217" t="s">
        <v>172</v>
      </c>
      <c r="G110" s="218" t="s">
        <v>131</v>
      </c>
      <c r="H110" s="219">
        <v>4</v>
      </c>
      <c r="I110" s="220"/>
      <c r="J110" s="221">
        <f>ROUND(I110*H110,2)</f>
        <v>0</v>
      </c>
      <c r="K110" s="217" t="s">
        <v>124</v>
      </c>
      <c r="L110" s="222"/>
      <c r="M110" s="223" t="s">
        <v>19</v>
      </c>
      <c r="N110" s="224" t="s">
        <v>43</v>
      </c>
      <c r="O110" s="81"/>
      <c r="P110" s="206">
        <f>O110*H110</f>
        <v>0</v>
      </c>
      <c r="Q110" s="206">
        <v>0.00175</v>
      </c>
      <c r="R110" s="206">
        <f>Q110*H110</f>
        <v>0.0070000000000000001</v>
      </c>
      <c r="S110" s="206">
        <v>0</v>
      </c>
      <c r="T110" s="207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8" t="s">
        <v>153</v>
      </c>
      <c r="AT110" s="208" t="s">
        <v>150</v>
      </c>
      <c r="AU110" s="208" t="s">
        <v>82</v>
      </c>
      <c r="AY110" s="14" t="s">
        <v>117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4" t="s">
        <v>80</v>
      </c>
      <c r="BK110" s="209">
        <f>ROUND(I110*H110,2)</f>
        <v>0</v>
      </c>
      <c r="BL110" s="14" t="s">
        <v>125</v>
      </c>
      <c r="BM110" s="208" t="s">
        <v>173</v>
      </c>
    </row>
    <row r="111" s="2" customFormat="1">
      <c r="A111" s="35"/>
      <c r="B111" s="36"/>
      <c r="C111" s="37"/>
      <c r="D111" s="225" t="s">
        <v>159</v>
      </c>
      <c r="E111" s="37"/>
      <c r="F111" s="226" t="s">
        <v>169</v>
      </c>
      <c r="G111" s="37"/>
      <c r="H111" s="37"/>
      <c r="I111" s="212"/>
      <c r="J111" s="37"/>
      <c r="K111" s="37"/>
      <c r="L111" s="41"/>
      <c r="M111" s="213"/>
      <c r="N111" s="214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159</v>
      </c>
      <c r="AU111" s="14" t="s">
        <v>82</v>
      </c>
    </row>
    <row r="112" s="2" customFormat="1" ht="24.15" customHeight="1">
      <c r="A112" s="35"/>
      <c r="B112" s="36"/>
      <c r="C112" s="215" t="s">
        <v>174</v>
      </c>
      <c r="D112" s="215" t="s">
        <v>150</v>
      </c>
      <c r="E112" s="216" t="s">
        <v>175</v>
      </c>
      <c r="F112" s="217" t="s">
        <v>176</v>
      </c>
      <c r="G112" s="218" t="s">
        <v>131</v>
      </c>
      <c r="H112" s="219">
        <v>18</v>
      </c>
      <c r="I112" s="220"/>
      <c r="J112" s="221">
        <f>ROUND(I112*H112,2)</f>
        <v>0</v>
      </c>
      <c r="K112" s="217" t="s">
        <v>124</v>
      </c>
      <c r="L112" s="222"/>
      <c r="M112" s="223" t="s">
        <v>19</v>
      </c>
      <c r="N112" s="224" t="s">
        <v>43</v>
      </c>
      <c r="O112" s="81"/>
      <c r="P112" s="206">
        <f>O112*H112</f>
        <v>0</v>
      </c>
      <c r="Q112" s="206">
        <v>0.0025000000000000001</v>
      </c>
      <c r="R112" s="206">
        <f>Q112*H112</f>
        <v>0.044999999999999998</v>
      </c>
      <c r="S112" s="206">
        <v>0</v>
      </c>
      <c r="T112" s="207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8" t="s">
        <v>153</v>
      </c>
      <c r="AT112" s="208" t="s">
        <v>150</v>
      </c>
      <c r="AU112" s="208" t="s">
        <v>82</v>
      </c>
      <c r="AY112" s="14" t="s">
        <v>117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4" t="s">
        <v>80</v>
      </c>
      <c r="BK112" s="209">
        <f>ROUND(I112*H112,2)</f>
        <v>0</v>
      </c>
      <c r="BL112" s="14" t="s">
        <v>125</v>
      </c>
      <c r="BM112" s="208" t="s">
        <v>177</v>
      </c>
    </row>
    <row r="113" s="2" customFormat="1" ht="21.75" customHeight="1">
      <c r="A113" s="35"/>
      <c r="B113" s="36"/>
      <c r="C113" s="197" t="s">
        <v>8</v>
      </c>
      <c r="D113" s="197" t="s">
        <v>120</v>
      </c>
      <c r="E113" s="198" t="s">
        <v>178</v>
      </c>
      <c r="F113" s="199" t="s">
        <v>179</v>
      </c>
      <c r="G113" s="200" t="s">
        <v>180</v>
      </c>
      <c r="H113" s="201">
        <v>2</v>
      </c>
      <c r="I113" s="202"/>
      <c r="J113" s="203">
        <f>ROUND(I113*H113,2)</f>
        <v>0</v>
      </c>
      <c r="K113" s="199" t="s">
        <v>19</v>
      </c>
      <c r="L113" s="41"/>
      <c r="M113" s="204" t="s">
        <v>19</v>
      </c>
      <c r="N113" s="205" t="s">
        <v>43</v>
      </c>
      <c r="O113" s="81"/>
      <c r="P113" s="206">
        <f>O113*H113</f>
        <v>0</v>
      </c>
      <c r="Q113" s="206">
        <v>0</v>
      </c>
      <c r="R113" s="206">
        <f>Q113*H113</f>
        <v>0</v>
      </c>
      <c r="S113" s="206">
        <v>0.0054200000000000003</v>
      </c>
      <c r="T113" s="207">
        <f>S113*H113</f>
        <v>0.010840000000000001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8" t="s">
        <v>125</v>
      </c>
      <c r="AT113" s="208" t="s">
        <v>120</v>
      </c>
      <c r="AU113" s="208" t="s">
        <v>82</v>
      </c>
      <c r="AY113" s="14" t="s">
        <v>117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4" t="s">
        <v>80</v>
      </c>
      <c r="BK113" s="209">
        <f>ROUND(I113*H113,2)</f>
        <v>0</v>
      </c>
      <c r="BL113" s="14" t="s">
        <v>125</v>
      </c>
      <c r="BM113" s="208" t="s">
        <v>181</v>
      </c>
    </row>
    <row r="114" s="2" customFormat="1" ht="49.05" customHeight="1">
      <c r="A114" s="35"/>
      <c r="B114" s="36"/>
      <c r="C114" s="197" t="s">
        <v>182</v>
      </c>
      <c r="D114" s="197" t="s">
        <v>120</v>
      </c>
      <c r="E114" s="198" t="s">
        <v>183</v>
      </c>
      <c r="F114" s="199" t="s">
        <v>184</v>
      </c>
      <c r="G114" s="200" t="s">
        <v>185</v>
      </c>
      <c r="H114" s="201">
        <v>0.40000000000000002</v>
      </c>
      <c r="I114" s="202"/>
      <c r="J114" s="203">
        <f>ROUND(I114*H114,2)</f>
        <v>0</v>
      </c>
      <c r="K114" s="199" t="s">
        <v>124</v>
      </c>
      <c r="L114" s="41"/>
      <c r="M114" s="204" t="s">
        <v>19</v>
      </c>
      <c r="N114" s="205" t="s">
        <v>43</v>
      </c>
      <c r="O114" s="81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8" t="s">
        <v>125</v>
      </c>
      <c r="AT114" s="208" t="s">
        <v>120</v>
      </c>
      <c r="AU114" s="208" t="s">
        <v>82</v>
      </c>
      <c r="AY114" s="14" t="s">
        <v>117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4" t="s">
        <v>80</v>
      </c>
      <c r="BK114" s="209">
        <f>ROUND(I114*H114,2)</f>
        <v>0</v>
      </c>
      <c r="BL114" s="14" t="s">
        <v>125</v>
      </c>
      <c r="BM114" s="208" t="s">
        <v>186</v>
      </c>
    </row>
    <row r="115" s="2" customFormat="1">
      <c r="A115" s="35"/>
      <c r="B115" s="36"/>
      <c r="C115" s="37"/>
      <c r="D115" s="210" t="s">
        <v>127</v>
      </c>
      <c r="E115" s="37"/>
      <c r="F115" s="211" t="s">
        <v>187</v>
      </c>
      <c r="G115" s="37"/>
      <c r="H115" s="37"/>
      <c r="I115" s="212"/>
      <c r="J115" s="37"/>
      <c r="K115" s="37"/>
      <c r="L115" s="41"/>
      <c r="M115" s="213"/>
      <c r="N115" s="214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127</v>
      </c>
      <c r="AU115" s="14" t="s">
        <v>82</v>
      </c>
    </row>
    <row r="116" s="12" customFormat="1" ht="22.8" customHeight="1">
      <c r="A116" s="12"/>
      <c r="B116" s="181"/>
      <c r="C116" s="182"/>
      <c r="D116" s="183" t="s">
        <v>71</v>
      </c>
      <c r="E116" s="195" t="s">
        <v>188</v>
      </c>
      <c r="F116" s="195" t="s">
        <v>189</v>
      </c>
      <c r="G116" s="182"/>
      <c r="H116" s="182"/>
      <c r="I116" s="185"/>
      <c r="J116" s="196">
        <f>BK116</f>
        <v>0</v>
      </c>
      <c r="K116" s="182"/>
      <c r="L116" s="187"/>
      <c r="M116" s="188"/>
      <c r="N116" s="189"/>
      <c r="O116" s="189"/>
      <c r="P116" s="190">
        <f>SUM(P117:P152)</f>
        <v>0</v>
      </c>
      <c r="Q116" s="189"/>
      <c r="R116" s="190">
        <f>SUM(R117:R152)</f>
        <v>0.02911</v>
      </c>
      <c r="S116" s="189"/>
      <c r="T116" s="191">
        <f>SUM(T117:T152)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2" t="s">
        <v>82</v>
      </c>
      <c r="AT116" s="193" t="s">
        <v>71</v>
      </c>
      <c r="AU116" s="193" t="s">
        <v>80</v>
      </c>
      <c r="AY116" s="192" t="s">
        <v>117</v>
      </c>
      <c r="BK116" s="194">
        <f>SUM(BK117:BK152)</f>
        <v>0</v>
      </c>
    </row>
    <row r="117" s="2" customFormat="1" ht="33" customHeight="1">
      <c r="A117" s="35"/>
      <c r="B117" s="36"/>
      <c r="C117" s="197" t="s">
        <v>190</v>
      </c>
      <c r="D117" s="197" t="s">
        <v>120</v>
      </c>
      <c r="E117" s="198" t="s">
        <v>191</v>
      </c>
      <c r="F117" s="199" t="s">
        <v>192</v>
      </c>
      <c r="G117" s="200" t="s">
        <v>131</v>
      </c>
      <c r="H117" s="201">
        <v>15</v>
      </c>
      <c r="I117" s="202"/>
      <c r="J117" s="203">
        <f>ROUND(I117*H117,2)</f>
        <v>0</v>
      </c>
      <c r="K117" s="199" t="s">
        <v>124</v>
      </c>
      <c r="L117" s="41"/>
      <c r="M117" s="204" t="s">
        <v>19</v>
      </c>
      <c r="N117" s="205" t="s">
        <v>43</v>
      </c>
      <c r="O117" s="81"/>
      <c r="P117" s="206">
        <f>O117*H117</f>
        <v>0</v>
      </c>
      <c r="Q117" s="206">
        <v>0.0012600000000000001</v>
      </c>
      <c r="R117" s="206">
        <f>Q117*H117</f>
        <v>0.0189</v>
      </c>
      <c r="S117" s="206">
        <v>0</v>
      </c>
      <c r="T117" s="207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8" t="s">
        <v>125</v>
      </c>
      <c r="AT117" s="208" t="s">
        <v>120</v>
      </c>
      <c r="AU117" s="208" t="s">
        <v>82</v>
      </c>
      <c r="AY117" s="14" t="s">
        <v>117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4" t="s">
        <v>80</v>
      </c>
      <c r="BK117" s="209">
        <f>ROUND(I117*H117,2)</f>
        <v>0</v>
      </c>
      <c r="BL117" s="14" t="s">
        <v>125</v>
      </c>
      <c r="BM117" s="208" t="s">
        <v>193</v>
      </c>
    </row>
    <row r="118" s="2" customFormat="1">
      <c r="A118" s="35"/>
      <c r="B118" s="36"/>
      <c r="C118" s="37"/>
      <c r="D118" s="210" t="s">
        <v>127</v>
      </c>
      <c r="E118" s="37"/>
      <c r="F118" s="211" t="s">
        <v>194</v>
      </c>
      <c r="G118" s="37"/>
      <c r="H118" s="37"/>
      <c r="I118" s="212"/>
      <c r="J118" s="37"/>
      <c r="K118" s="37"/>
      <c r="L118" s="41"/>
      <c r="M118" s="213"/>
      <c r="N118" s="214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127</v>
      </c>
      <c r="AU118" s="14" t="s">
        <v>82</v>
      </c>
    </row>
    <row r="119" s="2" customFormat="1" ht="55.5" customHeight="1">
      <c r="A119" s="35"/>
      <c r="B119" s="36"/>
      <c r="C119" s="197" t="s">
        <v>195</v>
      </c>
      <c r="D119" s="197" t="s">
        <v>120</v>
      </c>
      <c r="E119" s="198" t="s">
        <v>196</v>
      </c>
      <c r="F119" s="199" t="s">
        <v>197</v>
      </c>
      <c r="G119" s="200" t="s">
        <v>131</v>
      </c>
      <c r="H119" s="201">
        <v>4</v>
      </c>
      <c r="I119" s="202"/>
      <c r="J119" s="203">
        <f>ROUND(I119*H119,2)</f>
        <v>0</v>
      </c>
      <c r="K119" s="199" t="s">
        <v>124</v>
      </c>
      <c r="L119" s="41"/>
      <c r="M119" s="204" t="s">
        <v>19</v>
      </c>
      <c r="N119" s="205" t="s">
        <v>43</v>
      </c>
      <c r="O119" s="81"/>
      <c r="P119" s="206">
        <f>O119*H119</f>
        <v>0</v>
      </c>
      <c r="Q119" s="206">
        <v>4.0000000000000003E-05</v>
      </c>
      <c r="R119" s="206">
        <f>Q119*H119</f>
        <v>0.00016000000000000001</v>
      </c>
      <c r="S119" s="206">
        <v>0</v>
      </c>
      <c r="T119" s="20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8" t="s">
        <v>125</v>
      </c>
      <c r="AT119" s="208" t="s">
        <v>120</v>
      </c>
      <c r="AU119" s="208" t="s">
        <v>82</v>
      </c>
      <c r="AY119" s="14" t="s">
        <v>117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4" t="s">
        <v>80</v>
      </c>
      <c r="BK119" s="209">
        <f>ROUND(I119*H119,2)</f>
        <v>0</v>
      </c>
      <c r="BL119" s="14" t="s">
        <v>125</v>
      </c>
      <c r="BM119" s="208" t="s">
        <v>198</v>
      </c>
    </row>
    <row r="120" s="2" customFormat="1">
      <c r="A120" s="35"/>
      <c r="B120" s="36"/>
      <c r="C120" s="37"/>
      <c r="D120" s="210" t="s">
        <v>127</v>
      </c>
      <c r="E120" s="37"/>
      <c r="F120" s="211" t="s">
        <v>199</v>
      </c>
      <c r="G120" s="37"/>
      <c r="H120" s="37"/>
      <c r="I120" s="212"/>
      <c r="J120" s="37"/>
      <c r="K120" s="37"/>
      <c r="L120" s="41"/>
      <c r="M120" s="213"/>
      <c r="N120" s="214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127</v>
      </c>
      <c r="AU120" s="14" t="s">
        <v>82</v>
      </c>
    </row>
    <row r="121" s="2" customFormat="1" ht="33" customHeight="1">
      <c r="A121" s="35"/>
      <c r="B121" s="36"/>
      <c r="C121" s="197" t="s">
        <v>125</v>
      </c>
      <c r="D121" s="197" t="s">
        <v>120</v>
      </c>
      <c r="E121" s="198" t="s">
        <v>200</v>
      </c>
      <c r="F121" s="199" t="s">
        <v>201</v>
      </c>
      <c r="G121" s="200" t="s">
        <v>202</v>
      </c>
      <c r="H121" s="201">
        <v>2</v>
      </c>
      <c r="I121" s="202"/>
      <c r="J121" s="203">
        <f>ROUND(I121*H121,2)</f>
        <v>0</v>
      </c>
      <c r="K121" s="199" t="s">
        <v>124</v>
      </c>
      <c r="L121" s="41"/>
      <c r="M121" s="204" t="s">
        <v>19</v>
      </c>
      <c r="N121" s="205" t="s">
        <v>43</v>
      </c>
      <c r="O121" s="81"/>
      <c r="P121" s="206">
        <f>O121*H121</f>
        <v>0</v>
      </c>
      <c r="Q121" s="206">
        <v>0.00022000000000000001</v>
      </c>
      <c r="R121" s="206">
        <f>Q121*H121</f>
        <v>0.00044000000000000002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125</v>
      </c>
      <c r="AT121" s="208" t="s">
        <v>120</v>
      </c>
      <c r="AU121" s="208" t="s">
        <v>82</v>
      </c>
      <c r="AY121" s="14" t="s">
        <v>117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4" t="s">
        <v>80</v>
      </c>
      <c r="BK121" s="209">
        <f>ROUND(I121*H121,2)</f>
        <v>0</v>
      </c>
      <c r="BL121" s="14" t="s">
        <v>125</v>
      </c>
      <c r="BM121" s="208" t="s">
        <v>203</v>
      </c>
    </row>
    <row r="122" s="2" customFormat="1">
      <c r="A122" s="35"/>
      <c r="B122" s="36"/>
      <c r="C122" s="37"/>
      <c r="D122" s="210" t="s">
        <v>127</v>
      </c>
      <c r="E122" s="37"/>
      <c r="F122" s="211" t="s">
        <v>204</v>
      </c>
      <c r="G122" s="37"/>
      <c r="H122" s="37"/>
      <c r="I122" s="212"/>
      <c r="J122" s="37"/>
      <c r="K122" s="37"/>
      <c r="L122" s="41"/>
      <c r="M122" s="213"/>
      <c r="N122" s="214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127</v>
      </c>
      <c r="AU122" s="14" t="s">
        <v>82</v>
      </c>
    </row>
    <row r="123" s="2" customFormat="1" ht="24.15" customHeight="1">
      <c r="A123" s="35"/>
      <c r="B123" s="36"/>
      <c r="C123" s="197" t="s">
        <v>205</v>
      </c>
      <c r="D123" s="197" t="s">
        <v>120</v>
      </c>
      <c r="E123" s="198" t="s">
        <v>206</v>
      </c>
      <c r="F123" s="199" t="s">
        <v>207</v>
      </c>
      <c r="G123" s="200" t="s">
        <v>202</v>
      </c>
      <c r="H123" s="201">
        <v>2</v>
      </c>
      <c r="I123" s="202"/>
      <c r="J123" s="203">
        <f>ROUND(I123*H123,2)</f>
        <v>0</v>
      </c>
      <c r="K123" s="199" t="s">
        <v>124</v>
      </c>
      <c r="L123" s="41"/>
      <c r="M123" s="204" t="s">
        <v>19</v>
      </c>
      <c r="N123" s="205" t="s">
        <v>43</v>
      </c>
      <c r="O123" s="81"/>
      <c r="P123" s="206">
        <f>O123*H123</f>
        <v>0</v>
      </c>
      <c r="Q123" s="206">
        <v>0.00017000000000000001</v>
      </c>
      <c r="R123" s="206">
        <f>Q123*H123</f>
        <v>0.00034000000000000002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125</v>
      </c>
      <c r="AT123" s="208" t="s">
        <v>120</v>
      </c>
      <c r="AU123" s="208" t="s">
        <v>82</v>
      </c>
      <c r="AY123" s="14" t="s">
        <v>117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80</v>
      </c>
      <c r="BK123" s="209">
        <f>ROUND(I123*H123,2)</f>
        <v>0</v>
      </c>
      <c r="BL123" s="14" t="s">
        <v>125</v>
      </c>
      <c r="BM123" s="208" t="s">
        <v>208</v>
      </c>
    </row>
    <row r="124" s="2" customFormat="1">
      <c r="A124" s="35"/>
      <c r="B124" s="36"/>
      <c r="C124" s="37"/>
      <c r="D124" s="210" t="s">
        <v>127</v>
      </c>
      <c r="E124" s="37"/>
      <c r="F124" s="211" t="s">
        <v>209</v>
      </c>
      <c r="G124" s="37"/>
      <c r="H124" s="37"/>
      <c r="I124" s="212"/>
      <c r="J124" s="37"/>
      <c r="K124" s="37"/>
      <c r="L124" s="41"/>
      <c r="M124" s="213"/>
      <c r="N124" s="214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127</v>
      </c>
      <c r="AU124" s="14" t="s">
        <v>82</v>
      </c>
    </row>
    <row r="125" s="2" customFormat="1" ht="21.75" customHeight="1">
      <c r="A125" s="35"/>
      <c r="B125" s="36"/>
      <c r="C125" s="197" t="s">
        <v>210</v>
      </c>
      <c r="D125" s="197" t="s">
        <v>120</v>
      </c>
      <c r="E125" s="198" t="s">
        <v>211</v>
      </c>
      <c r="F125" s="199" t="s">
        <v>212</v>
      </c>
      <c r="G125" s="200" t="s">
        <v>202</v>
      </c>
      <c r="H125" s="201">
        <v>1</v>
      </c>
      <c r="I125" s="202"/>
      <c r="J125" s="203">
        <f>ROUND(I125*H125,2)</f>
        <v>0</v>
      </c>
      <c r="K125" s="199" t="s">
        <v>124</v>
      </c>
      <c r="L125" s="41"/>
      <c r="M125" s="204" t="s">
        <v>19</v>
      </c>
      <c r="N125" s="205" t="s">
        <v>43</v>
      </c>
      <c r="O125" s="81"/>
      <c r="P125" s="206">
        <f>O125*H125</f>
        <v>0</v>
      </c>
      <c r="Q125" s="206">
        <v>0.00040999999999999999</v>
      </c>
      <c r="R125" s="206">
        <f>Q125*H125</f>
        <v>0.00040999999999999999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125</v>
      </c>
      <c r="AT125" s="208" t="s">
        <v>120</v>
      </c>
      <c r="AU125" s="208" t="s">
        <v>82</v>
      </c>
      <c r="AY125" s="14" t="s">
        <v>117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80</v>
      </c>
      <c r="BK125" s="209">
        <f>ROUND(I125*H125,2)</f>
        <v>0</v>
      </c>
      <c r="BL125" s="14" t="s">
        <v>125</v>
      </c>
      <c r="BM125" s="208" t="s">
        <v>213</v>
      </c>
    </row>
    <row r="126" s="2" customFormat="1">
      <c r="A126" s="35"/>
      <c r="B126" s="36"/>
      <c r="C126" s="37"/>
      <c r="D126" s="210" t="s">
        <v>127</v>
      </c>
      <c r="E126" s="37"/>
      <c r="F126" s="211" t="s">
        <v>214</v>
      </c>
      <c r="G126" s="37"/>
      <c r="H126" s="37"/>
      <c r="I126" s="212"/>
      <c r="J126" s="37"/>
      <c r="K126" s="37"/>
      <c r="L126" s="41"/>
      <c r="M126" s="213"/>
      <c r="N126" s="214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127</v>
      </c>
      <c r="AU126" s="14" t="s">
        <v>82</v>
      </c>
    </row>
    <row r="127" s="2" customFormat="1" ht="33" customHeight="1">
      <c r="A127" s="35"/>
      <c r="B127" s="36"/>
      <c r="C127" s="197" t="s">
        <v>215</v>
      </c>
      <c r="D127" s="197" t="s">
        <v>120</v>
      </c>
      <c r="E127" s="198" t="s">
        <v>216</v>
      </c>
      <c r="F127" s="199" t="s">
        <v>217</v>
      </c>
      <c r="G127" s="200" t="s">
        <v>202</v>
      </c>
      <c r="H127" s="201">
        <v>1</v>
      </c>
      <c r="I127" s="202"/>
      <c r="J127" s="203">
        <f>ROUND(I127*H127,2)</f>
        <v>0</v>
      </c>
      <c r="K127" s="199" t="s">
        <v>124</v>
      </c>
      <c r="L127" s="41"/>
      <c r="M127" s="204" t="s">
        <v>19</v>
      </c>
      <c r="N127" s="205" t="s">
        <v>43</v>
      </c>
      <c r="O127" s="81"/>
      <c r="P127" s="206">
        <f>O127*H127</f>
        <v>0</v>
      </c>
      <c r="Q127" s="206">
        <v>0.00083000000000000001</v>
      </c>
      <c r="R127" s="206">
        <f>Q127*H127</f>
        <v>0.00083000000000000001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125</v>
      </c>
      <c r="AT127" s="208" t="s">
        <v>120</v>
      </c>
      <c r="AU127" s="208" t="s">
        <v>82</v>
      </c>
      <c r="AY127" s="14" t="s">
        <v>117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80</v>
      </c>
      <c r="BK127" s="209">
        <f>ROUND(I127*H127,2)</f>
        <v>0</v>
      </c>
      <c r="BL127" s="14" t="s">
        <v>125</v>
      </c>
      <c r="BM127" s="208" t="s">
        <v>218</v>
      </c>
    </row>
    <row r="128" s="2" customFormat="1">
      <c r="A128" s="35"/>
      <c r="B128" s="36"/>
      <c r="C128" s="37"/>
      <c r="D128" s="210" t="s">
        <v>127</v>
      </c>
      <c r="E128" s="37"/>
      <c r="F128" s="211" t="s">
        <v>219</v>
      </c>
      <c r="G128" s="37"/>
      <c r="H128" s="37"/>
      <c r="I128" s="212"/>
      <c r="J128" s="37"/>
      <c r="K128" s="37"/>
      <c r="L128" s="41"/>
      <c r="M128" s="213"/>
      <c r="N128" s="214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127</v>
      </c>
      <c r="AU128" s="14" t="s">
        <v>82</v>
      </c>
    </row>
    <row r="129" s="2" customFormat="1" ht="24.15" customHeight="1">
      <c r="A129" s="35"/>
      <c r="B129" s="36"/>
      <c r="C129" s="197" t="s">
        <v>220</v>
      </c>
      <c r="D129" s="197" t="s">
        <v>120</v>
      </c>
      <c r="E129" s="198" t="s">
        <v>221</v>
      </c>
      <c r="F129" s="199" t="s">
        <v>222</v>
      </c>
      <c r="G129" s="200" t="s">
        <v>202</v>
      </c>
      <c r="H129" s="201">
        <v>12</v>
      </c>
      <c r="I129" s="202"/>
      <c r="J129" s="203">
        <f>ROUND(I129*H129,2)</f>
        <v>0</v>
      </c>
      <c r="K129" s="199" t="s">
        <v>124</v>
      </c>
      <c r="L129" s="41"/>
      <c r="M129" s="204" t="s">
        <v>19</v>
      </c>
      <c r="N129" s="205" t="s">
        <v>43</v>
      </c>
      <c r="O129" s="81"/>
      <c r="P129" s="206">
        <f>O129*H129</f>
        <v>0</v>
      </c>
      <c r="Q129" s="206">
        <v>0.00034000000000000002</v>
      </c>
      <c r="R129" s="206">
        <f>Q129*H129</f>
        <v>0.0040800000000000003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125</v>
      </c>
      <c r="AT129" s="208" t="s">
        <v>120</v>
      </c>
      <c r="AU129" s="208" t="s">
        <v>82</v>
      </c>
      <c r="AY129" s="14" t="s">
        <v>117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80</v>
      </c>
      <c r="BK129" s="209">
        <f>ROUND(I129*H129,2)</f>
        <v>0</v>
      </c>
      <c r="BL129" s="14" t="s">
        <v>125</v>
      </c>
      <c r="BM129" s="208" t="s">
        <v>223</v>
      </c>
    </row>
    <row r="130" s="2" customFormat="1">
      <c r="A130" s="35"/>
      <c r="B130" s="36"/>
      <c r="C130" s="37"/>
      <c r="D130" s="210" t="s">
        <v>127</v>
      </c>
      <c r="E130" s="37"/>
      <c r="F130" s="211" t="s">
        <v>224</v>
      </c>
      <c r="G130" s="37"/>
      <c r="H130" s="37"/>
      <c r="I130" s="212"/>
      <c r="J130" s="37"/>
      <c r="K130" s="37"/>
      <c r="L130" s="41"/>
      <c r="M130" s="213"/>
      <c r="N130" s="214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127</v>
      </c>
      <c r="AU130" s="14" t="s">
        <v>82</v>
      </c>
    </row>
    <row r="131" s="2" customFormat="1" ht="33" customHeight="1">
      <c r="A131" s="35"/>
      <c r="B131" s="36"/>
      <c r="C131" s="197" t="s">
        <v>7</v>
      </c>
      <c r="D131" s="197" t="s">
        <v>120</v>
      </c>
      <c r="E131" s="198" t="s">
        <v>225</v>
      </c>
      <c r="F131" s="199" t="s">
        <v>226</v>
      </c>
      <c r="G131" s="200" t="s">
        <v>202</v>
      </c>
      <c r="H131" s="201">
        <v>1</v>
      </c>
      <c r="I131" s="202"/>
      <c r="J131" s="203">
        <f>ROUND(I131*H131,2)</f>
        <v>0</v>
      </c>
      <c r="K131" s="199" t="s">
        <v>227</v>
      </c>
      <c r="L131" s="41"/>
      <c r="M131" s="204" t="s">
        <v>19</v>
      </c>
      <c r="N131" s="205" t="s">
        <v>43</v>
      </c>
      <c r="O131" s="81"/>
      <c r="P131" s="206">
        <f>O131*H131</f>
        <v>0</v>
      </c>
      <c r="Q131" s="206">
        <v>0.0014400000000000001</v>
      </c>
      <c r="R131" s="206">
        <f>Q131*H131</f>
        <v>0.0014400000000000001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125</v>
      </c>
      <c r="AT131" s="208" t="s">
        <v>120</v>
      </c>
      <c r="AU131" s="208" t="s">
        <v>82</v>
      </c>
      <c r="AY131" s="14" t="s">
        <v>117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80</v>
      </c>
      <c r="BK131" s="209">
        <f>ROUND(I131*H131,2)</f>
        <v>0</v>
      </c>
      <c r="BL131" s="14" t="s">
        <v>125</v>
      </c>
      <c r="BM131" s="208" t="s">
        <v>228</v>
      </c>
    </row>
    <row r="132" s="2" customFormat="1" ht="37.8" customHeight="1">
      <c r="A132" s="35"/>
      <c r="B132" s="36"/>
      <c r="C132" s="197" t="s">
        <v>229</v>
      </c>
      <c r="D132" s="197" t="s">
        <v>120</v>
      </c>
      <c r="E132" s="198" t="s">
        <v>230</v>
      </c>
      <c r="F132" s="199" t="s">
        <v>231</v>
      </c>
      <c r="G132" s="200" t="s">
        <v>131</v>
      </c>
      <c r="H132" s="201">
        <v>4</v>
      </c>
      <c r="I132" s="202"/>
      <c r="J132" s="203">
        <f>ROUND(I132*H132,2)</f>
        <v>0</v>
      </c>
      <c r="K132" s="199" t="s">
        <v>124</v>
      </c>
      <c r="L132" s="41"/>
      <c r="M132" s="204" t="s">
        <v>19</v>
      </c>
      <c r="N132" s="205" t="s">
        <v>43</v>
      </c>
      <c r="O132" s="81"/>
      <c r="P132" s="206">
        <f>O132*H132</f>
        <v>0</v>
      </c>
      <c r="Q132" s="206">
        <v>0.00019000000000000001</v>
      </c>
      <c r="R132" s="206">
        <f>Q132*H132</f>
        <v>0.00076000000000000004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139</v>
      </c>
      <c r="AT132" s="208" t="s">
        <v>120</v>
      </c>
      <c r="AU132" s="208" t="s">
        <v>82</v>
      </c>
      <c r="AY132" s="14" t="s">
        <v>117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80</v>
      </c>
      <c r="BK132" s="209">
        <f>ROUND(I132*H132,2)</f>
        <v>0</v>
      </c>
      <c r="BL132" s="14" t="s">
        <v>139</v>
      </c>
      <c r="BM132" s="208" t="s">
        <v>232</v>
      </c>
    </row>
    <row r="133" s="2" customFormat="1">
      <c r="A133" s="35"/>
      <c r="B133" s="36"/>
      <c r="C133" s="37"/>
      <c r="D133" s="210" t="s">
        <v>127</v>
      </c>
      <c r="E133" s="37"/>
      <c r="F133" s="211" t="s">
        <v>233</v>
      </c>
      <c r="G133" s="37"/>
      <c r="H133" s="37"/>
      <c r="I133" s="212"/>
      <c r="J133" s="37"/>
      <c r="K133" s="37"/>
      <c r="L133" s="41"/>
      <c r="M133" s="213"/>
      <c r="N133" s="214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127</v>
      </c>
      <c r="AU133" s="14" t="s">
        <v>82</v>
      </c>
    </row>
    <row r="134" s="2" customFormat="1" ht="33" customHeight="1">
      <c r="A134" s="35"/>
      <c r="B134" s="36"/>
      <c r="C134" s="215" t="s">
        <v>234</v>
      </c>
      <c r="D134" s="215" t="s">
        <v>150</v>
      </c>
      <c r="E134" s="216" t="s">
        <v>235</v>
      </c>
      <c r="F134" s="217" t="s">
        <v>236</v>
      </c>
      <c r="G134" s="218" t="s">
        <v>237</v>
      </c>
      <c r="H134" s="219">
        <v>1</v>
      </c>
      <c r="I134" s="220"/>
      <c r="J134" s="221">
        <f>ROUND(I134*H134,2)</f>
        <v>0</v>
      </c>
      <c r="K134" s="217" t="s">
        <v>19</v>
      </c>
      <c r="L134" s="222"/>
      <c r="M134" s="223" t="s">
        <v>19</v>
      </c>
      <c r="N134" s="224" t="s">
        <v>43</v>
      </c>
      <c r="O134" s="81"/>
      <c r="P134" s="206">
        <f>O134*H134</f>
        <v>0</v>
      </c>
      <c r="Q134" s="206">
        <v>2.0000000000000002E-05</v>
      </c>
      <c r="R134" s="206">
        <f>Q134*H134</f>
        <v>2.0000000000000002E-05</v>
      </c>
      <c r="S134" s="206">
        <v>0</v>
      </c>
      <c r="T134" s="20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153</v>
      </c>
      <c r="AT134" s="208" t="s">
        <v>150</v>
      </c>
      <c r="AU134" s="208" t="s">
        <v>82</v>
      </c>
      <c r="AY134" s="14" t="s">
        <v>117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4" t="s">
        <v>80</v>
      </c>
      <c r="BK134" s="209">
        <f>ROUND(I134*H134,2)</f>
        <v>0</v>
      </c>
      <c r="BL134" s="14" t="s">
        <v>125</v>
      </c>
      <c r="BM134" s="208" t="s">
        <v>238</v>
      </c>
    </row>
    <row r="135" s="2" customFormat="1">
      <c r="A135" s="35"/>
      <c r="B135" s="36"/>
      <c r="C135" s="37"/>
      <c r="D135" s="225" t="s">
        <v>159</v>
      </c>
      <c r="E135" s="37"/>
      <c r="F135" s="226" t="s">
        <v>239</v>
      </c>
      <c r="G135" s="37"/>
      <c r="H135" s="37"/>
      <c r="I135" s="212"/>
      <c r="J135" s="37"/>
      <c r="K135" s="37"/>
      <c r="L135" s="41"/>
      <c r="M135" s="213"/>
      <c r="N135" s="214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159</v>
      </c>
      <c r="AU135" s="14" t="s">
        <v>82</v>
      </c>
    </row>
    <row r="136" s="2" customFormat="1" ht="52.2" customHeight="1">
      <c r="A136" s="35"/>
      <c r="B136" s="36"/>
      <c r="C136" s="215" t="s">
        <v>240</v>
      </c>
      <c r="D136" s="215" t="s">
        <v>150</v>
      </c>
      <c r="E136" s="216" t="s">
        <v>241</v>
      </c>
      <c r="F136" s="217" t="s">
        <v>242</v>
      </c>
      <c r="G136" s="218" t="s">
        <v>237</v>
      </c>
      <c r="H136" s="219">
        <v>1</v>
      </c>
      <c r="I136" s="220"/>
      <c r="J136" s="221">
        <f>ROUND(I136*H136,2)</f>
        <v>0</v>
      </c>
      <c r="K136" s="217" t="s">
        <v>19</v>
      </c>
      <c r="L136" s="222"/>
      <c r="M136" s="223" t="s">
        <v>19</v>
      </c>
      <c r="N136" s="224" t="s">
        <v>43</v>
      </c>
      <c r="O136" s="81"/>
      <c r="P136" s="206">
        <f>O136*H136</f>
        <v>0</v>
      </c>
      <c r="Q136" s="206">
        <v>2.0000000000000002E-05</v>
      </c>
      <c r="R136" s="206">
        <f>Q136*H136</f>
        <v>2.0000000000000002E-05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153</v>
      </c>
      <c r="AT136" s="208" t="s">
        <v>150</v>
      </c>
      <c r="AU136" s="208" t="s">
        <v>82</v>
      </c>
      <c r="AY136" s="14" t="s">
        <v>117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4" t="s">
        <v>80</v>
      </c>
      <c r="BK136" s="209">
        <f>ROUND(I136*H136,2)</f>
        <v>0</v>
      </c>
      <c r="BL136" s="14" t="s">
        <v>125</v>
      </c>
      <c r="BM136" s="208" t="s">
        <v>243</v>
      </c>
    </row>
    <row r="137" s="2" customFormat="1">
      <c r="A137" s="35"/>
      <c r="B137" s="36"/>
      <c r="C137" s="37"/>
      <c r="D137" s="225" t="s">
        <v>159</v>
      </c>
      <c r="E137" s="37"/>
      <c r="F137" s="226" t="s">
        <v>239</v>
      </c>
      <c r="G137" s="37"/>
      <c r="H137" s="37"/>
      <c r="I137" s="212"/>
      <c r="J137" s="37"/>
      <c r="K137" s="37"/>
      <c r="L137" s="41"/>
      <c r="M137" s="213"/>
      <c r="N137" s="214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159</v>
      </c>
      <c r="AU137" s="14" t="s">
        <v>82</v>
      </c>
    </row>
    <row r="138" s="2" customFormat="1" ht="21.75" customHeight="1">
      <c r="A138" s="35"/>
      <c r="B138" s="36"/>
      <c r="C138" s="215" t="s">
        <v>244</v>
      </c>
      <c r="D138" s="215" t="s">
        <v>150</v>
      </c>
      <c r="E138" s="216" t="s">
        <v>245</v>
      </c>
      <c r="F138" s="217" t="s">
        <v>246</v>
      </c>
      <c r="G138" s="218" t="s">
        <v>237</v>
      </c>
      <c r="H138" s="219">
        <v>1</v>
      </c>
      <c r="I138" s="220"/>
      <c r="J138" s="221">
        <f>ROUND(I138*H138,2)</f>
        <v>0</v>
      </c>
      <c r="K138" s="217" t="s">
        <v>19</v>
      </c>
      <c r="L138" s="222"/>
      <c r="M138" s="223" t="s">
        <v>19</v>
      </c>
      <c r="N138" s="224" t="s">
        <v>43</v>
      </c>
      <c r="O138" s="81"/>
      <c r="P138" s="206">
        <f>O138*H138</f>
        <v>0</v>
      </c>
      <c r="Q138" s="206">
        <v>2.0000000000000002E-05</v>
      </c>
      <c r="R138" s="206">
        <f>Q138*H138</f>
        <v>2.0000000000000002E-05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153</v>
      </c>
      <c r="AT138" s="208" t="s">
        <v>150</v>
      </c>
      <c r="AU138" s="208" t="s">
        <v>82</v>
      </c>
      <c r="AY138" s="14" t="s">
        <v>117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4" t="s">
        <v>80</v>
      </c>
      <c r="BK138" s="209">
        <f>ROUND(I138*H138,2)</f>
        <v>0</v>
      </c>
      <c r="BL138" s="14" t="s">
        <v>125</v>
      </c>
      <c r="BM138" s="208" t="s">
        <v>247</v>
      </c>
    </row>
    <row r="139" s="2" customFormat="1" ht="24.15" customHeight="1">
      <c r="A139" s="35"/>
      <c r="B139" s="36"/>
      <c r="C139" s="215" t="s">
        <v>248</v>
      </c>
      <c r="D139" s="215" t="s">
        <v>150</v>
      </c>
      <c r="E139" s="216" t="s">
        <v>249</v>
      </c>
      <c r="F139" s="217" t="s">
        <v>250</v>
      </c>
      <c r="G139" s="218" t="s">
        <v>237</v>
      </c>
      <c r="H139" s="219">
        <v>1</v>
      </c>
      <c r="I139" s="220"/>
      <c r="J139" s="221">
        <f>ROUND(I139*H139,2)</f>
        <v>0</v>
      </c>
      <c r="K139" s="217" t="s">
        <v>19</v>
      </c>
      <c r="L139" s="222"/>
      <c r="M139" s="223" t="s">
        <v>19</v>
      </c>
      <c r="N139" s="224" t="s">
        <v>43</v>
      </c>
      <c r="O139" s="81"/>
      <c r="P139" s="206">
        <f>O139*H139</f>
        <v>0</v>
      </c>
      <c r="Q139" s="206">
        <v>2.0000000000000002E-05</v>
      </c>
      <c r="R139" s="206">
        <f>Q139*H139</f>
        <v>2.0000000000000002E-05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153</v>
      </c>
      <c r="AT139" s="208" t="s">
        <v>150</v>
      </c>
      <c r="AU139" s="208" t="s">
        <v>82</v>
      </c>
      <c r="AY139" s="14" t="s">
        <v>117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80</v>
      </c>
      <c r="BK139" s="209">
        <f>ROUND(I139*H139,2)</f>
        <v>0</v>
      </c>
      <c r="BL139" s="14" t="s">
        <v>125</v>
      </c>
      <c r="BM139" s="208" t="s">
        <v>251</v>
      </c>
    </row>
    <row r="140" s="2" customFormat="1">
      <c r="A140" s="35"/>
      <c r="B140" s="36"/>
      <c r="C140" s="37"/>
      <c r="D140" s="225" t="s">
        <v>159</v>
      </c>
      <c r="E140" s="37"/>
      <c r="F140" s="226" t="s">
        <v>252</v>
      </c>
      <c r="G140" s="37"/>
      <c r="H140" s="37"/>
      <c r="I140" s="212"/>
      <c r="J140" s="37"/>
      <c r="K140" s="37"/>
      <c r="L140" s="41"/>
      <c r="M140" s="213"/>
      <c r="N140" s="214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159</v>
      </c>
      <c r="AU140" s="14" t="s">
        <v>82</v>
      </c>
    </row>
    <row r="141" s="2" customFormat="1" ht="16.5" customHeight="1">
      <c r="A141" s="35"/>
      <c r="B141" s="36"/>
      <c r="C141" s="215" t="s">
        <v>253</v>
      </c>
      <c r="D141" s="215" t="s">
        <v>150</v>
      </c>
      <c r="E141" s="216" t="s">
        <v>254</v>
      </c>
      <c r="F141" s="217" t="s">
        <v>255</v>
      </c>
      <c r="G141" s="218" t="s">
        <v>237</v>
      </c>
      <c r="H141" s="219">
        <v>1</v>
      </c>
      <c r="I141" s="220"/>
      <c r="J141" s="221">
        <f>ROUND(I141*H141,2)</f>
        <v>0</v>
      </c>
      <c r="K141" s="217" t="s">
        <v>19</v>
      </c>
      <c r="L141" s="222"/>
      <c r="M141" s="223" t="s">
        <v>19</v>
      </c>
      <c r="N141" s="224" t="s">
        <v>43</v>
      </c>
      <c r="O141" s="81"/>
      <c r="P141" s="206">
        <f>O141*H141</f>
        <v>0</v>
      </c>
      <c r="Q141" s="206">
        <v>2.0000000000000002E-05</v>
      </c>
      <c r="R141" s="206">
        <f>Q141*H141</f>
        <v>2.0000000000000002E-05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153</v>
      </c>
      <c r="AT141" s="208" t="s">
        <v>150</v>
      </c>
      <c r="AU141" s="208" t="s">
        <v>82</v>
      </c>
      <c r="AY141" s="14" t="s">
        <v>117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80</v>
      </c>
      <c r="BK141" s="209">
        <f>ROUND(I141*H141,2)</f>
        <v>0</v>
      </c>
      <c r="BL141" s="14" t="s">
        <v>125</v>
      </c>
      <c r="BM141" s="208" t="s">
        <v>256</v>
      </c>
    </row>
    <row r="142" s="2" customFormat="1" ht="24.15" customHeight="1">
      <c r="A142" s="35"/>
      <c r="B142" s="36"/>
      <c r="C142" s="215" t="s">
        <v>257</v>
      </c>
      <c r="D142" s="215" t="s">
        <v>150</v>
      </c>
      <c r="E142" s="216" t="s">
        <v>258</v>
      </c>
      <c r="F142" s="217" t="s">
        <v>259</v>
      </c>
      <c r="G142" s="218" t="s">
        <v>260</v>
      </c>
      <c r="H142" s="219">
        <v>2</v>
      </c>
      <c r="I142" s="220"/>
      <c r="J142" s="221">
        <f>ROUND(I142*H142,2)</f>
        <v>0</v>
      </c>
      <c r="K142" s="217" t="s">
        <v>19</v>
      </c>
      <c r="L142" s="222"/>
      <c r="M142" s="223" t="s">
        <v>19</v>
      </c>
      <c r="N142" s="224" t="s">
        <v>43</v>
      </c>
      <c r="O142" s="81"/>
      <c r="P142" s="206">
        <f>O142*H142</f>
        <v>0</v>
      </c>
      <c r="Q142" s="206">
        <v>2.0000000000000002E-05</v>
      </c>
      <c r="R142" s="206">
        <f>Q142*H142</f>
        <v>4.0000000000000003E-05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153</v>
      </c>
      <c r="AT142" s="208" t="s">
        <v>150</v>
      </c>
      <c r="AU142" s="208" t="s">
        <v>82</v>
      </c>
      <c r="AY142" s="14" t="s">
        <v>117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4" t="s">
        <v>80</v>
      </c>
      <c r="BK142" s="209">
        <f>ROUND(I142*H142,2)</f>
        <v>0</v>
      </c>
      <c r="BL142" s="14" t="s">
        <v>125</v>
      </c>
      <c r="BM142" s="208" t="s">
        <v>261</v>
      </c>
    </row>
    <row r="143" s="2" customFormat="1" ht="16.5" customHeight="1">
      <c r="A143" s="35"/>
      <c r="B143" s="36"/>
      <c r="C143" s="215" t="s">
        <v>262</v>
      </c>
      <c r="D143" s="215" t="s">
        <v>150</v>
      </c>
      <c r="E143" s="216" t="s">
        <v>263</v>
      </c>
      <c r="F143" s="217" t="s">
        <v>264</v>
      </c>
      <c r="G143" s="218" t="s">
        <v>237</v>
      </c>
      <c r="H143" s="219">
        <v>1</v>
      </c>
      <c r="I143" s="220"/>
      <c r="J143" s="221">
        <f>ROUND(I143*H143,2)</f>
        <v>0</v>
      </c>
      <c r="K143" s="217" t="s">
        <v>19</v>
      </c>
      <c r="L143" s="222"/>
      <c r="M143" s="223" t="s">
        <v>19</v>
      </c>
      <c r="N143" s="224" t="s">
        <v>43</v>
      </c>
      <c r="O143" s="81"/>
      <c r="P143" s="206">
        <f>O143*H143</f>
        <v>0</v>
      </c>
      <c r="Q143" s="206">
        <v>2.0000000000000002E-05</v>
      </c>
      <c r="R143" s="206">
        <f>Q143*H143</f>
        <v>2.0000000000000002E-05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153</v>
      </c>
      <c r="AT143" s="208" t="s">
        <v>150</v>
      </c>
      <c r="AU143" s="208" t="s">
        <v>82</v>
      </c>
      <c r="AY143" s="14" t="s">
        <v>117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4" t="s">
        <v>80</v>
      </c>
      <c r="BK143" s="209">
        <f>ROUND(I143*H143,2)</f>
        <v>0</v>
      </c>
      <c r="BL143" s="14" t="s">
        <v>125</v>
      </c>
      <c r="BM143" s="208" t="s">
        <v>265</v>
      </c>
    </row>
    <row r="144" s="2" customFormat="1" ht="16.5" customHeight="1">
      <c r="A144" s="35"/>
      <c r="B144" s="36"/>
      <c r="C144" s="215" t="s">
        <v>266</v>
      </c>
      <c r="D144" s="215" t="s">
        <v>150</v>
      </c>
      <c r="E144" s="216" t="s">
        <v>267</v>
      </c>
      <c r="F144" s="217" t="s">
        <v>268</v>
      </c>
      <c r="G144" s="218" t="s">
        <v>237</v>
      </c>
      <c r="H144" s="219">
        <v>1</v>
      </c>
      <c r="I144" s="220"/>
      <c r="J144" s="221">
        <f>ROUND(I144*H144,2)</f>
        <v>0</v>
      </c>
      <c r="K144" s="217" t="s">
        <v>19</v>
      </c>
      <c r="L144" s="222"/>
      <c r="M144" s="223" t="s">
        <v>19</v>
      </c>
      <c r="N144" s="224" t="s">
        <v>43</v>
      </c>
      <c r="O144" s="81"/>
      <c r="P144" s="206">
        <f>O144*H144</f>
        <v>0</v>
      </c>
      <c r="Q144" s="206">
        <v>2.0000000000000002E-05</v>
      </c>
      <c r="R144" s="206">
        <f>Q144*H144</f>
        <v>2.0000000000000002E-05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153</v>
      </c>
      <c r="AT144" s="208" t="s">
        <v>150</v>
      </c>
      <c r="AU144" s="208" t="s">
        <v>82</v>
      </c>
      <c r="AY144" s="14" t="s">
        <v>117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4" t="s">
        <v>80</v>
      </c>
      <c r="BK144" s="209">
        <f>ROUND(I144*H144,2)</f>
        <v>0</v>
      </c>
      <c r="BL144" s="14" t="s">
        <v>125</v>
      </c>
      <c r="BM144" s="208" t="s">
        <v>269</v>
      </c>
    </row>
    <row r="145" s="2" customFormat="1" ht="16.5" customHeight="1">
      <c r="A145" s="35"/>
      <c r="B145" s="36"/>
      <c r="C145" s="215" t="s">
        <v>270</v>
      </c>
      <c r="D145" s="215" t="s">
        <v>150</v>
      </c>
      <c r="E145" s="216" t="s">
        <v>271</v>
      </c>
      <c r="F145" s="217" t="s">
        <v>272</v>
      </c>
      <c r="G145" s="218" t="s">
        <v>237</v>
      </c>
      <c r="H145" s="219">
        <v>1</v>
      </c>
      <c r="I145" s="220"/>
      <c r="J145" s="221">
        <f>ROUND(I145*H145,2)</f>
        <v>0</v>
      </c>
      <c r="K145" s="217" t="s">
        <v>19</v>
      </c>
      <c r="L145" s="222"/>
      <c r="M145" s="223" t="s">
        <v>19</v>
      </c>
      <c r="N145" s="224" t="s">
        <v>43</v>
      </c>
      <c r="O145" s="81"/>
      <c r="P145" s="206">
        <f>O145*H145</f>
        <v>0</v>
      </c>
      <c r="Q145" s="206">
        <v>2.0000000000000002E-05</v>
      </c>
      <c r="R145" s="206">
        <f>Q145*H145</f>
        <v>2.0000000000000002E-05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153</v>
      </c>
      <c r="AT145" s="208" t="s">
        <v>150</v>
      </c>
      <c r="AU145" s="208" t="s">
        <v>82</v>
      </c>
      <c r="AY145" s="14" t="s">
        <v>117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4" t="s">
        <v>80</v>
      </c>
      <c r="BK145" s="209">
        <f>ROUND(I145*H145,2)</f>
        <v>0</v>
      </c>
      <c r="BL145" s="14" t="s">
        <v>125</v>
      </c>
      <c r="BM145" s="208" t="s">
        <v>273</v>
      </c>
    </row>
    <row r="146" s="2" customFormat="1" ht="33" customHeight="1">
      <c r="A146" s="35"/>
      <c r="B146" s="36"/>
      <c r="C146" s="215" t="s">
        <v>153</v>
      </c>
      <c r="D146" s="215" t="s">
        <v>150</v>
      </c>
      <c r="E146" s="216" t="s">
        <v>274</v>
      </c>
      <c r="F146" s="217" t="s">
        <v>275</v>
      </c>
      <c r="G146" s="218" t="s">
        <v>202</v>
      </c>
      <c r="H146" s="219">
        <v>1</v>
      </c>
      <c r="I146" s="220"/>
      <c r="J146" s="221">
        <f>ROUND(I146*H146,2)</f>
        <v>0</v>
      </c>
      <c r="K146" s="217" t="s">
        <v>19</v>
      </c>
      <c r="L146" s="222"/>
      <c r="M146" s="223" t="s">
        <v>19</v>
      </c>
      <c r="N146" s="224" t="s">
        <v>43</v>
      </c>
      <c r="O146" s="81"/>
      <c r="P146" s="206">
        <f>O146*H146</f>
        <v>0</v>
      </c>
      <c r="Q146" s="206">
        <v>2.0000000000000002E-05</v>
      </c>
      <c r="R146" s="206">
        <f>Q146*H146</f>
        <v>2.0000000000000002E-05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153</v>
      </c>
      <c r="AT146" s="208" t="s">
        <v>150</v>
      </c>
      <c r="AU146" s="208" t="s">
        <v>82</v>
      </c>
      <c r="AY146" s="14" t="s">
        <v>117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4" t="s">
        <v>80</v>
      </c>
      <c r="BK146" s="209">
        <f>ROUND(I146*H146,2)</f>
        <v>0</v>
      </c>
      <c r="BL146" s="14" t="s">
        <v>125</v>
      </c>
      <c r="BM146" s="208" t="s">
        <v>276</v>
      </c>
    </row>
    <row r="147" s="2" customFormat="1" ht="49.05" customHeight="1">
      <c r="A147" s="35"/>
      <c r="B147" s="36"/>
      <c r="C147" s="215" t="s">
        <v>277</v>
      </c>
      <c r="D147" s="215" t="s">
        <v>150</v>
      </c>
      <c r="E147" s="216" t="s">
        <v>278</v>
      </c>
      <c r="F147" s="217" t="s">
        <v>279</v>
      </c>
      <c r="G147" s="218" t="s">
        <v>202</v>
      </c>
      <c r="H147" s="219">
        <v>1</v>
      </c>
      <c r="I147" s="220"/>
      <c r="J147" s="221">
        <f>ROUND(I147*H147,2)</f>
        <v>0</v>
      </c>
      <c r="K147" s="217" t="s">
        <v>19</v>
      </c>
      <c r="L147" s="222"/>
      <c r="M147" s="223" t="s">
        <v>19</v>
      </c>
      <c r="N147" s="224" t="s">
        <v>43</v>
      </c>
      <c r="O147" s="81"/>
      <c r="P147" s="206">
        <f>O147*H147</f>
        <v>0</v>
      </c>
      <c r="Q147" s="206">
        <v>2.0000000000000002E-05</v>
      </c>
      <c r="R147" s="206">
        <f>Q147*H147</f>
        <v>2.0000000000000002E-05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153</v>
      </c>
      <c r="AT147" s="208" t="s">
        <v>150</v>
      </c>
      <c r="AU147" s="208" t="s">
        <v>82</v>
      </c>
      <c r="AY147" s="14" t="s">
        <v>117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80</v>
      </c>
      <c r="BK147" s="209">
        <f>ROUND(I147*H147,2)</f>
        <v>0</v>
      </c>
      <c r="BL147" s="14" t="s">
        <v>125</v>
      </c>
      <c r="BM147" s="208" t="s">
        <v>280</v>
      </c>
    </row>
    <row r="148" s="2" customFormat="1" ht="21.75" customHeight="1">
      <c r="A148" s="35"/>
      <c r="B148" s="36"/>
      <c r="C148" s="197" t="s">
        <v>281</v>
      </c>
      <c r="D148" s="197" t="s">
        <v>120</v>
      </c>
      <c r="E148" s="198" t="s">
        <v>282</v>
      </c>
      <c r="F148" s="199" t="s">
        <v>283</v>
      </c>
      <c r="G148" s="200" t="s">
        <v>237</v>
      </c>
      <c r="H148" s="201">
        <v>1</v>
      </c>
      <c r="I148" s="202"/>
      <c r="J148" s="203">
        <f>ROUND(I148*H148,2)</f>
        <v>0</v>
      </c>
      <c r="K148" s="199" t="s">
        <v>19</v>
      </c>
      <c r="L148" s="41"/>
      <c r="M148" s="204" t="s">
        <v>19</v>
      </c>
      <c r="N148" s="205" t="s">
        <v>43</v>
      </c>
      <c r="O148" s="81"/>
      <c r="P148" s="206">
        <f>O148*H148</f>
        <v>0</v>
      </c>
      <c r="Q148" s="206">
        <v>2.0000000000000002E-05</v>
      </c>
      <c r="R148" s="206">
        <f>Q148*H148</f>
        <v>2.0000000000000002E-05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125</v>
      </c>
      <c r="AT148" s="208" t="s">
        <v>120</v>
      </c>
      <c r="AU148" s="208" t="s">
        <v>82</v>
      </c>
      <c r="AY148" s="14" t="s">
        <v>117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4" t="s">
        <v>80</v>
      </c>
      <c r="BK148" s="209">
        <f>ROUND(I148*H148,2)</f>
        <v>0</v>
      </c>
      <c r="BL148" s="14" t="s">
        <v>125</v>
      </c>
      <c r="BM148" s="208" t="s">
        <v>284</v>
      </c>
    </row>
    <row r="149" s="2" customFormat="1" ht="24.15" customHeight="1">
      <c r="A149" s="35"/>
      <c r="B149" s="36"/>
      <c r="C149" s="197" t="s">
        <v>285</v>
      </c>
      <c r="D149" s="197" t="s">
        <v>120</v>
      </c>
      <c r="E149" s="198" t="s">
        <v>286</v>
      </c>
      <c r="F149" s="199" t="s">
        <v>287</v>
      </c>
      <c r="G149" s="200" t="s">
        <v>202</v>
      </c>
      <c r="H149" s="201">
        <v>1</v>
      </c>
      <c r="I149" s="202"/>
      <c r="J149" s="203">
        <f>ROUND(I149*H149,2)</f>
        <v>0</v>
      </c>
      <c r="K149" s="199" t="s">
        <v>19</v>
      </c>
      <c r="L149" s="41"/>
      <c r="M149" s="204" t="s">
        <v>19</v>
      </c>
      <c r="N149" s="205" t="s">
        <v>43</v>
      </c>
      <c r="O149" s="81"/>
      <c r="P149" s="206">
        <f>O149*H149</f>
        <v>0</v>
      </c>
      <c r="Q149" s="206">
        <v>2.0000000000000002E-05</v>
      </c>
      <c r="R149" s="206">
        <f>Q149*H149</f>
        <v>2.0000000000000002E-05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125</v>
      </c>
      <c r="AT149" s="208" t="s">
        <v>120</v>
      </c>
      <c r="AU149" s="208" t="s">
        <v>82</v>
      </c>
      <c r="AY149" s="14" t="s">
        <v>117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4" t="s">
        <v>80</v>
      </c>
      <c r="BK149" s="209">
        <f>ROUND(I149*H149,2)</f>
        <v>0</v>
      </c>
      <c r="BL149" s="14" t="s">
        <v>125</v>
      </c>
      <c r="BM149" s="208" t="s">
        <v>288</v>
      </c>
    </row>
    <row r="150" s="2" customFormat="1" ht="24.15" customHeight="1">
      <c r="A150" s="35"/>
      <c r="B150" s="36"/>
      <c r="C150" s="197" t="s">
        <v>289</v>
      </c>
      <c r="D150" s="197" t="s">
        <v>120</v>
      </c>
      <c r="E150" s="198" t="s">
        <v>290</v>
      </c>
      <c r="F150" s="199" t="s">
        <v>291</v>
      </c>
      <c r="G150" s="200" t="s">
        <v>202</v>
      </c>
      <c r="H150" s="201">
        <v>1</v>
      </c>
      <c r="I150" s="202"/>
      <c r="J150" s="203">
        <f>ROUND(I150*H150,2)</f>
        <v>0</v>
      </c>
      <c r="K150" s="199" t="s">
        <v>19</v>
      </c>
      <c r="L150" s="41"/>
      <c r="M150" s="204" t="s">
        <v>19</v>
      </c>
      <c r="N150" s="205" t="s">
        <v>43</v>
      </c>
      <c r="O150" s="81"/>
      <c r="P150" s="206">
        <f>O150*H150</f>
        <v>0</v>
      </c>
      <c r="Q150" s="206">
        <v>0.00147</v>
      </c>
      <c r="R150" s="206">
        <f>Q150*H150</f>
        <v>0.00147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125</v>
      </c>
      <c r="AT150" s="208" t="s">
        <v>120</v>
      </c>
      <c r="AU150" s="208" t="s">
        <v>82</v>
      </c>
      <c r="AY150" s="14" t="s">
        <v>117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4" t="s">
        <v>80</v>
      </c>
      <c r="BK150" s="209">
        <f>ROUND(I150*H150,2)</f>
        <v>0</v>
      </c>
      <c r="BL150" s="14" t="s">
        <v>125</v>
      </c>
      <c r="BM150" s="208" t="s">
        <v>292</v>
      </c>
    </row>
    <row r="151" s="2" customFormat="1" ht="44.25" customHeight="1">
      <c r="A151" s="35"/>
      <c r="B151" s="36"/>
      <c r="C151" s="197" t="s">
        <v>293</v>
      </c>
      <c r="D151" s="197" t="s">
        <v>120</v>
      </c>
      <c r="E151" s="198" t="s">
        <v>294</v>
      </c>
      <c r="F151" s="199" t="s">
        <v>295</v>
      </c>
      <c r="G151" s="200" t="s">
        <v>185</v>
      </c>
      <c r="H151" s="201">
        <v>0.14999999999999999</v>
      </c>
      <c r="I151" s="202"/>
      <c r="J151" s="203">
        <f>ROUND(I151*H151,2)</f>
        <v>0</v>
      </c>
      <c r="K151" s="199" t="s">
        <v>124</v>
      </c>
      <c r="L151" s="41"/>
      <c r="M151" s="204" t="s">
        <v>19</v>
      </c>
      <c r="N151" s="205" t="s">
        <v>43</v>
      </c>
      <c r="O151" s="81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125</v>
      </c>
      <c r="AT151" s="208" t="s">
        <v>120</v>
      </c>
      <c r="AU151" s="208" t="s">
        <v>82</v>
      </c>
      <c r="AY151" s="14" t="s">
        <v>117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4" t="s">
        <v>80</v>
      </c>
      <c r="BK151" s="209">
        <f>ROUND(I151*H151,2)</f>
        <v>0</v>
      </c>
      <c r="BL151" s="14" t="s">
        <v>125</v>
      </c>
      <c r="BM151" s="208" t="s">
        <v>296</v>
      </c>
    </row>
    <row r="152" s="2" customFormat="1">
      <c r="A152" s="35"/>
      <c r="B152" s="36"/>
      <c r="C152" s="37"/>
      <c r="D152" s="210" t="s">
        <v>127</v>
      </c>
      <c r="E152" s="37"/>
      <c r="F152" s="211" t="s">
        <v>297</v>
      </c>
      <c r="G152" s="37"/>
      <c r="H152" s="37"/>
      <c r="I152" s="212"/>
      <c r="J152" s="37"/>
      <c r="K152" s="37"/>
      <c r="L152" s="41"/>
      <c r="M152" s="213"/>
      <c r="N152" s="214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127</v>
      </c>
      <c r="AU152" s="14" t="s">
        <v>82</v>
      </c>
    </row>
    <row r="153" s="12" customFormat="1" ht="22.8" customHeight="1">
      <c r="A153" s="12"/>
      <c r="B153" s="181"/>
      <c r="C153" s="182"/>
      <c r="D153" s="183" t="s">
        <v>71</v>
      </c>
      <c r="E153" s="195" t="s">
        <v>298</v>
      </c>
      <c r="F153" s="195" t="s">
        <v>299</v>
      </c>
      <c r="G153" s="182"/>
      <c r="H153" s="182"/>
      <c r="I153" s="185"/>
      <c r="J153" s="196">
        <f>BK153</f>
        <v>0</v>
      </c>
      <c r="K153" s="182"/>
      <c r="L153" s="187"/>
      <c r="M153" s="188"/>
      <c r="N153" s="189"/>
      <c r="O153" s="189"/>
      <c r="P153" s="190">
        <f>SUM(P154:P182)</f>
        <v>0</v>
      </c>
      <c r="Q153" s="189"/>
      <c r="R153" s="190">
        <f>SUM(R154:R182)</f>
        <v>0.03458</v>
      </c>
      <c r="S153" s="189"/>
      <c r="T153" s="191">
        <f>SUM(T154:T182)</f>
        <v>1.6267499999999999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2" t="s">
        <v>82</v>
      </c>
      <c r="AT153" s="193" t="s">
        <v>71</v>
      </c>
      <c r="AU153" s="193" t="s">
        <v>80</v>
      </c>
      <c r="AY153" s="192" t="s">
        <v>117</v>
      </c>
      <c r="BK153" s="194">
        <f>SUM(BK154:BK182)</f>
        <v>0</v>
      </c>
    </row>
    <row r="154" s="2" customFormat="1" ht="24.15" customHeight="1">
      <c r="A154" s="35"/>
      <c r="B154" s="36"/>
      <c r="C154" s="197" t="s">
        <v>300</v>
      </c>
      <c r="D154" s="197" t="s">
        <v>120</v>
      </c>
      <c r="E154" s="198" t="s">
        <v>301</v>
      </c>
      <c r="F154" s="199" t="s">
        <v>302</v>
      </c>
      <c r="G154" s="200" t="s">
        <v>202</v>
      </c>
      <c r="H154" s="201">
        <v>3</v>
      </c>
      <c r="I154" s="202"/>
      <c r="J154" s="203">
        <f>ROUND(I154*H154,2)</f>
        <v>0</v>
      </c>
      <c r="K154" s="199" t="s">
        <v>124</v>
      </c>
      <c r="L154" s="41"/>
      <c r="M154" s="204" t="s">
        <v>19</v>
      </c>
      <c r="N154" s="205" t="s">
        <v>43</v>
      </c>
      <c r="O154" s="81"/>
      <c r="P154" s="206">
        <f>O154*H154</f>
        <v>0</v>
      </c>
      <c r="Q154" s="206">
        <v>0.00017000000000000001</v>
      </c>
      <c r="R154" s="206">
        <f>Q154*H154</f>
        <v>0.00051000000000000004</v>
      </c>
      <c r="S154" s="206">
        <v>0.54225000000000001</v>
      </c>
      <c r="T154" s="207">
        <f>S154*H154</f>
        <v>1.6267499999999999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125</v>
      </c>
      <c r="AT154" s="208" t="s">
        <v>120</v>
      </c>
      <c r="AU154" s="208" t="s">
        <v>82</v>
      </c>
      <c r="AY154" s="14" t="s">
        <v>117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4" t="s">
        <v>80</v>
      </c>
      <c r="BK154" s="209">
        <f>ROUND(I154*H154,2)</f>
        <v>0</v>
      </c>
      <c r="BL154" s="14" t="s">
        <v>125</v>
      </c>
      <c r="BM154" s="208" t="s">
        <v>303</v>
      </c>
    </row>
    <row r="155" s="2" customFormat="1">
      <c r="A155" s="35"/>
      <c r="B155" s="36"/>
      <c r="C155" s="37"/>
      <c r="D155" s="210" t="s">
        <v>127</v>
      </c>
      <c r="E155" s="37"/>
      <c r="F155" s="211" t="s">
        <v>304</v>
      </c>
      <c r="G155" s="37"/>
      <c r="H155" s="37"/>
      <c r="I155" s="212"/>
      <c r="J155" s="37"/>
      <c r="K155" s="37"/>
      <c r="L155" s="41"/>
      <c r="M155" s="213"/>
      <c r="N155" s="214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127</v>
      </c>
      <c r="AU155" s="14" t="s">
        <v>82</v>
      </c>
    </row>
    <row r="156" s="2" customFormat="1" ht="37.8" customHeight="1">
      <c r="A156" s="35"/>
      <c r="B156" s="36"/>
      <c r="C156" s="197" t="s">
        <v>305</v>
      </c>
      <c r="D156" s="197" t="s">
        <v>120</v>
      </c>
      <c r="E156" s="198" t="s">
        <v>306</v>
      </c>
      <c r="F156" s="199" t="s">
        <v>307</v>
      </c>
      <c r="G156" s="200" t="s">
        <v>237</v>
      </c>
      <c r="H156" s="201">
        <v>1</v>
      </c>
      <c r="I156" s="202"/>
      <c r="J156" s="203">
        <f>ROUND(I156*H156,2)</f>
        <v>0</v>
      </c>
      <c r="K156" s="199" t="s">
        <v>124</v>
      </c>
      <c r="L156" s="41"/>
      <c r="M156" s="204" t="s">
        <v>19</v>
      </c>
      <c r="N156" s="205" t="s">
        <v>43</v>
      </c>
      <c r="O156" s="81"/>
      <c r="P156" s="206">
        <f>O156*H156</f>
        <v>0</v>
      </c>
      <c r="Q156" s="206">
        <v>0.031419999999999997</v>
      </c>
      <c r="R156" s="206">
        <f>Q156*H156</f>
        <v>0.031419999999999997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125</v>
      </c>
      <c r="AT156" s="208" t="s">
        <v>120</v>
      </c>
      <c r="AU156" s="208" t="s">
        <v>82</v>
      </c>
      <c r="AY156" s="14" t="s">
        <v>117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4" t="s">
        <v>80</v>
      </c>
      <c r="BK156" s="209">
        <f>ROUND(I156*H156,2)</f>
        <v>0</v>
      </c>
      <c r="BL156" s="14" t="s">
        <v>125</v>
      </c>
      <c r="BM156" s="208" t="s">
        <v>308</v>
      </c>
    </row>
    <row r="157" s="2" customFormat="1">
      <c r="A157" s="35"/>
      <c r="B157" s="36"/>
      <c r="C157" s="37"/>
      <c r="D157" s="210" t="s">
        <v>127</v>
      </c>
      <c r="E157" s="37"/>
      <c r="F157" s="211" t="s">
        <v>309</v>
      </c>
      <c r="G157" s="37"/>
      <c r="H157" s="37"/>
      <c r="I157" s="212"/>
      <c r="J157" s="37"/>
      <c r="K157" s="37"/>
      <c r="L157" s="41"/>
      <c r="M157" s="213"/>
      <c r="N157" s="214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127</v>
      </c>
      <c r="AU157" s="14" t="s">
        <v>82</v>
      </c>
    </row>
    <row r="158" s="2" customFormat="1" ht="33" customHeight="1">
      <c r="A158" s="35"/>
      <c r="B158" s="36"/>
      <c r="C158" s="215" t="s">
        <v>310</v>
      </c>
      <c r="D158" s="215" t="s">
        <v>150</v>
      </c>
      <c r="E158" s="216" t="s">
        <v>311</v>
      </c>
      <c r="F158" s="217" t="s">
        <v>312</v>
      </c>
      <c r="G158" s="218" t="s">
        <v>202</v>
      </c>
      <c r="H158" s="219">
        <v>1</v>
      </c>
      <c r="I158" s="220"/>
      <c r="J158" s="221">
        <f>ROUND(I158*H158,2)</f>
        <v>0</v>
      </c>
      <c r="K158" s="217" t="s">
        <v>19</v>
      </c>
      <c r="L158" s="222"/>
      <c r="M158" s="223" t="s">
        <v>19</v>
      </c>
      <c r="N158" s="224" t="s">
        <v>43</v>
      </c>
      <c r="O158" s="81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313</v>
      </c>
      <c r="AT158" s="208" t="s">
        <v>150</v>
      </c>
      <c r="AU158" s="208" t="s">
        <v>82</v>
      </c>
      <c r="AY158" s="14" t="s">
        <v>117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4" t="s">
        <v>80</v>
      </c>
      <c r="BK158" s="209">
        <f>ROUND(I158*H158,2)</f>
        <v>0</v>
      </c>
      <c r="BL158" s="14" t="s">
        <v>313</v>
      </c>
      <c r="BM158" s="208" t="s">
        <v>314</v>
      </c>
    </row>
    <row r="159" s="2" customFormat="1" ht="16.5" customHeight="1">
      <c r="A159" s="35"/>
      <c r="B159" s="36"/>
      <c r="C159" s="197" t="s">
        <v>315</v>
      </c>
      <c r="D159" s="197" t="s">
        <v>120</v>
      </c>
      <c r="E159" s="198" t="s">
        <v>316</v>
      </c>
      <c r="F159" s="199" t="s">
        <v>317</v>
      </c>
      <c r="G159" s="200" t="s">
        <v>131</v>
      </c>
      <c r="H159" s="201">
        <v>5</v>
      </c>
      <c r="I159" s="202"/>
      <c r="J159" s="203">
        <f>ROUND(I159*H159,2)</f>
        <v>0</v>
      </c>
      <c r="K159" s="199" t="s">
        <v>124</v>
      </c>
      <c r="L159" s="41"/>
      <c r="M159" s="204" t="s">
        <v>19</v>
      </c>
      <c r="N159" s="205" t="s">
        <v>43</v>
      </c>
      <c r="O159" s="81"/>
      <c r="P159" s="206">
        <f>O159*H159</f>
        <v>0</v>
      </c>
      <c r="Q159" s="206">
        <v>0.00052999999999999998</v>
      </c>
      <c r="R159" s="206">
        <f>Q159*H159</f>
        <v>0.00265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318</v>
      </c>
      <c r="AT159" s="208" t="s">
        <v>120</v>
      </c>
      <c r="AU159" s="208" t="s">
        <v>82</v>
      </c>
      <c r="AY159" s="14" t="s">
        <v>117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4" t="s">
        <v>80</v>
      </c>
      <c r="BK159" s="209">
        <f>ROUND(I159*H159,2)</f>
        <v>0</v>
      </c>
      <c r="BL159" s="14" t="s">
        <v>318</v>
      </c>
      <c r="BM159" s="208" t="s">
        <v>319</v>
      </c>
    </row>
    <row r="160" s="2" customFormat="1">
      <c r="A160" s="35"/>
      <c r="B160" s="36"/>
      <c r="C160" s="37"/>
      <c r="D160" s="210" t="s">
        <v>127</v>
      </c>
      <c r="E160" s="37"/>
      <c r="F160" s="211" t="s">
        <v>320</v>
      </c>
      <c r="G160" s="37"/>
      <c r="H160" s="37"/>
      <c r="I160" s="212"/>
      <c r="J160" s="37"/>
      <c r="K160" s="37"/>
      <c r="L160" s="41"/>
      <c r="M160" s="213"/>
      <c r="N160" s="214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127</v>
      </c>
      <c r="AU160" s="14" t="s">
        <v>82</v>
      </c>
    </row>
    <row r="161" s="2" customFormat="1" ht="37.8" customHeight="1">
      <c r="A161" s="35"/>
      <c r="B161" s="36"/>
      <c r="C161" s="197" t="s">
        <v>321</v>
      </c>
      <c r="D161" s="197" t="s">
        <v>120</v>
      </c>
      <c r="E161" s="198" t="s">
        <v>322</v>
      </c>
      <c r="F161" s="199" t="s">
        <v>323</v>
      </c>
      <c r="G161" s="200" t="s">
        <v>185</v>
      </c>
      <c r="H161" s="201">
        <v>2</v>
      </c>
      <c r="I161" s="202"/>
      <c r="J161" s="203">
        <f>ROUND(I161*H161,2)</f>
        <v>0</v>
      </c>
      <c r="K161" s="199" t="s">
        <v>324</v>
      </c>
      <c r="L161" s="41"/>
      <c r="M161" s="204" t="s">
        <v>19</v>
      </c>
      <c r="N161" s="205" t="s">
        <v>43</v>
      </c>
      <c r="O161" s="81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125</v>
      </c>
      <c r="AT161" s="208" t="s">
        <v>120</v>
      </c>
      <c r="AU161" s="208" t="s">
        <v>82</v>
      </c>
      <c r="AY161" s="14" t="s">
        <v>117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4" t="s">
        <v>80</v>
      </c>
      <c r="BK161" s="209">
        <f>ROUND(I161*H161,2)</f>
        <v>0</v>
      </c>
      <c r="BL161" s="14" t="s">
        <v>125</v>
      </c>
      <c r="BM161" s="208" t="s">
        <v>325</v>
      </c>
    </row>
    <row r="162" s="2" customFormat="1" ht="37.8" customHeight="1">
      <c r="A162" s="35"/>
      <c r="B162" s="36"/>
      <c r="C162" s="197" t="s">
        <v>326</v>
      </c>
      <c r="D162" s="197" t="s">
        <v>120</v>
      </c>
      <c r="E162" s="198" t="s">
        <v>327</v>
      </c>
      <c r="F162" s="199" t="s">
        <v>328</v>
      </c>
      <c r="G162" s="200" t="s">
        <v>237</v>
      </c>
      <c r="H162" s="201">
        <v>1</v>
      </c>
      <c r="I162" s="202"/>
      <c r="J162" s="203">
        <f>ROUND(I162*H162,2)</f>
        <v>0</v>
      </c>
      <c r="K162" s="199" t="s">
        <v>19</v>
      </c>
      <c r="L162" s="41"/>
      <c r="M162" s="204" t="s">
        <v>19</v>
      </c>
      <c r="N162" s="205" t="s">
        <v>43</v>
      </c>
      <c r="O162" s="81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318</v>
      </c>
      <c r="AT162" s="208" t="s">
        <v>120</v>
      </c>
      <c r="AU162" s="208" t="s">
        <v>82</v>
      </c>
      <c r="AY162" s="14" t="s">
        <v>117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4" t="s">
        <v>80</v>
      </c>
      <c r="BK162" s="209">
        <f>ROUND(I162*H162,2)</f>
        <v>0</v>
      </c>
      <c r="BL162" s="14" t="s">
        <v>318</v>
      </c>
      <c r="BM162" s="208" t="s">
        <v>329</v>
      </c>
    </row>
    <row r="163" s="2" customFormat="1" ht="101.25" customHeight="1">
      <c r="A163" s="35"/>
      <c r="B163" s="36"/>
      <c r="C163" s="215" t="s">
        <v>330</v>
      </c>
      <c r="D163" s="215" t="s">
        <v>150</v>
      </c>
      <c r="E163" s="216" t="s">
        <v>331</v>
      </c>
      <c r="F163" s="217" t="s">
        <v>332</v>
      </c>
      <c r="G163" s="218" t="s">
        <v>202</v>
      </c>
      <c r="H163" s="219">
        <v>1</v>
      </c>
      <c r="I163" s="220"/>
      <c r="J163" s="221">
        <f>ROUND(I163*H163,2)</f>
        <v>0</v>
      </c>
      <c r="K163" s="217" t="s">
        <v>19</v>
      </c>
      <c r="L163" s="222"/>
      <c r="M163" s="223" t="s">
        <v>19</v>
      </c>
      <c r="N163" s="224" t="s">
        <v>43</v>
      </c>
      <c r="O163" s="81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313</v>
      </c>
      <c r="AT163" s="208" t="s">
        <v>150</v>
      </c>
      <c r="AU163" s="208" t="s">
        <v>82</v>
      </c>
      <c r="AY163" s="14" t="s">
        <v>117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4" t="s">
        <v>80</v>
      </c>
      <c r="BK163" s="209">
        <f>ROUND(I163*H163,2)</f>
        <v>0</v>
      </c>
      <c r="BL163" s="14" t="s">
        <v>313</v>
      </c>
      <c r="BM163" s="208" t="s">
        <v>333</v>
      </c>
    </row>
    <row r="164" s="2" customFormat="1" ht="16.5" customHeight="1">
      <c r="A164" s="35"/>
      <c r="B164" s="36"/>
      <c r="C164" s="215" t="s">
        <v>334</v>
      </c>
      <c r="D164" s="215" t="s">
        <v>150</v>
      </c>
      <c r="E164" s="216" t="s">
        <v>335</v>
      </c>
      <c r="F164" s="217" t="s">
        <v>336</v>
      </c>
      <c r="G164" s="218" t="s">
        <v>202</v>
      </c>
      <c r="H164" s="219">
        <v>2</v>
      </c>
      <c r="I164" s="220"/>
      <c r="J164" s="221">
        <f>ROUND(I164*H164,2)</f>
        <v>0</v>
      </c>
      <c r="K164" s="217" t="s">
        <v>19</v>
      </c>
      <c r="L164" s="222"/>
      <c r="M164" s="223" t="s">
        <v>19</v>
      </c>
      <c r="N164" s="224" t="s">
        <v>43</v>
      </c>
      <c r="O164" s="81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313</v>
      </c>
      <c r="AT164" s="208" t="s">
        <v>150</v>
      </c>
      <c r="AU164" s="208" t="s">
        <v>82</v>
      </c>
      <c r="AY164" s="14" t="s">
        <v>117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4" t="s">
        <v>80</v>
      </c>
      <c r="BK164" s="209">
        <f>ROUND(I164*H164,2)</f>
        <v>0</v>
      </c>
      <c r="BL164" s="14" t="s">
        <v>313</v>
      </c>
      <c r="BM164" s="208" t="s">
        <v>337</v>
      </c>
    </row>
    <row r="165" s="2" customFormat="1" ht="21.75" customHeight="1">
      <c r="A165" s="35"/>
      <c r="B165" s="36"/>
      <c r="C165" s="215" t="s">
        <v>338</v>
      </c>
      <c r="D165" s="215" t="s">
        <v>150</v>
      </c>
      <c r="E165" s="216" t="s">
        <v>339</v>
      </c>
      <c r="F165" s="217" t="s">
        <v>340</v>
      </c>
      <c r="G165" s="218" t="s">
        <v>202</v>
      </c>
      <c r="H165" s="219">
        <v>2</v>
      </c>
      <c r="I165" s="220"/>
      <c r="J165" s="221">
        <f>ROUND(I165*H165,2)</f>
        <v>0</v>
      </c>
      <c r="K165" s="217" t="s">
        <v>19</v>
      </c>
      <c r="L165" s="222"/>
      <c r="M165" s="223" t="s">
        <v>19</v>
      </c>
      <c r="N165" s="224" t="s">
        <v>43</v>
      </c>
      <c r="O165" s="81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313</v>
      </c>
      <c r="AT165" s="208" t="s">
        <v>150</v>
      </c>
      <c r="AU165" s="208" t="s">
        <v>82</v>
      </c>
      <c r="AY165" s="14" t="s">
        <v>117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4" t="s">
        <v>80</v>
      </c>
      <c r="BK165" s="209">
        <f>ROUND(I165*H165,2)</f>
        <v>0</v>
      </c>
      <c r="BL165" s="14" t="s">
        <v>313</v>
      </c>
      <c r="BM165" s="208" t="s">
        <v>341</v>
      </c>
    </row>
    <row r="166" s="2" customFormat="1" ht="49.05" customHeight="1">
      <c r="A166" s="35"/>
      <c r="B166" s="36"/>
      <c r="C166" s="215" t="s">
        <v>342</v>
      </c>
      <c r="D166" s="215" t="s">
        <v>150</v>
      </c>
      <c r="E166" s="216" t="s">
        <v>343</v>
      </c>
      <c r="F166" s="217" t="s">
        <v>344</v>
      </c>
      <c r="G166" s="218" t="s">
        <v>202</v>
      </c>
      <c r="H166" s="219">
        <v>1</v>
      </c>
      <c r="I166" s="220"/>
      <c r="J166" s="221">
        <f>ROUND(I166*H166,2)</f>
        <v>0</v>
      </c>
      <c r="K166" s="217" t="s">
        <v>19</v>
      </c>
      <c r="L166" s="222"/>
      <c r="M166" s="223" t="s">
        <v>19</v>
      </c>
      <c r="N166" s="224" t="s">
        <v>43</v>
      </c>
      <c r="O166" s="81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313</v>
      </c>
      <c r="AT166" s="208" t="s">
        <v>150</v>
      </c>
      <c r="AU166" s="208" t="s">
        <v>82</v>
      </c>
      <c r="AY166" s="14" t="s">
        <v>117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4" t="s">
        <v>80</v>
      </c>
      <c r="BK166" s="209">
        <f>ROUND(I166*H166,2)</f>
        <v>0</v>
      </c>
      <c r="BL166" s="14" t="s">
        <v>313</v>
      </c>
      <c r="BM166" s="208" t="s">
        <v>345</v>
      </c>
    </row>
    <row r="167" s="2" customFormat="1" ht="37.8" customHeight="1">
      <c r="A167" s="35"/>
      <c r="B167" s="36"/>
      <c r="C167" s="215" t="s">
        <v>346</v>
      </c>
      <c r="D167" s="215" t="s">
        <v>150</v>
      </c>
      <c r="E167" s="216" t="s">
        <v>347</v>
      </c>
      <c r="F167" s="217" t="s">
        <v>348</v>
      </c>
      <c r="G167" s="218" t="s">
        <v>202</v>
      </c>
      <c r="H167" s="219">
        <v>1</v>
      </c>
      <c r="I167" s="220"/>
      <c r="J167" s="221">
        <f>ROUND(I167*H167,2)</f>
        <v>0</v>
      </c>
      <c r="K167" s="217" t="s">
        <v>19</v>
      </c>
      <c r="L167" s="222"/>
      <c r="M167" s="223" t="s">
        <v>19</v>
      </c>
      <c r="N167" s="224" t="s">
        <v>43</v>
      </c>
      <c r="O167" s="81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313</v>
      </c>
      <c r="AT167" s="208" t="s">
        <v>150</v>
      </c>
      <c r="AU167" s="208" t="s">
        <v>82</v>
      </c>
      <c r="AY167" s="14" t="s">
        <v>117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4" t="s">
        <v>80</v>
      </c>
      <c r="BK167" s="209">
        <f>ROUND(I167*H167,2)</f>
        <v>0</v>
      </c>
      <c r="BL167" s="14" t="s">
        <v>313</v>
      </c>
      <c r="BM167" s="208" t="s">
        <v>349</v>
      </c>
    </row>
    <row r="168" s="2" customFormat="1" ht="89.25" customHeight="1">
      <c r="A168" s="35"/>
      <c r="B168" s="36"/>
      <c r="C168" s="215" t="s">
        <v>350</v>
      </c>
      <c r="D168" s="215" t="s">
        <v>150</v>
      </c>
      <c r="E168" s="216" t="s">
        <v>351</v>
      </c>
      <c r="F168" s="217" t="s">
        <v>352</v>
      </c>
      <c r="G168" s="218" t="s">
        <v>202</v>
      </c>
      <c r="H168" s="219">
        <v>2</v>
      </c>
      <c r="I168" s="220"/>
      <c r="J168" s="221">
        <f>ROUND(I168*H168,2)</f>
        <v>0</v>
      </c>
      <c r="K168" s="217" t="s">
        <v>19</v>
      </c>
      <c r="L168" s="222"/>
      <c r="M168" s="223" t="s">
        <v>19</v>
      </c>
      <c r="N168" s="224" t="s">
        <v>43</v>
      </c>
      <c r="O168" s="81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313</v>
      </c>
      <c r="AT168" s="208" t="s">
        <v>150</v>
      </c>
      <c r="AU168" s="208" t="s">
        <v>82</v>
      </c>
      <c r="AY168" s="14" t="s">
        <v>117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4" t="s">
        <v>80</v>
      </c>
      <c r="BK168" s="209">
        <f>ROUND(I168*H168,2)</f>
        <v>0</v>
      </c>
      <c r="BL168" s="14" t="s">
        <v>313</v>
      </c>
      <c r="BM168" s="208" t="s">
        <v>353</v>
      </c>
    </row>
    <row r="169" s="2" customFormat="1" ht="24.15" customHeight="1">
      <c r="A169" s="35"/>
      <c r="B169" s="36"/>
      <c r="C169" s="215" t="s">
        <v>354</v>
      </c>
      <c r="D169" s="215" t="s">
        <v>150</v>
      </c>
      <c r="E169" s="216" t="s">
        <v>355</v>
      </c>
      <c r="F169" s="217" t="s">
        <v>356</v>
      </c>
      <c r="G169" s="218" t="s">
        <v>202</v>
      </c>
      <c r="H169" s="219">
        <v>1</v>
      </c>
      <c r="I169" s="220"/>
      <c r="J169" s="221">
        <f>ROUND(I169*H169,2)</f>
        <v>0</v>
      </c>
      <c r="K169" s="217" t="s">
        <v>19</v>
      </c>
      <c r="L169" s="222"/>
      <c r="M169" s="223" t="s">
        <v>19</v>
      </c>
      <c r="N169" s="224" t="s">
        <v>43</v>
      </c>
      <c r="O169" s="81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313</v>
      </c>
      <c r="AT169" s="208" t="s">
        <v>150</v>
      </c>
      <c r="AU169" s="208" t="s">
        <v>82</v>
      </c>
      <c r="AY169" s="14" t="s">
        <v>117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4" t="s">
        <v>80</v>
      </c>
      <c r="BK169" s="209">
        <f>ROUND(I169*H169,2)</f>
        <v>0</v>
      </c>
      <c r="BL169" s="14" t="s">
        <v>313</v>
      </c>
      <c r="BM169" s="208" t="s">
        <v>357</v>
      </c>
    </row>
    <row r="170" s="2" customFormat="1" ht="180.75" customHeight="1">
      <c r="A170" s="35"/>
      <c r="B170" s="36"/>
      <c r="C170" s="215" t="s">
        <v>358</v>
      </c>
      <c r="D170" s="215" t="s">
        <v>150</v>
      </c>
      <c r="E170" s="216" t="s">
        <v>359</v>
      </c>
      <c r="F170" s="217" t="s">
        <v>360</v>
      </c>
      <c r="G170" s="218" t="s">
        <v>202</v>
      </c>
      <c r="H170" s="219">
        <v>1</v>
      </c>
      <c r="I170" s="220"/>
      <c r="J170" s="221">
        <f>ROUND(I170*H170,2)</f>
        <v>0</v>
      </c>
      <c r="K170" s="217" t="s">
        <v>19</v>
      </c>
      <c r="L170" s="222"/>
      <c r="M170" s="223" t="s">
        <v>19</v>
      </c>
      <c r="N170" s="224" t="s">
        <v>43</v>
      </c>
      <c r="O170" s="81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313</v>
      </c>
      <c r="AT170" s="208" t="s">
        <v>150</v>
      </c>
      <c r="AU170" s="208" t="s">
        <v>82</v>
      </c>
      <c r="AY170" s="14" t="s">
        <v>117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4" t="s">
        <v>80</v>
      </c>
      <c r="BK170" s="209">
        <f>ROUND(I170*H170,2)</f>
        <v>0</v>
      </c>
      <c r="BL170" s="14" t="s">
        <v>313</v>
      </c>
      <c r="BM170" s="208" t="s">
        <v>361</v>
      </c>
    </row>
    <row r="171" s="2" customFormat="1" ht="24.15" customHeight="1">
      <c r="A171" s="35"/>
      <c r="B171" s="36"/>
      <c r="C171" s="215" t="s">
        <v>362</v>
      </c>
      <c r="D171" s="215" t="s">
        <v>150</v>
      </c>
      <c r="E171" s="216" t="s">
        <v>363</v>
      </c>
      <c r="F171" s="217" t="s">
        <v>364</v>
      </c>
      <c r="G171" s="218" t="s">
        <v>202</v>
      </c>
      <c r="H171" s="219">
        <v>2</v>
      </c>
      <c r="I171" s="220"/>
      <c r="J171" s="221">
        <f>ROUND(I171*H171,2)</f>
        <v>0</v>
      </c>
      <c r="K171" s="217" t="s">
        <v>19</v>
      </c>
      <c r="L171" s="222"/>
      <c r="M171" s="223" t="s">
        <v>19</v>
      </c>
      <c r="N171" s="224" t="s">
        <v>43</v>
      </c>
      <c r="O171" s="81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313</v>
      </c>
      <c r="AT171" s="208" t="s">
        <v>150</v>
      </c>
      <c r="AU171" s="208" t="s">
        <v>82</v>
      </c>
      <c r="AY171" s="14" t="s">
        <v>117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4" t="s">
        <v>80</v>
      </c>
      <c r="BK171" s="209">
        <f>ROUND(I171*H171,2)</f>
        <v>0</v>
      </c>
      <c r="BL171" s="14" t="s">
        <v>313</v>
      </c>
      <c r="BM171" s="208" t="s">
        <v>365</v>
      </c>
    </row>
    <row r="172" s="2" customFormat="1" ht="33" customHeight="1">
      <c r="A172" s="35"/>
      <c r="B172" s="36"/>
      <c r="C172" s="215" t="s">
        <v>366</v>
      </c>
      <c r="D172" s="215" t="s">
        <v>150</v>
      </c>
      <c r="E172" s="216" t="s">
        <v>367</v>
      </c>
      <c r="F172" s="217" t="s">
        <v>368</v>
      </c>
      <c r="G172" s="218" t="s">
        <v>202</v>
      </c>
      <c r="H172" s="219">
        <v>2</v>
      </c>
      <c r="I172" s="220"/>
      <c r="J172" s="221">
        <f>ROUND(I172*H172,2)</f>
        <v>0</v>
      </c>
      <c r="K172" s="217" t="s">
        <v>19</v>
      </c>
      <c r="L172" s="222"/>
      <c r="M172" s="223" t="s">
        <v>19</v>
      </c>
      <c r="N172" s="224" t="s">
        <v>43</v>
      </c>
      <c r="O172" s="81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313</v>
      </c>
      <c r="AT172" s="208" t="s">
        <v>150</v>
      </c>
      <c r="AU172" s="208" t="s">
        <v>82</v>
      </c>
      <c r="AY172" s="14" t="s">
        <v>117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4" t="s">
        <v>80</v>
      </c>
      <c r="BK172" s="209">
        <f>ROUND(I172*H172,2)</f>
        <v>0</v>
      </c>
      <c r="BL172" s="14" t="s">
        <v>313</v>
      </c>
      <c r="BM172" s="208" t="s">
        <v>369</v>
      </c>
    </row>
    <row r="173" s="2" customFormat="1" ht="37.8" customHeight="1">
      <c r="A173" s="35"/>
      <c r="B173" s="36"/>
      <c r="C173" s="197" t="s">
        <v>370</v>
      </c>
      <c r="D173" s="197" t="s">
        <v>120</v>
      </c>
      <c r="E173" s="198" t="s">
        <v>371</v>
      </c>
      <c r="F173" s="199" t="s">
        <v>372</v>
      </c>
      <c r="G173" s="200" t="s">
        <v>237</v>
      </c>
      <c r="H173" s="201">
        <v>1</v>
      </c>
      <c r="I173" s="202"/>
      <c r="J173" s="203">
        <f>ROUND(I173*H173,2)</f>
        <v>0</v>
      </c>
      <c r="K173" s="199" t="s">
        <v>19</v>
      </c>
      <c r="L173" s="41"/>
      <c r="M173" s="204" t="s">
        <v>19</v>
      </c>
      <c r="N173" s="205" t="s">
        <v>43</v>
      </c>
      <c r="O173" s="81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318</v>
      </c>
      <c r="AT173" s="208" t="s">
        <v>120</v>
      </c>
      <c r="AU173" s="208" t="s">
        <v>82</v>
      </c>
      <c r="AY173" s="14" t="s">
        <v>117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4" t="s">
        <v>80</v>
      </c>
      <c r="BK173" s="209">
        <f>ROUND(I173*H173,2)</f>
        <v>0</v>
      </c>
      <c r="BL173" s="14" t="s">
        <v>318</v>
      </c>
      <c r="BM173" s="208" t="s">
        <v>373</v>
      </c>
    </row>
    <row r="174" s="2" customFormat="1" ht="16.5" customHeight="1">
      <c r="A174" s="35"/>
      <c r="B174" s="36"/>
      <c r="C174" s="197" t="s">
        <v>374</v>
      </c>
      <c r="D174" s="197" t="s">
        <v>120</v>
      </c>
      <c r="E174" s="198" t="s">
        <v>375</v>
      </c>
      <c r="F174" s="199" t="s">
        <v>376</v>
      </c>
      <c r="G174" s="200" t="s">
        <v>202</v>
      </c>
      <c r="H174" s="201">
        <v>1</v>
      </c>
      <c r="I174" s="202"/>
      <c r="J174" s="203">
        <f>ROUND(I174*H174,2)</f>
        <v>0</v>
      </c>
      <c r="K174" s="199" t="s">
        <v>19</v>
      </c>
      <c r="L174" s="41"/>
      <c r="M174" s="204" t="s">
        <v>19</v>
      </c>
      <c r="N174" s="205" t="s">
        <v>43</v>
      </c>
      <c r="O174" s="81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318</v>
      </c>
      <c r="AT174" s="208" t="s">
        <v>120</v>
      </c>
      <c r="AU174" s="208" t="s">
        <v>82</v>
      </c>
      <c r="AY174" s="14" t="s">
        <v>117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4" t="s">
        <v>80</v>
      </c>
      <c r="BK174" s="209">
        <f>ROUND(I174*H174,2)</f>
        <v>0</v>
      </c>
      <c r="BL174" s="14" t="s">
        <v>318</v>
      </c>
      <c r="BM174" s="208" t="s">
        <v>377</v>
      </c>
    </row>
    <row r="175" s="2" customFormat="1" ht="24.15" customHeight="1">
      <c r="A175" s="35"/>
      <c r="B175" s="36"/>
      <c r="C175" s="197" t="s">
        <v>378</v>
      </c>
      <c r="D175" s="197" t="s">
        <v>120</v>
      </c>
      <c r="E175" s="198" t="s">
        <v>379</v>
      </c>
      <c r="F175" s="199" t="s">
        <v>380</v>
      </c>
      <c r="G175" s="200" t="s">
        <v>202</v>
      </c>
      <c r="H175" s="201">
        <v>1</v>
      </c>
      <c r="I175" s="202"/>
      <c r="J175" s="203">
        <f>ROUND(I175*H175,2)</f>
        <v>0</v>
      </c>
      <c r="K175" s="199" t="s">
        <v>19</v>
      </c>
      <c r="L175" s="41"/>
      <c r="M175" s="204" t="s">
        <v>19</v>
      </c>
      <c r="N175" s="205" t="s">
        <v>43</v>
      </c>
      <c r="O175" s="81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318</v>
      </c>
      <c r="AT175" s="208" t="s">
        <v>120</v>
      </c>
      <c r="AU175" s="208" t="s">
        <v>82</v>
      </c>
      <c r="AY175" s="14" t="s">
        <v>117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4" t="s">
        <v>80</v>
      </c>
      <c r="BK175" s="209">
        <f>ROUND(I175*H175,2)</f>
        <v>0</v>
      </c>
      <c r="BL175" s="14" t="s">
        <v>318</v>
      </c>
      <c r="BM175" s="208" t="s">
        <v>381</v>
      </c>
    </row>
    <row r="176" s="2" customFormat="1" ht="24.15" customHeight="1">
      <c r="A176" s="35"/>
      <c r="B176" s="36"/>
      <c r="C176" s="197" t="s">
        <v>382</v>
      </c>
      <c r="D176" s="197" t="s">
        <v>120</v>
      </c>
      <c r="E176" s="198" t="s">
        <v>383</v>
      </c>
      <c r="F176" s="199" t="s">
        <v>384</v>
      </c>
      <c r="G176" s="200" t="s">
        <v>202</v>
      </c>
      <c r="H176" s="201">
        <v>1</v>
      </c>
      <c r="I176" s="202"/>
      <c r="J176" s="203">
        <f>ROUND(I176*H176,2)</f>
        <v>0</v>
      </c>
      <c r="K176" s="199" t="s">
        <v>19</v>
      </c>
      <c r="L176" s="41"/>
      <c r="M176" s="204" t="s">
        <v>19</v>
      </c>
      <c r="N176" s="205" t="s">
        <v>43</v>
      </c>
      <c r="O176" s="81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318</v>
      </c>
      <c r="AT176" s="208" t="s">
        <v>120</v>
      </c>
      <c r="AU176" s="208" t="s">
        <v>82</v>
      </c>
      <c r="AY176" s="14" t="s">
        <v>117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4" t="s">
        <v>80</v>
      </c>
      <c r="BK176" s="209">
        <f>ROUND(I176*H176,2)</f>
        <v>0</v>
      </c>
      <c r="BL176" s="14" t="s">
        <v>318</v>
      </c>
      <c r="BM176" s="208" t="s">
        <v>385</v>
      </c>
    </row>
    <row r="177" s="2" customFormat="1" ht="37.8" customHeight="1">
      <c r="A177" s="35"/>
      <c r="B177" s="36"/>
      <c r="C177" s="197" t="s">
        <v>386</v>
      </c>
      <c r="D177" s="197" t="s">
        <v>120</v>
      </c>
      <c r="E177" s="198" t="s">
        <v>387</v>
      </c>
      <c r="F177" s="199" t="s">
        <v>388</v>
      </c>
      <c r="G177" s="200" t="s">
        <v>202</v>
      </c>
      <c r="H177" s="201">
        <v>1</v>
      </c>
      <c r="I177" s="202"/>
      <c r="J177" s="203">
        <f>ROUND(I177*H177,2)</f>
        <v>0</v>
      </c>
      <c r="K177" s="199" t="s">
        <v>19</v>
      </c>
      <c r="L177" s="41"/>
      <c r="M177" s="204" t="s">
        <v>19</v>
      </c>
      <c r="N177" s="205" t="s">
        <v>43</v>
      </c>
      <c r="O177" s="81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318</v>
      </c>
      <c r="AT177" s="208" t="s">
        <v>120</v>
      </c>
      <c r="AU177" s="208" t="s">
        <v>82</v>
      </c>
      <c r="AY177" s="14" t="s">
        <v>117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4" t="s">
        <v>80</v>
      </c>
      <c r="BK177" s="209">
        <f>ROUND(I177*H177,2)</f>
        <v>0</v>
      </c>
      <c r="BL177" s="14" t="s">
        <v>318</v>
      </c>
      <c r="BM177" s="208" t="s">
        <v>389</v>
      </c>
    </row>
    <row r="178" s="2" customFormat="1" ht="66.75" customHeight="1">
      <c r="A178" s="35"/>
      <c r="B178" s="36"/>
      <c r="C178" s="197" t="s">
        <v>390</v>
      </c>
      <c r="D178" s="197" t="s">
        <v>120</v>
      </c>
      <c r="E178" s="198" t="s">
        <v>391</v>
      </c>
      <c r="F178" s="199" t="s">
        <v>392</v>
      </c>
      <c r="G178" s="200" t="s">
        <v>202</v>
      </c>
      <c r="H178" s="201">
        <v>1</v>
      </c>
      <c r="I178" s="202"/>
      <c r="J178" s="203">
        <f>ROUND(I178*H178,2)</f>
        <v>0</v>
      </c>
      <c r="K178" s="199" t="s">
        <v>19</v>
      </c>
      <c r="L178" s="41"/>
      <c r="M178" s="204" t="s">
        <v>19</v>
      </c>
      <c r="N178" s="205" t="s">
        <v>43</v>
      </c>
      <c r="O178" s="81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318</v>
      </c>
      <c r="AT178" s="208" t="s">
        <v>120</v>
      </c>
      <c r="AU178" s="208" t="s">
        <v>82</v>
      </c>
      <c r="AY178" s="14" t="s">
        <v>117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4" t="s">
        <v>80</v>
      </c>
      <c r="BK178" s="209">
        <f>ROUND(I178*H178,2)</f>
        <v>0</v>
      </c>
      <c r="BL178" s="14" t="s">
        <v>318</v>
      </c>
      <c r="BM178" s="208" t="s">
        <v>393</v>
      </c>
    </row>
    <row r="179" s="2" customFormat="1" ht="16.5" customHeight="1">
      <c r="A179" s="35"/>
      <c r="B179" s="36"/>
      <c r="C179" s="197" t="s">
        <v>394</v>
      </c>
      <c r="D179" s="197" t="s">
        <v>120</v>
      </c>
      <c r="E179" s="198" t="s">
        <v>395</v>
      </c>
      <c r="F179" s="199" t="s">
        <v>396</v>
      </c>
      <c r="G179" s="200" t="s">
        <v>202</v>
      </c>
      <c r="H179" s="201">
        <v>1</v>
      </c>
      <c r="I179" s="202"/>
      <c r="J179" s="203">
        <f>ROUND(I179*H179,2)</f>
        <v>0</v>
      </c>
      <c r="K179" s="199" t="s">
        <v>19</v>
      </c>
      <c r="L179" s="41"/>
      <c r="M179" s="204" t="s">
        <v>19</v>
      </c>
      <c r="N179" s="205" t="s">
        <v>43</v>
      </c>
      <c r="O179" s="81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318</v>
      </c>
      <c r="AT179" s="208" t="s">
        <v>120</v>
      </c>
      <c r="AU179" s="208" t="s">
        <v>82</v>
      </c>
      <c r="AY179" s="14" t="s">
        <v>117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4" t="s">
        <v>80</v>
      </c>
      <c r="BK179" s="209">
        <f>ROUND(I179*H179,2)</f>
        <v>0</v>
      </c>
      <c r="BL179" s="14" t="s">
        <v>318</v>
      </c>
      <c r="BM179" s="208" t="s">
        <v>397</v>
      </c>
    </row>
    <row r="180" s="2" customFormat="1" ht="16.5" customHeight="1">
      <c r="A180" s="35"/>
      <c r="B180" s="36"/>
      <c r="C180" s="197" t="s">
        <v>398</v>
      </c>
      <c r="D180" s="197" t="s">
        <v>120</v>
      </c>
      <c r="E180" s="198" t="s">
        <v>399</v>
      </c>
      <c r="F180" s="199" t="s">
        <v>400</v>
      </c>
      <c r="G180" s="200" t="s">
        <v>202</v>
      </c>
      <c r="H180" s="201">
        <v>1</v>
      </c>
      <c r="I180" s="202"/>
      <c r="J180" s="203">
        <f>ROUND(I180*H180,2)</f>
        <v>0</v>
      </c>
      <c r="K180" s="199" t="s">
        <v>19</v>
      </c>
      <c r="L180" s="41"/>
      <c r="M180" s="204" t="s">
        <v>19</v>
      </c>
      <c r="N180" s="205" t="s">
        <v>43</v>
      </c>
      <c r="O180" s="81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318</v>
      </c>
      <c r="AT180" s="208" t="s">
        <v>120</v>
      </c>
      <c r="AU180" s="208" t="s">
        <v>82</v>
      </c>
      <c r="AY180" s="14" t="s">
        <v>117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4" t="s">
        <v>80</v>
      </c>
      <c r="BK180" s="209">
        <f>ROUND(I180*H180,2)</f>
        <v>0</v>
      </c>
      <c r="BL180" s="14" t="s">
        <v>318</v>
      </c>
      <c r="BM180" s="208" t="s">
        <v>401</v>
      </c>
    </row>
    <row r="181" s="2" customFormat="1" ht="44.25" customHeight="1">
      <c r="A181" s="35"/>
      <c r="B181" s="36"/>
      <c r="C181" s="197" t="s">
        <v>402</v>
      </c>
      <c r="D181" s="197" t="s">
        <v>120</v>
      </c>
      <c r="E181" s="198" t="s">
        <v>403</v>
      </c>
      <c r="F181" s="199" t="s">
        <v>404</v>
      </c>
      <c r="G181" s="200" t="s">
        <v>185</v>
      </c>
      <c r="H181" s="201">
        <v>4</v>
      </c>
      <c r="I181" s="202"/>
      <c r="J181" s="203">
        <f>ROUND(I181*H181,2)</f>
        <v>0</v>
      </c>
      <c r="K181" s="199" t="s">
        <v>124</v>
      </c>
      <c r="L181" s="41"/>
      <c r="M181" s="204" t="s">
        <v>19</v>
      </c>
      <c r="N181" s="205" t="s">
        <v>43</v>
      </c>
      <c r="O181" s="81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125</v>
      </c>
      <c r="AT181" s="208" t="s">
        <v>120</v>
      </c>
      <c r="AU181" s="208" t="s">
        <v>82</v>
      </c>
      <c r="AY181" s="14" t="s">
        <v>117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4" t="s">
        <v>80</v>
      </c>
      <c r="BK181" s="209">
        <f>ROUND(I181*H181,2)</f>
        <v>0</v>
      </c>
      <c r="BL181" s="14" t="s">
        <v>125</v>
      </c>
      <c r="BM181" s="208" t="s">
        <v>405</v>
      </c>
    </row>
    <row r="182" s="2" customFormat="1">
      <c r="A182" s="35"/>
      <c r="B182" s="36"/>
      <c r="C182" s="37"/>
      <c r="D182" s="210" t="s">
        <v>127</v>
      </c>
      <c r="E182" s="37"/>
      <c r="F182" s="211" t="s">
        <v>406</v>
      </c>
      <c r="G182" s="37"/>
      <c r="H182" s="37"/>
      <c r="I182" s="212"/>
      <c r="J182" s="37"/>
      <c r="K182" s="37"/>
      <c r="L182" s="41"/>
      <c r="M182" s="213"/>
      <c r="N182" s="214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127</v>
      </c>
      <c r="AU182" s="14" t="s">
        <v>82</v>
      </c>
    </row>
    <row r="183" s="12" customFormat="1" ht="22.8" customHeight="1">
      <c r="A183" s="12"/>
      <c r="B183" s="181"/>
      <c r="C183" s="182"/>
      <c r="D183" s="183" t="s">
        <v>71</v>
      </c>
      <c r="E183" s="195" t="s">
        <v>407</v>
      </c>
      <c r="F183" s="195" t="s">
        <v>408</v>
      </c>
      <c r="G183" s="182"/>
      <c r="H183" s="182"/>
      <c r="I183" s="185"/>
      <c r="J183" s="196">
        <f>BK183</f>
        <v>0</v>
      </c>
      <c r="K183" s="182"/>
      <c r="L183" s="187"/>
      <c r="M183" s="188"/>
      <c r="N183" s="189"/>
      <c r="O183" s="189"/>
      <c r="P183" s="190">
        <f>SUM(P184:P239)</f>
        <v>0</v>
      </c>
      <c r="Q183" s="189"/>
      <c r="R183" s="190">
        <f>SUM(R184:R239)</f>
        <v>0.68796599999999974</v>
      </c>
      <c r="S183" s="189"/>
      <c r="T183" s="191">
        <f>SUM(T184:T239)</f>
        <v>2.7602800000000003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2" t="s">
        <v>82</v>
      </c>
      <c r="AT183" s="193" t="s">
        <v>71</v>
      </c>
      <c r="AU183" s="193" t="s">
        <v>80</v>
      </c>
      <c r="AY183" s="192" t="s">
        <v>117</v>
      </c>
      <c r="BK183" s="194">
        <f>SUM(BK184:BK239)</f>
        <v>0</v>
      </c>
    </row>
    <row r="184" s="2" customFormat="1" ht="24.15" customHeight="1">
      <c r="A184" s="35"/>
      <c r="B184" s="36"/>
      <c r="C184" s="197" t="s">
        <v>409</v>
      </c>
      <c r="D184" s="197" t="s">
        <v>120</v>
      </c>
      <c r="E184" s="198" t="s">
        <v>410</v>
      </c>
      <c r="F184" s="199" t="s">
        <v>411</v>
      </c>
      <c r="G184" s="200" t="s">
        <v>131</v>
      </c>
      <c r="H184" s="201">
        <v>4</v>
      </c>
      <c r="I184" s="202"/>
      <c r="J184" s="203">
        <f>ROUND(I184*H184,2)</f>
        <v>0</v>
      </c>
      <c r="K184" s="199" t="s">
        <v>124</v>
      </c>
      <c r="L184" s="41"/>
      <c r="M184" s="204" t="s">
        <v>19</v>
      </c>
      <c r="N184" s="205" t="s">
        <v>43</v>
      </c>
      <c r="O184" s="81"/>
      <c r="P184" s="206">
        <f>O184*H184</f>
        <v>0</v>
      </c>
      <c r="Q184" s="206">
        <v>0</v>
      </c>
      <c r="R184" s="206">
        <f>Q184*H184</f>
        <v>0</v>
      </c>
      <c r="S184" s="206">
        <v>0.20748</v>
      </c>
      <c r="T184" s="207">
        <f>S184*H184</f>
        <v>0.82991999999999999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125</v>
      </c>
      <c r="AT184" s="208" t="s">
        <v>120</v>
      </c>
      <c r="AU184" s="208" t="s">
        <v>82</v>
      </c>
      <c r="AY184" s="14" t="s">
        <v>117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4" t="s">
        <v>80</v>
      </c>
      <c r="BK184" s="209">
        <f>ROUND(I184*H184,2)</f>
        <v>0</v>
      </c>
      <c r="BL184" s="14" t="s">
        <v>125</v>
      </c>
      <c r="BM184" s="208" t="s">
        <v>412</v>
      </c>
    </row>
    <row r="185" s="2" customFormat="1">
      <c r="A185" s="35"/>
      <c r="B185" s="36"/>
      <c r="C185" s="37"/>
      <c r="D185" s="210" t="s">
        <v>127</v>
      </c>
      <c r="E185" s="37"/>
      <c r="F185" s="211" t="s">
        <v>413</v>
      </c>
      <c r="G185" s="37"/>
      <c r="H185" s="37"/>
      <c r="I185" s="212"/>
      <c r="J185" s="37"/>
      <c r="K185" s="37"/>
      <c r="L185" s="41"/>
      <c r="M185" s="213"/>
      <c r="N185" s="214"/>
      <c r="O185" s="81"/>
      <c r="P185" s="81"/>
      <c r="Q185" s="81"/>
      <c r="R185" s="81"/>
      <c r="S185" s="81"/>
      <c r="T185" s="82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127</v>
      </c>
      <c r="AU185" s="14" t="s">
        <v>82</v>
      </c>
    </row>
    <row r="186" s="2" customFormat="1" ht="76.35" customHeight="1">
      <c r="A186" s="35"/>
      <c r="B186" s="36"/>
      <c r="C186" s="215" t="s">
        <v>318</v>
      </c>
      <c r="D186" s="215" t="s">
        <v>150</v>
      </c>
      <c r="E186" s="216" t="s">
        <v>414</v>
      </c>
      <c r="F186" s="217" t="s">
        <v>415</v>
      </c>
      <c r="G186" s="218" t="s">
        <v>416</v>
      </c>
      <c r="H186" s="219">
        <v>1</v>
      </c>
      <c r="I186" s="220"/>
      <c r="J186" s="221">
        <f>ROUND(I186*H186,2)</f>
        <v>0</v>
      </c>
      <c r="K186" s="217" t="s">
        <v>19</v>
      </c>
      <c r="L186" s="222"/>
      <c r="M186" s="223" t="s">
        <v>19</v>
      </c>
      <c r="N186" s="224" t="s">
        <v>43</v>
      </c>
      <c r="O186" s="81"/>
      <c r="P186" s="206">
        <f>O186*H186</f>
        <v>0</v>
      </c>
      <c r="Q186" s="206">
        <v>0.065619999999999998</v>
      </c>
      <c r="R186" s="206">
        <f>Q186*H186</f>
        <v>0.065619999999999998</v>
      </c>
      <c r="S186" s="206">
        <v>0</v>
      </c>
      <c r="T186" s="20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153</v>
      </c>
      <c r="AT186" s="208" t="s">
        <v>150</v>
      </c>
      <c r="AU186" s="208" t="s">
        <v>82</v>
      </c>
      <c r="AY186" s="14" t="s">
        <v>117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4" t="s">
        <v>80</v>
      </c>
      <c r="BK186" s="209">
        <f>ROUND(I186*H186,2)</f>
        <v>0</v>
      </c>
      <c r="BL186" s="14" t="s">
        <v>125</v>
      </c>
      <c r="BM186" s="208" t="s">
        <v>417</v>
      </c>
    </row>
    <row r="187" s="2" customFormat="1" ht="24.15" customHeight="1">
      <c r="A187" s="35"/>
      <c r="B187" s="36"/>
      <c r="C187" s="215" t="s">
        <v>418</v>
      </c>
      <c r="D187" s="215" t="s">
        <v>150</v>
      </c>
      <c r="E187" s="216" t="s">
        <v>419</v>
      </c>
      <c r="F187" s="217" t="s">
        <v>420</v>
      </c>
      <c r="G187" s="218" t="s">
        <v>131</v>
      </c>
      <c r="H187" s="219">
        <v>2.7999999999999998</v>
      </c>
      <c r="I187" s="220"/>
      <c r="J187" s="221">
        <f>ROUND(I187*H187,2)</f>
        <v>0</v>
      </c>
      <c r="K187" s="217" t="s">
        <v>19</v>
      </c>
      <c r="L187" s="222"/>
      <c r="M187" s="223" t="s">
        <v>19</v>
      </c>
      <c r="N187" s="224" t="s">
        <v>43</v>
      </c>
      <c r="O187" s="81"/>
      <c r="P187" s="206">
        <f>O187*H187</f>
        <v>0</v>
      </c>
      <c r="Q187" s="206">
        <v>0.065619999999999998</v>
      </c>
      <c r="R187" s="206">
        <f>Q187*H187</f>
        <v>0.18373599999999998</v>
      </c>
      <c r="S187" s="206">
        <v>0</v>
      </c>
      <c r="T187" s="20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153</v>
      </c>
      <c r="AT187" s="208" t="s">
        <v>150</v>
      </c>
      <c r="AU187" s="208" t="s">
        <v>82</v>
      </c>
      <c r="AY187" s="14" t="s">
        <v>117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4" t="s">
        <v>80</v>
      </c>
      <c r="BK187" s="209">
        <f>ROUND(I187*H187,2)</f>
        <v>0</v>
      </c>
      <c r="BL187" s="14" t="s">
        <v>125</v>
      </c>
      <c r="BM187" s="208" t="s">
        <v>421</v>
      </c>
    </row>
    <row r="188" s="2" customFormat="1" ht="33" customHeight="1">
      <c r="A188" s="35"/>
      <c r="B188" s="36"/>
      <c r="C188" s="197" t="s">
        <v>422</v>
      </c>
      <c r="D188" s="197" t="s">
        <v>120</v>
      </c>
      <c r="E188" s="198" t="s">
        <v>423</v>
      </c>
      <c r="F188" s="199" t="s">
        <v>424</v>
      </c>
      <c r="G188" s="200" t="s">
        <v>202</v>
      </c>
      <c r="H188" s="201">
        <v>1</v>
      </c>
      <c r="I188" s="202"/>
      <c r="J188" s="203">
        <f>ROUND(I188*H188,2)</f>
        <v>0</v>
      </c>
      <c r="K188" s="199" t="s">
        <v>19</v>
      </c>
      <c r="L188" s="41"/>
      <c r="M188" s="204" t="s">
        <v>19</v>
      </c>
      <c r="N188" s="205" t="s">
        <v>43</v>
      </c>
      <c r="O188" s="81"/>
      <c r="P188" s="206">
        <f>O188*H188</f>
        <v>0</v>
      </c>
      <c r="Q188" s="206">
        <v>0.14429</v>
      </c>
      <c r="R188" s="206">
        <f>Q188*H188</f>
        <v>0.14429</v>
      </c>
      <c r="S188" s="206">
        <v>0</v>
      </c>
      <c r="T188" s="20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125</v>
      </c>
      <c r="AT188" s="208" t="s">
        <v>120</v>
      </c>
      <c r="AU188" s="208" t="s">
        <v>82</v>
      </c>
      <c r="AY188" s="14" t="s">
        <v>117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4" t="s">
        <v>80</v>
      </c>
      <c r="BK188" s="209">
        <f>ROUND(I188*H188,2)</f>
        <v>0</v>
      </c>
      <c r="BL188" s="14" t="s">
        <v>125</v>
      </c>
      <c r="BM188" s="208" t="s">
        <v>425</v>
      </c>
    </row>
    <row r="189" s="2" customFormat="1" ht="16.5" customHeight="1">
      <c r="A189" s="35"/>
      <c r="B189" s="36"/>
      <c r="C189" s="197" t="s">
        <v>426</v>
      </c>
      <c r="D189" s="197" t="s">
        <v>120</v>
      </c>
      <c r="E189" s="198" t="s">
        <v>427</v>
      </c>
      <c r="F189" s="199" t="s">
        <v>428</v>
      </c>
      <c r="G189" s="200" t="s">
        <v>237</v>
      </c>
      <c r="H189" s="201">
        <v>20</v>
      </c>
      <c r="I189" s="202"/>
      <c r="J189" s="203">
        <f>ROUND(I189*H189,2)</f>
        <v>0</v>
      </c>
      <c r="K189" s="199" t="s">
        <v>124</v>
      </c>
      <c r="L189" s="41"/>
      <c r="M189" s="204" t="s">
        <v>19</v>
      </c>
      <c r="N189" s="205" t="s">
        <v>43</v>
      </c>
      <c r="O189" s="81"/>
      <c r="P189" s="206">
        <f>O189*H189</f>
        <v>0</v>
      </c>
      <c r="Q189" s="206">
        <v>0.0011199999999999999</v>
      </c>
      <c r="R189" s="206">
        <f>Q189*H189</f>
        <v>0.022399999999999996</v>
      </c>
      <c r="S189" s="206">
        <v>0</v>
      </c>
      <c r="T189" s="20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125</v>
      </c>
      <c r="AT189" s="208" t="s">
        <v>120</v>
      </c>
      <c r="AU189" s="208" t="s">
        <v>82</v>
      </c>
      <c r="AY189" s="14" t="s">
        <v>117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4" t="s">
        <v>80</v>
      </c>
      <c r="BK189" s="209">
        <f>ROUND(I189*H189,2)</f>
        <v>0</v>
      </c>
      <c r="BL189" s="14" t="s">
        <v>125</v>
      </c>
      <c r="BM189" s="208" t="s">
        <v>429</v>
      </c>
    </row>
    <row r="190" s="2" customFormat="1">
      <c r="A190" s="35"/>
      <c r="B190" s="36"/>
      <c r="C190" s="37"/>
      <c r="D190" s="210" t="s">
        <v>127</v>
      </c>
      <c r="E190" s="37"/>
      <c r="F190" s="211" t="s">
        <v>430</v>
      </c>
      <c r="G190" s="37"/>
      <c r="H190" s="37"/>
      <c r="I190" s="212"/>
      <c r="J190" s="37"/>
      <c r="K190" s="37"/>
      <c r="L190" s="41"/>
      <c r="M190" s="213"/>
      <c r="N190" s="214"/>
      <c r="O190" s="81"/>
      <c r="P190" s="81"/>
      <c r="Q190" s="81"/>
      <c r="R190" s="81"/>
      <c r="S190" s="81"/>
      <c r="T190" s="82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127</v>
      </c>
      <c r="AU190" s="14" t="s">
        <v>82</v>
      </c>
    </row>
    <row r="191" s="2" customFormat="1" ht="24.15" customHeight="1">
      <c r="A191" s="35"/>
      <c r="B191" s="36"/>
      <c r="C191" s="197" t="s">
        <v>431</v>
      </c>
      <c r="D191" s="197" t="s">
        <v>120</v>
      </c>
      <c r="E191" s="198" t="s">
        <v>432</v>
      </c>
      <c r="F191" s="199" t="s">
        <v>433</v>
      </c>
      <c r="G191" s="200" t="s">
        <v>202</v>
      </c>
      <c r="H191" s="201">
        <v>1</v>
      </c>
      <c r="I191" s="202"/>
      <c r="J191" s="203">
        <f>ROUND(I191*H191,2)</f>
        <v>0</v>
      </c>
      <c r="K191" s="199" t="s">
        <v>124</v>
      </c>
      <c r="L191" s="41"/>
      <c r="M191" s="204" t="s">
        <v>19</v>
      </c>
      <c r="N191" s="205" t="s">
        <v>43</v>
      </c>
      <c r="O191" s="81"/>
      <c r="P191" s="206">
        <f>O191*H191</f>
        <v>0</v>
      </c>
      <c r="Q191" s="206">
        <v>0</v>
      </c>
      <c r="R191" s="206">
        <f>Q191*H191</f>
        <v>0</v>
      </c>
      <c r="S191" s="206">
        <v>1.0079</v>
      </c>
      <c r="T191" s="207">
        <f>S191*H191</f>
        <v>1.0079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8" t="s">
        <v>125</v>
      </c>
      <c r="AT191" s="208" t="s">
        <v>120</v>
      </c>
      <c r="AU191" s="208" t="s">
        <v>82</v>
      </c>
      <c r="AY191" s="14" t="s">
        <v>117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4" t="s">
        <v>80</v>
      </c>
      <c r="BK191" s="209">
        <f>ROUND(I191*H191,2)</f>
        <v>0</v>
      </c>
      <c r="BL191" s="14" t="s">
        <v>125</v>
      </c>
      <c r="BM191" s="208" t="s">
        <v>434</v>
      </c>
    </row>
    <row r="192" s="2" customFormat="1">
      <c r="A192" s="35"/>
      <c r="B192" s="36"/>
      <c r="C192" s="37"/>
      <c r="D192" s="210" t="s">
        <v>127</v>
      </c>
      <c r="E192" s="37"/>
      <c r="F192" s="211" t="s">
        <v>435</v>
      </c>
      <c r="G192" s="37"/>
      <c r="H192" s="37"/>
      <c r="I192" s="212"/>
      <c r="J192" s="37"/>
      <c r="K192" s="37"/>
      <c r="L192" s="41"/>
      <c r="M192" s="213"/>
      <c r="N192" s="214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127</v>
      </c>
      <c r="AU192" s="14" t="s">
        <v>82</v>
      </c>
    </row>
    <row r="193" s="2" customFormat="1" ht="24.15" customHeight="1">
      <c r="A193" s="35"/>
      <c r="B193" s="36"/>
      <c r="C193" s="197" t="s">
        <v>436</v>
      </c>
      <c r="D193" s="197" t="s">
        <v>120</v>
      </c>
      <c r="E193" s="198" t="s">
        <v>437</v>
      </c>
      <c r="F193" s="199" t="s">
        <v>438</v>
      </c>
      <c r="G193" s="200" t="s">
        <v>202</v>
      </c>
      <c r="H193" s="201">
        <v>1</v>
      </c>
      <c r="I193" s="202"/>
      <c r="J193" s="203">
        <f>ROUND(I193*H193,2)</f>
        <v>0</v>
      </c>
      <c r="K193" s="199" t="s">
        <v>124</v>
      </c>
      <c r="L193" s="41"/>
      <c r="M193" s="204" t="s">
        <v>19</v>
      </c>
      <c r="N193" s="205" t="s">
        <v>43</v>
      </c>
      <c r="O193" s="81"/>
      <c r="P193" s="206">
        <f>O193*H193</f>
        <v>0</v>
      </c>
      <c r="Q193" s="206">
        <v>0</v>
      </c>
      <c r="R193" s="206">
        <f>Q193*H193</f>
        <v>0</v>
      </c>
      <c r="S193" s="206">
        <v>0.51195999999999997</v>
      </c>
      <c r="T193" s="207">
        <f>S193*H193</f>
        <v>0.51195999999999997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125</v>
      </c>
      <c r="AT193" s="208" t="s">
        <v>120</v>
      </c>
      <c r="AU193" s="208" t="s">
        <v>82</v>
      </c>
      <c r="AY193" s="14" t="s">
        <v>117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4" t="s">
        <v>80</v>
      </c>
      <c r="BK193" s="209">
        <f>ROUND(I193*H193,2)</f>
        <v>0</v>
      </c>
      <c r="BL193" s="14" t="s">
        <v>125</v>
      </c>
      <c r="BM193" s="208" t="s">
        <v>439</v>
      </c>
    </row>
    <row r="194" s="2" customFormat="1">
      <c r="A194" s="35"/>
      <c r="B194" s="36"/>
      <c r="C194" s="37"/>
      <c r="D194" s="210" t="s">
        <v>127</v>
      </c>
      <c r="E194" s="37"/>
      <c r="F194" s="211" t="s">
        <v>440</v>
      </c>
      <c r="G194" s="37"/>
      <c r="H194" s="37"/>
      <c r="I194" s="212"/>
      <c r="J194" s="37"/>
      <c r="K194" s="37"/>
      <c r="L194" s="41"/>
      <c r="M194" s="213"/>
      <c r="N194" s="214"/>
      <c r="O194" s="81"/>
      <c r="P194" s="81"/>
      <c r="Q194" s="81"/>
      <c r="R194" s="81"/>
      <c r="S194" s="81"/>
      <c r="T194" s="82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127</v>
      </c>
      <c r="AU194" s="14" t="s">
        <v>82</v>
      </c>
    </row>
    <row r="195" s="2" customFormat="1" ht="33" customHeight="1">
      <c r="A195" s="35"/>
      <c r="B195" s="36"/>
      <c r="C195" s="197" t="s">
        <v>441</v>
      </c>
      <c r="D195" s="197" t="s">
        <v>120</v>
      </c>
      <c r="E195" s="198" t="s">
        <v>442</v>
      </c>
      <c r="F195" s="199" t="s">
        <v>443</v>
      </c>
      <c r="G195" s="200" t="s">
        <v>202</v>
      </c>
      <c r="H195" s="201">
        <v>1</v>
      </c>
      <c r="I195" s="202"/>
      <c r="J195" s="203">
        <f>ROUND(I195*H195,2)</f>
        <v>0</v>
      </c>
      <c r="K195" s="199" t="s">
        <v>124</v>
      </c>
      <c r="L195" s="41"/>
      <c r="M195" s="204" t="s">
        <v>19</v>
      </c>
      <c r="N195" s="205" t="s">
        <v>43</v>
      </c>
      <c r="O195" s="81"/>
      <c r="P195" s="206">
        <f>O195*H195</f>
        <v>0</v>
      </c>
      <c r="Q195" s="206">
        <v>0.0060800000000000003</v>
      </c>
      <c r="R195" s="206">
        <f>Q195*H195</f>
        <v>0.0060800000000000003</v>
      </c>
      <c r="S195" s="206">
        <v>0</v>
      </c>
      <c r="T195" s="20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125</v>
      </c>
      <c r="AT195" s="208" t="s">
        <v>120</v>
      </c>
      <c r="AU195" s="208" t="s">
        <v>82</v>
      </c>
      <c r="AY195" s="14" t="s">
        <v>117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4" t="s">
        <v>80</v>
      </c>
      <c r="BK195" s="209">
        <f>ROUND(I195*H195,2)</f>
        <v>0</v>
      </c>
      <c r="BL195" s="14" t="s">
        <v>125</v>
      </c>
      <c r="BM195" s="208" t="s">
        <v>444</v>
      </c>
    </row>
    <row r="196" s="2" customFormat="1">
      <c r="A196" s="35"/>
      <c r="B196" s="36"/>
      <c r="C196" s="37"/>
      <c r="D196" s="210" t="s">
        <v>127</v>
      </c>
      <c r="E196" s="37"/>
      <c r="F196" s="211" t="s">
        <v>445</v>
      </c>
      <c r="G196" s="37"/>
      <c r="H196" s="37"/>
      <c r="I196" s="212"/>
      <c r="J196" s="37"/>
      <c r="K196" s="37"/>
      <c r="L196" s="41"/>
      <c r="M196" s="213"/>
      <c r="N196" s="214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127</v>
      </c>
      <c r="AU196" s="14" t="s">
        <v>82</v>
      </c>
    </row>
    <row r="197" s="2" customFormat="1" ht="37.8" customHeight="1">
      <c r="A197" s="35"/>
      <c r="B197" s="36"/>
      <c r="C197" s="197" t="s">
        <v>446</v>
      </c>
      <c r="D197" s="197" t="s">
        <v>120</v>
      </c>
      <c r="E197" s="198" t="s">
        <v>447</v>
      </c>
      <c r="F197" s="199" t="s">
        <v>448</v>
      </c>
      <c r="G197" s="200" t="s">
        <v>202</v>
      </c>
      <c r="H197" s="201">
        <v>1</v>
      </c>
      <c r="I197" s="202"/>
      <c r="J197" s="203">
        <f>ROUND(I197*H197,2)</f>
        <v>0</v>
      </c>
      <c r="K197" s="199" t="s">
        <v>124</v>
      </c>
      <c r="L197" s="41"/>
      <c r="M197" s="204" t="s">
        <v>19</v>
      </c>
      <c r="N197" s="205" t="s">
        <v>43</v>
      </c>
      <c r="O197" s="81"/>
      <c r="P197" s="206">
        <f>O197*H197</f>
        <v>0</v>
      </c>
      <c r="Q197" s="206">
        <v>0.0087399999999999995</v>
      </c>
      <c r="R197" s="206">
        <f>Q197*H197</f>
        <v>0.0087399999999999995</v>
      </c>
      <c r="S197" s="206">
        <v>0</v>
      </c>
      <c r="T197" s="20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125</v>
      </c>
      <c r="AT197" s="208" t="s">
        <v>120</v>
      </c>
      <c r="AU197" s="208" t="s">
        <v>82</v>
      </c>
      <c r="AY197" s="14" t="s">
        <v>117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4" t="s">
        <v>80</v>
      </c>
      <c r="BK197" s="209">
        <f>ROUND(I197*H197,2)</f>
        <v>0</v>
      </c>
      <c r="BL197" s="14" t="s">
        <v>125</v>
      </c>
      <c r="BM197" s="208" t="s">
        <v>449</v>
      </c>
    </row>
    <row r="198" s="2" customFormat="1">
      <c r="A198" s="35"/>
      <c r="B198" s="36"/>
      <c r="C198" s="37"/>
      <c r="D198" s="210" t="s">
        <v>127</v>
      </c>
      <c r="E198" s="37"/>
      <c r="F198" s="211" t="s">
        <v>450</v>
      </c>
      <c r="G198" s="37"/>
      <c r="H198" s="37"/>
      <c r="I198" s="212"/>
      <c r="J198" s="37"/>
      <c r="K198" s="37"/>
      <c r="L198" s="41"/>
      <c r="M198" s="213"/>
      <c r="N198" s="214"/>
      <c r="O198" s="81"/>
      <c r="P198" s="81"/>
      <c r="Q198" s="81"/>
      <c r="R198" s="81"/>
      <c r="S198" s="81"/>
      <c r="T198" s="82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127</v>
      </c>
      <c r="AU198" s="14" t="s">
        <v>82</v>
      </c>
    </row>
    <row r="199" s="2" customFormat="1" ht="24.15" customHeight="1">
      <c r="A199" s="35"/>
      <c r="B199" s="36"/>
      <c r="C199" s="197" t="s">
        <v>451</v>
      </c>
      <c r="D199" s="197" t="s">
        <v>120</v>
      </c>
      <c r="E199" s="198" t="s">
        <v>452</v>
      </c>
      <c r="F199" s="199" t="s">
        <v>453</v>
      </c>
      <c r="G199" s="200" t="s">
        <v>202</v>
      </c>
      <c r="H199" s="201">
        <v>1</v>
      </c>
      <c r="I199" s="202"/>
      <c r="J199" s="203">
        <f>ROUND(I199*H199,2)</f>
        <v>0</v>
      </c>
      <c r="K199" s="199" t="s">
        <v>124</v>
      </c>
      <c r="L199" s="41"/>
      <c r="M199" s="204" t="s">
        <v>19</v>
      </c>
      <c r="N199" s="205" t="s">
        <v>43</v>
      </c>
      <c r="O199" s="81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125</v>
      </c>
      <c r="AT199" s="208" t="s">
        <v>120</v>
      </c>
      <c r="AU199" s="208" t="s">
        <v>82</v>
      </c>
      <c r="AY199" s="14" t="s">
        <v>117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4" t="s">
        <v>80</v>
      </c>
      <c r="BK199" s="209">
        <f>ROUND(I199*H199,2)</f>
        <v>0</v>
      </c>
      <c r="BL199" s="14" t="s">
        <v>125</v>
      </c>
      <c r="BM199" s="208" t="s">
        <v>454</v>
      </c>
    </row>
    <row r="200" s="2" customFormat="1">
      <c r="A200" s="35"/>
      <c r="B200" s="36"/>
      <c r="C200" s="37"/>
      <c r="D200" s="210" t="s">
        <v>127</v>
      </c>
      <c r="E200" s="37"/>
      <c r="F200" s="211" t="s">
        <v>455</v>
      </c>
      <c r="G200" s="37"/>
      <c r="H200" s="37"/>
      <c r="I200" s="212"/>
      <c r="J200" s="37"/>
      <c r="K200" s="37"/>
      <c r="L200" s="41"/>
      <c r="M200" s="213"/>
      <c r="N200" s="214"/>
      <c r="O200" s="81"/>
      <c r="P200" s="81"/>
      <c r="Q200" s="81"/>
      <c r="R200" s="81"/>
      <c r="S200" s="81"/>
      <c r="T200" s="82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127</v>
      </c>
      <c r="AU200" s="14" t="s">
        <v>82</v>
      </c>
    </row>
    <row r="201" s="2" customFormat="1" ht="24.15" customHeight="1">
      <c r="A201" s="35"/>
      <c r="B201" s="36"/>
      <c r="C201" s="197" t="s">
        <v>456</v>
      </c>
      <c r="D201" s="197" t="s">
        <v>120</v>
      </c>
      <c r="E201" s="198" t="s">
        <v>457</v>
      </c>
      <c r="F201" s="199" t="s">
        <v>458</v>
      </c>
      <c r="G201" s="200" t="s">
        <v>202</v>
      </c>
      <c r="H201" s="201">
        <v>1</v>
      </c>
      <c r="I201" s="202"/>
      <c r="J201" s="203">
        <f>ROUND(I201*H201,2)</f>
        <v>0</v>
      </c>
      <c r="K201" s="199" t="s">
        <v>124</v>
      </c>
      <c r="L201" s="41"/>
      <c r="M201" s="204" t="s">
        <v>19</v>
      </c>
      <c r="N201" s="205" t="s">
        <v>43</v>
      </c>
      <c r="O201" s="81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125</v>
      </c>
      <c r="AT201" s="208" t="s">
        <v>120</v>
      </c>
      <c r="AU201" s="208" t="s">
        <v>82</v>
      </c>
      <c r="AY201" s="14" t="s">
        <v>117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4" t="s">
        <v>80</v>
      </c>
      <c r="BK201" s="209">
        <f>ROUND(I201*H201,2)</f>
        <v>0</v>
      </c>
      <c r="BL201" s="14" t="s">
        <v>125</v>
      </c>
      <c r="BM201" s="208" t="s">
        <v>459</v>
      </c>
    </row>
    <row r="202" s="2" customFormat="1">
      <c r="A202" s="35"/>
      <c r="B202" s="36"/>
      <c r="C202" s="37"/>
      <c r="D202" s="210" t="s">
        <v>127</v>
      </c>
      <c r="E202" s="37"/>
      <c r="F202" s="211" t="s">
        <v>460</v>
      </c>
      <c r="G202" s="37"/>
      <c r="H202" s="37"/>
      <c r="I202" s="212"/>
      <c r="J202" s="37"/>
      <c r="K202" s="37"/>
      <c r="L202" s="41"/>
      <c r="M202" s="213"/>
      <c r="N202" s="214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127</v>
      </c>
      <c r="AU202" s="14" t="s">
        <v>82</v>
      </c>
    </row>
    <row r="203" s="2" customFormat="1" ht="24.15" customHeight="1">
      <c r="A203" s="35"/>
      <c r="B203" s="36"/>
      <c r="C203" s="197" t="s">
        <v>461</v>
      </c>
      <c r="D203" s="197" t="s">
        <v>120</v>
      </c>
      <c r="E203" s="198" t="s">
        <v>462</v>
      </c>
      <c r="F203" s="199" t="s">
        <v>463</v>
      </c>
      <c r="G203" s="200" t="s">
        <v>237</v>
      </c>
      <c r="H203" s="201">
        <v>1</v>
      </c>
      <c r="I203" s="202"/>
      <c r="J203" s="203">
        <f>ROUND(I203*H203,2)</f>
        <v>0</v>
      </c>
      <c r="K203" s="199" t="s">
        <v>124</v>
      </c>
      <c r="L203" s="41"/>
      <c r="M203" s="204" t="s">
        <v>19</v>
      </c>
      <c r="N203" s="205" t="s">
        <v>43</v>
      </c>
      <c r="O203" s="81"/>
      <c r="P203" s="206">
        <f>O203*H203</f>
        <v>0</v>
      </c>
      <c r="Q203" s="206">
        <v>0.03039</v>
      </c>
      <c r="R203" s="206">
        <f>Q203*H203</f>
        <v>0.03039</v>
      </c>
      <c r="S203" s="206">
        <v>0</v>
      </c>
      <c r="T203" s="20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125</v>
      </c>
      <c r="AT203" s="208" t="s">
        <v>120</v>
      </c>
      <c r="AU203" s="208" t="s">
        <v>82</v>
      </c>
      <c r="AY203" s="14" t="s">
        <v>117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4" t="s">
        <v>80</v>
      </c>
      <c r="BK203" s="209">
        <f>ROUND(I203*H203,2)</f>
        <v>0</v>
      </c>
      <c r="BL203" s="14" t="s">
        <v>125</v>
      </c>
      <c r="BM203" s="208" t="s">
        <v>464</v>
      </c>
    </row>
    <row r="204" s="2" customFormat="1">
      <c r="A204" s="35"/>
      <c r="B204" s="36"/>
      <c r="C204" s="37"/>
      <c r="D204" s="210" t="s">
        <v>127</v>
      </c>
      <c r="E204" s="37"/>
      <c r="F204" s="211" t="s">
        <v>465</v>
      </c>
      <c r="G204" s="37"/>
      <c r="H204" s="37"/>
      <c r="I204" s="212"/>
      <c r="J204" s="37"/>
      <c r="K204" s="37"/>
      <c r="L204" s="41"/>
      <c r="M204" s="213"/>
      <c r="N204" s="214"/>
      <c r="O204" s="81"/>
      <c r="P204" s="81"/>
      <c r="Q204" s="81"/>
      <c r="R204" s="81"/>
      <c r="S204" s="81"/>
      <c r="T204" s="82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127</v>
      </c>
      <c r="AU204" s="14" t="s">
        <v>82</v>
      </c>
    </row>
    <row r="205" s="2" customFormat="1" ht="62.7" customHeight="1">
      <c r="A205" s="35"/>
      <c r="B205" s="36"/>
      <c r="C205" s="215" t="s">
        <v>466</v>
      </c>
      <c r="D205" s="215" t="s">
        <v>150</v>
      </c>
      <c r="E205" s="216" t="s">
        <v>467</v>
      </c>
      <c r="F205" s="217" t="s">
        <v>468</v>
      </c>
      <c r="G205" s="218" t="s">
        <v>202</v>
      </c>
      <c r="H205" s="219">
        <v>2</v>
      </c>
      <c r="I205" s="220"/>
      <c r="J205" s="221">
        <f>ROUND(I205*H205,2)</f>
        <v>0</v>
      </c>
      <c r="K205" s="217" t="s">
        <v>19</v>
      </c>
      <c r="L205" s="222"/>
      <c r="M205" s="223" t="s">
        <v>19</v>
      </c>
      <c r="N205" s="224" t="s">
        <v>43</v>
      </c>
      <c r="O205" s="81"/>
      <c r="P205" s="206">
        <f>O205*H205</f>
        <v>0</v>
      </c>
      <c r="Q205" s="206">
        <v>0.03039</v>
      </c>
      <c r="R205" s="206">
        <f>Q205*H205</f>
        <v>0.060780000000000001</v>
      </c>
      <c r="S205" s="206">
        <v>0</v>
      </c>
      <c r="T205" s="20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153</v>
      </c>
      <c r="AT205" s="208" t="s">
        <v>150</v>
      </c>
      <c r="AU205" s="208" t="s">
        <v>82</v>
      </c>
      <c r="AY205" s="14" t="s">
        <v>117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4" t="s">
        <v>80</v>
      </c>
      <c r="BK205" s="209">
        <f>ROUND(I205*H205,2)</f>
        <v>0</v>
      </c>
      <c r="BL205" s="14" t="s">
        <v>125</v>
      </c>
      <c r="BM205" s="208" t="s">
        <v>469</v>
      </c>
    </row>
    <row r="206" s="2" customFormat="1" ht="24.15" customHeight="1">
      <c r="A206" s="35"/>
      <c r="B206" s="36"/>
      <c r="C206" s="215" t="s">
        <v>470</v>
      </c>
      <c r="D206" s="215" t="s">
        <v>150</v>
      </c>
      <c r="E206" s="216" t="s">
        <v>471</v>
      </c>
      <c r="F206" s="217" t="s">
        <v>472</v>
      </c>
      <c r="G206" s="218" t="s">
        <v>202</v>
      </c>
      <c r="H206" s="219">
        <v>2</v>
      </c>
      <c r="I206" s="220"/>
      <c r="J206" s="221">
        <f>ROUND(I206*H206,2)</f>
        <v>0</v>
      </c>
      <c r="K206" s="217" t="s">
        <v>19</v>
      </c>
      <c r="L206" s="222"/>
      <c r="M206" s="223" t="s">
        <v>19</v>
      </c>
      <c r="N206" s="224" t="s">
        <v>43</v>
      </c>
      <c r="O206" s="81"/>
      <c r="P206" s="206">
        <f>O206*H206</f>
        <v>0</v>
      </c>
      <c r="Q206" s="206">
        <v>0.03039</v>
      </c>
      <c r="R206" s="206">
        <f>Q206*H206</f>
        <v>0.060780000000000001</v>
      </c>
      <c r="S206" s="206">
        <v>0</v>
      </c>
      <c r="T206" s="20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153</v>
      </c>
      <c r="AT206" s="208" t="s">
        <v>150</v>
      </c>
      <c r="AU206" s="208" t="s">
        <v>82</v>
      </c>
      <c r="AY206" s="14" t="s">
        <v>117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4" t="s">
        <v>80</v>
      </c>
      <c r="BK206" s="209">
        <f>ROUND(I206*H206,2)</f>
        <v>0</v>
      </c>
      <c r="BL206" s="14" t="s">
        <v>125</v>
      </c>
      <c r="BM206" s="208" t="s">
        <v>473</v>
      </c>
    </row>
    <row r="207" s="2" customFormat="1" ht="33" customHeight="1">
      <c r="A207" s="35"/>
      <c r="B207" s="36"/>
      <c r="C207" s="197" t="s">
        <v>474</v>
      </c>
      <c r="D207" s="197" t="s">
        <v>120</v>
      </c>
      <c r="E207" s="198" t="s">
        <v>475</v>
      </c>
      <c r="F207" s="199" t="s">
        <v>476</v>
      </c>
      <c r="G207" s="200" t="s">
        <v>202</v>
      </c>
      <c r="H207" s="201">
        <v>1</v>
      </c>
      <c r="I207" s="202"/>
      <c r="J207" s="203">
        <f>ROUND(I207*H207,2)</f>
        <v>0</v>
      </c>
      <c r="K207" s="199" t="s">
        <v>124</v>
      </c>
      <c r="L207" s="41"/>
      <c r="M207" s="204" t="s">
        <v>19</v>
      </c>
      <c r="N207" s="205" t="s">
        <v>43</v>
      </c>
      <c r="O207" s="81"/>
      <c r="P207" s="206">
        <f>O207*H207</f>
        <v>0</v>
      </c>
      <c r="Q207" s="206">
        <v>0</v>
      </c>
      <c r="R207" s="206">
        <f>Q207*H207</f>
        <v>0</v>
      </c>
      <c r="S207" s="206">
        <v>0.059999999999999998</v>
      </c>
      <c r="T207" s="207">
        <f>S207*H207</f>
        <v>0.059999999999999998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125</v>
      </c>
      <c r="AT207" s="208" t="s">
        <v>120</v>
      </c>
      <c r="AU207" s="208" t="s">
        <v>82</v>
      </c>
      <c r="AY207" s="14" t="s">
        <v>117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4" t="s">
        <v>80</v>
      </c>
      <c r="BK207" s="209">
        <f>ROUND(I207*H207,2)</f>
        <v>0</v>
      </c>
      <c r="BL207" s="14" t="s">
        <v>125</v>
      </c>
      <c r="BM207" s="208" t="s">
        <v>477</v>
      </c>
    </row>
    <row r="208" s="2" customFormat="1">
      <c r="A208" s="35"/>
      <c r="B208" s="36"/>
      <c r="C208" s="37"/>
      <c r="D208" s="210" t="s">
        <v>127</v>
      </c>
      <c r="E208" s="37"/>
      <c r="F208" s="211" t="s">
        <v>478</v>
      </c>
      <c r="G208" s="37"/>
      <c r="H208" s="37"/>
      <c r="I208" s="212"/>
      <c r="J208" s="37"/>
      <c r="K208" s="37"/>
      <c r="L208" s="41"/>
      <c r="M208" s="213"/>
      <c r="N208" s="214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127</v>
      </c>
      <c r="AU208" s="14" t="s">
        <v>82</v>
      </c>
    </row>
    <row r="209" s="2" customFormat="1" ht="37.8" customHeight="1">
      <c r="A209" s="35"/>
      <c r="B209" s="36"/>
      <c r="C209" s="197" t="s">
        <v>479</v>
      </c>
      <c r="D209" s="197" t="s">
        <v>120</v>
      </c>
      <c r="E209" s="198" t="s">
        <v>480</v>
      </c>
      <c r="F209" s="199" t="s">
        <v>481</v>
      </c>
      <c r="G209" s="200" t="s">
        <v>237</v>
      </c>
      <c r="H209" s="201">
        <v>2</v>
      </c>
      <c r="I209" s="202"/>
      <c r="J209" s="203">
        <f>ROUND(I209*H209,2)</f>
        <v>0</v>
      </c>
      <c r="K209" s="199" t="s">
        <v>124</v>
      </c>
      <c r="L209" s="41"/>
      <c r="M209" s="204" t="s">
        <v>19</v>
      </c>
      <c r="N209" s="205" t="s">
        <v>43</v>
      </c>
      <c r="O209" s="81"/>
      <c r="P209" s="206">
        <f>O209*H209</f>
        <v>0</v>
      </c>
      <c r="Q209" s="206">
        <v>0.0068300000000000001</v>
      </c>
      <c r="R209" s="206">
        <f>Q209*H209</f>
        <v>0.01366</v>
      </c>
      <c r="S209" s="206">
        <v>0</v>
      </c>
      <c r="T209" s="20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125</v>
      </c>
      <c r="AT209" s="208" t="s">
        <v>120</v>
      </c>
      <c r="AU209" s="208" t="s">
        <v>82</v>
      </c>
      <c r="AY209" s="14" t="s">
        <v>117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4" t="s">
        <v>80</v>
      </c>
      <c r="BK209" s="209">
        <f>ROUND(I209*H209,2)</f>
        <v>0</v>
      </c>
      <c r="BL209" s="14" t="s">
        <v>125</v>
      </c>
      <c r="BM209" s="208" t="s">
        <v>482</v>
      </c>
    </row>
    <row r="210" s="2" customFormat="1">
      <c r="A210" s="35"/>
      <c r="B210" s="36"/>
      <c r="C210" s="37"/>
      <c r="D210" s="210" t="s">
        <v>127</v>
      </c>
      <c r="E210" s="37"/>
      <c r="F210" s="211" t="s">
        <v>483</v>
      </c>
      <c r="G210" s="37"/>
      <c r="H210" s="37"/>
      <c r="I210" s="212"/>
      <c r="J210" s="37"/>
      <c r="K210" s="37"/>
      <c r="L210" s="41"/>
      <c r="M210" s="213"/>
      <c r="N210" s="214"/>
      <c r="O210" s="81"/>
      <c r="P210" s="81"/>
      <c r="Q210" s="81"/>
      <c r="R210" s="81"/>
      <c r="S210" s="81"/>
      <c r="T210" s="82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127</v>
      </c>
      <c r="AU210" s="14" t="s">
        <v>82</v>
      </c>
    </row>
    <row r="211" s="2" customFormat="1" ht="37.8" customHeight="1">
      <c r="A211" s="35"/>
      <c r="B211" s="36"/>
      <c r="C211" s="197" t="s">
        <v>484</v>
      </c>
      <c r="D211" s="197" t="s">
        <v>120</v>
      </c>
      <c r="E211" s="198" t="s">
        <v>485</v>
      </c>
      <c r="F211" s="199" t="s">
        <v>486</v>
      </c>
      <c r="G211" s="200" t="s">
        <v>202</v>
      </c>
      <c r="H211" s="201">
        <v>3</v>
      </c>
      <c r="I211" s="202"/>
      <c r="J211" s="203">
        <f>ROUND(I211*H211,2)</f>
        <v>0</v>
      </c>
      <c r="K211" s="199" t="s">
        <v>124</v>
      </c>
      <c r="L211" s="41"/>
      <c r="M211" s="204" t="s">
        <v>19</v>
      </c>
      <c r="N211" s="205" t="s">
        <v>43</v>
      </c>
      <c r="O211" s="81"/>
      <c r="P211" s="206">
        <f>O211*H211</f>
        <v>0</v>
      </c>
      <c r="Q211" s="206">
        <v>0.00075000000000000002</v>
      </c>
      <c r="R211" s="206">
        <f>Q211*H211</f>
        <v>0.0022500000000000003</v>
      </c>
      <c r="S211" s="206">
        <v>0</v>
      </c>
      <c r="T211" s="20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125</v>
      </c>
      <c r="AT211" s="208" t="s">
        <v>120</v>
      </c>
      <c r="AU211" s="208" t="s">
        <v>82</v>
      </c>
      <c r="AY211" s="14" t="s">
        <v>117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4" t="s">
        <v>80</v>
      </c>
      <c r="BK211" s="209">
        <f>ROUND(I211*H211,2)</f>
        <v>0</v>
      </c>
      <c r="BL211" s="14" t="s">
        <v>125</v>
      </c>
      <c r="BM211" s="208" t="s">
        <v>487</v>
      </c>
    </row>
    <row r="212" s="2" customFormat="1">
      <c r="A212" s="35"/>
      <c r="B212" s="36"/>
      <c r="C212" s="37"/>
      <c r="D212" s="210" t="s">
        <v>127</v>
      </c>
      <c r="E212" s="37"/>
      <c r="F212" s="211" t="s">
        <v>488</v>
      </c>
      <c r="G212" s="37"/>
      <c r="H212" s="37"/>
      <c r="I212" s="212"/>
      <c r="J212" s="37"/>
      <c r="K212" s="37"/>
      <c r="L212" s="41"/>
      <c r="M212" s="213"/>
      <c r="N212" s="214"/>
      <c r="O212" s="81"/>
      <c r="P212" s="81"/>
      <c r="Q212" s="81"/>
      <c r="R212" s="81"/>
      <c r="S212" s="81"/>
      <c r="T212" s="82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127</v>
      </c>
      <c r="AU212" s="14" t="s">
        <v>82</v>
      </c>
    </row>
    <row r="213" s="2" customFormat="1" ht="24.15" customHeight="1">
      <c r="A213" s="35"/>
      <c r="B213" s="36"/>
      <c r="C213" s="197" t="s">
        <v>489</v>
      </c>
      <c r="D213" s="197" t="s">
        <v>120</v>
      </c>
      <c r="E213" s="198" t="s">
        <v>490</v>
      </c>
      <c r="F213" s="199" t="s">
        <v>491</v>
      </c>
      <c r="G213" s="200" t="s">
        <v>202</v>
      </c>
      <c r="H213" s="201">
        <v>1</v>
      </c>
      <c r="I213" s="202"/>
      <c r="J213" s="203">
        <f>ROUND(I213*H213,2)</f>
        <v>0</v>
      </c>
      <c r="K213" s="199" t="s">
        <v>124</v>
      </c>
      <c r="L213" s="41"/>
      <c r="M213" s="204" t="s">
        <v>19</v>
      </c>
      <c r="N213" s="205" t="s">
        <v>43</v>
      </c>
      <c r="O213" s="81"/>
      <c r="P213" s="206">
        <f>O213*H213</f>
        <v>0</v>
      </c>
      <c r="Q213" s="206">
        <v>6.9999999999999994E-05</v>
      </c>
      <c r="R213" s="206">
        <f>Q213*H213</f>
        <v>6.9999999999999994E-05</v>
      </c>
      <c r="S213" s="206">
        <v>0.0044999999999999997</v>
      </c>
      <c r="T213" s="207">
        <f>S213*H213</f>
        <v>0.0044999999999999997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125</v>
      </c>
      <c r="AT213" s="208" t="s">
        <v>120</v>
      </c>
      <c r="AU213" s="208" t="s">
        <v>82</v>
      </c>
      <c r="AY213" s="14" t="s">
        <v>117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4" t="s">
        <v>80</v>
      </c>
      <c r="BK213" s="209">
        <f>ROUND(I213*H213,2)</f>
        <v>0</v>
      </c>
      <c r="BL213" s="14" t="s">
        <v>125</v>
      </c>
      <c r="BM213" s="208" t="s">
        <v>492</v>
      </c>
    </row>
    <row r="214" s="2" customFormat="1">
      <c r="A214" s="35"/>
      <c r="B214" s="36"/>
      <c r="C214" s="37"/>
      <c r="D214" s="210" t="s">
        <v>127</v>
      </c>
      <c r="E214" s="37"/>
      <c r="F214" s="211" t="s">
        <v>493</v>
      </c>
      <c r="G214" s="37"/>
      <c r="H214" s="37"/>
      <c r="I214" s="212"/>
      <c r="J214" s="37"/>
      <c r="K214" s="37"/>
      <c r="L214" s="41"/>
      <c r="M214" s="213"/>
      <c r="N214" s="214"/>
      <c r="O214" s="81"/>
      <c r="P214" s="81"/>
      <c r="Q214" s="81"/>
      <c r="R214" s="81"/>
      <c r="S214" s="81"/>
      <c r="T214" s="82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127</v>
      </c>
      <c r="AU214" s="14" t="s">
        <v>82</v>
      </c>
    </row>
    <row r="215" s="2" customFormat="1" ht="24.15" customHeight="1">
      <c r="A215" s="35"/>
      <c r="B215" s="36"/>
      <c r="C215" s="197" t="s">
        <v>494</v>
      </c>
      <c r="D215" s="197" t="s">
        <v>120</v>
      </c>
      <c r="E215" s="198" t="s">
        <v>495</v>
      </c>
      <c r="F215" s="199" t="s">
        <v>496</v>
      </c>
      <c r="G215" s="200" t="s">
        <v>202</v>
      </c>
      <c r="H215" s="201">
        <v>4</v>
      </c>
      <c r="I215" s="202"/>
      <c r="J215" s="203">
        <f>ROUND(I215*H215,2)</f>
        <v>0</v>
      </c>
      <c r="K215" s="199" t="s">
        <v>124</v>
      </c>
      <c r="L215" s="41"/>
      <c r="M215" s="204" t="s">
        <v>19</v>
      </c>
      <c r="N215" s="205" t="s">
        <v>43</v>
      </c>
      <c r="O215" s="81"/>
      <c r="P215" s="206">
        <f>O215*H215</f>
        <v>0</v>
      </c>
      <c r="Q215" s="206">
        <v>6.9999999999999994E-05</v>
      </c>
      <c r="R215" s="206">
        <f>Q215*H215</f>
        <v>0.00027999999999999998</v>
      </c>
      <c r="S215" s="206">
        <v>0.021000000000000001</v>
      </c>
      <c r="T215" s="207">
        <f>S215*H215</f>
        <v>0.084000000000000005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8" t="s">
        <v>125</v>
      </c>
      <c r="AT215" s="208" t="s">
        <v>120</v>
      </c>
      <c r="AU215" s="208" t="s">
        <v>82</v>
      </c>
      <c r="AY215" s="14" t="s">
        <v>117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4" t="s">
        <v>80</v>
      </c>
      <c r="BK215" s="209">
        <f>ROUND(I215*H215,2)</f>
        <v>0</v>
      </c>
      <c r="BL215" s="14" t="s">
        <v>125</v>
      </c>
      <c r="BM215" s="208" t="s">
        <v>497</v>
      </c>
    </row>
    <row r="216" s="2" customFormat="1">
      <c r="A216" s="35"/>
      <c r="B216" s="36"/>
      <c r="C216" s="37"/>
      <c r="D216" s="210" t="s">
        <v>127</v>
      </c>
      <c r="E216" s="37"/>
      <c r="F216" s="211" t="s">
        <v>498</v>
      </c>
      <c r="G216" s="37"/>
      <c r="H216" s="37"/>
      <c r="I216" s="212"/>
      <c r="J216" s="37"/>
      <c r="K216" s="37"/>
      <c r="L216" s="41"/>
      <c r="M216" s="213"/>
      <c r="N216" s="214"/>
      <c r="O216" s="81"/>
      <c r="P216" s="81"/>
      <c r="Q216" s="81"/>
      <c r="R216" s="81"/>
      <c r="S216" s="81"/>
      <c r="T216" s="82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127</v>
      </c>
      <c r="AU216" s="14" t="s">
        <v>82</v>
      </c>
    </row>
    <row r="217" s="2" customFormat="1" ht="24.15" customHeight="1">
      <c r="A217" s="35"/>
      <c r="B217" s="36"/>
      <c r="C217" s="197" t="s">
        <v>499</v>
      </c>
      <c r="D217" s="197" t="s">
        <v>120</v>
      </c>
      <c r="E217" s="198" t="s">
        <v>500</v>
      </c>
      <c r="F217" s="199" t="s">
        <v>501</v>
      </c>
      <c r="G217" s="200" t="s">
        <v>202</v>
      </c>
      <c r="H217" s="201">
        <v>3</v>
      </c>
      <c r="I217" s="202"/>
      <c r="J217" s="203">
        <f>ROUND(I217*H217,2)</f>
        <v>0</v>
      </c>
      <c r="K217" s="199" t="s">
        <v>124</v>
      </c>
      <c r="L217" s="41"/>
      <c r="M217" s="204" t="s">
        <v>19</v>
      </c>
      <c r="N217" s="205" t="s">
        <v>43</v>
      </c>
      <c r="O217" s="81"/>
      <c r="P217" s="206">
        <f>O217*H217</f>
        <v>0</v>
      </c>
      <c r="Q217" s="206">
        <v>6.9999999999999994E-05</v>
      </c>
      <c r="R217" s="206">
        <f>Q217*H217</f>
        <v>0.00020999999999999998</v>
      </c>
      <c r="S217" s="206">
        <v>0.021999999999999999</v>
      </c>
      <c r="T217" s="207">
        <f>S217*H217</f>
        <v>0.066000000000000003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125</v>
      </c>
      <c r="AT217" s="208" t="s">
        <v>120</v>
      </c>
      <c r="AU217" s="208" t="s">
        <v>82</v>
      </c>
      <c r="AY217" s="14" t="s">
        <v>117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4" t="s">
        <v>80</v>
      </c>
      <c r="BK217" s="209">
        <f>ROUND(I217*H217,2)</f>
        <v>0</v>
      </c>
      <c r="BL217" s="14" t="s">
        <v>125</v>
      </c>
      <c r="BM217" s="208" t="s">
        <v>502</v>
      </c>
    </row>
    <row r="218" s="2" customFormat="1">
      <c r="A218" s="35"/>
      <c r="B218" s="36"/>
      <c r="C218" s="37"/>
      <c r="D218" s="210" t="s">
        <v>127</v>
      </c>
      <c r="E218" s="37"/>
      <c r="F218" s="211" t="s">
        <v>503</v>
      </c>
      <c r="G218" s="37"/>
      <c r="H218" s="37"/>
      <c r="I218" s="212"/>
      <c r="J218" s="37"/>
      <c r="K218" s="37"/>
      <c r="L218" s="41"/>
      <c r="M218" s="213"/>
      <c r="N218" s="214"/>
      <c r="O218" s="81"/>
      <c r="P218" s="81"/>
      <c r="Q218" s="81"/>
      <c r="R218" s="81"/>
      <c r="S218" s="81"/>
      <c r="T218" s="82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127</v>
      </c>
      <c r="AU218" s="14" t="s">
        <v>82</v>
      </c>
    </row>
    <row r="219" s="2" customFormat="1" ht="37.8" customHeight="1">
      <c r="A219" s="35"/>
      <c r="B219" s="36"/>
      <c r="C219" s="197" t="s">
        <v>504</v>
      </c>
      <c r="D219" s="197" t="s">
        <v>120</v>
      </c>
      <c r="E219" s="198" t="s">
        <v>505</v>
      </c>
      <c r="F219" s="199" t="s">
        <v>506</v>
      </c>
      <c r="G219" s="200" t="s">
        <v>237</v>
      </c>
      <c r="H219" s="201">
        <v>2</v>
      </c>
      <c r="I219" s="202"/>
      <c r="J219" s="203">
        <f>ROUND(I219*H219,2)</f>
        <v>0</v>
      </c>
      <c r="K219" s="199" t="s">
        <v>124</v>
      </c>
      <c r="L219" s="41"/>
      <c r="M219" s="204" t="s">
        <v>19</v>
      </c>
      <c r="N219" s="205" t="s">
        <v>43</v>
      </c>
      <c r="O219" s="81"/>
      <c r="P219" s="206">
        <f>O219*H219</f>
        <v>0</v>
      </c>
      <c r="Q219" s="206">
        <v>0.0011900000000000001</v>
      </c>
      <c r="R219" s="206">
        <f>Q219*H219</f>
        <v>0.0023800000000000002</v>
      </c>
      <c r="S219" s="206">
        <v>0</v>
      </c>
      <c r="T219" s="20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125</v>
      </c>
      <c r="AT219" s="208" t="s">
        <v>120</v>
      </c>
      <c r="AU219" s="208" t="s">
        <v>82</v>
      </c>
      <c r="AY219" s="14" t="s">
        <v>117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4" t="s">
        <v>80</v>
      </c>
      <c r="BK219" s="209">
        <f>ROUND(I219*H219,2)</f>
        <v>0</v>
      </c>
      <c r="BL219" s="14" t="s">
        <v>125</v>
      </c>
      <c r="BM219" s="208" t="s">
        <v>507</v>
      </c>
    </row>
    <row r="220" s="2" customFormat="1">
      <c r="A220" s="35"/>
      <c r="B220" s="36"/>
      <c r="C220" s="37"/>
      <c r="D220" s="210" t="s">
        <v>127</v>
      </c>
      <c r="E220" s="37"/>
      <c r="F220" s="211" t="s">
        <v>508</v>
      </c>
      <c r="G220" s="37"/>
      <c r="H220" s="37"/>
      <c r="I220" s="212"/>
      <c r="J220" s="37"/>
      <c r="K220" s="37"/>
      <c r="L220" s="41"/>
      <c r="M220" s="213"/>
      <c r="N220" s="214"/>
      <c r="O220" s="81"/>
      <c r="P220" s="81"/>
      <c r="Q220" s="81"/>
      <c r="R220" s="81"/>
      <c r="S220" s="81"/>
      <c r="T220" s="82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127</v>
      </c>
      <c r="AU220" s="14" t="s">
        <v>82</v>
      </c>
    </row>
    <row r="221" s="2" customFormat="1" ht="55.5" customHeight="1">
      <c r="A221" s="35"/>
      <c r="B221" s="36"/>
      <c r="C221" s="215" t="s">
        <v>509</v>
      </c>
      <c r="D221" s="215" t="s">
        <v>150</v>
      </c>
      <c r="E221" s="216" t="s">
        <v>510</v>
      </c>
      <c r="F221" s="217" t="s">
        <v>511</v>
      </c>
      <c r="G221" s="218" t="s">
        <v>202</v>
      </c>
      <c r="H221" s="219">
        <v>1</v>
      </c>
      <c r="I221" s="220"/>
      <c r="J221" s="221">
        <f>ROUND(I221*H221,2)</f>
        <v>0</v>
      </c>
      <c r="K221" s="217" t="s">
        <v>19</v>
      </c>
      <c r="L221" s="222"/>
      <c r="M221" s="223" t="s">
        <v>19</v>
      </c>
      <c r="N221" s="224" t="s">
        <v>43</v>
      </c>
      <c r="O221" s="81"/>
      <c r="P221" s="206">
        <f>O221*H221</f>
        <v>0</v>
      </c>
      <c r="Q221" s="206">
        <v>0.0045999999999999999</v>
      </c>
      <c r="R221" s="206">
        <f>Q221*H221</f>
        <v>0.0045999999999999999</v>
      </c>
      <c r="S221" s="206">
        <v>0</v>
      </c>
      <c r="T221" s="20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153</v>
      </c>
      <c r="AT221" s="208" t="s">
        <v>150</v>
      </c>
      <c r="AU221" s="208" t="s">
        <v>82</v>
      </c>
      <c r="AY221" s="14" t="s">
        <v>117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4" t="s">
        <v>80</v>
      </c>
      <c r="BK221" s="209">
        <f>ROUND(I221*H221,2)</f>
        <v>0</v>
      </c>
      <c r="BL221" s="14" t="s">
        <v>125</v>
      </c>
      <c r="BM221" s="208" t="s">
        <v>512</v>
      </c>
    </row>
    <row r="222" s="2" customFormat="1" ht="78" customHeight="1">
      <c r="A222" s="35"/>
      <c r="B222" s="36"/>
      <c r="C222" s="215" t="s">
        <v>513</v>
      </c>
      <c r="D222" s="215" t="s">
        <v>150</v>
      </c>
      <c r="E222" s="216" t="s">
        <v>514</v>
      </c>
      <c r="F222" s="217" t="s">
        <v>515</v>
      </c>
      <c r="G222" s="218" t="s">
        <v>202</v>
      </c>
      <c r="H222" s="219">
        <v>1</v>
      </c>
      <c r="I222" s="220"/>
      <c r="J222" s="221">
        <f>ROUND(I222*H222,2)</f>
        <v>0</v>
      </c>
      <c r="K222" s="217" t="s">
        <v>19</v>
      </c>
      <c r="L222" s="222"/>
      <c r="M222" s="223" t="s">
        <v>19</v>
      </c>
      <c r="N222" s="224" t="s">
        <v>43</v>
      </c>
      <c r="O222" s="81"/>
      <c r="P222" s="206">
        <f>O222*H222</f>
        <v>0</v>
      </c>
      <c r="Q222" s="206">
        <v>0.0044000000000000003</v>
      </c>
      <c r="R222" s="206">
        <f>Q222*H222</f>
        <v>0.0044000000000000003</v>
      </c>
      <c r="S222" s="206">
        <v>0</v>
      </c>
      <c r="T222" s="20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153</v>
      </c>
      <c r="AT222" s="208" t="s">
        <v>150</v>
      </c>
      <c r="AU222" s="208" t="s">
        <v>82</v>
      </c>
      <c r="AY222" s="14" t="s">
        <v>117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4" t="s">
        <v>80</v>
      </c>
      <c r="BK222" s="209">
        <f>ROUND(I222*H222,2)</f>
        <v>0</v>
      </c>
      <c r="BL222" s="14" t="s">
        <v>125</v>
      </c>
      <c r="BM222" s="208" t="s">
        <v>516</v>
      </c>
    </row>
    <row r="223" s="2" customFormat="1" ht="37.8" customHeight="1">
      <c r="A223" s="35"/>
      <c r="B223" s="36"/>
      <c r="C223" s="197" t="s">
        <v>517</v>
      </c>
      <c r="D223" s="197" t="s">
        <v>120</v>
      </c>
      <c r="E223" s="198" t="s">
        <v>518</v>
      </c>
      <c r="F223" s="199" t="s">
        <v>519</v>
      </c>
      <c r="G223" s="200" t="s">
        <v>237</v>
      </c>
      <c r="H223" s="201">
        <v>3</v>
      </c>
      <c r="I223" s="202"/>
      <c r="J223" s="203">
        <f>ROUND(I223*H223,2)</f>
        <v>0</v>
      </c>
      <c r="K223" s="199" t="s">
        <v>124</v>
      </c>
      <c r="L223" s="41"/>
      <c r="M223" s="204" t="s">
        <v>19</v>
      </c>
      <c r="N223" s="205" t="s">
        <v>43</v>
      </c>
      <c r="O223" s="81"/>
      <c r="P223" s="206">
        <f>O223*H223</f>
        <v>0</v>
      </c>
      <c r="Q223" s="206">
        <v>0.0037000000000000002</v>
      </c>
      <c r="R223" s="206">
        <f>Q223*H223</f>
        <v>0.011100000000000001</v>
      </c>
      <c r="S223" s="206">
        <v>0</v>
      </c>
      <c r="T223" s="20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125</v>
      </c>
      <c r="AT223" s="208" t="s">
        <v>120</v>
      </c>
      <c r="AU223" s="208" t="s">
        <v>82</v>
      </c>
      <c r="AY223" s="14" t="s">
        <v>117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4" t="s">
        <v>80</v>
      </c>
      <c r="BK223" s="209">
        <f>ROUND(I223*H223,2)</f>
        <v>0</v>
      </c>
      <c r="BL223" s="14" t="s">
        <v>125</v>
      </c>
      <c r="BM223" s="208" t="s">
        <v>520</v>
      </c>
    </row>
    <row r="224" s="2" customFormat="1">
      <c r="A224" s="35"/>
      <c r="B224" s="36"/>
      <c r="C224" s="37"/>
      <c r="D224" s="210" t="s">
        <v>127</v>
      </c>
      <c r="E224" s="37"/>
      <c r="F224" s="211" t="s">
        <v>521</v>
      </c>
      <c r="G224" s="37"/>
      <c r="H224" s="37"/>
      <c r="I224" s="212"/>
      <c r="J224" s="37"/>
      <c r="K224" s="37"/>
      <c r="L224" s="41"/>
      <c r="M224" s="213"/>
      <c r="N224" s="214"/>
      <c r="O224" s="81"/>
      <c r="P224" s="81"/>
      <c r="Q224" s="81"/>
      <c r="R224" s="81"/>
      <c r="S224" s="81"/>
      <c r="T224" s="82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127</v>
      </c>
      <c r="AU224" s="14" t="s">
        <v>82</v>
      </c>
    </row>
    <row r="225" s="2" customFormat="1" ht="55.5" customHeight="1">
      <c r="A225" s="35"/>
      <c r="B225" s="36"/>
      <c r="C225" s="215" t="s">
        <v>522</v>
      </c>
      <c r="D225" s="215" t="s">
        <v>150</v>
      </c>
      <c r="E225" s="216" t="s">
        <v>523</v>
      </c>
      <c r="F225" s="217" t="s">
        <v>524</v>
      </c>
      <c r="G225" s="218" t="s">
        <v>202</v>
      </c>
      <c r="H225" s="219">
        <v>1</v>
      </c>
      <c r="I225" s="220"/>
      <c r="J225" s="221">
        <f>ROUND(I225*H225,2)</f>
        <v>0</v>
      </c>
      <c r="K225" s="217" t="s">
        <v>19</v>
      </c>
      <c r="L225" s="222"/>
      <c r="M225" s="223" t="s">
        <v>19</v>
      </c>
      <c r="N225" s="224" t="s">
        <v>43</v>
      </c>
      <c r="O225" s="81"/>
      <c r="P225" s="206">
        <f>O225*H225</f>
        <v>0</v>
      </c>
      <c r="Q225" s="206">
        <v>0.010500000000000001</v>
      </c>
      <c r="R225" s="206">
        <f>Q225*H225</f>
        <v>0.010500000000000001</v>
      </c>
      <c r="S225" s="206">
        <v>0</v>
      </c>
      <c r="T225" s="20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153</v>
      </c>
      <c r="AT225" s="208" t="s">
        <v>150</v>
      </c>
      <c r="AU225" s="208" t="s">
        <v>82</v>
      </c>
      <c r="AY225" s="14" t="s">
        <v>117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4" t="s">
        <v>80</v>
      </c>
      <c r="BK225" s="209">
        <f>ROUND(I225*H225,2)</f>
        <v>0</v>
      </c>
      <c r="BL225" s="14" t="s">
        <v>125</v>
      </c>
      <c r="BM225" s="208" t="s">
        <v>525</v>
      </c>
    </row>
    <row r="226" s="2" customFormat="1" ht="78" customHeight="1">
      <c r="A226" s="35"/>
      <c r="B226" s="36"/>
      <c r="C226" s="215" t="s">
        <v>526</v>
      </c>
      <c r="D226" s="215" t="s">
        <v>150</v>
      </c>
      <c r="E226" s="216" t="s">
        <v>527</v>
      </c>
      <c r="F226" s="217" t="s">
        <v>528</v>
      </c>
      <c r="G226" s="218" t="s">
        <v>202</v>
      </c>
      <c r="H226" s="219">
        <v>2</v>
      </c>
      <c r="I226" s="220"/>
      <c r="J226" s="221">
        <f>ROUND(I226*H226,2)</f>
        <v>0</v>
      </c>
      <c r="K226" s="217" t="s">
        <v>19</v>
      </c>
      <c r="L226" s="222"/>
      <c r="M226" s="223" t="s">
        <v>19</v>
      </c>
      <c r="N226" s="224" t="s">
        <v>43</v>
      </c>
      <c r="O226" s="81"/>
      <c r="P226" s="206">
        <f>O226*H226</f>
        <v>0</v>
      </c>
      <c r="Q226" s="206">
        <v>0.0126</v>
      </c>
      <c r="R226" s="206">
        <f>Q226*H226</f>
        <v>0.0252</v>
      </c>
      <c r="S226" s="206">
        <v>0</v>
      </c>
      <c r="T226" s="20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153</v>
      </c>
      <c r="AT226" s="208" t="s">
        <v>150</v>
      </c>
      <c r="AU226" s="208" t="s">
        <v>82</v>
      </c>
      <c r="AY226" s="14" t="s">
        <v>117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4" t="s">
        <v>80</v>
      </c>
      <c r="BK226" s="209">
        <f>ROUND(I226*H226,2)</f>
        <v>0</v>
      </c>
      <c r="BL226" s="14" t="s">
        <v>125</v>
      </c>
      <c r="BM226" s="208" t="s">
        <v>529</v>
      </c>
    </row>
    <row r="227" s="2" customFormat="1" ht="37.8" customHeight="1">
      <c r="A227" s="35"/>
      <c r="B227" s="36"/>
      <c r="C227" s="197" t="s">
        <v>530</v>
      </c>
      <c r="D227" s="197" t="s">
        <v>120</v>
      </c>
      <c r="E227" s="198" t="s">
        <v>531</v>
      </c>
      <c r="F227" s="199" t="s">
        <v>532</v>
      </c>
      <c r="G227" s="200" t="s">
        <v>185</v>
      </c>
      <c r="H227" s="201">
        <v>3</v>
      </c>
      <c r="I227" s="202"/>
      <c r="J227" s="203">
        <f>ROUND(I227*H227,2)</f>
        <v>0</v>
      </c>
      <c r="K227" s="199" t="s">
        <v>324</v>
      </c>
      <c r="L227" s="41"/>
      <c r="M227" s="204" t="s">
        <v>19</v>
      </c>
      <c r="N227" s="205" t="s">
        <v>43</v>
      </c>
      <c r="O227" s="81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8" t="s">
        <v>125</v>
      </c>
      <c r="AT227" s="208" t="s">
        <v>120</v>
      </c>
      <c r="AU227" s="208" t="s">
        <v>82</v>
      </c>
      <c r="AY227" s="14" t="s">
        <v>117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4" t="s">
        <v>80</v>
      </c>
      <c r="BK227" s="209">
        <f>ROUND(I227*H227,2)</f>
        <v>0</v>
      </c>
      <c r="BL227" s="14" t="s">
        <v>125</v>
      </c>
      <c r="BM227" s="208" t="s">
        <v>533</v>
      </c>
    </row>
    <row r="228" s="2" customFormat="1" ht="49.05" customHeight="1">
      <c r="A228" s="35"/>
      <c r="B228" s="36"/>
      <c r="C228" s="197" t="s">
        <v>534</v>
      </c>
      <c r="D228" s="197" t="s">
        <v>120</v>
      </c>
      <c r="E228" s="198" t="s">
        <v>535</v>
      </c>
      <c r="F228" s="199" t="s">
        <v>536</v>
      </c>
      <c r="G228" s="200" t="s">
        <v>237</v>
      </c>
      <c r="H228" s="201">
        <v>1</v>
      </c>
      <c r="I228" s="202"/>
      <c r="J228" s="203">
        <f>ROUND(I228*H228,2)</f>
        <v>0</v>
      </c>
      <c r="K228" s="199" t="s">
        <v>19</v>
      </c>
      <c r="L228" s="41"/>
      <c r="M228" s="204" t="s">
        <v>19</v>
      </c>
      <c r="N228" s="205" t="s">
        <v>43</v>
      </c>
      <c r="O228" s="81"/>
      <c r="P228" s="206">
        <f>O228*H228</f>
        <v>0</v>
      </c>
      <c r="Q228" s="206">
        <v>0.03039</v>
      </c>
      <c r="R228" s="206">
        <f>Q228*H228</f>
        <v>0.03039</v>
      </c>
      <c r="S228" s="206">
        <v>0</v>
      </c>
      <c r="T228" s="20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125</v>
      </c>
      <c r="AT228" s="208" t="s">
        <v>120</v>
      </c>
      <c r="AU228" s="208" t="s">
        <v>82</v>
      </c>
      <c r="AY228" s="14" t="s">
        <v>117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4" t="s">
        <v>80</v>
      </c>
      <c r="BK228" s="209">
        <f>ROUND(I228*H228,2)</f>
        <v>0</v>
      </c>
      <c r="BL228" s="14" t="s">
        <v>125</v>
      </c>
      <c r="BM228" s="208" t="s">
        <v>537</v>
      </c>
    </row>
    <row r="229" s="2" customFormat="1" ht="89.25" customHeight="1">
      <c r="A229" s="35"/>
      <c r="B229" s="36"/>
      <c r="C229" s="215" t="s">
        <v>538</v>
      </c>
      <c r="D229" s="215" t="s">
        <v>150</v>
      </c>
      <c r="E229" s="216" t="s">
        <v>539</v>
      </c>
      <c r="F229" s="217" t="s">
        <v>540</v>
      </c>
      <c r="G229" s="218" t="s">
        <v>237</v>
      </c>
      <c r="H229" s="219">
        <v>1</v>
      </c>
      <c r="I229" s="220"/>
      <c r="J229" s="221">
        <f>ROUND(I229*H229,2)</f>
        <v>0</v>
      </c>
      <c r="K229" s="217" t="s">
        <v>19</v>
      </c>
      <c r="L229" s="222"/>
      <c r="M229" s="223" t="s">
        <v>19</v>
      </c>
      <c r="N229" s="224" t="s">
        <v>43</v>
      </c>
      <c r="O229" s="81"/>
      <c r="P229" s="206">
        <f>O229*H229</f>
        <v>0</v>
      </c>
      <c r="Q229" s="206">
        <v>1.0000000000000001E-05</v>
      </c>
      <c r="R229" s="206">
        <f>Q229*H229</f>
        <v>1.0000000000000001E-05</v>
      </c>
      <c r="S229" s="206">
        <v>0</v>
      </c>
      <c r="T229" s="20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153</v>
      </c>
      <c r="AT229" s="208" t="s">
        <v>150</v>
      </c>
      <c r="AU229" s="208" t="s">
        <v>82</v>
      </c>
      <c r="AY229" s="14" t="s">
        <v>117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4" t="s">
        <v>80</v>
      </c>
      <c r="BK229" s="209">
        <f>ROUND(I229*H229,2)</f>
        <v>0</v>
      </c>
      <c r="BL229" s="14" t="s">
        <v>125</v>
      </c>
      <c r="BM229" s="208" t="s">
        <v>541</v>
      </c>
    </row>
    <row r="230" s="2" customFormat="1">
      <c r="A230" s="35"/>
      <c r="B230" s="36"/>
      <c r="C230" s="37"/>
      <c r="D230" s="225" t="s">
        <v>159</v>
      </c>
      <c r="E230" s="37"/>
      <c r="F230" s="226" t="s">
        <v>542</v>
      </c>
      <c r="G230" s="37"/>
      <c r="H230" s="37"/>
      <c r="I230" s="212"/>
      <c r="J230" s="37"/>
      <c r="K230" s="37"/>
      <c r="L230" s="41"/>
      <c r="M230" s="213"/>
      <c r="N230" s="214"/>
      <c r="O230" s="81"/>
      <c r="P230" s="81"/>
      <c r="Q230" s="81"/>
      <c r="R230" s="81"/>
      <c r="S230" s="81"/>
      <c r="T230" s="82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159</v>
      </c>
      <c r="AU230" s="14" t="s">
        <v>82</v>
      </c>
    </row>
    <row r="231" s="2" customFormat="1" ht="66.75" customHeight="1">
      <c r="A231" s="35"/>
      <c r="B231" s="36"/>
      <c r="C231" s="215" t="s">
        <v>543</v>
      </c>
      <c r="D231" s="215" t="s">
        <v>150</v>
      </c>
      <c r="E231" s="216" t="s">
        <v>544</v>
      </c>
      <c r="F231" s="217" t="s">
        <v>545</v>
      </c>
      <c r="G231" s="218" t="s">
        <v>202</v>
      </c>
      <c r="H231" s="219">
        <v>1</v>
      </c>
      <c r="I231" s="220"/>
      <c r="J231" s="221">
        <f>ROUND(I231*H231,2)</f>
        <v>0</v>
      </c>
      <c r="K231" s="217" t="s">
        <v>19</v>
      </c>
      <c r="L231" s="222"/>
      <c r="M231" s="223" t="s">
        <v>19</v>
      </c>
      <c r="N231" s="224" t="s">
        <v>43</v>
      </c>
      <c r="O231" s="81"/>
      <c r="P231" s="206">
        <f>O231*H231</f>
        <v>0</v>
      </c>
      <c r="Q231" s="206">
        <v>1.0000000000000001E-05</v>
      </c>
      <c r="R231" s="206">
        <f>Q231*H231</f>
        <v>1.0000000000000001E-05</v>
      </c>
      <c r="S231" s="206">
        <v>0</v>
      </c>
      <c r="T231" s="20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153</v>
      </c>
      <c r="AT231" s="208" t="s">
        <v>150</v>
      </c>
      <c r="AU231" s="208" t="s">
        <v>82</v>
      </c>
      <c r="AY231" s="14" t="s">
        <v>117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4" t="s">
        <v>80</v>
      </c>
      <c r="BK231" s="209">
        <f>ROUND(I231*H231,2)</f>
        <v>0</v>
      </c>
      <c r="BL231" s="14" t="s">
        <v>125</v>
      </c>
      <c r="BM231" s="208" t="s">
        <v>546</v>
      </c>
    </row>
    <row r="232" s="2" customFormat="1" ht="21.75" customHeight="1">
      <c r="A232" s="35"/>
      <c r="B232" s="36"/>
      <c r="C232" s="197" t="s">
        <v>547</v>
      </c>
      <c r="D232" s="197" t="s">
        <v>120</v>
      </c>
      <c r="E232" s="198" t="s">
        <v>548</v>
      </c>
      <c r="F232" s="199" t="s">
        <v>549</v>
      </c>
      <c r="G232" s="200" t="s">
        <v>202</v>
      </c>
      <c r="H232" s="201">
        <v>1</v>
      </c>
      <c r="I232" s="202"/>
      <c r="J232" s="203">
        <f>ROUND(I232*H232,2)</f>
        <v>0</v>
      </c>
      <c r="K232" s="199" t="s">
        <v>19</v>
      </c>
      <c r="L232" s="41"/>
      <c r="M232" s="204" t="s">
        <v>19</v>
      </c>
      <c r="N232" s="205" t="s">
        <v>43</v>
      </c>
      <c r="O232" s="81"/>
      <c r="P232" s="206">
        <f>O232*H232</f>
        <v>0</v>
      </c>
      <c r="Q232" s="206">
        <v>1.0000000000000001E-05</v>
      </c>
      <c r="R232" s="206">
        <f>Q232*H232</f>
        <v>1.0000000000000001E-05</v>
      </c>
      <c r="S232" s="206">
        <v>0</v>
      </c>
      <c r="T232" s="20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125</v>
      </c>
      <c r="AT232" s="208" t="s">
        <v>120</v>
      </c>
      <c r="AU232" s="208" t="s">
        <v>82</v>
      </c>
      <c r="AY232" s="14" t="s">
        <v>117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4" t="s">
        <v>80</v>
      </c>
      <c r="BK232" s="209">
        <f>ROUND(I232*H232,2)</f>
        <v>0</v>
      </c>
      <c r="BL232" s="14" t="s">
        <v>125</v>
      </c>
      <c r="BM232" s="208" t="s">
        <v>550</v>
      </c>
    </row>
    <row r="233" s="2" customFormat="1" ht="24.15" customHeight="1">
      <c r="A233" s="35"/>
      <c r="B233" s="36"/>
      <c r="C233" s="197" t="s">
        <v>551</v>
      </c>
      <c r="D233" s="197" t="s">
        <v>120</v>
      </c>
      <c r="E233" s="198" t="s">
        <v>552</v>
      </c>
      <c r="F233" s="199" t="s">
        <v>553</v>
      </c>
      <c r="G233" s="200" t="s">
        <v>202</v>
      </c>
      <c r="H233" s="201">
        <v>1</v>
      </c>
      <c r="I233" s="202"/>
      <c r="J233" s="203">
        <f>ROUND(I233*H233,2)</f>
        <v>0</v>
      </c>
      <c r="K233" s="199" t="s">
        <v>19</v>
      </c>
      <c r="L233" s="41"/>
      <c r="M233" s="204" t="s">
        <v>19</v>
      </c>
      <c r="N233" s="205" t="s">
        <v>43</v>
      </c>
      <c r="O233" s="81"/>
      <c r="P233" s="206">
        <f>O233*H233</f>
        <v>0</v>
      </c>
      <c r="Q233" s="206">
        <v>1.0000000000000001E-05</v>
      </c>
      <c r="R233" s="206">
        <f>Q233*H233</f>
        <v>1.0000000000000001E-05</v>
      </c>
      <c r="S233" s="206">
        <v>0</v>
      </c>
      <c r="T233" s="20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125</v>
      </c>
      <c r="AT233" s="208" t="s">
        <v>120</v>
      </c>
      <c r="AU233" s="208" t="s">
        <v>82</v>
      </c>
      <c r="AY233" s="14" t="s">
        <v>117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4" t="s">
        <v>80</v>
      </c>
      <c r="BK233" s="209">
        <f>ROUND(I233*H233,2)</f>
        <v>0</v>
      </c>
      <c r="BL233" s="14" t="s">
        <v>125</v>
      </c>
      <c r="BM233" s="208" t="s">
        <v>554</v>
      </c>
    </row>
    <row r="234" s="2" customFormat="1" ht="49.05" customHeight="1">
      <c r="A234" s="35"/>
      <c r="B234" s="36"/>
      <c r="C234" s="197" t="s">
        <v>555</v>
      </c>
      <c r="D234" s="197" t="s">
        <v>120</v>
      </c>
      <c r="E234" s="198" t="s">
        <v>471</v>
      </c>
      <c r="F234" s="199" t="s">
        <v>556</v>
      </c>
      <c r="G234" s="200" t="s">
        <v>237</v>
      </c>
      <c r="H234" s="201">
        <v>1</v>
      </c>
      <c r="I234" s="202"/>
      <c r="J234" s="203">
        <f>ROUND(I234*H234,2)</f>
        <v>0</v>
      </c>
      <c r="K234" s="199" t="s">
        <v>124</v>
      </c>
      <c r="L234" s="41"/>
      <c r="M234" s="204" t="s">
        <v>19</v>
      </c>
      <c r="N234" s="205" t="s">
        <v>43</v>
      </c>
      <c r="O234" s="81"/>
      <c r="P234" s="206">
        <f>O234*H234</f>
        <v>0</v>
      </c>
      <c r="Q234" s="206">
        <v>1.0000000000000001E-05</v>
      </c>
      <c r="R234" s="206">
        <f>Q234*H234</f>
        <v>1.0000000000000001E-05</v>
      </c>
      <c r="S234" s="206">
        <v>0.028000000000000001</v>
      </c>
      <c r="T234" s="207">
        <f>S234*H234</f>
        <v>0.028000000000000001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125</v>
      </c>
      <c r="AT234" s="208" t="s">
        <v>120</v>
      </c>
      <c r="AU234" s="208" t="s">
        <v>82</v>
      </c>
      <c r="AY234" s="14" t="s">
        <v>117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4" t="s">
        <v>80</v>
      </c>
      <c r="BK234" s="209">
        <f>ROUND(I234*H234,2)</f>
        <v>0</v>
      </c>
      <c r="BL234" s="14" t="s">
        <v>125</v>
      </c>
      <c r="BM234" s="208" t="s">
        <v>557</v>
      </c>
    </row>
    <row r="235" s="2" customFormat="1">
      <c r="A235" s="35"/>
      <c r="B235" s="36"/>
      <c r="C235" s="37"/>
      <c r="D235" s="210" t="s">
        <v>127</v>
      </c>
      <c r="E235" s="37"/>
      <c r="F235" s="211" t="s">
        <v>558</v>
      </c>
      <c r="G235" s="37"/>
      <c r="H235" s="37"/>
      <c r="I235" s="212"/>
      <c r="J235" s="37"/>
      <c r="K235" s="37"/>
      <c r="L235" s="41"/>
      <c r="M235" s="213"/>
      <c r="N235" s="214"/>
      <c r="O235" s="81"/>
      <c r="P235" s="81"/>
      <c r="Q235" s="81"/>
      <c r="R235" s="81"/>
      <c r="S235" s="81"/>
      <c r="T235" s="82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127</v>
      </c>
      <c r="AU235" s="14" t="s">
        <v>82</v>
      </c>
    </row>
    <row r="236" s="2" customFormat="1" ht="16.5" customHeight="1">
      <c r="A236" s="35"/>
      <c r="B236" s="36"/>
      <c r="C236" s="197" t="s">
        <v>559</v>
      </c>
      <c r="D236" s="197" t="s">
        <v>120</v>
      </c>
      <c r="E236" s="198" t="s">
        <v>560</v>
      </c>
      <c r="F236" s="199" t="s">
        <v>561</v>
      </c>
      <c r="G236" s="200" t="s">
        <v>202</v>
      </c>
      <c r="H236" s="201">
        <v>6</v>
      </c>
      <c r="I236" s="202"/>
      <c r="J236" s="203">
        <f>ROUND(I236*H236,2)</f>
        <v>0</v>
      </c>
      <c r="K236" s="199" t="s">
        <v>124</v>
      </c>
      <c r="L236" s="41"/>
      <c r="M236" s="204" t="s">
        <v>19</v>
      </c>
      <c r="N236" s="205" t="s">
        <v>43</v>
      </c>
      <c r="O236" s="81"/>
      <c r="P236" s="206">
        <f>O236*H236</f>
        <v>0</v>
      </c>
      <c r="Q236" s="206">
        <v>1.0000000000000001E-05</v>
      </c>
      <c r="R236" s="206">
        <f>Q236*H236</f>
        <v>6.0000000000000008E-05</v>
      </c>
      <c r="S236" s="206">
        <v>0.028000000000000001</v>
      </c>
      <c r="T236" s="207">
        <f>S236*H236</f>
        <v>0.16800000000000001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125</v>
      </c>
      <c r="AT236" s="208" t="s">
        <v>120</v>
      </c>
      <c r="AU236" s="208" t="s">
        <v>82</v>
      </c>
      <c r="AY236" s="14" t="s">
        <v>117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4" t="s">
        <v>80</v>
      </c>
      <c r="BK236" s="209">
        <f>ROUND(I236*H236,2)</f>
        <v>0</v>
      </c>
      <c r="BL236" s="14" t="s">
        <v>125</v>
      </c>
      <c r="BM236" s="208" t="s">
        <v>562</v>
      </c>
    </row>
    <row r="237" s="2" customFormat="1">
      <c r="A237" s="35"/>
      <c r="B237" s="36"/>
      <c r="C237" s="37"/>
      <c r="D237" s="210" t="s">
        <v>127</v>
      </c>
      <c r="E237" s="37"/>
      <c r="F237" s="211" t="s">
        <v>563</v>
      </c>
      <c r="G237" s="37"/>
      <c r="H237" s="37"/>
      <c r="I237" s="212"/>
      <c r="J237" s="37"/>
      <c r="K237" s="37"/>
      <c r="L237" s="41"/>
      <c r="M237" s="213"/>
      <c r="N237" s="214"/>
      <c r="O237" s="81"/>
      <c r="P237" s="81"/>
      <c r="Q237" s="81"/>
      <c r="R237" s="81"/>
      <c r="S237" s="81"/>
      <c r="T237" s="82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127</v>
      </c>
      <c r="AU237" s="14" t="s">
        <v>82</v>
      </c>
    </row>
    <row r="238" s="2" customFormat="1" ht="44.25" customHeight="1">
      <c r="A238" s="35"/>
      <c r="B238" s="36"/>
      <c r="C238" s="197" t="s">
        <v>564</v>
      </c>
      <c r="D238" s="197" t="s">
        <v>120</v>
      </c>
      <c r="E238" s="198" t="s">
        <v>565</v>
      </c>
      <c r="F238" s="199" t="s">
        <v>566</v>
      </c>
      <c r="G238" s="200" t="s">
        <v>185</v>
      </c>
      <c r="H238" s="201">
        <v>3</v>
      </c>
      <c r="I238" s="202"/>
      <c r="J238" s="203">
        <f>ROUND(I238*H238,2)</f>
        <v>0</v>
      </c>
      <c r="K238" s="199" t="s">
        <v>124</v>
      </c>
      <c r="L238" s="41"/>
      <c r="M238" s="204" t="s">
        <v>19</v>
      </c>
      <c r="N238" s="205" t="s">
        <v>43</v>
      </c>
      <c r="O238" s="81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125</v>
      </c>
      <c r="AT238" s="208" t="s">
        <v>120</v>
      </c>
      <c r="AU238" s="208" t="s">
        <v>82</v>
      </c>
      <c r="AY238" s="14" t="s">
        <v>117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4" t="s">
        <v>80</v>
      </c>
      <c r="BK238" s="209">
        <f>ROUND(I238*H238,2)</f>
        <v>0</v>
      </c>
      <c r="BL238" s="14" t="s">
        <v>125</v>
      </c>
      <c r="BM238" s="208" t="s">
        <v>567</v>
      </c>
    </row>
    <row r="239" s="2" customFormat="1">
      <c r="A239" s="35"/>
      <c r="B239" s="36"/>
      <c r="C239" s="37"/>
      <c r="D239" s="210" t="s">
        <v>127</v>
      </c>
      <c r="E239" s="37"/>
      <c r="F239" s="211" t="s">
        <v>568</v>
      </c>
      <c r="G239" s="37"/>
      <c r="H239" s="37"/>
      <c r="I239" s="212"/>
      <c r="J239" s="37"/>
      <c r="K239" s="37"/>
      <c r="L239" s="41"/>
      <c r="M239" s="213"/>
      <c r="N239" s="214"/>
      <c r="O239" s="81"/>
      <c r="P239" s="81"/>
      <c r="Q239" s="81"/>
      <c r="R239" s="81"/>
      <c r="S239" s="81"/>
      <c r="T239" s="82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127</v>
      </c>
      <c r="AU239" s="14" t="s">
        <v>82</v>
      </c>
    </row>
    <row r="240" s="12" customFormat="1" ht="22.8" customHeight="1">
      <c r="A240" s="12"/>
      <c r="B240" s="181"/>
      <c r="C240" s="182"/>
      <c r="D240" s="183" t="s">
        <v>71</v>
      </c>
      <c r="E240" s="195" t="s">
        <v>569</v>
      </c>
      <c r="F240" s="195" t="s">
        <v>570</v>
      </c>
      <c r="G240" s="182"/>
      <c r="H240" s="182"/>
      <c r="I240" s="185"/>
      <c r="J240" s="196">
        <f>BK240</f>
        <v>0</v>
      </c>
      <c r="K240" s="182"/>
      <c r="L240" s="187"/>
      <c r="M240" s="188"/>
      <c r="N240" s="189"/>
      <c r="O240" s="189"/>
      <c r="P240" s="190">
        <f>SUM(P241:P276)</f>
        <v>0</v>
      </c>
      <c r="Q240" s="189"/>
      <c r="R240" s="190">
        <f>SUM(R241:R276)</f>
        <v>0.95491999999999988</v>
      </c>
      <c r="S240" s="189"/>
      <c r="T240" s="191">
        <f>SUM(T241:T276)</f>
        <v>1.1326000000000001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2" t="s">
        <v>82</v>
      </c>
      <c r="AT240" s="193" t="s">
        <v>71</v>
      </c>
      <c r="AU240" s="193" t="s">
        <v>80</v>
      </c>
      <c r="AY240" s="192" t="s">
        <v>117</v>
      </c>
      <c r="BK240" s="194">
        <f>SUM(BK241:BK276)</f>
        <v>0</v>
      </c>
    </row>
    <row r="241" s="2" customFormat="1" ht="24.15" customHeight="1">
      <c r="A241" s="35"/>
      <c r="B241" s="36"/>
      <c r="C241" s="197" t="s">
        <v>571</v>
      </c>
      <c r="D241" s="197" t="s">
        <v>120</v>
      </c>
      <c r="E241" s="198" t="s">
        <v>572</v>
      </c>
      <c r="F241" s="199" t="s">
        <v>573</v>
      </c>
      <c r="G241" s="200" t="s">
        <v>131</v>
      </c>
      <c r="H241" s="201">
        <v>40</v>
      </c>
      <c r="I241" s="202"/>
      <c r="J241" s="203">
        <f>ROUND(I241*H241,2)</f>
        <v>0</v>
      </c>
      <c r="K241" s="199" t="s">
        <v>124</v>
      </c>
      <c r="L241" s="41"/>
      <c r="M241" s="204" t="s">
        <v>19</v>
      </c>
      <c r="N241" s="205" t="s">
        <v>43</v>
      </c>
      <c r="O241" s="81"/>
      <c r="P241" s="206">
        <f>O241*H241</f>
        <v>0</v>
      </c>
      <c r="Q241" s="206">
        <v>5.0000000000000002E-05</v>
      </c>
      <c r="R241" s="206">
        <f>Q241*H241</f>
        <v>0.002</v>
      </c>
      <c r="S241" s="206">
        <v>0.0053200000000000001</v>
      </c>
      <c r="T241" s="207">
        <f>S241*H241</f>
        <v>0.21279999999999999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8" t="s">
        <v>125</v>
      </c>
      <c r="AT241" s="208" t="s">
        <v>120</v>
      </c>
      <c r="AU241" s="208" t="s">
        <v>82</v>
      </c>
      <c r="AY241" s="14" t="s">
        <v>117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4" t="s">
        <v>80</v>
      </c>
      <c r="BK241" s="209">
        <f>ROUND(I241*H241,2)</f>
        <v>0</v>
      </c>
      <c r="BL241" s="14" t="s">
        <v>125</v>
      </c>
      <c r="BM241" s="208" t="s">
        <v>574</v>
      </c>
    </row>
    <row r="242" s="2" customFormat="1">
      <c r="A242" s="35"/>
      <c r="B242" s="36"/>
      <c r="C242" s="37"/>
      <c r="D242" s="210" t="s">
        <v>127</v>
      </c>
      <c r="E242" s="37"/>
      <c r="F242" s="211" t="s">
        <v>575</v>
      </c>
      <c r="G242" s="37"/>
      <c r="H242" s="37"/>
      <c r="I242" s="212"/>
      <c r="J242" s="37"/>
      <c r="K242" s="37"/>
      <c r="L242" s="41"/>
      <c r="M242" s="213"/>
      <c r="N242" s="214"/>
      <c r="O242" s="81"/>
      <c r="P242" s="81"/>
      <c r="Q242" s="81"/>
      <c r="R242" s="81"/>
      <c r="S242" s="81"/>
      <c r="T242" s="82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127</v>
      </c>
      <c r="AU242" s="14" t="s">
        <v>82</v>
      </c>
    </row>
    <row r="243" s="2" customFormat="1" ht="49.05" customHeight="1">
      <c r="A243" s="35"/>
      <c r="B243" s="36"/>
      <c r="C243" s="197" t="s">
        <v>576</v>
      </c>
      <c r="D243" s="197" t="s">
        <v>120</v>
      </c>
      <c r="E243" s="198" t="s">
        <v>577</v>
      </c>
      <c r="F243" s="199" t="s">
        <v>578</v>
      </c>
      <c r="G243" s="200" t="s">
        <v>131</v>
      </c>
      <c r="H243" s="201">
        <v>6</v>
      </c>
      <c r="I243" s="202"/>
      <c r="J243" s="203">
        <f>ROUND(I243*H243,2)</f>
        <v>0</v>
      </c>
      <c r="K243" s="199" t="s">
        <v>124</v>
      </c>
      <c r="L243" s="41"/>
      <c r="M243" s="204" t="s">
        <v>19</v>
      </c>
      <c r="N243" s="205" t="s">
        <v>43</v>
      </c>
      <c r="O243" s="81"/>
      <c r="P243" s="206">
        <f>O243*H243</f>
        <v>0</v>
      </c>
      <c r="Q243" s="206">
        <v>0.00117</v>
      </c>
      <c r="R243" s="206">
        <f>Q243*H243</f>
        <v>0.0070200000000000002</v>
      </c>
      <c r="S243" s="206">
        <v>0</v>
      </c>
      <c r="T243" s="20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125</v>
      </c>
      <c r="AT243" s="208" t="s">
        <v>120</v>
      </c>
      <c r="AU243" s="208" t="s">
        <v>82</v>
      </c>
      <c r="AY243" s="14" t="s">
        <v>117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4" t="s">
        <v>80</v>
      </c>
      <c r="BK243" s="209">
        <f>ROUND(I243*H243,2)</f>
        <v>0</v>
      </c>
      <c r="BL243" s="14" t="s">
        <v>125</v>
      </c>
      <c r="BM243" s="208" t="s">
        <v>579</v>
      </c>
    </row>
    <row r="244" s="2" customFormat="1">
      <c r="A244" s="35"/>
      <c r="B244" s="36"/>
      <c r="C244" s="37"/>
      <c r="D244" s="210" t="s">
        <v>127</v>
      </c>
      <c r="E244" s="37"/>
      <c r="F244" s="211" t="s">
        <v>580</v>
      </c>
      <c r="G244" s="37"/>
      <c r="H244" s="37"/>
      <c r="I244" s="212"/>
      <c r="J244" s="37"/>
      <c r="K244" s="37"/>
      <c r="L244" s="41"/>
      <c r="M244" s="213"/>
      <c r="N244" s="214"/>
      <c r="O244" s="81"/>
      <c r="P244" s="81"/>
      <c r="Q244" s="81"/>
      <c r="R244" s="81"/>
      <c r="S244" s="81"/>
      <c r="T244" s="82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127</v>
      </c>
      <c r="AU244" s="14" t="s">
        <v>82</v>
      </c>
    </row>
    <row r="245" s="2" customFormat="1" ht="49.05" customHeight="1">
      <c r="A245" s="35"/>
      <c r="B245" s="36"/>
      <c r="C245" s="197" t="s">
        <v>581</v>
      </c>
      <c r="D245" s="197" t="s">
        <v>120</v>
      </c>
      <c r="E245" s="198" t="s">
        <v>582</v>
      </c>
      <c r="F245" s="199" t="s">
        <v>583</v>
      </c>
      <c r="G245" s="200" t="s">
        <v>131</v>
      </c>
      <c r="H245" s="201">
        <v>2</v>
      </c>
      <c r="I245" s="202"/>
      <c r="J245" s="203">
        <f>ROUND(I245*H245,2)</f>
        <v>0</v>
      </c>
      <c r="K245" s="199" t="s">
        <v>124</v>
      </c>
      <c r="L245" s="41"/>
      <c r="M245" s="204" t="s">
        <v>19</v>
      </c>
      <c r="N245" s="205" t="s">
        <v>43</v>
      </c>
      <c r="O245" s="81"/>
      <c r="P245" s="206">
        <f>O245*H245</f>
        <v>0</v>
      </c>
      <c r="Q245" s="206">
        <v>0.00158</v>
      </c>
      <c r="R245" s="206">
        <f>Q245*H245</f>
        <v>0.00316</v>
      </c>
      <c r="S245" s="206">
        <v>0</v>
      </c>
      <c r="T245" s="20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125</v>
      </c>
      <c r="AT245" s="208" t="s">
        <v>120</v>
      </c>
      <c r="AU245" s="208" t="s">
        <v>82</v>
      </c>
      <c r="AY245" s="14" t="s">
        <v>117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4" t="s">
        <v>80</v>
      </c>
      <c r="BK245" s="209">
        <f>ROUND(I245*H245,2)</f>
        <v>0</v>
      </c>
      <c r="BL245" s="14" t="s">
        <v>125</v>
      </c>
      <c r="BM245" s="208" t="s">
        <v>584</v>
      </c>
    </row>
    <row r="246" s="2" customFormat="1">
      <c r="A246" s="35"/>
      <c r="B246" s="36"/>
      <c r="C246" s="37"/>
      <c r="D246" s="210" t="s">
        <v>127</v>
      </c>
      <c r="E246" s="37"/>
      <c r="F246" s="211" t="s">
        <v>585</v>
      </c>
      <c r="G246" s="37"/>
      <c r="H246" s="37"/>
      <c r="I246" s="212"/>
      <c r="J246" s="37"/>
      <c r="K246" s="37"/>
      <c r="L246" s="41"/>
      <c r="M246" s="213"/>
      <c r="N246" s="214"/>
      <c r="O246" s="81"/>
      <c r="P246" s="81"/>
      <c r="Q246" s="81"/>
      <c r="R246" s="81"/>
      <c r="S246" s="81"/>
      <c r="T246" s="82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127</v>
      </c>
      <c r="AU246" s="14" t="s">
        <v>82</v>
      </c>
    </row>
    <row r="247" s="2" customFormat="1" ht="49.05" customHeight="1">
      <c r="A247" s="35"/>
      <c r="B247" s="36"/>
      <c r="C247" s="197" t="s">
        <v>586</v>
      </c>
      <c r="D247" s="197" t="s">
        <v>120</v>
      </c>
      <c r="E247" s="198" t="s">
        <v>587</v>
      </c>
      <c r="F247" s="199" t="s">
        <v>588</v>
      </c>
      <c r="G247" s="200" t="s">
        <v>131</v>
      </c>
      <c r="H247" s="201">
        <v>2</v>
      </c>
      <c r="I247" s="202"/>
      <c r="J247" s="203">
        <f>ROUND(I247*H247,2)</f>
        <v>0</v>
      </c>
      <c r="K247" s="199" t="s">
        <v>124</v>
      </c>
      <c r="L247" s="41"/>
      <c r="M247" s="204" t="s">
        <v>19</v>
      </c>
      <c r="N247" s="205" t="s">
        <v>43</v>
      </c>
      <c r="O247" s="81"/>
      <c r="P247" s="206">
        <f>O247*H247</f>
        <v>0</v>
      </c>
      <c r="Q247" s="206">
        <v>0.00199</v>
      </c>
      <c r="R247" s="206">
        <f>Q247*H247</f>
        <v>0.00398</v>
      </c>
      <c r="S247" s="206">
        <v>0</v>
      </c>
      <c r="T247" s="20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8" t="s">
        <v>125</v>
      </c>
      <c r="AT247" s="208" t="s">
        <v>120</v>
      </c>
      <c r="AU247" s="208" t="s">
        <v>82</v>
      </c>
      <c r="AY247" s="14" t="s">
        <v>117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4" t="s">
        <v>80</v>
      </c>
      <c r="BK247" s="209">
        <f>ROUND(I247*H247,2)</f>
        <v>0</v>
      </c>
      <c r="BL247" s="14" t="s">
        <v>125</v>
      </c>
      <c r="BM247" s="208" t="s">
        <v>589</v>
      </c>
    </row>
    <row r="248" s="2" customFormat="1">
      <c r="A248" s="35"/>
      <c r="B248" s="36"/>
      <c r="C248" s="37"/>
      <c r="D248" s="210" t="s">
        <v>127</v>
      </c>
      <c r="E248" s="37"/>
      <c r="F248" s="211" t="s">
        <v>590</v>
      </c>
      <c r="G248" s="37"/>
      <c r="H248" s="37"/>
      <c r="I248" s="212"/>
      <c r="J248" s="37"/>
      <c r="K248" s="37"/>
      <c r="L248" s="41"/>
      <c r="M248" s="213"/>
      <c r="N248" s="214"/>
      <c r="O248" s="81"/>
      <c r="P248" s="81"/>
      <c r="Q248" s="81"/>
      <c r="R248" s="81"/>
      <c r="S248" s="81"/>
      <c r="T248" s="82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127</v>
      </c>
      <c r="AU248" s="14" t="s">
        <v>82</v>
      </c>
    </row>
    <row r="249" s="2" customFormat="1" ht="49.05" customHeight="1">
      <c r="A249" s="35"/>
      <c r="B249" s="36"/>
      <c r="C249" s="197" t="s">
        <v>591</v>
      </c>
      <c r="D249" s="197" t="s">
        <v>120</v>
      </c>
      <c r="E249" s="198" t="s">
        <v>592</v>
      </c>
      <c r="F249" s="199" t="s">
        <v>593</v>
      </c>
      <c r="G249" s="200" t="s">
        <v>131</v>
      </c>
      <c r="H249" s="201">
        <v>25</v>
      </c>
      <c r="I249" s="202"/>
      <c r="J249" s="203">
        <f>ROUND(I249*H249,2)</f>
        <v>0</v>
      </c>
      <c r="K249" s="199" t="s">
        <v>124</v>
      </c>
      <c r="L249" s="41"/>
      <c r="M249" s="204" t="s">
        <v>19</v>
      </c>
      <c r="N249" s="205" t="s">
        <v>43</v>
      </c>
      <c r="O249" s="81"/>
      <c r="P249" s="206">
        <f>O249*H249</f>
        <v>0</v>
      </c>
      <c r="Q249" s="206">
        <v>0.00296</v>
      </c>
      <c r="R249" s="206">
        <f>Q249*H249</f>
        <v>0.073999999999999996</v>
      </c>
      <c r="S249" s="206">
        <v>0</v>
      </c>
      <c r="T249" s="20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125</v>
      </c>
      <c r="AT249" s="208" t="s">
        <v>120</v>
      </c>
      <c r="AU249" s="208" t="s">
        <v>82</v>
      </c>
      <c r="AY249" s="14" t="s">
        <v>117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4" t="s">
        <v>80</v>
      </c>
      <c r="BK249" s="209">
        <f>ROUND(I249*H249,2)</f>
        <v>0</v>
      </c>
      <c r="BL249" s="14" t="s">
        <v>125</v>
      </c>
      <c r="BM249" s="208" t="s">
        <v>594</v>
      </c>
    </row>
    <row r="250" s="2" customFormat="1">
      <c r="A250" s="35"/>
      <c r="B250" s="36"/>
      <c r="C250" s="37"/>
      <c r="D250" s="210" t="s">
        <v>127</v>
      </c>
      <c r="E250" s="37"/>
      <c r="F250" s="211" t="s">
        <v>595</v>
      </c>
      <c r="G250" s="37"/>
      <c r="H250" s="37"/>
      <c r="I250" s="212"/>
      <c r="J250" s="37"/>
      <c r="K250" s="37"/>
      <c r="L250" s="41"/>
      <c r="M250" s="213"/>
      <c r="N250" s="214"/>
      <c r="O250" s="81"/>
      <c r="P250" s="81"/>
      <c r="Q250" s="81"/>
      <c r="R250" s="81"/>
      <c r="S250" s="81"/>
      <c r="T250" s="82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127</v>
      </c>
      <c r="AU250" s="14" t="s">
        <v>82</v>
      </c>
    </row>
    <row r="251" s="2" customFormat="1" ht="49.05" customHeight="1">
      <c r="A251" s="35"/>
      <c r="B251" s="36"/>
      <c r="C251" s="197" t="s">
        <v>596</v>
      </c>
      <c r="D251" s="197" t="s">
        <v>120</v>
      </c>
      <c r="E251" s="198" t="s">
        <v>597</v>
      </c>
      <c r="F251" s="199" t="s">
        <v>598</v>
      </c>
      <c r="G251" s="200" t="s">
        <v>131</v>
      </c>
      <c r="H251" s="201">
        <v>25</v>
      </c>
      <c r="I251" s="202"/>
      <c r="J251" s="203">
        <f>ROUND(I251*H251,2)</f>
        <v>0</v>
      </c>
      <c r="K251" s="199" t="s">
        <v>124</v>
      </c>
      <c r="L251" s="41"/>
      <c r="M251" s="204" t="s">
        <v>19</v>
      </c>
      <c r="N251" s="205" t="s">
        <v>43</v>
      </c>
      <c r="O251" s="81"/>
      <c r="P251" s="206">
        <f>O251*H251</f>
        <v>0</v>
      </c>
      <c r="Q251" s="206">
        <v>0.0037599999999999999</v>
      </c>
      <c r="R251" s="206">
        <f>Q251*H251</f>
        <v>0.094</v>
      </c>
      <c r="S251" s="206">
        <v>0</v>
      </c>
      <c r="T251" s="20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125</v>
      </c>
      <c r="AT251" s="208" t="s">
        <v>120</v>
      </c>
      <c r="AU251" s="208" t="s">
        <v>82</v>
      </c>
      <c r="AY251" s="14" t="s">
        <v>117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4" t="s">
        <v>80</v>
      </c>
      <c r="BK251" s="209">
        <f>ROUND(I251*H251,2)</f>
        <v>0</v>
      </c>
      <c r="BL251" s="14" t="s">
        <v>125</v>
      </c>
      <c r="BM251" s="208" t="s">
        <v>599</v>
      </c>
    </row>
    <row r="252" s="2" customFormat="1">
      <c r="A252" s="35"/>
      <c r="B252" s="36"/>
      <c r="C252" s="37"/>
      <c r="D252" s="210" t="s">
        <v>127</v>
      </c>
      <c r="E252" s="37"/>
      <c r="F252" s="211" t="s">
        <v>600</v>
      </c>
      <c r="G252" s="37"/>
      <c r="H252" s="37"/>
      <c r="I252" s="212"/>
      <c r="J252" s="37"/>
      <c r="K252" s="37"/>
      <c r="L252" s="41"/>
      <c r="M252" s="213"/>
      <c r="N252" s="214"/>
      <c r="O252" s="81"/>
      <c r="P252" s="81"/>
      <c r="Q252" s="81"/>
      <c r="R252" s="81"/>
      <c r="S252" s="81"/>
      <c r="T252" s="82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127</v>
      </c>
      <c r="AU252" s="14" t="s">
        <v>82</v>
      </c>
    </row>
    <row r="253" s="2" customFormat="1" ht="49.05" customHeight="1">
      <c r="A253" s="35"/>
      <c r="B253" s="36"/>
      <c r="C253" s="197" t="s">
        <v>601</v>
      </c>
      <c r="D253" s="197" t="s">
        <v>120</v>
      </c>
      <c r="E253" s="198" t="s">
        <v>602</v>
      </c>
      <c r="F253" s="199" t="s">
        <v>603</v>
      </c>
      <c r="G253" s="200" t="s">
        <v>131</v>
      </c>
      <c r="H253" s="201">
        <v>20</v>
      </c>
      <c r="I253" s="202"/>
      <c r="J253" s="203">
        <f>ROUND(I253*H253,2)</f>
        <v>0</v>
      </c>
      <c r="K253" s="199" t="s">
        <v>124</v>
      </c>
      <c r="L253" s="41"/>
      <c r="M253" s="204" t="s">
        <v>19</v>
      </c>
      <c r="N253" s="205" t="s">
        <v>43</v>
      </c>
      <c r="O253" s="81"/>
      <c r="P253" s="206">
        <f>O253*H253</f>
        <v>0</v>
      </c>
      <c r="Q253" s="206">
        <v>0.0044000000000000003</v>
      </c>
      <c r="R253" s="206">
        <f>Q253*H253</f>
        <v>0.088000000000000009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125</v>
      </c>
      <c r="AT253" s="208" t="s">
        <v>120</v>
      </c>
      <c r="AU253" s="208" t="s">
        <v>82</v>
      </c>
      <c r="AY253" s="14" t="s">
        <v>117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14" t="s">
        <v>80</v>
      </c>
      <c r="BK253" s="209">
        <f>ROUND(I253*H253,2)</f>
        <v>0</v>
      </c>
      <c r="BL253" s="14" t="s">
        <v>125</v>
      </c>
      <c r="BM253" s="208" t="s">
        <v>604</v>
      </c>
    </row>
    <row r="254" s="2" customFormat="1">
      <c r="A254" s="35"/>
      <c r="B254" s="36"/>
      <c r="C254" s="37"/>
      <c r="D254" s="210" t="s">
        <v>127</v>
      </c>
      <c r="E254" s="37"/>
      <c r="F254" s="211" t="s">
        <v>605</v>
      </c>
      <c r="G254" s="37"/>
      <c r="H254" s="37"/>
      <c r="I254" s="212"/>
      <c r="J254" s="37"/>
      <c r="K254" s="37"/>
      <c r="L254" s="41"/>
      <c r="M254" s="213"/>
      <c r="N254" s="214"/>
      <c r="O254" s="81"/>
      <c r="P254" s="81"/>
      <c r="Q254" s="81"/>
      <c r="R254" s="81"/>
      <c r="S254" s="81"/>
      <c r="T254" s="82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127</v>
      </c>
      <c r="AU254" s="14" t="s">
        <v>82</v>
      </c>
    </row>
    <row r="255" s="2" customFormat="1" ht="49.05" customHeight="1">
      <c r="A255" s="35"/>
      <c r="B255" s="36"/>
      <c r="C255" s="197" t="s">
        <v>606</v>
      </c>
      <c r="D255" s="197" t="s">
        <v>120</v>
      </c>
      <c r="E255" s="198" t="s">
        <v>607</v>
      </c>
      <c r="F255" s="199" t="s">
        <v>608</v>
      </c>
      <c r="G255" s="200" t="s">
        <v>131</v>
      </c>
      <c r="H255" s="201">
        <v>65</v>
      </c>
      <c r="I255" s="202"/>
      <c r="J255" s="203">
        <f>ROUND(I255*H255,2)</f>
        <v>0</v>
      </c>
      <c r="K255" s="199" t="s">
        <v>124</v>
      </c>
      <c r="L255" s="41"/>
      <c r="M255" s="204" t="s">
        <v>19</v>
      </c>
      <c r="N255" s="205" t="s">
        <v>43</v>
      </c>
      <c r="O255" s="81"/>
      <c r="P255" s="206">
        <f>O255*H255</f>
        <v>0</v>
      </c>
      <c r="Q255" s="206">
        <v>0.0062899999999999996</v>
      </c>
      <c r="R255" s="206">
        <f>Q255*H255</f>
        <v>0.40884999999999999</v>
      </c>
      <c r="S255" s="206">
        <v>0</v>
      </c>
      <c r="T255" s="20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125</v>
      </c>
      <c r="AT255" s="208" t="s">
        <v>120</v>
      </c>
      <c r="AU255" s="208" t="s">
        <v>82</v>
      </c>
      <c r="AY255" s="14" t="s">
        <v>117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4" t="s">
        <v>80</v>
      </c>
      <c r="BK255" s="209">
        <f>ROUND(I255*H255,2)</f>
        <v>0</v>
      </c>
      <c r="BL255" s="14" t="s">
        <v>125</v>
      </c>
      <c r="BM255" s="208" t="s">
        <v>609</v>
      </c>
    </row>
    <row r="256" s="2" customFormat="1">
      <c r="A256" s="35"/>
      <c r="B256" s="36"/>
      <c r="C256" s="37"/>
      <c r="D256" s="210" t="s">
        <v>127</v>
      </c>
      <c r="E256" s="37"/>
      <c r="F256" s="211" t="s">
        <v>610</v>
      </c>
      <c r="G256" s="37"/>
      <c r="H256" s="37"/>
      <c r="I256" s="212"/>
      <c r="J256" s="37"/>
      <c r="K256" s="37"/>
      <c r="L256" s="41"/>
      <c r="M256" s="213"/>
      <c r="N256" s="214"/>
      <c r="O256" s="81"/>
      <c r="P256" s="81"/>
      <c r="Q256" s="81"/>
      <c r="R256" s="81"/>
      <c r="S256" s="81"/>
      <c r="T256" s="82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127</v>
      </c>
      <c r="AU256" s="14" t="s">
        <v>82</v>
      </c>
    </row>
    <row r="257" s="2" customFormat="1" ht="24.15" customHeight="1">
      <c r="A257" s="35"/>
      <c r="B257" s="36"/>
      <c r="C257" s="197" t="s">
        <v>611</v>
      </c>
      <c r="D257" s="197" t="s">
        <v>120</v>
      </c>
      <c r="E257" s="198" t="s">
        <v>612</v>
      </c>
      <c r="F257" s="199" t="s">
        <v>613</v>
      </c>
      <c r="G257" s="200" t="s">
        <v>131</v>
      </c>
      <c r="H257" s="201">
        <v>60</v>
      </c>
      <c r="I257" s="202"/>
      <c r="J257" s="203">
        <f>ROUND(I257*H257,2)</f>
        <v>0</v>
      </c>
      <c r="K257" s="199" t="s">
        <v>124</v>
      </c>
      <c r="L257" s="41"/>
      <c r="M257" s="204" t="s">
        <v>19</v>
      </c>
      <c r="N257" s="205" t="s">
        <v>43</v>
      </c>
      <c r="O257" s="81"/>
      <c r="P257" s="206">
        <f>O257*H257</f>
        <v>0</v>
      </c>
      <c r="Q257" s="206">
        <v>6.0000000000000002E-05</v>
      </c>
      <c r="R257" s="206">
        <f>Q257*H257</f>
        <v>0.0035999999999999999</v>
      </c>
      <c r="S257" s="206">
        <v>0.0084100000000000008</v>
      </c>
      <c r="T257" s="207">
        <f>S257*H257</f>
        <v>0.50460000000000005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125</v>
      </c>
      <c r="AT257" s="208" t="s">
        <v>120</v>
      </c>
      <c r="AU257" s="208" t="s">
        <v>82</v>
      </c>
      <c r="AY257" s="14" t="s">
        <v>117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4" t="s">
        <v>80</v>
      </c>
      <c r="BK257" s="209">
        <f>ROUND(I257*H257,2)</f>
        <v>0</v>
      </c>
      <c r="BL257" s="14" t="s">
        <v>125</v>
      </c>
      <c r="BM257" s="208" t="s">
        <v>614</v>
      </c>
    </row>
    <row r="258" s="2" customFormat="1">
      <c r="A258" s="35"/>
      <c r="B258" s="36"/>
      <c r="C258" s="37"/>
      <c r="D258" s="210" t="s">
        <v>127</v>
      </c>
      <c r="E258" s="37"/>
      <c r="F258" s="211" t="s">
        <v>615</v>
      </c>
      <c r="G258" s="37"/>
      <c r="H258" s="37"/>
      <c r="I258" s="212"/>
      <c r="J258" s="37"/>
      <c r="K258" s="37"/>
      <c r="L258" s="41"/>
      <c r="M258" s="213"/>
      <c r="N258" s="214"/>
      <c r="O258" s="81"/>
      <c r="P258" s="81"/>
      <c r="Q258" s="81"/>
      <c r="R258" s="81"/>
      <c r="S258" s="81"/>
      <c r="T258" s="82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127</v>
      </c>
      <c r="AU258" s="14" t="s">
        <v>82</v>
      </c>
    </row>
    <row r="259" s="2" customFormat="1" ht="24.15" customHeight="1">
      <c r="A259" s="35"/>
      <c r="B259" s="36"/>
      <c r="C259" s="197" t="s">
        <v>616</v>
      </c>
      <c r="D259" s="197" t="s">
        <v>120</v>
      </c>
      <c r="E259" s="198" t="s">
        <v>617</v>
      </c>
      <c r="F259" s="199" t="s">
        <v>618</v>
      </c>
      <c r="G259" s="200" t="s">
        <v>131</v>
      </c>
      <c r="H259" s="201">
        <v>30</v>
      </c>
      <c r="I259" s="202"/>
      <c r="J259" s="203">
        <f>ROUND(I259*H259,2)</f>
        <v>0</v>
      </c>
      <c r="K259" s="199" t="s">
        <v>124</v>
      </c>
      <c r="L259" s="41"/>
      <c r="M259" s="204" t="s">
        <v>19</v>
      </c>
      <c r="N259" s="205" t="s">
        <v>43</v>
      </c>
      <c r="O259" s="81"/>
      <c r="P259" s="206">
        <f>O259*H259</f>
        <v>0</v>
      </c>
      <c r="Q259" s="206">
        <v>0.00010000000000000001</v>
      </c>
      <c r="R259" s="206">
        <f>Q259*H259</f>
        <v>0.0030000000000000001</v>
      </c>
      <c r="S259" s="206">
        <v>0.01384</v>
      </c>
      <c r="T259" s="207">
        <f>S259*H259</f>
        <v>0.41520000000000001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125</v>
      </c>
      <c r="AT259" s="208" t="s">
        <v>120</v>
      </c>
      <c r="AU259" s="208" t="s">
        <v>82</v>
      </c>
      <c r="AY259" s="14" t="s">
        <v>117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4" t="s">
        <v>80</v>
      </c>
      <c r="BK259" s="209">
        <f>ROUND(I259*H259,2)</f>
        <v>0</v>
      </c>
      <c r="BL259" s="14" t="s">
        <v>125</v>
      </c>
      <c r="BM259" s="208" t="s">
        <v>619</v>
      </c>
    </row>
    <row r="260" s="2" customFormat="1">
      <c r="A260" s="35"/>
      <c r="B260" s="36"/>
      <c r="C260" s="37"/>
      <c r="D260" s="210" t="s">
        <v>127</v>
      </c>
      <c r="E260" s="37"/>
      <c r="F260" s="211" t="s">
        <v>620</v>
      </c>
      <c r="G260" s="37"/>
      <c r="H260" s="37"/>
      <c r="I260" s="212"/>
      <c r="J260" s="37"/>
      <c r="K260" s="37"/>
      <c r="L260" s="41"/>
      <c r="M260" s="213"/>
      <c r="N260" s="214"/>
      <c r="O260" s="81"/>
      <c r="P260" s="81"/>
      <c r="Q260" s="81"/>
      <c r="R260" s="81"/>
      <c r="S260" s="81"/>
      <c r="T260" s="82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127</v>
      </c>
      <c r="AU260" s="14" t="s">
        <v>82</v>
      </c>
    </row>
    <row r="261" s="2" customFormat="1" ht="37.8" customHeight="1">
      <c r="A261" s="35"/>
      <c r="B261" s="36"/>
      <c r="C261" s="197" t="s">
        <v>621</v>
      </c>
      <c r="D261" s="197" t="s">
        <v>120</v>
      </c>
      <c r="E261" s="198" t="s">
        <v>622</v>
      </c>
      <c r="F261" s="199" t="s">
        <v>623</v>
      </c>
      <c r="G261" s="200" t="s">
        <v>131</v>
      </c>
      <c r="H261" s="201">
        <v>18</v>
      </c>
      <c r="I261" s="202"/>
      <c r="J261" s="203">
        <f>ROUND(I261*H261,2)</f>
        <v>0</v>
      </c>
      <c r="K261" s="199" t="s">
        <v>124</v>
      </c>
      <c r="L261" s="41"/>
      <c r="M261" s="204" t="s">
        <v>19</v>
      </c>
      <c r="N261" s="205" t="s">
        <v>43</v>
      </c>
      <c r="O261" s="81"/>
      <c r="P261" s="206">
        <f>O261*H261</f>
        <v>0</v>
      </c>
      <c r="Q261" s="206">
        <v>0.013480000000000001</v>
      </c>
      <c r="R261" s="206">
        <f>Q261*H261</f>
        <v>0.24264000000000002</v>
      </c>
      <c r="S261" s="206">
        <v>0</v>
      </c>
      <c r="T261" s="20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125</v>
      </c>
      <c r="AT261" s="208" t="s">
        <v>120</v>
      </c>
      <c r="AU261" s="208" t="s">
        <v>82</v>
      </c>
      <c r="AY261" s="14" t="s">
        <v>117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4" t="s">
        <v>80</v>
      </c>
      <c r="BK261" s="209">
        <f>ROUND(I261*H261,2)</f>
        <v>0</v>
      </c>
      <c r="BL261" s="14" t="s">
        <v>125</v>
      </c>
      <c r="BM261" s="208" t="s">
        <v>624</v>
      </c>
    </row>
    <row r="262" s="2" customFormat="1">
      <c r="A262" s="35"/>
      <c r="B262" s="36"/>
      <c r="C262" s="37"/>
      <c r="D262" s="210" t="s">
        <v>127</v>
      </c>
      <c r="E262" s="37"/>
      <c r="F262" s="211" t="s">
        <v>625</v>
      </c>
      <c r="G262" s="37"/>
      <c r="H262" s="37"/>
      <c r="I262" s="212"/>
      <c r="J262" s="37"/>
      <c r="K262" s="37"/>
      <c r="L262" s="41"/>
      <c r="M262" s="213"/>
      <c r="N262" s="214"/>
      <c r="O262" s="81"/>
      <c r="P262" s="81"/>
      <c r="Q262" s="81"/>
      <c r="R262" s="81"/>
      <c r="S262" s="81"/>
      <c r="T262" s="82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127</v>
      </c>
      <c r="AU262" s="14" t="s">
        <v>82</v>
      </c>
    </row>
    <row r="263" s="2" customFormat="1" ht="44.25" customHeight="1">
      <c r="A263" s="35"/>
      <c r="B263" s="36"/>
      <c r="C263" s="197" t="s">
        <v>626</v>
      </c>
      <c r="D263" s="197" t="s">
        <v>120</v>
      </c>
      <c r="E263" s="198" t="s">
        <v>627</v>
      </c>
      <c r="F263" s="199" t="s">
        <v>628</v>
      </c>
      <c r="G263" s="200" t="s">
        <v>202</v>
      </c>
      <c r="H263" s="201">
        <v>1</v>
      </c>
      <c r="I263" s="202"/>
      <c r="J263" s="203">
        <f>ROUND(I263*H263,2)</f>
        <v>0</v>
      </c>
      <c r="K263" s="199" t="s">
        <v>124</v>
      </c>
      <c r="L263" s="41"/>
      <c r="M263" s="204" t="s">
        <v>19</v>
      </c>
      <c r="N263" s="205" t="s">
        <v>43</v>
      </c>
      <c r="O263" s="81"/>
      <c r="P263" s="206">
        <f>O263*H263</f>
        <v>0</v>
      </c>
      <c r="Q263" s="206">
        <v>0.0023700000000000001</v>
      </c>
      <c r="R263" s="206">
        <f>Q263*H263</f>
        <v>0.0023700000000000001</v>
      </c>
      <c r="S263" s="206">
        <v>0</v>
      </c>
      <c r="T263" s="20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125</v>
      </c>
      <c r="AT263" s="208" t="s">
        <v>120</v>
      </c>
      <c r="AU263" s="208" t="s">
        <v>82</v>
      </c>
      <c r="AY263" s="14" t="s">
        <v>117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4" t="s">
        <v>80</v>
      </c>
      <c r="BK263" s="209">
        <f>ROUND(I263*H263,2)</f>
        <v>0</v>
      </c>
      <c r="BL263" s="14" t="s">
        <v>125</v>
      </c>
      <c r="BM263" s="208" t="s">
        <v>629</v>
      </c>
    </row>
    <row r="264" s="2" customFormat="1">
      <c r="A264" s="35"/>
      <c r="B264" s="36"/>
      <c r="C264" s="37"/>
      <c r="D264" s="210" t="s">
        <v>127</v>
      </c>
      <c r="E264" s="37"/>
      <c r="F264" s="211" t="s">
        <v>630</v>
      </c>
      <c r="G264" s="37"/>
      <c r="H264" s="37"/>
      <c r="I264" s="212"/>
      <c r="J264" s="37"/>
      <c r="K264" s="37"/>
      <c r="L264" s="41"/>
      <c r="M264" s="213"/>
      <c r="N264" s="214"/>
      <c r="O264" s="81"/>
      <c r="P264" s="81"/>
      <c r="Q264" s="81"/>
      <c r="R264" s="81"/>
      <c r="S264" s="81"/>
      <c r="T264" s="82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127</v>
      </c>
      <c r="AU264" s="14" t="s">
        <v>82</v>
      </c>
    </row>
    <row r="265" s="2" customFormat="1" ht="24.15" customHeight="1">
      <c r="A265" s="35"/>
      <c r="B265" s="36"/>
      <c r="C265" s="197" t="s">
        <v>631</v>
      </c>
      <c r="D265" s="197" t="s">
        <v>120</v>
      </c>
      <c r="E265" s="198" t="s">
        <v>632</v>
      </c>
      <c r="F265" s="199" t="s">
        <v>633</v>
      </c>
      <c r="G265" s="200" t="s">
        <v>202</v>
      </c>
      <c r="H265" s="201">
        <v>10</v>
      </c>
      <c r="I265" s="202"/>
      <c r="J265" s="203">
        <f>ROUND(I265*H265,2)</f>
        <v>0</v>
      </c>
      <c r="K265" s="199" t="s">
        <v>124</v>
      </c>
      <c r="L265" s="41"/>
      <c r="M265" s="204" t="s">
        <v>19</v>
      </c>
      <c r="N265" s="205" t="s">
        <v>43</v>
      </c>
      <c r="O265" s="81"/>
      <c r="P265" s="206">
        <f>O265*H265</f>
        <v>0</v>
      </c>
      <c r="Q265" s="206">
        <v>0.0022300000000000002</v>
      </c>
      <c r="R265" s="206">
        <f>Q265*H265</f>
        <v>0.0223</v>
      </c>
      <c r="S265" s="206">
        <v>0</v>
      </c>
      <c r="T265" s="20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125</v>
      </c>
      <c r="AT265" s="208" t="s">
        <v>120</v>
      </c>
      <c r="AU265" s="208" t="s">
        <v>82</v>
      </c>
      <c r="AY265" s="14" t="s">
        <v>117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4" t="s">
        <v>80</v>
      </c>
      <c r="BK265" s="209">
        <f>ROUND(I265*H265,2)</f>
        <v>0</v>
      </c>
      <c r="BL265" s="14" t="s">
        <v>125</v>
      </c>
      <c r="BM265" s="208" t="s">
        <v>634</v>
      </c>
    </row>
    <row r="266" s="2" customFormat="1">
      <c r="A266" s="35"/>
      <c r="B266" s="36"/>
      <c r="C266" s="37"/>
      <c r="D266" s="210" t="s">
        <v>127</v>
      </c>
      <c r="E266" s="37"/>
      <c r="F266" s="211" t="s">
        <v>635</v>
      </c>
      <c r="G266" s="37"/>
      <c r="H266" s="37"/>
      <c r="I266" s="212"/>
      <c r="J266" s="37"/>
      <c r="K266" s="37"/>
      <c r="L266" s="41"/>
      <c r="M266" s="213"/>
      <c r="N266" s="214"/>
      <c r="O266" s="81"/>
      <c r="P266" s="81"/>
      <c r="Q266" s="81"/>
      <c r="R266" s="81"/>
      <c r="S266" s="81"/>
      <c r="T266" s="82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127</v>
      </c>
      <c r="AU266" s="14" t="s">
        <v>82</v>
      </c>
    </row>
    <row r="267" s="2" customFormat="1" ht="44.25" customHeight="1">
      <c r="A267" s="35"/>
      <c r="B267" s="36"/>
      <c r="C267" s="197" t="s">
        <v>636</v>
      </c>
      <c r="D267" s="197" t="s">
        <v>120</v>
      </c>
      <c r="E267" s="198" t="s">
        <v>637</v>
      </c>
      <c r="F267" s="199" t="s">
        <v>638</v>
      </c>
      <c r="G267" s="200" t="s">
        <v>131</v>
      </c>
      <c r="H267" s="201">
        <v>80</v>
      </c>
      <c r="I267" s="202"/>
      <c r="J267" s="203">
        <f>ROUND(I267*H267,2)</f>
        <v>0</v>
      </c>
      <c r="K267" s="199" t="s">
        <v>124</v>
      </c>
      <c r="L267" s="41"/>
      <c r="M267" s="204" t="s">
        <v>19</v>
      </c>
      <c r="N267" s="205" t="s">
        <v>43</v>
      </c>
      <c r="O267" s="81"/>
      <c r="P267" s="206">
        <f>O267*H267</f>
        <v>0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125</v>
      </c>
      <c r="AT267" s="208" t="s">
        <v>120</v>
      </c>
      <c r="AU267" s="208" t="s">
        <v>82</v>
      </c>
      <c r="AY267" s="14" t="s">
        <v>117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4" t="s">
        <v>80</v>
      </c>
      <c r="BK267" s="209">
        <f>ROUND(I267*H267,2)</f>
        <v>0</v>
      </c>
      <c r="BL267" s="14" t="s">
        <v>125</v>
      </c>
      <c r="BM267" s="208" t="s">
        <v>639</v>
      </c>
    </row>
    <row r="268" s="2" customFormat="1">
      <c r="A268" s="35"/>
      <c r="B268" s="36"/>
      <c r="C268" s="37"/>
      <c r="D268" s="210" t="s">
        <v>127</v>
      </c>
      <c r="E268" s="37"/>
      <c r="F268" s="211" t="s">
        <v>640</v>
      </c>
      <c r="G268" s="37"/>
      <c r="H268" s="37"/>
      <c r="I268" s="212"/>
      <c r="J268" s="37"/>
      <c r="K268" s="37"/>
      <c r="L268" s="41"/>
      <c r="M268" s="213"/>
      <c r="N268" s="214"/>
      <c r="O268" s="81"/>
      <c r="P268" s="81"/>
      <c r="Q268" s="81"/>
      <c r="R268" s="81"/>
      <c r="S268" s="81"/>
      <c r="T268" s="82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127</v>
      </c>
      <c r="AU268" s="14" t="s">
        <v>82</v>
      </c>
    </row>
    <row r="269" s="2" customFormat="1" ht="44.25" customHeight="1">
      <c r="A269" s="35"/>
      <c r="B269" s="36"/>
      <c r="C269" s="197" t="s">
        <v>641</v>
      </c>
      <c r="D269" s="197" t="s">
        <v>120</v>
      </c>
      <c r="E269" s="198" t="s">
        <v>642</v>
      </c>
      <c r="F269" s="199" t="s">
        <v>643</v>
      </c>
      <c r="G269" s="200" t="s">
        <v>131</v>
      </c>
      <c r="H269" s="201">
        <v>65</v>
      </c>
      <c r="I269" s="202"/>
      <c r="J269" s="203">
        <f>ROUND(I269*H269,2)</f>
        <v>0</v>
      </c>
      <c r="K269" s="199" t="s">
        <v>124</v>
      </c>
      <c r="L269" s="41"/>
      <c r="M269" s="204" t="s">
        <v>19</v>
      </c>
      <c r="N269" s="205" t="s">
        <v>43</v>
      </c>
      <c r="O269" s="81"/>
      <c r="P269" s="206">
        <f>O269*H269</f>
        <v>0</v>
      </c>
      <c r="Q269" s="206">
        <v>0</v>
      </c>
      <c r="R269" s="206">
        <f>Q269*H269</f>
        <v>0</v>
      </c>
      <c r="S269" s="206">
        <v>0</v>
      </c>
      <c r="T269" s="20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8" t="s">
        <v>125</v>
      </c>
      <c r="AT269" s="208" t="s">
        <v>120</v>
      </c>
      <c r="AU269" s="208" t="s">
        <v>82</v>
      </c>
      <c r="AY269" s="14" t="s">
        <v>117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14" t="s">
        <v>80</v>
      </c>
      <c r="BK269" s="209">
        <f>ROUND(I269*H269,2)</f>
        <v>0</v>
      </c>
      <c r="BL269" s="14" t="s">
        <v>125</v>
      </c>
      <c r="BM269" s="208" t="s">
        <v>644</v>
      </c>
    </row>
    <row r="270" s="2" customFormat="1">
      <c r="A270" s="35"/>
      <c r="B270" s="36"/>
      <c r="C270" s="37"/>
      <c r="D270" s="210" t="s">
        <v>127</v>
      </c>
      <c r="E270" s="37"/>
      <c r="F270" s="211" t="s">
        <v>645</v>
      </c>
      <c r="G270" s="37"/>
      <c r="H270" s="37"/>
      <c r="I270" s="212"/>
      <c r="J270" s="37"/>
      <c r="K270" s="37"/>
      <c r="L270" s="41"/>
      <c r="M270" s="213"/>
      <c r="N270" s="214"/>
      <c r="O270" s="81"/>
      <c r="P270" s="81"/>
      <c r="Q270" s="81"/>
      <c r="R270" s="81"/>
      <c r="S270" s="81"/>
      <c r="T270" s="82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127</v>
      </c>
      <c r="AU270" s="14" t="s">
        <v>82</v>
      </c>
    </row>
    <row r="271" s="2" customFormat="1" ht="44.25" customHeight="1">
      <c r="A271" s="35"/>
      <c r="B271" s="36"/>
      <c r="C271" s="197" t="s">
        <v>646</v>
      </c>
      <c r="D271" s="197" t="s">
        <v>120</v>
      </c>
      <c r="E271" s="198" t="s">
        <v>647</v>
      </c>
      <c r="F271" s="199" t="s">
        <v>648</v>
      </c>
      <c r="G271" s="200" t="s">
        <v>131</v>
      </c>
      <c r="H271" s="201">
        <v>18</v>
      </c>
      <c r="I271" s="202"/>
      <c r="J271" s="203">
        <f>ROUND(I271*H271,2)</f>
        <v>0</v>
      </c>
      <c r="K271" s="199" t="s">
        <v>124</v>
      </c>
      <c r="L271" s="41"/>
      <c r="M271" s="204" t="s">
        <v>19</v>
      </c>
      <c r="N271" s="205" t="s">
        <v>43</v>
      </c>
      <c r="O271" s="81"/>
      <c r="P271" s="206">
        <f>O271*H271</f>
        <v>0</v>
      </c>
      <c r="Q271" s="206">
        <v>0</v>
      </c>
      <c r="R271" s="206">
        <f>Q271*H271</f>
        <v>0</v>
      </c>
      <c r="S271" s="206">
        <v>0</v>
      </c>
      <c r="T271" s="20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125</v>
      </c>
      <c r="AT271" s="208" t="s">
        <v>120</v>
      </c>
      <c r="AU271" s="208" t="s">
        <v>82</v>
      </c>
      <c r="AY271" s="14" t="s">
        <v>117</v>
      </c>
      <c r="BE271" s="209">
        <f>IF(N271="základní",J271,0)</f>
        <v>0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14" t="s">
        <v>80</v>
      </c>
      <c r="BK271" s="209">
        <f>ROUND(I271*H271,2)</f>
        <v>0</v>
      </c>
      <c r="BL271" s="14" t="s">
        <v>125</v>
      </c>
      <c r="BM271" s="208" t="s">
        <v>649</v>
      </c>
    </row>
    <row r="272" s="2" customFormat="1">
      <c r="A272" s="35"/>
      <c r="B272" s="36"/>
      <c r="C272" s="37"/>
      <c r="D272" s="210" t="s">
        <v>127</v>
      </c>
      <c r="E272" s="37"/>
      <c r="F272" s="211" t="s">
        <v>650</v>
      </c>
      <c r="G272" s="37"/>
      <c r="H272" s="37"/>
      <c r="I272" s="212"/>
      <c r="J272" s="37"/>
      <c r="K272" s="37"/>
      <c r="L272" s="41"/>
      <c r="M272" s="213"/>
      <c r="N272" s="214"/>
      <c r="O272" s="81"/>
      <c r="P272" s="81"/>
      <c r="Q272" s="81"/>
      <c r="R272" s="81"/>
      <c r="S272" s="81"/>
      <c r="T272" s="82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127</v>
      </c>
      <c r="AU272" s="14" t="s">
        <v>82</v>
      </c>
    </row>
    <row r="273" s="2" customFormat="1" ht="24.15" customHeight="1">
      <c r="A273" s="35"/>
      <c r="B273" s="36"/>
      <c r="C273" s="197" t="s">
        <v>651</v>
      </c>
      <c r="D273" s="197" t="s">
        <v>120</v>
      </c>
      <c r="E273" s="198" t="s">
        <v>652</v>
      </c>
      <c r="F273" s="199" t="s">
        <v>653</v>
      </c>
      <c r="G273" s="200" t="s">
        <v>202</v>
      </c>
      <c r="H273" s="201">
        <v>20</v>
      </c>
      <c r="I273" s="202"/>
      <c r="J273" s="203">
        <f>ROUND(I273*H273,2)</f>
        <v>0</v>
      </c>
      <c r="K273" s="199" t="s">
        <v>19</v>
      </c>
      <c r="L273" s="41"/>
      <c r="M273" s="204" t="s">
        <v>19</v>
      </c>
      <c r="N273" s="205" t="s">
        <v>43</v>
      </c>
      <c r="O273" s="81"/>
      <c r="P273" s="206">
        <f>O273*H273</f>
        <v>0</v>
      </c>
      <c r="Q273" s="206">
        <v>0</v>
      </c>
      <c r="R273" s="206">
        <f>Q273*H273</f>
        <v>0</v>
      </c>
      <c r="S273" s="206">
        <v>0</v>
      </c>
      <c r="T273" s="20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8" t="s">
        <v>125</v>
      </c>
      <c r="AT273" s="208" t="s">
        <v>120</v>
      </c>
      <c r="AU273" s="208" t="s">
        <v>82</v>
      </c>
      <c r="AY273" s="14" t="s">
        <v>117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4" t="s">
        <v>80</v>
      </c>
      <c r="BK273" s="209">
        <f>ROUND(I273*H273,2)</f>
        <v>0</v>
      </c>
      <c r="BL273" s="14" t="s">
        <v>125</v>
      </c>
      <c r="BM273" s="208" t="s">
        <v>654</v>
      </c>
    </row>
    <row r="274" s="2" customFormat="1" ht="21.75" customHeight="1">
      <c r="A274" s="35"/>
      <c r="B274" s="36"/>
      <c r="C274" s="197" t="s">
        <v>655</v>
      </c>
      <c r="D274" s="197" t="s">
        <v>120</v>
      </c>
      <c r="E274" s="198" t="s">
        <v>656</v>
      </c>
      <c r="F274" s="199" t="s">
        <v>657</v>
      </c>
      <c r="G274" s="200" t="s">
        <v>202</v>
      </c>
      <c r="H274" s="201">
        <v>1</v>
      </c>
      <c r="I274" s="202"/>
      <c r="J274" s="203">
        <f>ROUND(I274*H274,2)</f>
        <v>0</v>
      </c>
      <c r="K274" s="199" t="s">
        <v>19</v>
      </c>
      <c r="L274" s="41"/>
      <c r="M274" s="204" t="s">
        <v>19</v>
      </c>
      <c r="N274" s="205" t="s">
        <v>43</v>
      </c>
      <c r="O274" s="81"/>
      <c r="P274" s="206">
        <f>O274*H274</f>
        <v>0</v>
      </c>
      <c r="Q274" s="206">
        <v>0</v>
      </c>
      <c r="R274" s="206">
        <f>Q274*H274</f>
        <v>0</v>
      </c>
      <c r="S274" s="206">
        <v>0</v>
      </c>
      <c r="T274" s="20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125</v>
      </c>
      <c r="AT274" s="208" t="s">
        <v>120</v>
      </c>
      <c r="AU274" s="208" t="s">
        <v>82</v>
      </c>
      <c r="AY274" s="14" t="s">
        <v>117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4" t="s">
        <v>80</v>
      </c>
      <c r="BK274" s="209">
        <f>ROUND(I274*H274,2)</f>
        <v>0</v>
      </c>
      <c r="BL274" s="14" t="s">
        <v>125</v>
      </c>
      <c r="BM274" s="208" t="s">
        <v>658</v>
      </c>
    </row>
    <row r="275" s="2" customFormat="1" ht="44.25" customHeight="1">
      <c r="A275" s="35"/>
      <c r="B275" s="36"/>
      <c r="C275" s="197" t="s">
        <v>659</v>
      </c>
      <c r="D275" s="197" t="s">
        <v>120</v>
      </c>
      <c r="E275" s="198" t="s">
        <v>660</v>
      </c>
      <c r="F275" s="199" t="s">
        <v>661</v>
      </c>
      <c r="G275" s="200" t="s">
        <v>185</v>
      </c>
      <c r="H275" s="201">
        <v>0.95499999999999996</v>
      </c>
      <c r="I275" s="202"/>
      <c r="J275" s="203">
        <f>ROUND(I275*H275,2)</f>
        <v>0</v>
      </c>
      <c r="K275" s="199" t="s">
        <v>124</v>
      </c>
      <c r="L275" s="41"/>
      <c r="M275" s="204" t="s">
        <v>19</v>
      </c>
      <c r="N275" s="205" t="s">
        <v>43</v>
      </c>
      <c r="O275" s="81"/>
      <c r="P275" s="206">
        <f>O275*H275</f>
        <v>0</v>
      </c>
      <c r="Q275" s="206">
        <v>0</v>
      </c>
      <c r="R275" s="206">
        <f>Q275*H275</f>
        <v>0</v>
      </c>
      <c r="S275" s="206">
        <v>0</v>
      </c>
      <c r="T275" s="20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125</v>
      </c>
      <c r="AT275" s="208" t="s">
        <v>120</v>
      </c>
      <c r="AU275" s="208" t="s">
        <v>82</v>
      </c>
      <c r="AY275" s="14" t="s">
        <v>117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14" t="s">
        <v>80</v>
      </c>
      <c r="BK275" s="209">
        <f>ROUND(I275*H275,2)</f>
        <v>0</v>
      </c>
      <c r="BL275" s="14" t="s">
        <v>125</v>
      </c>
      <c r="BM275" s="208" t="s">
        <v>662</v>
      </c>
    </row>
    <row r="276" s="2" customFormat="1">
      <c r="A276" s="35"/>
      <c r="B276" s="36"/>
      <c r="C276" s="37"/>
      <c r="D276" s="210" t="s">
        <v>127</v>
      </c>
      <c r="E276" s="37"/>
      <c r="F276" s="211" t="s">
        <v>663</v>
      </c>
      <c r="G276" s="37"/>
      <c r="H276" s="37"/>
      <c r="I276" s="212"/>
      <c r="J276" s="37"/>
      <c r="K276" s="37"/>
      <c r="L276" s="41"/>
      <c r="M276" s="213"/>
      <c r="N276" s="214"/>
      <c r="O276" s="81"/>
      <c r="P276" s="81"/>
      <c r="Q276" s="81"/>
      <c r="R276" s="81"/>
      <c r="S276" s="81"/>
      <c r="T276" s="82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127</v>
      </c>
      <c r="AU276" s="14" t="s">
        <v>82</v>
      </c>
    </row>
    <row r="277" s="12" customFormat="1" ht="22.8" customHeight="1">
      <c r="A277" s="12"/>
      <c r="B277" s="181"/>
      <c r="C277" s="182"/>
      <c r="D277" s="183" t="s">
        <v>71</v>
      </c>
      <c r="E277" s="195" t="s">
        <v>664</v>
      </c>
      <c r="F277" s="195" t="s">
        <v>665</v>
      </c>
      <c r="G277" s="182"/>
      <c r="H277" s="182"/>
      <c r="I277" s="185"/>
      <c r="J277" s="196">
        <f>BK277</f>
        <v>0</v>
      </c>
      <c r="K277" s="182"/>
      <c r="L277" s="187"/>
      <c r="M277" s="188"/>
      <c r="N277" s="189"/>
      <c r="O277" s="189"/>
      <c r="P277" s="190">
        <f>P278+SUM(P279:P349)</f>
        <v>0</v>
      </c>
      <c r="Q277" s="189"/>
      <c r="R277" s="190">
        <f>R278+SUM(R279:R349)</f>
        <v>0.40838000000000002</v>
      </c>
      <c r="S277" s="189"/>
      <c r="T277" s="191">
        <f>T278+SUM(T279:T349)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2" t="s">
        <v>82</v>
      </c>
      <c r="AT277" s="193" t="s">
        <v>71</v>
      </c>
      <c r="AU277" s="193" t="s">
        <v>80</v>
      </c>
      <c r="AY277" s="192" t="s">
        <v>117</v>
      </c>
      <c r="BK277" s="194">
        <f>BK278+SUM(BK279:BK349)</f>
        <v>0</v>
      </c>
    </row>
    <row r="278" s="2" customFormat="1" ht="24.15" customHeight="1">
      <c r="A278" s="35"/>
      <c r="B278" s="36"/>
      <c r="C278" s="197" t="s">
        <v>666</v>
      </c>
      <c r="D278" s="197" t="s">
        <v>120</v>
      </c>
      <c r="E278" s="198" t="s">
        <v>667</v>
      </c>
      <c r="F278" s="199" t="s">
        <v>668</v>
      </c>
      <c r="G278" s="200" t="s">
        <v>237</v>
      </c>
      <c r="H278" s="201">
        <v>1</v>
      </c>
      <c r="I278" s="202"/>
      <c r="J278" s="203">
        <f>ROUND(I278*H278,2)</f>
        <v>0</v>
      </c>
      <c r="K278" s="199" t="s">
        <v>124</v>
      </c>
      <c r="L278" s="41"/>
      <c r="M278" s="204" t="s">
        <v>19</v>
      </c>
      <c r="N278" s="205" t="s">
        <v>43</v>
      </c>
      <c r="O278" s="81"/>
      <c r="P278" s="206">
        <f>O278*H278</f>
        <v>0</v>
      </c>
      <c r="Q278" s="206">
        <v>0.01362</v>
      </c>
      <c r="R278" s="206">
        <f>Q278*H278</f>
        <v>0.01362</v>
      </c>
      <c r="S278" s="206">
        <v>0</v>
      </c>
      <c r="T278" s="20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8" t="s">
        <v>125</v>
      </c>
      <c r="AT278" s="208" t="s">
        <v>120</v>
      </c>
      <c r="AU278" s="208" t="s">
        <v>82</v>
      </c>
      <c r="AY278" s="14" t="s">
        <v>117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4" t="s">
        <v>80</v>
      </c>
      <c r="BK278" s="209">
        <f>ROUND(I278*H278,2)</f>
        <v>0</v>
      </c>
      <c r="BL278" s="14" t="s">
        <v>125</v>
      </c>
      <c r="BM278" s="208" t="s">
        <v>669</v>
      </c>
    </row>
    <row r="279" s="2" customFormat="1">
      <c r="A279" s="35"/>
      <c r="B279" s="36"/>
      <c r="C279" s="37"/>
      <c r="D279" s="210" t="s">
        <v>127</v>
      </c>
      <c r="E279" s="37"/>
      <c r="F279" s="211" t="s">
        <v>670</v>
      </c>
      <c r="G279" s="37"/>
      <c r="H279" s="37"/>
      <c r="I279" s="212"/>
      <c r="J279" s="37"/>
      <c r="K279" s="37"/>
      <c r="L279" s="41"/>
      <c r="M279" s="213"/>
      <c r="N279" s="214"/>
      <c r="O279" s="81"/>
      <c r="P279" s="81"/>
      <c r="Q279" s="81"/>
      <c r="R279" s="81"/>
      <c r="S279" s="81"/>
      <c r="T279" s="82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127</v>
      </c>
      <c r="AU279" s="14" t="s">
        <v>82</v>
      </c>
    </row>
    <row r="280" s="2" customFormat="1" ht="44.25" customHeight="1">
      <c r="A280" s="35"/>
      <c r="B280" s="36"/>
      <c r="C280" s="215" t="s">
        <v>671</v>
      </c>
      <c r="D280" s="215" t="s">
        <v>150</v>
      </c>
      <c r="E280" s="216" t="s">
        <v>672</v>
      </c>
      <c r="F280" s="217" t="s">
        <v>673</v>
      </c>
      <c r="G280" s="218" t="s">
        <v>202</v>
      </c>
      <c r="H280" s="219">
        <v>1</v>
      </c>
      <c r="I280" s="220"/>
      <c r="J280" s="221">
        <f>ROUND(I280*H280,2)</f>
        <v>0</v>
      </c>
      <c r="K280" s="217" t="s">
        <v>19</v>
      </c>
      <c r="L280" s="222"/>
      <c r="M280" s="223" t="s">
        <v>19</v>
      </c>
      <c r="N280" s="224" t="s">
        <v>43</v>
      </c>
      <c r="O280" s="81"/>
      <c r="P280" s="206">
        <f>O280*H280</f>
        <v>0</v>
      </c>
      <c r="Q280" s="206">
        <v>0.0093900000000000008</v>
      </c>
      <c r="R280" s="206">
        <f>Q280*H280</f>
        <v>0.0093900000000000008</v>
      </c>
      <c r="S280" s="206">
        <v>0</v>
      </c>
      <c r="T280" s="20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153</v>
      </c>
      <c r="AT280" s="208" t="s">
        <v>150</v>
      </c>
      <c r="AU280" s="208" t="s">
        <v>82</v>
      </c>
      <c r="AY280" s="14" t="s">
        <v>117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4" t="s">
        <v>80</v>
      </c>
      <c r="BK280" s="209">
        <f>ROUND(I280*H280,2)</f>
        <v>0</v>
      </c>
      <c r="BL280" s="14" t="s">
        <v>125</v>
      </c>
      <c r="BM280" s="208" t="s">
        <v>674</v>
      </c>
    </row>
    <row r="281" s="2" customFormat="1" ht="24.15" customHeight="1">
      <c r="A281" s="35"/>
      <c r="B281" s="36"/>
      <c r="C281" s="197" t="s">
        <v>675</v>
      </c>
      <c r="D281" s="197" t="s">
        <v>120</v>
      </c>
      <c r="E281" s="198" t="s">
        <v>676</v>
      </c>
      <c r="F281" s="199" t="s">
        <v>677</v>
      </c>
      <c r="G281" s="200" t="s">
        <v>237</v>
      </c>
      <c r="H281" s="201">
        <v>2</v>
      </c>
      <c r="I281" s="202"/>
      <c r="J281" s="203">
        <f>ROUND(I281*H281,2)</f>
        <v>0</v>
      </c>
      <c r="K281" s="199" t="s">
        <v>124</v>
      </c>
      <c r="L281" s="41"/>
      <c r="M281" s="204" t="s">
        <v>19</v>
      </c>
      <c r="N281" s="205" t="s">
        <v>43</v>
      </c>
      <c r="O281" s="81"/>
      <c r="P281" s="206">
        <f>O281*H281</f>
        <v>0</v>
      </c>
      <c r="Q281" s="206">
        <v>0.02486</v>
      </c>
      <c r="R281" s="206">
        <f>Q281*H281</f>
        <v>0.04972</v>
      </c>
      <c r="S281" s="206">
        <v>0</v>
      </c>
      <c r="T281" s="20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8" t="s">
        <v>125</v>
      </c>
      <c r="AT281" s="208" t="s">
        <v>120</v>
      </c>
      <c r="AU281" s="208" t="s">
        <v>82</v>
      </c>
      <c r="AY281" s="14" t="s">
        <v>117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4" t="s">
        <v>80</v>
      </c>
      <c r="BK281" s="209">
        <f>ROUND(I281*H281,2)</f>
        <v>0</v>
      </c>
      <c r="BL281" s="14" t="s">
        <v>125</v>
      </c>
      <c r="BM281" s="208" t="s">
        <v>678</v>
      </c>
    </row>
    <row r="282" s="2" customFormat="1">
      <c r="A282" s="35"/>
      <c r="B282" s="36"/>
      <c r="C282" s="37"/>
      <c r="D282" s="210" t="s">
        <v>127</v>
      </c>
      <c r="E282" s="37"/>
      <c r="F282" s="211" t="s">
        <v>679</v>
      </c>
      <c r="G282" s="37"/>
      <c r="H282" s="37"/>
      <c r="I282" s="212"/>
      <c r="J282" s="37"/>
      <c r="K282" s="37"/>
      <c r="L282" s="41"/>
      <c r="M282" s="213"/>
      <c r="N282" s="214"/>
      <c r="O282" s="81"/>
      <c r="P282" s="81"/>
      <c r="Q282" s="81"/>
      <c r="R282" s="81"/>
      <c r="S282" s="81"/>
      <c r="T282" s="82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127</v>
      </c>
      <c r="AU282" s="14" t="s">
        <v>82</v>
      </c>
    </row>
    <row r="283" s="2" customFormat="1" ht="24.15" customHeight="1">
      <c r="A283" s="35"/>
      <c r="B283" s="36"/>
      <c r="C283" s="197" t="s">
        <v>680</v>
      </c>
      <c r="D283" s="197" t="s">
        <v>120</v>
      </c>
      <c r="E283" s="198" t="s">
        <v>681</v>
      </c>
      <c r="F283" s="199" t="s">
        <v>682</v>
      </c>
      <c r="G283" s="200" t="s">
        <v>237</v>
      </c>
      <c r="H283" s="201">
        <v>4</v>
      </c>
      <c r="I283" s="202"/>
      <c r="J283" s="203">
        <f>ROUND(I283*H283,2)</f>
        <v>0</v>
      </c>
      <c r="K283" s="199" t="s">
        <v>124</v>
      </c>
      <c r="L283" s="41"/>
      <c r="M283" s="204" t="s">
        <v>19</v>
      </c>
      <c r="N283" s="205" t="s">
        <v>43</v>
      </c>
      <c r="O283" s="81"/>
      <c r="P283" s="206">
        <f>O283*H283</f>
        <v>0</v>
      </c>
      <c r="Q283" s="206">
        <v>0.030429999999999999</v>
      </c>
      <c r="R283" s="206">
        <f>Q283*H283</f>
        <v>0.12172</v>
      </c>
      <c r="S283" s="206">
        <v>0</v>
      </c>
      <c r="T283" s="20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8" t="s">
        <v>125</v>
      </c>
      <c r="AT283" s="208" t="s">
        <v>120</v>
      </c>
      <c r="AU283" s="208" t="s">
        <v>82</v>
      </c>
      <c r="AY283" s="14" t="s">
        <v>117</v>
      </c>
      <c r="BE283" s="209">
        <f>IF(N283="základní",J283,0)</f>
        <v>0</v>
      </c>
      <c r="BF283" s="209">
        <f>IF(N283="snížená",J283,0)</f>
        <v>0</v>
      </c>
      <c r="BG283" s="209">
        <f>IF(N283="zákl. přenesená",J283,0)</f>
        <v>0</v>
      </c>
      <c r="BH283" s="209">
        <f>IF(N283="sníž. přenesená",J283,0)</f>
        <v>0</v>
      </c>
      <c r="BI283" s="209">
        <f>IF(N283="nulová",J283,0)</f>
        <v>0</v>
      </c>
      <c r="BJ283" s="14" t="s">
        <v>80</v>
      </c>
      <c r="BK283" s="209">
        <f>ROUND(I283*H283,2)</f>
        <v>0</v>
      </c>
      <c r="BL283" s="14" t="s">
        <v>125</v>
      </c>
      <c r="BM283" s="208" t="s">
        <v>683</v>
      </c>
    </row>
    <row r="284" s="2" customFormat="1">
      <c r="A284" s="35"/>
      <c r="B284" s="36"/>
      <c r="C284" s="37"/>
      <c r="D284" s="210" t="s">
        <v>127</v>
      </c>
      <c r="E284" s="37"/>
      <c r="F284" s="211" t="s">
        <v>684</v>
      </c>
      <c r="G284" s="37"/>
      <c r="H284" s="37"/>
      <c r="I284" s="212"/>
      <c r="J284" s="37"/>
      <c r="K284" s="37"/>
      <c r="L284" s="41"/>
      <c r="M284" s="213"/>
      <c r="N284" s="214"/>
      <c r="O284" s="81"/>
      <c r="P284" s="81"/>
      <c r="Q284" s="81"/>
      <c r="R284" s="81"/>
      <c r="S284" s="81"/>
      <c r="T284" s="82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127</v>
      </c>
      <c r="AU284" s="14" t="s">
        <v>82</v>
      </c>
    </row>
    <row r="285" s="2" customFormat="1" ht="24.15" customHeight="1">
      <c r="A285" s="35"/>
      <c r="B285" s="36"/>
      <c r="C285" s="197" t="s">
        <v>685</v>
      </c>
      <c r="D285" s="197" t="s">
        <v>120</v>
      </c>
      <c r="E285" s="198" t="s">
        <v>686</v>
      </c>
      <c r="F285" s="199" t="s">
        <v>687</v>
      </c>
      <c r="G285" s="200" t="s">
        <v>237</v>
      </c>
      <c r="H285" s="201">
        <v>3</v>
      </c>
      <c r="I285" s="202"/>
      <c r="J285" s="203">
        <f>ROUND(I285*H285,2)</f>
        <v>0</v>
      </c>
      <c r="K285" s="199" t="s">
        <v>124</v>
      </c>
      <c r="L285" s="41"/>
      <c r="M285" s="204" t="s">
        <v>19</v>
      </c>
      <c r="N285" s="205" t="s">
        <v>43</v>
      </c>
      <c r="O285" s="81"/>
      <c r="P285" s="206">
        <f>O285*H285</f>
        <v>0</v>
      </c>
      <c r="Q285" s="206">
        <v>0.0068999999999999999</v>
      </c>
      <c r="R285" s="206">
        <f>Q285*H285</f>
        <v>0.0207</v>
      </c>
      <c r="S285" s="206">
        <v>0</v>
      </c>
      <c r="T285" s="20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8" t="s">
        <v>125</v>
      </c>
      <c r="AT285" s="208" t="s">
        <v>120</v>
      </c>
      <c r="AU285" s="208" t="s">
        <v>82</v>
      </c>
      <c r="AY285" s="14" t="s">
        <v>117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4" t="s">
        <v>80</v>
      </c>
      <c r="BK285" s="209">
        <f>ROUND(I285*H285,2)</f>
        <v>0</v>
      </c>
      <c r="BL285" s="14" t="s">
        <v>125</v>
      </c>
      <c r="BM285" s="208" t="s">
        <v>688</v>
      </c>
    </row>
    <row r="286" s="2" customFormat="1">
      <c r="A286" s="35"/>
      <c r="B286" s="36"/>
      <c r="C286" s="37"/>
      <c r="D286" s="210" t="s">
        <v>127</v>
      </c>
      <c r="E286" s="37"/>
      <c r="F286" s="211" t="s">
        <v>689</v>
      </c>
      <c r="G286" s="37"/>
      <c r="H286" s="37"/>
      <c r="I286" s="212"/>
      <c r="J286" s="37"/>
      <c r="K286" s="37"/>
      <c r="L286" s="41"/>
      <c r="M286" s="213"/>
      <c r="N286" s="214"/>
      <c r="O286" s="81"/>
      <c r="P286" s="81"/>
      <c r="Q286" s="81"/>
      <c r="R286" s="81"/>
      <c r="S286" s="81"/>
      <c r="T286" s="82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127</v>
      </c>
      <c r="AU286" s="14" t="s">
        <v>82</v>
      </c>
    </row>
    <row r="287" s="2" customFormat="1" ht="24.15" customHeight="1">
      <c r="A287" s="35"/>
      <c r="B287" s="36"/>
      <c r="C287" s="197" t="s">
        <v>690</v>
      </c>
      <c r="D287" s="197" t="s">
        <v>120</v>
      </c>
      <c r="E287" s="198" t="s">
        <v>691</v>
      </c>
      <c r="F287" s="199" t="s">
        <v>692</v>
      </c>
      <c r="G287" s="200" t="s">
        <v>237</v>
      </c>
      <c r="H287" s="201">
        <v>1</v>
      </c>
      <c r="I287" s="202"/>
      <c r="J287" s="203">
        <f>ROUND(I287*H287,2)</f>
        <v>0</v>
      </c>
      <c r="K287" s="199" t="s">
        <v>124</v>
      </c>
      <c r="L287" s="41"/>
      <c r="M287" s="204" t="s">
        <v>19</v>
      </c>
      <c r="N287" s="205" t="s">
        <v>43</v>
      </c>
      <c r="O287" s="81"/>
      <c r="P287" s="206">
        <f>O287*H287</f>
        <v>0</v>
      </c>
      <c r="Q287" s="206">
        <v>0.00628</v>
      </c>
      <c r="R287" s="206">
        <f>Q287*H287</f>
        <v>0.00628</v>
      </c>
      <c r="S287" s="206">
        <v>0</v>
      </c>
      <c r="T287" s="20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8" t="s">
        <v>125</v>
      </c>
      <c r="AT287" s="208" t="s">
        <v>120</v>
      </c>
      <c r="AU287" s="208" t="s">
        <v>82</v>
      </c>
      <c r="AY287" s="14" t="s">
        <v>117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14" t="s">
        <v>80</v>
      </c>
      <c r="BK287" s="209">
        <f>ROUND(I287*H287,2)</f>
        <v>0</v>
      </c>
      <c r="BL287" s="14" t="s">
        <v>125</v>
      </c>
      <c r="BM287" s="208" t="s">
        <v>693</v>
      </c>
    </row>
    <row r="288" s="2" customFormat="1">
      <c r="A288" s="35"/>
      <c r="B288" s="36"/>
      <c r="C288" s="37"/>
      <c r="D288" s="210" t="s">
        <v>127</v>
      </c>
      <c r="E288" s="37"/>
      <c r="F288" s="211" t="s">
        <v>694</v>
      </c>
      <c r="G288" s="37"/>
      <c r="H288" s="37"/>
      <c r="I288" s="212"/>
      <c r="J288" s="37"/>
      <c r="K288" s="37"/>
      <c r="L288" s="41"/>
      <c r="M288" s="213"/>
      <c r="N288" s="214"/>
      <c r="O288" s="81"/>
      <c r="P288" s="81"/>
      <c r="Q288" s="81"/>
      <c r="R288" s="81"/>
      <c r="S288" s="81"/>
      <c r="T288" s="82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127</v>
      </c>
      <c r="AU288" s="14" t="s">
        <v>82</v>
      </c>
    </row>
    <row r="289" s="2" customFormat="1" ht="33" customHeight="1">
      <c r="A289" s="35"/>
      <c r="B289" s="36"/>
      <c r="C289" s="197" t="s">
        <v>695</v>
      </c>
      <c r="D289" s="197" t="s">
        <v>120</v>
      </c>
      <c r="E289" s="198" t="s">
        <v>696</v>
      </c>
      <c r="F289" s="199" t="s">
        <v>697</v>
      </c>
      <c r="G289" s="200" t="s">
        <v>237</v>
      </c>
      <c r="H289" s="201">
        <v>2</v>
      </c>
      <c r="I289" s="202"/>
      <c r="J289" s="203">
        <f>ROUND(I289*H289,2)</f>
        <v>0</v>
      </c>
      <c r="K289" s="199" t="s">
        <v>124</v>
      </c>
      <c r="L289" s="41"/>
      <c r="M289" s="204" t="s">
        <v>19</v>
      </c>
      <c r="N289" s="205" t="s">
        <v>43</v>
      </c>
      <c r="O289" s="81"/>
      <c r="P289" s="206">
        <f>O289*H289</f>
        <v>0</v>
      </c>
      <c r="Q289" s="206">
        <v>0.01159</v>
      </c>
      <c r="R289" s="206">
        <f>Q289*H289</f>
        <v>0.023179999999999999</v>
      </c>
      <c r="S289" s="206">
        <v>0</v>
      </c>
      <c r="T289" s="20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8" t="s">
        <v>125</v>
      </c>
      <c r="AT289" s="208" t="s">
        <v>120</v>
      </c>
      <c r="AU289" s="208" t="s">
        <v>82</v>
      </c>
      <c r="AY289" s="14" t="s">
        <v>117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14" t="s">
        <v>80</v>
      </c>
      <c r="BK289" s="209">
        <f>ROUND(I289*H289,2)</f>
        <v>0</v>
      </c>
      <c r="BL289" s="14" t="s">
        <v>125</v>
      </c>
      <c r="BM289" s="208" t="s">
        <v>698</v>
      </c>
    </row>
    <row r="290" s="2" customFormat="1">
      <c r="A290" s="35"/>
      <c r="B290" s="36"/>
      <c r="C290" s="37"/>
      <c r="D290" s="210" t="s">
        <v>127</v>
      </c>
      <c r="E290" s="37"/>
      <c r="F290" s="211" t="s">
        <v>699</v>
      </c>
      <c r="G290" s="37"/>
      <c r="H290" s="37"/>
      <c r="I290" s="212"/>
      <c r="J290" s="37"/>
      <c r="K290" s="37"/>
      <c r="L290" s="41"/>
      <c r="M290" s="213"/>
      <c r="N290" s="214"/>
      <c r="O290" s="81"/>
      <c r="P290" s="81"/>
      <c r="Q290" s="81"/>
      <c r="R290" s="81"/>
      <c r="S290" s="81"/>
      <c r="T290" s="82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127</v>
      </c>
      <c r="AU290" s="14" t="s">
        <v>82</v>
      </c>
    </row>
    <row r="291" s="2" customFormat="1" ht="33" customHeight="1">
      <c r="A291" s="35"/>
      <c r="B291" s="36"/>
      <c r="C291" s="197" t="s">
        <v>700</v>
      </c>
      <c r="D291" s="197" t="s">
        <v>120</v>
      </c>
      <c r="E291" s="198" t="s">
        <v>701</v>
      </c>
      <c r="F291" s="199" t="s">
        <v>702</v>
      </c>
      <c r="G291" s="200" t="s">
        <v>237</v>
      </c>
      <c r="H291" s="201">
        <v>4</v>
      </c>
      <c r="I291" s="202"/>
      <c r="J291" s="203">
        <f>ROUND(I291*H291,2)</f>
        <v>0</v>
      </c>
      <c r="K291" s="199" t="s">
        <v>124</v>
      </c>
      <c r="L291" s="41"/>
      <c r="M291" s="204" t="s">
        <v>19</v>
      </c>
      <c r="N291" s="205" t="s">
        <v>43</v>
      </c>
      <c r="O291" s="81"/>
      <c r="P291" s="206">
        <f>O291*H291</f>
        <v>0</v>
      </c>
      <c r="Q291" s="206">
        <v>0.017489999999999999</v>
      </c>
      <c r="R291" s="206">
        <f>Q291*H291</f>
        <v>0.069959999999999994</v>
      </c>
      <c r="S291" s="206">
        <v>0</v>
      </c>
      <c r="T291" s="20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8" t="s">
        <v>125</v>
      </c>
      <c r="AT291" s="208" t="s">
        <v>120</v>
      </c>
      <c r="AU291" s="208" t="s">
        <v>82</v>
      </c>
      <c r="AY291" s="14" t="s">
        <v>117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14" t="s">
        <v>80</v>
      </c>
      <c r="BK291" s="209">
        <f>ROUND(I291*H291,2)</f>
        <v>0</v>
      </c>
      <c r="BL291" s="14" t="s">
        <v>125</v>
      </c>
      <c r="BM291" s="208" t="s">
        <v>703</v>
      </c>
    </row>
    <row r="292" s="2" customFormat="1">
      <c r="A292" s="35"/>
      <c r="B292" s="36"/>
      <c r="C292" s="37"/>
      <c r="D292" s="210" t="s">
        <v>127</v>
      </c>
      <c r="E292" s="37"/>
      <c r="F292" s="211" t="s">
        <v>704</v>
      </c>
      <c r="G292" s="37"/>
      <c r="H292" s="37"/>
      <c r="I292" s="212"/>
      <c r="J292" s="37"/>
      <c r="K292" s="37"/>
      <c r="L292" s="41"/>
      <c r="M292" s="213"/>
      <c r="N292" s="214"/>
      <c r="O292" s="81"/>
      <c r="P292" s="81"/>
      <c r="Q292" s="81"/>
      <c r="R292" s="81"/>
      <c r="S292" s="81"/>
      <c r="T292" s="82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127</v>
      </c>
      <c r="AU292" s="14" t="s">
        <v>82</v>
      </c>
    </row>
    <row r="293" s="2" customFormat="1" ht="24.15" customHeight="1">
      <c r="A293" s="35"/>
      <c r="B293" s="36"/>
      <c r="C293" s="197" t="s">
        <v>705</v>
      </c>
      <c r="D293" s="197" t="s">
        <v>120</v>
      </c>
      <c r="E293" s="198" t="s">
        <v>706</v>
      </c>
      <c r="F293" s="199" t="s">
        <v>707</v>
      </c>
      <c r="G293" s="200" t="s">
        <v>237</v>
      </c>
      <c r="H293" s="201">
        <v>1</v>
      </c>
      <c r="I293" s="202"/>
      <c r="J293" s="203">
        <f>ROUND(I293*H293,2)</f>
        <v>0</v>
      </c>
      <c r="K293" s="199" t="s">
        <v>124</v>
      </c>
      <c r="L293" s="41"/>
      <c r="M293" s="204" t="s">
        <v>19</v>
      </c>
      <c r="N293" s="205" t="s">
        <v>43</v>
      </c>
      <c r="O293" s="81"/>
      <c r="P293" s="206">
        <f>O293*H293</f>
        <v>0</v>
      </c>
      <c r="Q293" s="206">
        <v>0.0055999999999999999</v>
      </c>
      <c r="R293" s="206">
        <f>Q293*H293</f>
        <v>0.0055999999999999999</v>
      </c>
      <c r="S293" s="206">
        <v>0</v>
      </c>
      <c r="T293" s="20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8" t="s">
        <v>125</v>
      </c>
      <c r="AT293" s="208" t="s">
        <v>120</v>
      </c>
      <c r="AU293" s="208" t="s">
        <v>82</v>
      </c>
      <c r="AY293" s="14" t="s">
        <v>117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14" t="s">
        <v>80</v>
      </c>
      <c r="BK293" s="209">
        <f>ROUND(I293*H293,2)</f>
        <v>0</v>
      </c>
      <c r="BL293" s="14" t="s">
        <v>125</v>
      </c>
      <c r="BM293" s="208" t="s">
        <v>708</v>
      </c>
    </row>
    <row r="294" s="2" customFormat="1">
      <c r="A294" s="35"/>
      <c r="B294" s="36"/>
      <c r="C294" s="37"/>
      <c r="D294" s="210" t="s">
        <v>127</v>
      </c>
      <c r="E294" s="37"/>
      <c r="F294" s="211" t="s">
        <v>709</v>
      </c>
      <c r="G294" s="37"/>
      <c r="H294" s="37"/>
      <c r="I294" s="212"/>
      <c r="J294" s="37"/>
      <c r="K294" s="37"/>
      <c r="L294" s="41"/>
      <c r="M294" s="213"/>
      <c r="N294" s="214"/>
      <c r="O294" s="81"/>
      <c r="P294" s="81"/>
      <c r="Q294" s="81"/>
      <c r="R294" s="81"/>
      <c r="S294" s="81"/>
      <c r="T294" s="82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127</v>
      </c>
      <c r="AU294" s="14" t="s">
        <v>82</v>
      </c>
    </row>
    <row r="295" s="2" customFormat="1" ht="24.15" customHeight="1">
      <c r="A295" s="35"/>
      <c r="B295" s="36"/>
      <c r="C295" s="197" t="s">
        <v>710</v>
      </c>
      <c r="D295" s="197" t="s">
        <v>120</v>
      </c>
      <c r="E295" s="198" t="s">
        <v>711</v>
      </c>
      <c r="F295" s="199" t="s">
        <v>712</v>
      </c>
      <c r="G295" s="200" t="s">
        <v>237</v>
      </c>
      <c r="H295" s="201">
        <v>2</v>
      </c>
      <c r="I295" s="202"/>
      <c r="J295" s="203">
        <f>ROUND(I295*H295,2)</f>
        <v>0</v>
      </c>
      <c r="K295" s="199" t="s">
        <v>124</v>
      </c>
      <c r="L295" s="41"/>
      <c r="M295" s="204" t="s">
        <v>19</v>
      </c>
      <c r="N295" s="205" t="s">
        <v>43</v>
      </c>
      <c r="O295" s="81"/>
      <c r="P295" s="206">
        <f>O295*H295</f>
        <v>0</v>
      </c>
      <c r="Q295" s="206">
        <v>0.0074900000000000001</v>
      </c>
      <c r="R295" s="206">
        <f>Q295*H295</f>
        <v>0.01498</v>
      </c>
      <c r="S295" s="206">
        <v>0</v>
      </c>
      <c r="T295" s="20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125</v>
      </c>
      <c r="AT295" s="208" t="s">
        <v>120</v>
      </c>
      <c r="AU295" s="208" t="s">
        <v>82</v>
      </c>
      <c r="AY295" s="14" t="s">
        <v>117</v>
      </c>
      <c r="BE295" s="209">
        <f>IF(N295="základní",J295,0)</f>
        <v>0</v>
      </c>
      <c r="BF295" s="209">
        <f>IF(N295="snížená",J295,0)</f>
        <v>0</v>
      </c>
      <c r="BG295" s="209">
        <f>IF(N295="zákl. přenesená",J295,0)</f>
        <v>0</v>
      </c>
      <c r="BH295" s="209">
        <f>IF(N295="sníž. přenesená",J295,0)</f>
        <v>0</v>
      </c>
      <c r="BI295" s="209">
        <f>IF(N295="nulová",J295,0)</f>
        <v>0</v>
      </c>
      <c r="BJ295" s="14" t="s">
        <v>80</v>
      </c>
      <c r="BK295" s="209">
        <f>ROUND(I295*H295,2)</f>
        <v>0</v>
      </c>
      <c r="BL295" s="14" t="s">
        <v>125</v>
      </c>
      <c r="BM295" s="208" t="s">
        <v>713</v>
      </c>
    </row>
    <row r="296" s="2" customFormat="1">
      <c r="A296" s="35"/>
      <c r="B296" s="36"/>
      <c r="C296" s="37"/>
      <c r="D296" s="210" t="s">
        <v>127</v>
      </c>
      <c r="E296" s="37"/>
      <c r="F296" s="211" t="s">
        <v>714</v>
      </c>
      <c r="G296" s="37"/>
      <c r="H296" s="37"/>
      <c r="I296" s="212"/>
      <c r="J296" s="37"/>
      <c r="K296" s="37"/>
      <c r="L296" s="41"/>
      <c r="M296" s="213"/>
      <c r="N296" s="214"/>
      <c r="O296" s="81"/>
      <c r="P296" s="81"/>
      <c r="Q296" s="81"/>
      <c r="R296" s="81"/>
      <c r="S296" s="81"/>
      <c r="T296" s="82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127</v>
      </c>
      <c r="AU296" s="14" t="s">
        <v>82</v>
      </c>
    </row>
    <row r="297" s="2" customFormat="1" ht="21.75" customHeight="1">
      <c r="A297" s="35"/>
      <c r="B297" s="36"/>
      <c r="C297" s="197" t="s">
        <v>715</v>
      </c>
      <c r="D297" s="197" t="s">
        <v>120</v>
      </c>
      <c r="E297" s="198" t="s">
        <v>716</v>
      </c>
      <c r="F297" s="199" t="s">
        <v>717</v>
      </c>
      <c r="G297" s="200" t="s">
        <v>202</v>
      </c>
      <c r="H297" s="201">
        <v>2</v>
      </c>
      <c r="I297" s="202"/>
      <c r="J297" s="203">
        <f>ROUND(I297*H297,2)</f>
        <v>0</v>
      </c>
      <c r="K297" s="199" t="s">
        <v>124</v>
      </c>
      <c r="L297" s="41"/>
      <c r="M297" s="204" t="s">
        <v>19</v>
      </c>
      <c r="N297" s="205" t="s">
        <v>43</v>
      </c>
      <c r="O297" s="81"/>
      <c r="P297" s="206">
        <f>O297*H297</f>
        <v>0</v>
      </c>
      <c r="Q297" s="206">
        <v>0.00021000000000000001</v>
      </c>
      <c r="R297" s="206">
        <f>Q297*H297</f>
        <v>0.00042000000000000002</v>
      </c>
      <c r="S297" s="206">
        <v>0</v>
      </c>
      <c r="T297" s="20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8" t="s">
        <v>125</v>
      </c>
      <c r="AT297" s="208" t="s">
        <v>120</v>
      </c>
      <c r="AU297" s="208" t="s">
        <v>82</v>
      </c>
      <c r="AY297" s="14" t="s">
        <v>117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4" t="s">
        <v>80</v>
      </c>
      <c r="BK297" s="209">
        <f>ROUND(I297*H297,2)</f>
        <v>0</v>
      </c>
      <c r="BL297" s="14" t="s">
        <v>125</v>
      </c>
      <c r="BM297" s="208" t="s">
        <v>718</v>
      </c>
    </row>
    <row r="298" s="2" customFormat="1">
      <c r="A298" s="35"/>
      <c r="B298" s="36"/>
      <c r="C298" s="37"/>
      <c r="D298" s="210" t="s">
        <v>127</v>
      </c>
      <c r="E298" s="37"/>
      <c r="F298" s="211" t="s">
        <v>719</v>
      </c>
      <c r="G298" s="37"/>
      <c r="H298" s="37"/>
      <c r="I298" s="212"/>
      <c r="J298" s="37"/>
      <c r="K298" s="37"/>
      <c r="L298" s="41"/>
      <c r="M298" s="213"/>
      <c r="N298" s="214"/>
      <c r="O298" s="81"/>
      <c r="P298" s="81"/>
      <c r="Q298" s="81"/>
      <c r="R298" s="81"/>
      <c r="S298" s="81"/>
      <c r="T298" s="82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127</v>
      </c>
      <c r="AU298" s="14" t="s">
        <v>82</v>
      </c>
    </row>
    <row r="299" s="2" customFormat="1" ht="21.75" customHeight="1">
      <c r="A299" s="35"/>
      <c r="B299" s="36"/>
      <c r="C299" s="197" t="s">
        <v>313</v>
      </c>
      <c r="D299" s="197" t="s">
        <v>120</v>
      </c>
      <c r="E299" s="198" t="s">
        <v>720</v>
      </c>
      <c r="F299" s="199" t="s">
        <v>721</v>
      </c>
      <c r="G299" s="200" t="s">
        <v>202</v>
      </c>
      <c r="H299" s="201">
        <v>5</v>
      </c>
      <c r="I299" s="202"/>
      <c r="J299" s="203">
        <f>ROUND(I299*H299,2)</f>
        <v>0</v>
      </c>
      <c r="K299" s="199" t="s">
        <v>124</v>
      </c>
      <c r="L299" s="41"/>
      <c r="M299" s="204" t="s">
        <v>19</v>
      </c>
      <c r="N299" s="205" t="s">
        <v>43</v>
      </c>
      <c r="O299" s="81"/>
      <c r="P299" s="206">
        <f>O299*H299</f>
        <v>0</v>
      </c>
      <c r="Q299" s="206">
        <v>0.00024000000000000001</v>
      </c>
      <c r="R299" s="206">
        <f>Q299*H299</f>
        <v>0.0012000000000000001</v>
      </c>
      <c r="S299" s="206">
        <v>0</v>
      </c>
      <c r="T299" s="20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125</v>
      </c>
      <c r="AT299" s="208" t="s">
        <v>120</v>
      </c>
      <c r="AU299" s="208" t="s">
        <v>82</v>
      </c>
      <c r="AY299" s="14" t="s">
        <v>117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14" t="s">
        <v>80</v>
      </c>
      <c r="BK299" s="209">
        <f>ROUND(I299*H299,2)</f>
        <v>0</v>
      </c>
      <c r="BL299" s="14" t="s">
        <v>125</v>
      </c>
      <c r="BM299" s="208" t="s">
        <v>722</v>
      </c>
    </row>
    <row r="300" s="2" customFormat="1">
      <c r="A300" s="35"/>
      <c r="B300" s="36"/>
      <c r="C300" s="37"/>
      <c r="D300" s="210" t="s">
        <v>127</v>
      </c>
      <c r="E300" s="37"/>
      <c r="F300" s="211" t="s">
        <v>723</v>
      </c>
      <c r="G300" s="37"/>
      <c r="H300" s="37"/>
      <c r="I300" s="212"/>
      <c r="J300" s="37"/>
      <c r="K300" s="37"/>
      <c r="L300" s="41"/>
      <c r="M300" s="213"/>
      <c r="N300" s="214"/>
      <c r="O300" s="81"/>
      <c r="P300" s="81"/>
      <c r="Q300" s="81"/>
      <c r="R300" s="81"/>
      <c r="S300" s="81"/>
      <c r="T300" s="82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127</v>
      </c>
      <c r="AU300" s="14" t="s">
        <v>82</v>
      </c>
    </row>
    <row r="301" s="2" customFormat="1" ht="21.75" customHeight="1">
      <c r="A301" s="35"/>
      <c r="B301" s="36"/>
      <c r="C301" s="197" t="s">
        <v>724</v>
      </c>
      <c r="D301" s="197" t="s">
        <v>120</v>
      </c>
      <c r="E301" s="198" t="s">
        <v>725</v>
      </c>
      <c r="F301" s="199" t="s">
        <v>726</v>
      </c>
      <c r="G301" s="200" t="s">
        <v>202</v>
      </c>
      <c r="H301" s="201">
        <v>2</v>
      </c>
      <c r="I301" s="202"/>
      <c r="J301" s="203">
        <f>ROUND(I301*H301,2)</f>
        <v>0</v>
      </c>
      <c r="K301" s="199" t="s">
        <v>124</v>
      </c>
      <c r="L301" s="41"/>
      <c r="M301" s="204" t="s">
        <v>19</v>
      </c>
      <c r="N301" s="205" t="s">
        <v>43</v>
      </c>
      <c r="O301" s="81"/>
      <c r="P301" s="206">
        <f>O301*H301</f>
        <v>0</v>
      </c>
      <c r="Q301" s="206">
        <v>0.00033</v>
      </c>
      <c r="R301" s="206">
        <f>Q301*H301</f>
        <v>0.00066</v>
      </c>
      <c r="S301" s="206">
        <v>0</v>
      </c>
      <c r="T301" s="20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8" t="s">
        <v>125</v>
      </c>
      <c r="AT301" s="208" t="s">
        <v>120</v>
      </c>
      <c r="AU301" s="208" t="s">
        <v>82</v>
      </c>
      <c r="AY301" s="14" t="s">
        <v>117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14" t="s">
        <v>80</v>
      </c>
      <c r="BK301" s="209">
        <f>ROUND(I301*H301,2)</f>
        <v>0</v>
      </c>
      <c r="BL301" s="14" t="s">
        <v>125</v>
      </c>
      <c r="BM301" s="208" t="s">
        <v>727</v>
      </c>
    </row>
    <row r="302" s="2" customFormat="1">
      <c r="A302" s="35"/>
      <c r="B302" s="36"/>
      <c r="C302" s="37"/>
      <c r="D302" s="210" t="s">
        <v>127</v>
      </c>
      <c r="E302" s="37"/>
      <c r="F302" s="211" t="s">
        <v>728</v>
      </c>
      <c r="G302" s="37"/>
      <c r="H302" s="37"/>
      <c r="I302" s="212"/>
      <c r="J302" s="37"/>
      <c r="K302" s="37"/>
      <c r="L302" s="41"/>
      <c r="M302" s="213"/>
      <c r="N302" s="214"/>
      <c r="O302" s="81"/>
      <c r="P302" s="81"/>
      <c r="Q302" s="81"/>
      <c r="R302" s="81"/>
      <c r="S302" s="81"/>
      <c r="T302" s="82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127</v>
      </c>
      <c r="AU302" s="14" t="s">
        <v>82</v>
      </c>
    </row>
    <row r="303" s="2" customFormat="1" ht="21.75" customHeight="1">
      <c r="A303" s="35"/>
      <c r="B303" s="36"/>
      <c r="C303" s="197" t="s">
        <v>729</v>
      </c>
      <c r="D303" s="197" t="s">
        <v>120</v>
      </c>
      <c r="E303" s="198" t="s">
        <v>730</v>
      </c>
      <c r="F303" s="199" t="s">
        <v>731</v>
      </c>
      <c r="G303" s="200" t="s">
        <v>202</v>
      </c>
      <c r="H303" s="201">
        <v>1</v>
      </c>
      <c r="I303" s="202"/>
      <c r="J303" s="203">
        <f>ROUND(I303*H303,2)</f>
        <v>0</v>
      </c>
      <c r="K303" s="199" t="s">
        <v>124</v>
      </c>
      <c r="L303" s="41"/>
      <c r="M303" s="204" t="s">
        <v>19</v>
      </c>
      <c r="N303" s="205" t="s">
        <v>43</v>
      </c>
      <c r="O303" s="81"/>
      <c r="P303" s="206">
        <f>O303*H303</f>
        <v>0</v>
      </c>
      <c r="Q303" s="206">
        <v>0.00031</v>
      </c>
      <c r="R303" s="206">
        <f>Q303*H303</f>
        <v>0.00031</v>
      </c>
      <c r="S303" s="206">
        <v>0</v>
      </c>
      <c r="T303" s="20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8" t="s">
        <v>125</v>
      </c>
      <c r="AT303" s="208" t="s">
        <v>120</v>
      </c>
      <c r="AU303" s="208" t="s">
        <v>82</v>
      </c>
      <c r="AY303" s="14" t="s">
        <v>117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14" t="s">
        <v>80</v>
      </c>
      <c r="BK303" s="209">
        <f>ROUND(I303*H303,2)</f>
        <v>0</v>
      </c>
      <c r="BL303" s="14" t="s">
        <v>125</v>
      </c>
      <c r="BM303" s="208" t="s">
        <v>732</v>
      </c>
    </row>
    <row r="304" s="2" customFormat="1">
      <c r="A304" s="35"/>
      <c r="B304" s="36"/>
      <c r="C304" s="37"/>
      <c r="D304" s="210" t="s">
        <v>127</v>
      </c>
      <c r="E304" s="37"/>
      <c r="F304" s="211" t="s">
        <v>733</v>
      </c>
      <c r="G304" s="37"/>
      <c r="H304" s="37"/>
      <c r="I304" s="212"/>
      <c r="J304" s="37"/>
      <c r="K304" s="37"/>
      <c r="L304" s="41"/>
      <c r="M304" s="213"/>
      <c r="N304" s="214"/>
      <c r="O304" s="81"/>
      <c r="P304" s="81"/>
      <c r="Q304" s="81"/>
      <c r="R304" s="81"/>
      <c r="S304" s="81"/>
      <c r="T304" s="82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127</v>
      </c>
      <c r="AU304" s="14" t="s">
        <v>82</v>
      </c>
    </row>
    <row r="305" s="2" customFormat="1" ht="21.75" customHeight="1">
      <c r="A305" s="35"/>
      <c r="B305" s="36"/>
      <c r="C305" s="197" t="s">
        <v>734</v>
      </c>
      <c r="D305" s="197" t="s">
        <v>120</v>
      </c>
      <c r="E305" s="198" t="s">
        <v>735</v>
      </c>
      <c r="F305" s="199" t="s">
        <v>736</v>
      </c>
      <c r="G305" s="200" t="s">
        <v>202</v>
      </c>
      <c r="H305" s="201">
        <v>2</v>
      </c>
      <c r="I305" s="202"/>
      <c r="J305" s="203">
        <f>ROUND(I305*H305,2)</f>
        <v>0</v>
      </c>
      <c r="K305" s="199" t="s">
        <v>124</v>
      </c>
      <c r="L305" s="41"/>
      <c r="M305" s="204" t="s">
        <v>19</v>
      </c>
      <c r="N305" s="205" t="s">
        <v>43</v>
      </c>
      <c r="O305" s="81"/>
      <c r="P305" s="206">
        <f>O305*H305</f>
        <v>0</v>
      </c>
      <c r="Q305" s="206">
        <v>0.00035</v>
      </c>
      <c r="R305" s="206">
        <f>Q305*H305</f>
        <v>0.00069999999999999999</v>
      </c>
      <c r="S305" s="206">
        <v>0</v>
      </c>
      <c r="T305" s="20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8" t="s">
        <v>125</v>
      </c>
      <c r="AT305" s="208" t="s">
        <v>120</v>
      </c>
      <c r="AU305" s="208" t="s">
        <v>82</v>
      </c>
      <c r="AY305" s="14" t="s">
        <v>117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14" t="s">
        <v>80</v>
      </c>
      <c r="BK305" s="209">
        <f>ROUND(I305*H305,2)</f>
        <v>0</v>
      </c>
      <c r="BL305" s="14" t="s">
        <v>125</v>
      </c>
      <c r="BM305" s="208" t="s">
        <v>737</v>
      </c>
    </row>
    <row r="306" s="2" customFormat="1">
      <c r="A306" s="35"/>
      <c r="B306" s="36"/>
      <c r="C306" s="37"/>
      <c r="D306" s="210" t="s">
        <v>127</v>
      </c>
      <c r="E306" s="37"/>
      <c r="F306" s="211" t="s">
        <v>738</v>
      </c>
      <c r="G306" s="37"/>
      <c r="H306" s="37"/>
      <c r="I306" s="212"/>
      <c r="J306" s="37"/>
      <c r="K306" s="37"/>
      <c r="L306" s="41"/>
      <c r="M306" s="213"/>
      <c r="N306" s="214"/>
      <c r="O306" s="81"/>
      <c r="P306" s="81"/>
      <c r="Q306" s="81"/>
      <c r="R306" s="81"/>
      <c r="S306" s="81"/>
      <c r="T306" s="82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127</v>
      </c>
      <c r="AU306" s="14" t="s">
        <v>82</v>
      </c>
    </row>
    <row r="307" s="2" customFormat="1" ht="24.15" customHeight="1">
      <c r="A307" s="35"/>
      <c r="B307" s="36"/>
      <c r="C307" s="197" t="s">
        <v>739</v>
      </c>
      <c r="D307" s="197" t="s">
        <v>120</v>
      </c>
      <c r="E307" s="198" t="s">
        <v>740</v>
      </c>
      <c r="F307" s="199" t="s">
        <v>741</v>
      </c>
      <c r="G307" s="200" t="s">
        <v>202</v>
      </c>
      <c r="H307" s="201">
        <v>8</v>
      </c>
      <c r="I307" s="202"/>
      <c r="J307" s="203">
        <f>ROUND(I307*H307,2)</f>
        <v>0</v>
      </c>
      <c r="K307" s="199" t="s">
        <v>124</v>
      </c>
      <c r="L307" s="41"/>
      <c r="M307" s="204" t="s">
        <v>19</v>
      </c>
      <c r="N307" s="205" t="s">
        <v>43</v>
      </c>
      <c r="O307" s="81"/>
      <c r="P307" s="206">
        <f>O307*H307</f>
        <v>0</v>
      </c>
      <c r="Q307" s="206">
        <v>6.0000000000000002E-05</v>
      </c>
      <c r="R307" s="206">
        <f>Q307*H307</f>
        <v>0.00048000000000000001</v>
      </c>
      <c r="S307" s="206">
        <v>0</v>
      </c>
      <c r="T307" s="20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8" t="s">
        <v>125</v>
      </c>
      <c r="AT307" s="208" t="s">
        <v>120</v>
      </c>
      <c r="AU307" s="208" t="s">
        <v>82</v>
      </c>
      <c r="AY307" s="14" t="s">
        <v>117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14" t="s">
        <v>80</v>
      </c>
      <c r="BK307" s="209">
        <f>ROUND(I307*H307,2)</f>
        <v>0</v>
      </c>
      <c r="BL307" s="14" t="s">
        <v>125</v>
      </c>
      <c r="BM307" s="208" t="s">
        <v>742</v>
      </c>
    </row>
    <row r="308" s="2" customFormat="1">
      <c r="A308" s="35"/>
      <c r="B308" s="36"/>
      <c r="C308" s="37"/>
      <c r="D308" s="210" t="s">
        <v>127</v>
      </c>
      <c r="E308" s="37"/>
      <c r="F308" s="211" t="s">
        <v>743</v>
      </c>
      <c r="G308" s="37"/>
      <c r="H308" s="37"/>
      <c r="I308" s="212"/>
      <c r="J308" s="37"/>
      <c r="K308" s="37"/>
      <c r="L308" s="41"/>
      <c r="M308" s="213"/>
      <c r="N308" s="214"/>
      <c r="O308" s="81"/>
      <c r="P308" s="81"/>
      <c r="Q308" s="81"/>
      <c r="R308" s="81"/>
      <c r="S308" s="81"/>
      <c r="T308" s="82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127</v>
      </c>
      <c r="AU308" s="14" t="s">
        <v>82</v>
      </c>
    </row>
    <row r="309" s="2" customFormat="1" ht="21.75" customHeight="1">
      <c r="A309" s="35"/>
      <c r="B309" s="36"/>
      <c r="C309" s="197" t="s">
        <v>744</v>
      </c>
      <c r="D309" s="197" t="s">
        <v>120</v>
      </c>
      <c r="E309" s="198" t="s">
        <v>745</v>
      </c>
      <c r="F309" s="199" t="s">
        <v>746</v>
      </c>
      <c r="G309" s="200" t="s">
        <v>202</v>
      </c>
      <c r="H309" s="201">
        <v>1</v>
      </c>
      <c r="I309" s="202"/>
      <c r="J309" s="203">
        <f>ROUND(I309*H309,2)</f>
        <v>0</v>
      </c>
      <c r="K309" s="199" t="s">
        <v>124</v>
      </c>
      <c r="L309" s="41"/>
      <c r="M309" s="204" t="s">
        <v>19</v>
      </c>
      <c r="N309" s="205" t="s">
        <v>43</v>
      </c>
      <c r="O309" s="81"/>
      <c r="P309" s="206">
        <f>O309*H309</f>
        <v>0</v>
      </c>
      <c r="Q309" s="206">
        <v>0.00052999999999999998</v>
      </c>
      <c r="R309" s="206">
        <f>Q309*H309</f>
        <v>0.00052999999999999998</v>
      </c>
      <c r="S309" s="206">
        <v>0</v>
      </c>
      <c r="T309" s="20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8" t="s">
        <v>125</v>
      </c>
      <c r="AT309" s="208" t="s">
        <v>120</v>
      </c>
      <c r="AU309" s="208" t="s">
        <v>82</v>
      </c>
      <c r="AY309" s="14" t="s">
        <v>117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14" t="s">
        <v>80</v>
      </c>
      <c r="BK309" s="209">
        <f>ROUND(I309*H309,2)</f>
        <v>0</v>
      </c>
      <c r="BL309" s="14" t="s">
        <v>125</v>
      </c>
      <c r="BM309" s="208" t="s">
        <v>747</v>
      </c>
    </row>
    <row r="310" s="2" customFormat="1">
      <c r="A310" s="35"/>
      <c r="B310" s="36"/>
      <c r="C310" s="37"/>
      <c r="D310" s="210" t="s">
        <v>127</v>
      </c>
      <c r="E310" s="37"/>
      <c r="F310" s="211" t="s">
        <v>748</v>
      </c>
      <c r="G310" s="37"/>
      <c r="H310" s="37"/>
      <c r="I310" s="212"/>
      <c r="J310" s="37"/>
      <c r="K310" s="37"/>
      <c r="L310" s="41"/>
      <c r="M310" s="213"/>
      <c r="N310" s="214"/>
      <c r="O310" s="81"/>
      <c r="P310" s="81"/>
      <c r="Q310" s="81"/>
      <c r="R310" s="81"/>
      <c r="S310" s="81"/>
      <c r="T310" s="82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127</v>
      </c>
      <c r="AU310" s="14" t="s">
        <v>82</v>
      </c>
    </row>
    <row r="311" s="2" customFormat="1" ht="21.75" customHeight="1">
      <c r="A311" s="35"/>
      <c r="B311" s="36"/>
      <c r="C311" s="197" t="s">
        <v>749</v>
      </c>
      <c r="D311" s="197" t="s">
        <v>120</v>
      </c>
      <c r="E311" s="198" t="s">
        <v>750</v>
      </c>
      <c r="F311" s="199" t="s">
        <v>751</v>
      </c>
      <c r="G311" s="200" t="s">
        <v>202</v>
      </c>
      <c r="H311" s="201">
        <v>1</v>
      </c>
      <c r="I311" s="202"/>
      <c r="J311" s="203">
        <f>ROUND(I311*H311,2)</f>
        <v>0</v>
      </c>
      <c r="K311" s="199" t="s">
        <v>124</v>
      </c>
      <c r="L311" s="41"/>
      <c r="M311" s="204" t="s">
        <v>19</v>
      </c>
      <c r="N311" s="205" t="s">
        <v>43</v>
      </c>
      <c r="O311" s="81"/>
      <c r="P311" s="206">
        <f>O311*H311</f>
        <v>0</v>
      </c>
      <c r="Q311" s="206">
        <v>0.00084000000000000003</v>
      </c>
      <c r="R311" s="206">
        <f>Q311*H311</f>
        <v>0.00084000000000000003</v>
      </c>
      <c r="S311" s="206">
        <v>0</v>
      </c>
      <c r="T311" s="20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125</v>
      </c>
      <c r="AT311" s="208" t="s">
        <v>120</v>
      </c>
      <c r="AU311" s="208" t="s">
        <v>82</v>
      </c>
      <c r="AY311" s="14" t="s">
        <v>117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14" t="s">
        <v>80</v>
      </c>
      <c r="BK311" s="209">
        <f>ROUND(I311*H311,2)</f>
        <v>0</v>
      </c>
      <c r="BL311" s="14" t="s">
        <v>125</v>
      </c>
      <c r="BM311" s="208" t="s">
        <v>752</v>
      </c>
    </row>
    <row r="312" s="2" customFormat="1">
      <c r="A312" s="35"/>
      <c r="B312" s="36"/>
      <c r="C312" s="37"/>
      <c r="D312" s="210" t="s">
        <v>127</v>
      </c>
      <c r="E312" s="37"/>
      <c r="F312" s="211" t="s">
        <v>753</v>
      </c>
      <c r="G312" s="37"/>
      <c r="H312" s="37"/>
      <c r="I312" s="212"/>
      <c r="J312" s="37"/>
      <c r="K312" s="37"/>
      <c r="L312" s="41"/>
      <c r="M312" s="213"/>
      <c r="N312" s="214"/>
      <c r="O312" s="81"/>
      <c r="P312" s="81"/>
      <c r="Q312" s="81"/>
      <c r="R312" s="81"/>
      <c r="S312" s="81"/>
      <c r="T312" s="82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127</v>
      </c>
      <c r="AU312" s="14" t="s">
        <v>82</v>
      </c>
    </row>
    <row r="313" s="2" customFormat="1" ht="21.75" customHeight="1">
      <c r="A313" s="35"/>
      <c r="B313" s="36"/>
      <c r="C313" s="197" t="s">
        <v>754</v>
      </c>
      <c r="D313" s="197" t="s">
        <v>120</v>
      </c>
      <c r="E313" s="198" t="s">
        <v>755</v>
      </c>
      <c r="F313" s="199" t="s">
        <v>756</v>
      </c>
      <c r="G313" s="200" t="s">
        <v>202</v>
      </c>
      <c r="H313" s="201">
        <v>1</v>
      </c>
      <c r="I313" s="202"/>
      <c r="J313" s="203">
        <f>ROUND(I313*H313,2)</f>
        <v>0</v>
      </c>
      <c r="K313" s="199" t="s">
        <v>124</v>
      </c>
      <c r="L313" s="41"/>
      <c r="M313" s="204" t="s">
        <v>19</v>
      </c>
      <c r="N313" s="205" t="s">
        <v>43</v>
      </c>
      <c r="O313" s="81"/>
      <c r="P313" s="206">
        <f>O313*H313</f>
        <v>0</v>
      </c>
      <c r="Q313" s="206">
        <v>0.00077999999999999999</v>
      </c>
      <c r="R313" s="206">
        <f>Q313*H313</f>
        <v>0.00077999999999999999</v>
      </c>
      <c r="S313" s="206">
        <v>0</v>
      </c>
      <c r="T313" s="20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8" t="s">
        <v>125</v>
      </c>
      <c r="AT313" s="208" t="s">
        <v>120</v>
      </c>
      <c r="AU313" s="208" t="s">
        <v>82</v>
      </c>
      <c r="AY313" s="14" t="s">
        <v>117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14" t="s">
        <v>80</v>
      </c>
      <c r="BK313" s="209">
        <f>ROUND(I313*H313,2)</f>
        <v>0</v>
      </c>
      <c r="BL313" s="14" t="s">
        <v>125</v>
      </c>
      <c r="BM313" s="208" t="s">
        <v>757</v>
      </c>
    </row>
    <row r="314" s="2" customFormat="1">
      <c r="A314" s="35"/>
      <c r="B314" s="36"/>
      <c r="C314" s="37"/>
      <c r="D314" s="210" t="s">
        <v>127</v>
      </c>
      <c r="E314" s="37"/>
      <c r="F314" s="211" t="s">
        <v>758</v>
      </c>
      <c r="G314" s="37"/>
      <c r="H314" s="37"/>
      <c r="I314" s="212"/>
      <c r="J314" s="37"/>
      <c r="K314" s="37"/>
      <c r="L314" s="41"/>
      <c r="M314" s="213"/>
      <c r="N314" s="214"/>
      <c r="O314" s="81"/>
      <c r="P314" s="81"/>
      <c r="Q314" s="81"/>
      <c r="R314" s="81"/>
      <c r="S314" s="81"/>
      <c r="T314" s="82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127</v>
      </c>
      <c r="AU314" s="14" t="s">
        <v>82</v>
      </c>
    </row>
    <row r="315" s="2" customFormat="1" ht="24.15" customHeight="1">
      <c r="A315" s="35"/>
      <c r="B315" s="36"/>
      <c r="C315" s="197" t="s">
        <v>759</v>
      </c>
      <c r="D315" s="197" t="s">
        <v>120</v>
      </c>
      <c r="E315" s="198" t="s">
        <v>760</v>
      </c>
      <c r="F315" s="199" t="s">
        <v>761</v>
      </c>
      <c r="G315" s="200" t="s">
        <v>202</v>
      </c>
      <c r="H315" s="201">
        <v>1</v>
      </c>
      <c r="I315" s="202"/>
      <c r="J315" s="203">
        <f>ROUND(I315*H315,2)</f>
        <v>0</v>
      </c>
      <c r="K315" s="199" t="s">
        <v>124</v>
      </c>
      <c r="L315" s="41"/>
      <c r="M315" s="204" t="s">
        <v>19</v>
      </c>
      <c r="N315" s="205" t="s">
        <v>43</v>
      </c>
      <c r="O315" s="81"/>
      <c r="P315" s="206">
        <f>O315*H315</f>
        <v>0</v>
      </c>
      <c r="Q315" s="206">
        <v>0.00036000000000000002</v>
      </c>
      <c r="R315" s="206">
        <f>Q315*H315</f>
        <v>0.00036000000000000002</v>
      </c>
      <c r="S315" s="206">
        <v>0</v>
      </c>
      <c r="T315" s="20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125</v>
      </c>
      <c r="AT315" s="208" t="s">
        <v>120</v>
      </c>
      <c r="AU315" s="208" t="s">
        <v>82</v>
      </c>
      <c r="AY315" s="14" t="s">
        <v>117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14" t="s">
        <v>80</v>
      </c>
      <c r="BK315" s="209">
        <f>ROUND(I315*H315,2)</f>
        <v>0</v>
      </c>
      <c r="BL315" s="14" t="s">
        <v>125</v>
      </c>
      <c r="BM315" s="208" t="s">
        <v>762</v>
      </c>
    </row>
    <row r="316" s="2" customFormat="1">
      <c r="A316" s="35"/>
      <c r="B316" s="36"/>
      <c r="C316" s="37"/>
      <c r="D316" s="210" t="s">
        <v>127</v>
      </c>
      <c r="E316" s="37"/>
      <c r="F316" s="211" t="s">
        <v>763</v>
      </c>
      <c r="G316" s="37"/>
      <c r="H316" s="37"/>
      <c r="I316" s="212"/>
      <c r="J316" s="37"/>
      <c r="K316" s="37"/>
      <c r="L316" s="41"/>
      <c r="M316" s="213"/>
      <c r="N316" s="214"/>
      <c r="O316" s="81"/>
      <c r="P316" s="81"/>
      <c r="Q316" s="81"/>
      <c r="R316" s="81"/>
      <c r="S316" s="81"/>
      <c r="T316" s="82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127</v>
      </c>
      <c r="AU316" s="14" t="s">
        <v>82</v>
      </c>
    </row>
    <row r="317" s="2" customFormat="1" ht="24.15" customHeight="1">
      <c r="A317" s="35"/>
      <c r="B317" s="36"/>
      <c r="C317" s="197" t="s">
        <v>764</v>
      </c>
      <c r="D317" s="197" t="s">
        <v>120</v>
      </c>
      <c r="E317" s="198" t="s">
        <v>765</v>
      </c>
      <c r="F317" s="199" t="s">
        <v>766</v>
      </c>
      <c r="G317" s="200" t="s">
        <v>202</v>
      </c>
      <c r="H317" s="201">
        <v>24</v>
      </c>
      <c r="I317" s="202"/>
      <c r="J317" s="203">
        <f>ROUND(I317*H317,2)</f>
        <v>0</v>
      </c>
      <c r="K317" s="199" t="s">
        <v>124</v>
      </c>
      <c r="L317" s="41"/>
      <c r="M317" s="204" t="s">
        <v>19</v>
      </c>
      <c r="N317" s="205" t="s">
        <v>43</v>
      </c>
      <c r="O317" s="81"/>
      <c r="P317" s="206">
        <f>O317*H317</f>
        <v>0</v>
      </c>
      <c r="Q317" s="206">
        <v>0.00022000000000000001</v>
      </c>
      <c r="R317" s="206">
        <f>Q317*H317</f>
        <v>0.00528</v>
      </c>
      <c r="S317" s="206">
        <v>0</v>
      </c>
      <c r="T317" s="20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8" t="s">
        <v>125</v>
      </c>
      <c r="AT317" s="208" t="s">
        <v>120</v>
      </c>
      <c r="AU317" s="208" t="s">
        <v>82</v>
      </c>
      <c r="AY317" s="14" t="s">
        <v>117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14" t="s">
        <v>80</v>
      </c>
      <c r="BK317" s="209">
        <f>ROUND(I317*H317,2)</f>
        <v>0</v>
      </c>
      <c r="BL317" s="14" t="s">
        <v>125</v>
      </c>
      <c r="BM317" s="208" t="s">
        <v>767</v>
      </c>
    </row>
    <row r="318" s="2" customFormat="1">
      <c r="A318" s="35"/>
      <c r="B318" s="36"/>
      <c r="C318" s="37"/>
      <c r="D318" s="210" t="s">
        <v>127</v>
      </c>
      <c r="E318" s="37"/>
      <c r="F318" s="211" t="s">
        <v>768</v>
      </c>
      <c r="G318" s="37"/>
      <c r="H318" s="37"/>
      <c r="I318" s="212"/>
      <c r="J318" s="37"/>
      <c r="K318" s="37"/>
      <c r="L318" s="41"/>
      <c r="M318" s="213"/>
      <c r="N318" s="214"/>
      <c r="O318" s="81"/>
      <c r="P318" s="81"/>
      <c r="Q318" s="81"/>
      <c r="R318" s="81"/>
      <c r="S318" s="81"/>
      <c r="T318" s="82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127</v>
      </c>
      <c r="AU318" s="14" t="s">
        <v>82</v>
      </c>
    </row>
    <row r="319" s="2" customFormat="1" ht="33" customHeight="1">
      <c r="A319" s="35"/>
      <c r="B319" s="36"/>
      <c r="C319" s="197" t="s">
        <v>769</v>
      </c>
      <c r="D319" s="197" t="s">
        <v>120</v>
      </c>
      <c r="E319" s="198" t="s">
        <v>770</v>
      </c>
      <c r="F319" s="199" t="s">
        <v>771</v>
      </c>
      <c r="G319" s="200" t="s">
        <v>202</v>
      </c>
      <c r="H319" s="201">
        <v>1</v>
      </c>
      <c r="I319" s="202"/>
      <c r="J319" s="203">
        <f>ROUND(I319*H319,2)</f>
        <v>0</v>
      </c>
      <c r="K319" s="199" t="s">
        <v>124</v>
      </c>
      <c r="L319" s="41"/>
      <c r="M319" s="204" t="s">
        <v>19</v>
      </c>
      <c r="N319" s="205" t="s">
        <v>43</v>
      </c>
      <c r="O319" s="81"/>
      <c r="P319" s="206">
        <f>O319*H319</f>
        <v>0</v>
      </c>
      <c r="Q319" s="206">
        <v>0.00056999999999999998</v>
      </c>
      <c r="R319" s="206">
        <f>Q319*H319</f>
        <v>0.00056999999999999998</v>
      </c>
      <c r="S319" s="206">
        <v>0</v>
      </c>
      <c r="T319" s="20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8" t="s">
        <v>125</v>
      </c>
      <c r="AT319" s="208" t="s">
        <v>120</v>
      </c>
      <c r="AU319" s="208" t="s">
        <v>82</v>
      </c>
      <c r="AY319" s="14" t="s">
        <v>117</v>
      </c>
      <c r="BE319" s="209">
        <f>IF(N319="základní",J319,0)</f>
        <v>0</v>
      </c>
      <c r="BF319" s="209">
        <f>IF(N319="snížená",J319,0)</f>
        <v>0</v>
      </c>
      <c r="BG319" s="209">
        <f>IF(N319="zákl. přenesená",J319,0)</f>
        <v>0</v>
      </c>
      <c r="BH319" s="209">
        <f>IF(N319="sníž. přenesená",J319,0)</f>
        <v>0</v>
      </c>
      <c r="BI319" s="209">
        <f>IF(N319="nulová",J319,0)</f>
        <v>0</v>
      </c>
      <c r="BJ319" s="14" t="s">
        <v>80</v>
      </c>
      <c r="BK319" s="209">
        <f>ROUND(I319*H319,2)</f>
        <v>0</v>
      </c>
      <c r="BL319" s="14" t="s">
        <v>125</v>
      </c>
      <c r="BM319" s="208" t="s">
        <v>772</v>
      </c>
    </row>
    <row r="320" s="2" customFormat="1">
      <c r="A320" s="35"/>
      <c r="B320" s="36"/>
      <c r="C320" s="37"/>
      <c r="D320" s="210" t="s">
        <v>127</v>
      </c>
      <c r="E320" s="37"/>
      <c r="F320" s="211" t="s">
        <v>773</v>
      </c>
      <c r="G320" s="37"/>
      <c r="H320" s="37"/>
      <c r="I320" s="212"/>
      <c r="J320" s="37"/>
      <c r="K320" s="37"/>
      <c r="L320" s="41"/>
      <c r="M320" s="213"/>
      <c r="N320" s="214"/>
      <c r="O320" s="81"/>
      <c r="P320" s="81"/>
      <c r="Q320" s="81"/>
      <c r="R320" s="81"/>
      <c r="S320" s="81"/>
      <c r="T320" s="82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127</v>
      </c>
      <c r="AU320" s="14" t="s">
        <v>82</v>
      </c>
    </row>
    <row r="321" s="2" customFormat="1" ht="37.8" customHeight="1">
      <c r="A321" s="35"/>
      <c r="B321" s="36"/>
      <c r="C321" s="197" t="s">
        <v>774</v>
      </c>
      <c r="D321" s="197" t="s">
        <v>120</v>
      </c>
      <c r="E321" s="198" t="s">
        <v>775</v>
      </c>
      <c r="F321" s="199" t="s">
        <v>776</v>
      </c>
      <c r="G321" s="200" t="s">
        <v>202</v>
      </c>
      <c r="H321" s="201">
        <v>1</v>
      </c>
      <c r="I321" s="202"/>
      <c r="J321" s="203">
        <f>ROUND(I321*H321,2)</f>
        <v>0</v>
      </c>
      <c r="K321" s="199" t="s">
        <v>124</v>
      </c>
      <c r="L321" s="41"/>
      <c r="M321" s="204" t="s">
        <v>19</v>
      </c>
      <c r="N321" s="205" t="s">
        <v>43</v>
      </c>
      <c r="O321" s="81"/>
      <c r="P321" s="206">
        <f>O321*H321</f>
        <v>0</v>
      </c>
      <c r="Q321" s="206">
        <v>0.00124</v>
      </c>
      <c r="R321" s="206">
        <f>Q321*H321</f>
        <v>0.00124</v>
      </c>
      <c r="S321" s="206">
        <v>0</v>
      </c>
      <c r="T321" s="20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8" t="s">
        <v>125</v>
      </c>
      <c r="AT321" s="208" t="s">
        <v>120</v>
      </c>
      <c r="AU321" s="208" t="s">
        <v>82</v>
      </c>
      <c r="AY321" s="14" t="s">
        <v>117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14" t="s">
        <v>80</v>
      </c>
      <c r="BK321" s="209">
        <f>ROUND(I321*H321,2)</f>
        <v>0</v>
      </c>
      <c r="BL321" s="14" t="s">
        <v>125</v>
      </c>
      <c r="BM321" s="208" t="s">
        <v>777</v>
      </c>
    </row>
    <row r="322" s="2" customFormat="1">
      <c r="A322" s="35"/>
      <c r="B322" s="36"/>
      <c r="C322" s="37"/>
      <c r="D322" s="210" t="s">
        <v>127</v>
      </c>
      <c r="E322" s="37"/>
      <c r="F322" s="211" t="s">
        <v>778</v>
      </c>
      <c r="G322" s="37"/>
      <c r="H322" s="37"/>
      <c r="I322" s="212"/>
      <c r="J322" s="37"/>
      <c r="K322" s="37"/>
      <c r="L322" s="41"/>
      <c r="M322" s="213"/>
      <c r="N322" s="214"/>
      <c r="O322" s="81"/>
      <c r="P322" s="81"/>
      <c r="Q322" s="81"/>
      <c r="R322" s="81"/>
      <c r="S322" s="81"/>
      <c r="T322" s="82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127</v>
      </c>
      <c r="AU322" s="14" t="s">
        <v>82</v>
      </c>
    </row>
    <row r="323" s="2" customFormat="1" ht="37.8" customHeight="1">
      <c r="A323" s="35"/>
      <c r="B323" s="36"/>
      <c r="C323" s="197" t="s">
        <v>779</v>
      </c>
      <c r="D323" s="197" t="s">
        <v>120</v>
      </c>
      <c r="E323" s="198" t="s">
        <v>780</v>
      </c>
      <c r="F323" s="199" t="s">
        <v>781</v>
      </c>
      <c r="G323" s="200" t="s">
        <v>202</v>
      </c>
      <c r="H323" s="201">
        <v>1</v>
      </c>
      <c r="I323" s="202"/>
      <c r="J323" s="203">
        <f>ROUND(I323*H323,2)</f>
        <v>0</v>
      </c>
      <c r="K323" s="199" t="s">
        <v>124</v>
      </c>
      <c r="L323" s="41"/>
      <c r="M323" s="204" t="s">
        <v>19</v>
      </c>
      <c r="N323" s="205" t="s">
        <v>43</v>
      </c>
      <c r="O323" s="81"/>
      <c r="P323" s="206">
        <f>O323*H323</f>
        <v>0</v>
      </c>
      <c r="Q323" s="206">
        <v>0.00114</v>
      </c>
      <c r="R323" s="206">
        <f>Q323*H323</f>
        <v>0.00114</v>
      </c>
      <c r="S323" s="206">
        <v>0</v>
      </c>
      <c r="T323" s="20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8" t="s">
        <v>125</v>
      </c>
      <c r="AT323" s="208" t="s">
        <v>120</v>
      </c>
      <c r="AU323" s="208" t="s">
        <v>82</v>
      </c>
      <c r="AY323" s="14" t="s">
        <v>117</v>
      </c>
      <c r="BE323" s="209">
        <f>IF(N323="základní",J323,0)</f>
        <v>0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14" t="s">
        <v>80</v>
      </c>
      <c r="BK323" s="209">
        <f>ROUND(I323*H323,2)</f>
        <v>0</v>
      </c>
      <c r="BL323" s="14" t="s">
        <v>125</v>
      </c>
      <c r="BM323" s="208" t="s">
        <v>782</v>
      </c>
    </row>
    <row r="324" s="2" customFormat="1">
      <c r="A324" s="35"/>
      <c r="B324" s="36"/>
      <c r="C324" s="37"/>
      <c r="D324" s="210" t="s">
        <v>127</v>
      </c>
      <c r="E324" s="37"/>
      <c r="F324" s="211" t="s">
        <v>783</v>
      </c>
      <c r="G324" s="37"/>
      <c r="H324" s="37"/>
      <c r="I324" s="212"/>
      <c r="J324" s="37"/>
      <c r="K324" s="37"/>
      <c r="L324" s="41"/>
      <c r="M324" s="213"/>
      <c r="N324" s="214"/>
      <c r="O324" s="81"/>
      <c r="P324" s="81"/>
      <c r="Q324" s="81"/>
      <c r="R324" s="81"/>
      <c r="S324" s="81"/>
      <c r="T324" s="82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127</v>
      </c>
      <c r="AU324" s="14" t="s">
        <v>82</v>
      </c>
    </row>
    <row r="325" s="2" customFormat="1" ht="33" customHeight="1">
      <c r="A325" s="35"/>
      <c r="B325" s="36"/>
      <c r="C325" s="197" t="s">
        <v>784</v>
      </c>
      <c r="D325" s="197" t="s">
        <v>120</v>
      </c>
      <c r="E325" s="198" t="s">
        <v>785</v>
      </c>
      <c r="F325" s="199" t="s">
        <v>786</v>
      </c>
      <c r="G325" s="200" t="s">
        <v>202</v>
      </c>
      <c r="H325" s="201">
        <v>3</v>
      </c>
      <c r="I325" s="202"/>
      <c r="J325" s="203">
        <f>ROUND(I325*H325,2)</f>
        <v>0</v>
      </c>
      <c r="K325" s="199" t="s">
        <v>124</v>
      </c>
      <c r="L325" s="41"/>
      <c r="M325" s="204" t="s">
        <v>19</v>
      </c>
      <c r="N325" s="205" t="s">
        <v>43</v>
      </c>
      <c r="O325" s="81"/>
      <c r="P325" s="206">
        <f>O325*H325</f>
        <v>0</v>
      </c>
      <c r="Q325" s="206">
        <v>0.00173</v>
      </c>
      <c r="R325" s="206">
        <f>Q325*H325</f>
        <v>0.0051900000000000002</v>
      </c>
      <c r="S325" s="206">
        <v>0</v>
      </c>
      <c r="T325" s="20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8" t="s">
        <v>125</v>
      </c>
      <c r="AT325" s="208" t="s">
        <v>120</v>
      </c>
      <c r="AU325" s="208" t="s">
        <v>82</v>
      </c>
      <c r="AY325" s="14" t="s">
        <v>117</v>
      </c>
      <c r="BE325" s="209">
        <f>IF(N325="základní",J325,0)</f>
        <v>0</v>
      </c>
      <c r="BF325" s="209">
        <f>IF(N325="snížená",J325,0)</f>
        <v>0</v>
      </c>
      <c r="BG325" s="209">
        <f>IF(N325="zákl. přenesená",J325,0)</f>
        <v>0</v>
      </c>
      <c r="BH325" s="209">
        <f>IF(N325="sníž. přenesená",J325,0)</f>
        <v>0</v>
      </c>
      <c r="BI325" s="209">
        <f>IF(N325="nulová",J325,0)</f>
        <v>0</v>
      </c>
      <c r="BJ325" s="14" t="s">
        <v>80</v>
      </c>
      <c r="BK325" s="209">
        <f>ROUND(I325*H325,2)</f>
        <v>0</v>
      </c>
      <c r="BL325" s="14" t="s">
        <v>125</v>
      </c>
      <c r="BM325" s="208" t="s">
        <v>787</v>
      </c>
    </row>
    <row r="326" s="2" customFormat="1">
      <c r="A326" s="35"/>
      <c r="B326" s="36"/>
      <c r="C326" s="37"/>
      <c r="D326" s="210" t="s">
        <v>127</v>
      </c>
      <c r="E326" s="37"/>
      <c r="F326" s="211" t="s">
        <v>788</v>
      </c>
      <c r="G326" s="37"/>
      <c r="H326" s="37"/>
      <c r="I326" s="212"/>
      <c r="J326" s="37"/>
      <c r="K326" s="37"/>
      <c r="L326" s="41"/>
      <c r="M326" s="213"/>
      <c r="N326" s="214"/>
      <c r="O326" s="81"/>
      <c r="P326" s="81"/>
      <c r="Q326" s="81"/>
      <c r="R326" s="81"/>
      <c r="S326" s="81"/>
      <c r="T326" s="82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127</v>
      </c>
      <c r="AU326" s="14" t="s">
        <v>82</v>
      </c>
    </row>
    <row r="327" s="2" customFormat="1" ht="24.15" customHeight="1">
      <c r="A327" s="35"/>
      <c r="B327" s="36"/>
      <c r="C327" s="197" t="s">
        <v>789</v>
      </c>
      <c r="D327" s="197" t="s">
        <v>120</v>
      </c>
      <c r="E327" s="198" t="s">
        <v>790</v>
      </c>
      <c r="F327" s="199" t="s">
        <v>791</v>
      </c>
      <c r="G327" s="200" t="s">
        <v>202</v>
      </c>
      <c r="H327" s="201">
        <v>2</v>
      </c>
      <c r="I327" s="202"/>
      <c r="J327" s="203">
        <f>ROUND(I327*H327,2)</f>
        <v>0</v>
      </c>
      <c r="K327" s="199" t="s">
        <v>124</v>
      </c>
      <c r="L327" s="41"/>
      <c r="M327" s="204" t="s">
        <v>19</v>
      </c>
      <c r="N327" s="205" t="s">
        <v>43</v>
      </c>
      <c r="O327" s="81"/>
      <c r="P327" s="206">
        <f>O327*H327</f>
        <v>0</v>
      </c>
      <c r="Q327" s="206">
        <v>0.00050000000000000001</v>
      </c>
      <c r="R327" s="206">
        <f>Q327*H327</f>
        <v>0.001</v>
      </c>
      <c r="S327" s="206">
        <v>0</v>
      </c>
      <c r="T327" s="20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8" t="s">
        <v>125</v>
      </c>
      <c r="AT327" s="208" t="s">
        <v>120</v>
      </c>
      <c r="AU327" s="208" t="s">
        <v>82</v>
      </c>
      <c r="AY327" s="14" t="s">
        <v>117</v>
      </c>
      <c r="BE327" s="209">
        <f>IF(N327="základní",J327,0)</f>
        <v>0</v>
      </c>
      <c r="BF327" s="209">
        <f>IF(N327="snížená",J327,0)</f>
        <v>0</v>
      </c>
      <c r="BG327" s="209">
        <f>IF(N327="zákl. přenesená",J327,0)</f>
        <v>0</v>
      </c>
      <c r="BH327" s="209">
        <f>IF(N327="sníž. přenesená",J327,0)</f>
        <v>0</v>
      </c>
      <c r="BI327" s="209">
        <f>IF(N327="nulová",J327,0)</f>
        <v>0</v>
      </c>
      <c r="BJ327" s="14" t="s">
        <v>80</v>
      </c>
      <c r="BK327" s="209">
        <f>ROUND(I327*H327,2)</f>
        <v>0</v>
      </c>
      <c r="BL327" s="14" t="s">
        <v>125</v>
      </c>
      <c r="BM327" s="208" t="s">
        <v>792</v>
      </c>
    </row>
    <row r="328" s="2" customFormat="1">
      <c r="A328" s="35"/>
      <c r="B328" s="36"/>
      <c r="C328" s="37"/>
      <c r="D328" s="210" t="s">
        <v>127</v>
      </c>
      <c r="E328" s="37"/>
      <c r="F328" s="211" t="s">
        <v>793</v>
      </c>
      <c r="G328" s="37"/>
      <c r="H328" s="37"/>
      <c r="I328" s="212"/>
      <c r="J328" s="37"/>
      <c r="K328" s="37"/>
      <c r="L328" s="41"/>
      <c r="M328" s="213"/>
      <c r="N328" s="214"/>
      <c r="O328" s="81"/>
      <c r="P328" s="81"/>
      <c r="Q328" s="81"/>
      <c r="R328" s="81"/>
      <c r="S328" s="81"/>
      <c r="T328" s="82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127</v>
      </c>
      <c r="AU328" s="14" t="s">
        <v>82</v>
      </c>
    </row>
    <row r="329" s="2" customFormat="1" ht="24.15" customHeight="1">
      <c r="A329" s="35"/>
      <c r="B329" s="36"/>
      <c r="C329" s="197" t="s">
        <v>794</v>
      </c>
      <c r="D329" s="197" t="s">
        <v>120</v>
      </c>
      <c r="E329" s="198" t="s">
        <v>795</v>
      </c>
      <c r="F329" s="199" t="s">
        <v>796</v>
      </c>
      <c r="G329" s="200" t="s">
        <v>202</v>
      </c>
      <c r="H329" s="201">
        <v>3</v>
      </c>
      <c r="I329" s="202"/>
      <c r="J329" s="203">
        <f>ROUND(I329*H329,2)</f>
        <v>0</v>
      </c>
      <c r="K329" s="199" t="s">
        <v>124</v>
      </c>
      <c r="L329" s="41"/>
      <c r="M329" s="204" t="s">
        <v>19</v>
      </c>
      <c r="N329" s="205" t="s">
        <v>43</v>
      </c>
      <c r="O329" s="81"/>
      <c r="P329" s="206">
        <f>O329*H329</f>
        <v>0</v>
      </c>
      <c r="Q329" s="206">
        <v>0.00069999999999999999</v>
      </c>
      <c r="R329" s="206">
        <f>Q329*H329</f>
        <v>0.0020999999999999999</v>
      </c>
      <c r="S329" s="206">
        <v>0</v>
      </c>
      <c r="T329" s="20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8" t="s">
        <v>125</v>
      </c>
      <c r="AT329" s="208" t="s">
        <v>120</v>
      </c>
      <c r="AU329" s="208" t="s">
        <v>82</v>
      </c>
      <c r="AY329" s="14" t="s">
        <v>117</v>
      </c>
      <c r="BE329" s="209">
        <f>IF(N329="základní",J329,0)</f>
        <v>0</v>
      </c>
      <c r="BF329" s="209">
        <f>IF(N329="snížená",J329,0)</f>
        <v>0</v>
      </c>
      <c r="BG329" s="209">
        <f>IF(N329="zákl. přenesená",J329,0)</f>
        <v>0</v>
      </c>
      <c r="BH329" s="209">
        <f>IF(N329="sníž. přenesená",J329,0)</f>
        <v>0</v>
      </c>
      <c r="BI329" s="209">
        <f>IF(N329="nulová",J329,0)</f>
        <v>0</v>
      </c>
      <c r="BJ329" s="14" t="s">
        <v>80</v>
      </c>
      <c r="BK329" s="209">
        <f>ROUND(I329*H329,2)</f>
        <v>0</v>
      </c>
      <c r="BL329" s="14" t="s">
        <v>125</v>
      </c>
      <c r="BM329" s="208" t="s">
        <v>797</v>
      </c>
    </row>
    <row r="330" s="2" customFormat="1">
      <c r="A330" s="35"/>
      <c r="B330" s="36"/>
      <c r="C330" s="37"/>
      <c r="D330" s="210" t="s">
        <v>127</v>
      </c>
      <c r="E330" s="37"/>
      <c r="F330" s="211" t="s">
        <v>798</v>
      </c>
      <c r="G330" s="37"/>
      <c r="H330" s="37"/>
      <c r="I330" s="212"/>
      <c r="J330" s="37"/>
      <c r="K330" s="37"/>
      <c r="L330" s="41"/>
      <c r="M330" s="213"/>
      <c r="N330" s="214"/>
      <c r="O330" s="81"/>
      <c r="P330" s="81"/>
      <c r="Q330" s="81"/>
      <c r="R330" s="81"/>
      <c r="S330" s="81"/>
      <c r="T330" s="82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127</v>
      </c>
      <c r="AU330" s="14" t="s">
        <v>82</v>
      </c>
    </row>
    <row r="331" s="2" customFormat="1" ht="24.15" customHeight="1">
      <c r="A331" s="35"/>
      <c r="B331" s="36"/>
      <c r="C331" s="197" t="s">
        <v>799</v>
      </c>
      <c r="D331" s="197" t="s">
        <v>120</v>
      </c>
      <c r="E331" s="198" t="s">
        <v>800</v>
      </c>
      <c r="F331" s="199" t="s">
        <v>801</v>
      </c>
      <c r="G331" s="200" t="s">
        <v>202</v>
      </c>
      <c r="H331" s="201">
        <v>6</v>
      </c>
      <c r="I331" s="202"/>
      <c r="J331" s="203">
        <f>ROUND(I331*H331,2)</f>
        <v>0</v>
      </c>
      <c r="K331" s="199" t="s">
        <v>124</v>
      </c>
      <c r="L331" s="41"/>
      <c r="M331" s="204" t="s">
        <v>19</v>
      </c>
      <c r="N331" s="205" t="s">
        <v>43</v>
      </c>
      <c r="O331" s="81"/>
      <c r="P331" s="206">
        <f>O331*H331</f>
        <v>0</v>
      </c>
      <c r="Q331" s="206">
        <v>0.00107</v>
      </c>
      <c r="R331" s="206">
        <f>Q331*H331</f>
        <v>0.0064200000000000004</v>
      </c>
      <c r="S331" s="206">
        <v>0</v>
      </c>
      <c r="T331" s="20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8" t="s">
        <v>125</v>
      </c>
      <c r="AT331" s="208" t="s">
        <v>120</v>
      </c>
      <c r="AU331" s="208" t="s">
        <v>82</v>
      </c>
      <c r="AY331" s="14" t="s">
        <v>117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4" t="s">
        <v>80</v>
      </c>
      <c r="BK331" s="209">
        <f>ROUND(I331*H331,2)</f>
        <v>0</v>
      </c>
      <c r="BL331" s="14" t="s">
        <v>125</v>
      </c>
      <c r="BM331" s="208" t="s">
        <v>802</v>
      </c>
    </row>
    <row r="332" s="2" customFormat="1">
      <c r="A332" s="35"/>
      <c r="B332" s="36"/>
      <c r="C332" s="37"/>
      <c r="D332" s="210" t="s">
        <v>127</v>
      </c>
      <c r="E332" s="37"/>
      <c r="F332" s="211" t="s">
        <v>803</v>
      </c>
      <c r="G332" s="37"/>
      <c r="H332" s="37"/>
      <c r="I332" s="212"/>
      <c r="J332" s="37"/>
      <c r="K332" s="37"/>
      <c r="L332" s="41"/>
      <c r="M332" s="213"/>
      <c r="N332" s="214"/>
      <c r="O332" s="81"/>
      <c r="P332" s="81"/>
      <c r="Q332" s="81"/>
      <c r="R332" s="81"/>
      <c r="S332" s="81"/>
      <c r="T332" s="82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127</v>
      </c>
      <c r="AU332" s="14" t="s">
        <v>82</v>
      </c>
    </row>
    <row r="333" s="2" customFormat="1" ht="24.15" customHeight="1">
      <c r="A333" s="35"/>
      <c r="B333" s="36"/>
      <c r="C333" s="197" t="s">
        <v>804</v>
      </c>
      <c r="D333" s="197" t="s">
        <v>120</v>
      </c>
      <c r="E333" s="198" t="s">
        <v>805</v>
      </c>
      <c r="F333" s="199" t="s">
        <v>806</v>
      </c>
      <c r="G333" s="200" t="s">
        <v>202</v>
      </c>
      <c r="H333" s="201">
        <v>6</v>
      </c>
      <c r="I333" s="202"/>
      <c r="J333" s="203">
        <f>ROUND(I333*H333,2)</f>
        <v>0</v>
      </c>
      <c r="K333" s="199" t="s">
        <v>124</v>
      </c>
      <c r="L333" s="41"/>
      <c r="M333" s="204" t="s">
        <v>19</v>
      </c>
      <c r="N333" s="205" t="s">
        <v>43</v>
      </c>
      <c r="O333" s="81"/>
      <c r="P333" s="206">
        <f>O333*H333</f>
        <v>0</v>
      </c>
      <c r="Q333" s="206">
        <v>0.0016800000000000001</v>
      </c>
      <c r="R333" s="206">
        <f>Q333*H333</f>
        <v>0.01008</v>
      </c>
      <c r="S333" s="206">
        <v>0</v>
      </c>
      <c r="T333" s="20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8" t="s">
        <v>125</v>
      </c>
      <c r="AT333" s="208" t="s">
        <v>120</v>
      </c>
      <c r="AU333" s="208" t="s">
        <v>82</v>
      </c>
      <c r="AY333" s="14" t="s">
        <v>117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14" t="s">
        <v>80</v>
      </c>
      <c r="BK333" s="209">
        <f>ROUND(I333*H333,2)</f>
        <v>0</v>
      </c>
      <c r="BL333" s="14" t="s">
        <v>125</v>
      </c>
      <c r="BM333" s="208" t="s">
        <v>807</v>
      </c>
    </row>
    <row r="334" s="2" customFormat="1">
      <c r="A334" s="35"/>
      <c r="B334" s="36"/>
      <c r="C334" s="37"/>
      <c r="D334" s="210" t="s">
        <v>127</v>
      </c>
      <c r="E334" s="37"/>
      <c r="F334" s="211" t="s">
        <v>808</v>
      </c>
      <c r="G334" s="37"/>
      <c r="H334" s="37"/>
      <c r="I334" s="212"/>
      <c r="J334" s="37"/>
      <c r="K334" s="37"/>
      <c r="L334" s="41"/>
      <c r="M334" s="213"/>
      <c r="N334" s="214"/>
      <c r="O334" s="81"/>
      <c r="P334" s="81"/>
      <c r="Q334" s="81"/>
      <c r="R334" s="81"/>
      <c r="S334" s="81"/>
      <c r="T334" s="82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127</v>
      </c>
      <c r="AU334" s="14" t="s">
        <v>82</v>
      </c>
    </row>
    <row r="335" s="2" customFormat="1" ht="37.8" customHeight="1">
      <c r="A335" s="35"/>
      <c r="B335" s="36"/>
      <c r="C335" s="197" t="s">
        <v>809</v>
      </c>
      <c r="D335" s="197" t="s">
        <v>120</v>
      </c>
      <c r="E335" s="198" t="s">
        <v>810</v>
      </c>
      <c r="F335" s="199" t="s">
        <v>811</v>
      </c>
      <c r="G335" s="200" t="s">
        <v>202</v>
      </c>
      <c r="H335" s="201">
        <v>16</v>
      </c>
      <c r="I335" s="202"/>
      <c r="J335" s="203">
        <f>ROUND(I335*H335,2)</f>
        <v>0</v>
      </c>
      <c r="K335" s="199" t="s">
        <v>124</v>
      </c>
      <c r="L335" s="41"/>
      <c r="M335" s="204" t="s">
        <v>19</v>
      </c>
      <c r="N335" s="205" t="s">
        <v>43</v>
      </c>
      <c r="O335" s="81"/>
      <c r="P335" s="206">
        <f>O335*H335</f>
        <v>0</v>
      </c>
      <c r="Q335" s="206">
        <v>0.00052999999999999998</v>
      </c>
      <c r="R335" s="206">
        <f>Q335*H335</f>
        <v>0.0084799999999999997</v>
      </c>
      <c r="S335" s="206">
        <v>0</v>
      </c>
      <c r="T335" s="20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8" t="s">
        <v>125</v>
      </c>
      <c r="AT335" s="208" t="s">
        <v>120</v>
      </c>
      <c r="AU335" s="208" t="s">
        <v>82</v>
      </c>
      <c r="AY335" s="14" t="s">
        <v>117</v>
      </c>
      <c r="BE335" s="209">
        <f>IF(N335="základní",J335,0)</f>
        <v>0</v>
      </c>
      <c r="BF335" s="209">
        <f>IF(N335="snížená",J335,0)</f>
        <v>0</v>
      </c>
      <c r="BG335" s="209">
        <f>IF(N335="zákl. přenesená",J335,0)</f>
        <v>0</v>
      </c>
      <c r="BH335" s="209">
        <f>IF(N335="sníž. přenesená",J335,0)</f>
        <v>0</v>
      </c>
      <c r="BI335" s="209">
        <f>IF(N335="nulová",J335,0)</f>
        <v>0</v>
      </c>
      <c r="BJ335" s="14" t="s">
        <v>80</v>
      </c>
      <c r="BK335" s="209">
        <f>ROUND(I335*H335,2)</f>
        <v>0</v>
      </c>
      <c r="BL335" s="14" t="s">
        <v>125</v>
      </c>
      <c r="BM335" s="208" t="s">
        <v>812</v>
      </c>
    </row>
    <row r="336" s="2" customFormat="1">
      <c r="A336" s="35"/>
      <c r="B336" s="36"/>
      <c r="C336" s="37"/>
      <c r="D336" s="210" t="s">
        <v>127</v>
      </c>
      <c r="E336" s="37"/>
      <c r="F336" s="211" t="s">
        <v>813</v>
      </c>
      <c r="G336" s="37"/>
      <c r="H336" s="37"/>
      <c r="I336" s="212"/>
      <c r="J336" s="37"/>
      <c r="K336" s="37"/>
      <c r="L336" s="41"/>
      <c r="M336" s="213"/>
      <c r="N336" s="214"/>
      <c r="O336" s="81"/>
      <c r="P336" s="81"/>
      <c r="Q336" s="81"/>
      <c r="R336" s="81"/>
      <c r="S336" s="81"/>
      <c r="T336" s="82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127</v>
      </c>
      <c r="AU336" s="14" t="s">
        <v>82</v>
      </c>
    </row>
    <row r="337" s="2" customFormat="1" ht="37.8" customHeight="1">
      <c r="A337" s="35"/>
      <c r="B337" s="36"/>
      <c r="C337" s="197" t="s">
        <v>814</v>
      </c>
      <c r="D337" s="197" t="s">
        <v>120</v>
      </c>
      <c r="E337" s="198" t="s">
        <v>815</v>
      </c>
      <c r="F337" s="199" t="s">
        <v>816</v>
      </c>
      <c r="G337" s="200" t="s">
        <v>202</v>
      </c>
      <c r="H337" s="201">
        <v>2</v>
      </c>
      <c r="I337" s="202"/>
      <c r="J337" s="203">
        <f>ROUND(I337*H337,2)</f>
        <v>0</v>
      </c>
      <c r="K337" s="199" t="s">
        <v>124</v>
      </c>
      <c r="L337" s="41"/>
      <c r="M337" s="204" t="s">
        <v>19</v>
      </c>
      <c r="N337" s="205" t="s">
        <v>43</v>
      </c>
      <c r="O337" s="81"/>
      <c r="P337" s="206">
        <f>O337*H337</f>
        <v>0</v>
      </c>
      <c r="Q337" s="206">
        <v>0.00147</v>
      </c>
      <c r="R337" s="206">
        <f>Q337*H337</f>
        <v>0.0029399999999999999</v>
      </c>
      <c r="S337" s="206">
        <v>0</v>
      </c>
      <c r="T337" s="20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8" t="s">
        <v>125</v>
      </c>
      <c r="AT337" s="208" t="s">
        <v>120</v>
      </c>
      <c r="AU337" s="208" t="s">
        <v>82</v>
      </c>
      <c r="AY337" s="14" t="s">
        <v>117</v>
      </c>
      <c r="BE337" s="209">
        <f>IF(N337="základní",J337,0)</f>
        <v>0</v>
      </c>
      <c r="BF337" s="209">
        <f>IF(N337="snížená",J337,0)</f>
        <v>0</v>
      </c>
      <c r="BG337" s="209">
        <f>IF(N337="zákl. přenesená",J337,0)</f>
        <v>0</v>
      </c>
      <c r="BH337" s="209">
        <f>IF(N337="sníž. přenesená",J337,0)</f>
        <v>0</v>
      </c>
      <c r="BI337" s="209">
        <f>IF(N337="nulová",J337,0)</f>
        <v>0</v>
      </c>
      <c r="BJ337" s="14" t="s">
        <v>80</v>
      </c>
      <c r="BK337" s="209">
        <f>ROUND(I337*H337,2)</f>
        <v>0</v>
      </c>
      <c r="BL337" s="14" t="s">
        <v>125</v>
      </c>
      <c r="BM337" s="208" t="s">
        <v>817</v>
      </c>
    </row>
    <row r="338" s="2" customFormat="1">
      <c r="A338" s="35"/>
      <c r="B338" s="36"/>
      <c r="C338" s="37"/>
      <c r="D338" s="210" t="s">
        <v>127</v>
      </c>
      <c r="E338" s="37"/>
      <c r="F338" s="211" t="s">
        <v>818</v>
      </c>
      <c r="G338" s="37"/>
      <c r="H338" s="37"/>
      <c r="I338" s="212"/>
      <c r="J338" s="37"/>
      <c r="K338" s="37"/>
      <c r="L338" s="41"/>
      <c r="M338" s="213"/>
      <c r="N338" s="214"/>
      <c r="O338" s="81"/>
      <c r="P338" s="81"/>
      <c r="Q338" s="81"/>
      <c r="R338" s="81"/>
      <c r="S338" s="81"/>
      <c r="T338" s="82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127</v>
      </c>
      <c r="AU338" s="14" t="s">
        <v>82</v>
      </c>
    </row>
    <row r="339" s="2" customFormat="1" ht="24.15" customHeight="1">
      <c r="A339" s="35"/>
      <c r="B339" s="36"/>
      <c r="C339" s="197" t="s">
        <v>819</v>
      </c>
      <c r="D339" s="197" t="s">
        <v>120</v>
      </c>
      <c r="E339" s="198" t="s">
        <v>820</v>
      </c>
      <c r="F339" s="199" t="s">
        <v>821</v>
      </c>
      <c r="G339" s="200" t="s">
        <v>202</v>
      </c>
      <c r="H339" s="201">
        <v>4</v>
      </c>
      <c r="I339" s="202"/>
      <c r="J339" s="203">
        <f>ROUND(I339*H339,2)</f>
        <v>0</v>
      </c>
      <c r="K339" s="199" t="s">
        <v>124</v>
      </c>
      <c r="L339" s="41"/>
      <c r="M339" s="204" t="s">
        <v>19</v>
      </c>
      <c r="N339" s="205" t="s">
        <v>43</v>
      </c>
      <c r="O339" s="81"/>
      <c r="P339" s="206">
        <f>O339*H339</f>
        <v>0</v>
      </c>
      <c r="Q339" s="206">
        <v>0.00075000000000000002</v>
      </c>
      <c r="R339" s="206">
        <f>Q339*H339</f>
        <v>0.0030000000000000001</v>
      </c>
      <c r="S339" s="206">
        <v>0</v>
      </c>
      <c r="T339" s="20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8" t="s">
        <v>125</v>
      </c>
      <c r="AT339" s="208" t="s">
        <v>120</v>
      </c>
      <c r="AU339" s="208" t="s">
        <v>82</v>
      </c>
      <c r="AY339" s="14" t="s">
        <v>117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14" t="s">
        <v>80</v>
      </c>
      <c r="BK339" s="209">
        <f>ROUND(I339*H339,2)</f>
        <v>0</v>
      </c>
      <c r="BL339" s="14" t="s">
        <v>125</v>
      </c>
      <c r="BM339" s="208" t="s">
        <v>822</v>
      </c>
    </row>
    <row r="340" s="2" customFormat="1">
      <c r="A340" s="35"/>
      <c r="B340" s="36"/>
      <c r="C340" s="37"/>
      <c r="D340" s="210" t="s">
        <v>127</v>
      </c>
      <c r="E340" s="37"/>
      <c r="F340" s="211" t="s">
        <v>823</v>
      </c>
      <c r="G340" s="37"/>
      <c r="H340" s="37"/>
      <c r="I340" s="212"/>
      <c r="J340" s="37"/>
      <c r="K340" s="37"/>
      <c r="L340" s="41"/>
      <c r="M340" s="213"/>
      <c r="N340" s="214"/>
      <c r="O340" s="81"/>
      <c r="P340" s="81"/>
      <c r="Q340" s="81"/>
      <c r="R340" s="81"/>
      <c r="S340" s="81"/>
      <c r="T340" s="82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127</v>
      </c>
      <c r="AU340" s="14" t="s">
        <v>82</v>
      </c>
    </row>
    <row r="341" s="2" customFormat="1" ht="24.15" customHeight="1">
      <c r="A341" s="35"/>
      <c r="B341" s="36"/>
      <c r="C341" s="197" t="s">
        <v>824</v>
      </c>
      <c r="D341" s="197" t="s">
        <v>120</v>
      </c>
      <c r="E341" s="198" t="s">
        <v>825</v>
      </c>
      <c r="F341" s="199" t="s">
        <v>826</v>
      </c>
      <c r="G341" s="200" t="s">
        <v>202</v>
      </c>
      <c r="H341" s="201">
        <v>2</v>
      </c>
      <c r="I341" s="202"/>
      <c r="J341" s="203">
        <f>ROUND(I341*H341,2)</f>
        <v>0</v>
      </c>
      <c r="K341" s="199" t="s">
        <v>124</v>
      </c>
      <c r="L341" s="41"/>
      <c r="M341" s="204" t="s">
        <v>19</v>
      </c>
      <c r="N341" s="205" t="s">
        <v>43</v>
      </c>
      <c r="O341" s="81"/>
      <c r="P341" s="206">
        <f>O341*H341</f>
        <v>0</v>
      </c>
      <c r="Q341" s="206">
        <v>0.00035</v>
      </c>
      <c r="R341" s="206">
        <f>Q341*H341</f>
        <v>0.00069999999999999999</v>
      </c>
      <c r="S341" s="206">
        <v>0</v>
      </c>
      <c r="T341" s="20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8" t="s">
        <v>125</v>
      </c>
      <c r="AT341" s="208" t="s">
        <v>120</v>
      </c>
      <c r="AU341" s="208" t="s">
        <v>82</v>
      </c>
      <c r="AY341" s="14" t="s">
        <v>117</v>
      </c>
      <c r="BE341" s="209">
        <f>IF(N341="základní",J341,0)</f>
        <v>0</v>
      </c>
      <c r="BF341" s="209">
        <f>IF(N341="snížená",J341,0)</f>
        <v>0</v>
      </c>
      <c r="BG341" s="209">
        <f>IF(N341="zákl. přenesená",J341,0)</f>
        <v>0</v>
      </c>
      <c r="BH341" s="209">
        <f>IF(N341="sníž. přenesená",J341,0)</f>
        <v>0</v>
      </c>
      <c r="BI341" s="209">
        <f>IF(N341="nulová",J341,0)</f>
        <v>0</v>
      </c>
      <c r="BJ341" s="14" t="s">
        <v>80</v>
      </c>
      <c r="BK341" s="209">
        <f>ROUND(I341*H341,2)</f>
        <v>0</v>
      </c>
      <c r="BL341" s="14" t="s">
        <v>125</v>
      </c>
      <c r="BM341" s="208" t="s">
        <v>827</v>
      </c>
    </row>
    <row r="342" s="2" customFormat="1">
      <c r="A342" s="35"/>
      <c r="B342" s="36"/>
      <c r="C342" s="37"/>
      <c r="D342" s="210" t="s">
        <v>127</v>
      </c>
      <c r="E342" s="37"/>
      <c r="F342" s="211" t="s">
        <v>828</v>
      </c>
      <c r="G342" s="37"/>
      <c r="H342" s="37"/>
      <c r="I342" s="212"/>
      <c r="J342" s="37"/>
      <c r="K342" s="37"/>
      <c r="L342" s="41"/>
      <c r="M342" s="213"/>
      <c r="N342" s="214"/>
      <c r="O342" s="81"/>
      <c r="P342" s="81"/>
      <c r="Q342" s="81"/>
      <c r="R342" s="81"/>
      <c r="S342" s="81"/>
      <c r="T342" s="82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127</v>
      </c>
      <c r="AU342" s="14" t="s">
        <v>82</v>
      </c>
    </row>
    <row r="343" s="2" customFormat="1" ht="24.15" customHeight="1">
      <c r="A343" s="35"/>
      <c r="B343" s="36"/>
      <c r="C343" s="215" t="s">
        <v>829</v>
      </c>
      <c r="D343" s="215" t="s">
        <v>150</v>
      </c>
      <c r="E343" s="216" t="s">
        <v>830</v>
      </c>
      <c r="F343" s="217" t="s">
        <v>831</v>
      </c>
      <c r="G343" s="218" t="s">
        <v>202</v>
      </c>
      <c r="H343" s="219">
        <v>2</v>
      </c>
      <c r="I343" s="220"/>
      <c r="J343" s="221">
        <f>ROUND(I343*H343,2)</f>
        <v>0</v>
      </c>
      <c r="K343" s="217" t="s">
        <v>19</v>
      </c>
      <c r="L343" s="222"/>
      <c r="M343" s="223" t="s">
        <v>19</v>
      </c>
      <c r="N343" s="224" t="s">
        <v>43</v>
      </c>
      <c r="O343" s="81"/>
      <c r="P343" s="206">
        <f>O343*H343</f>
        <v>0</v>
      </c>
      <c r="Q343" s="206">
        <v>0.0016800000000000001</v>
      </c>
      <c r="R343" s="206">
        <f>Q343*H343</f>
        <v>0.0033600000000000001</v>
      </c>
      <c r="S343" s="206">
        <v>0</v>
      </c>
      <c r="T343" s="20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8" t="s">
        <v>153</v>
      </c>
      <c r="AT343" s="208" t="s">
        <v>150</v>
      </c>
      <c r="AU343" s="208" t="s">
        <v>82</v>
      </c>
      <c r="AY343" s="14" t="s">
        <v>117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14" t="s">
        <v>80</v>
      </c>
      <c r="BK343" s="209">
        <f>ROUND(I343*H343,2)</f>
        <v>0</v>
      </c>
      <c r="BL343" s="14" t="s">
        <v>125</v>
      </c>
      <c r="BM343" s="208" t="s">
        <v>832</v>
      </c>
    </row>
    <row r="344" s="2" customFormat="1" ht="24.15" customHeight="1">
      <c r="A344" s="35"/>
      <c r="B344" s="36"/>
      <c r="C344" s="215" t="s">
        <v>833</v>
      </c>
      <c r="D344" s="215" t="s">
        <v>150</v>
      </c>
      <c r="E344" s="216" t="s">
        <v>834</v>
      </c>
      <c r="F344" s="217" t="s">
        <v>835</v>
      </c>
      <c r="G344" s="218" t="s">
        <v>202</v>
      </c>
      <c r="H344" s="219">
        <v>5</v>
      </c>
      <c r="I344" s="220"/>
      <c r="J344" s="221">
        <f>ROUND(I344*H344,2)</f>
        <v>0</v>
      </c>
      <c r="K344" s="217" t="s">
        <v>19</v>
      </c>
      <c r="L344" s="222"/>
      <c r="M344" s="223" t="s">
        <v>19</v>
      </c>
      <c r="N344" s="224" t="s">
        <v>43</v>
      </c>
      <c r="O344" s="81"/>
      <c r="P344" s="206">
        <f>O344*H344</f>
        <v>0</v>
      </c>
      <c r="Q344" s="206">
        <v>0.0016800000000000001</v>
      </c>
      <c r="R344" s="206">
        <f>Q344*H344</f>
        <v>0.0084000000000000012</v>
      </c>
      <c r="S344" s="206">
        <v>0</v>
      </c>
      <c r="T344" s="20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8" t="s">
        <v>153</v>
      </c>
      <c r="AT344" s="208" t="s">
        <v>150</v>
      </c>
      <c r="AU344" s="208" t="s">
        <v>82</v>
      </c>
      <c r="AY344" s="14" t="s">
        <v>117</v>
      </c>
      <c r="BE344" s="209">
        <f>IF(N344="základní",J344,0)</f>
        <v>0</v>
      </c>
      <c r="BF344" s="209">
        <f>IF(N344="snížená",J344,0)</f>
        <v>0</v>
      </c>
      <c r="BG344" s="209">
        <f>IF(N344="zákl. přenesená",J344,0)</f>
        <v>0</v>
      </c>
      <c r="BH344" s="209">
        <f>IF(N344="sníž. přenesená",J344,0)</f>
        <v>0</v>
      </c>
      <c r="BI344" s="209">
        <f>IF(N344="nulová",J344,0)</f>
        <v>0</v>
      </c>
      <c r="BJ344" s="14" t="s">
        <v>80</v>
      </c>
      <c r="BK344" s="209">
        <f>ROUND(I344*H344,2)</f>
        <v>0</v>
      </c>
      <c r="BL344" s="14" t="s">
        <v>125</v>
      </c>
      <c r="BM344" s="208" t="s">
        <v>836</v>
      </c>
    </row>
    <row r="345" s="2" customFormat="1" ht="24.15" customHeight="1">
      <c r="A345" s="35"/>
      <c r="B345" s="36"/>
      <c r="C345" s="215" t="s">
        <v>837</v>
      </c>
      <c r="D345" s="215" t="s">
        <v>150</v>
      </c>
      <c r="E345" s="216" t="s">
        <v>838</v>
      </c>
      <c r="F345" s="217" t="s">
        <v>839</v>
      </c>
      <c r="G345" s="218" t="s">
        <v>202</v>
      </c>
      <c r="H345" s="219">
        <v>2</v>
      </c>
      <c r="I345" s="220"/>
      <c r="J345" s="221">
        <f>ROUND(I345*H345,2)</f>
        <v>0</v>
      </c>
      <c r="K345" s="217" t="s">
        <v>19</v>
      </c>
      <c r="L345" s="222"/>
      <c r="M345" s="223" t="s">
        <v>19</v>
      </c>
      <c r="N345" s="224" t="s">
        <v>43</v>
      </c>
      <c r="O345" s="81"/>
      <c r="P345" s="206">
        <f>O345*H345</f>
        <v>0</v>
      </c>
      <c r="Q345" s="206">
        <v>0.0016800000000000001</v>
      </c>
      <c r="R345" s="206">
        <f>Q345*H345</f>
        <v>0.0033600000000000001</v>
      </c>
      <c r="S345" s="206">
        <v>0</v>
      </c>
      <c r="T345" s="20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8" t="s">
        <v>153</v>
      </c>
      <c r="AT345" s="208" t="s">
        <v>150</v>
      </c>
      <c r="AU345" s="208" t="s">
        <v>82</v>
      </c>
      <c r="AY345" s="14" t="s">
        <v>117</v>
      </c>
      <c r="BE345" s="209">
        <f>IF(N345="základní",J345,0)</f>
        <v>0</v>
      </c>
      <c r="BF345" s="209">
        <f>IF(N345="snížená",J345,0)</f>
        <v>0</v>
      </c>
      <c r="BG345" s="209">
        <f>IF(N345="zákl. přenesená",J345,0)</f>
        <v>0</v>
      </c>
      <c r="BH345" s="209">
        <f>IF(N345="sníž. přenesená",J345,0)</f>
        <v>0</v>
      </c>
      <c r="BI345" s="209">
        <f>IF(N345="nulová",J345,0)</f>
        <v>0</v>
      </c>
      <c r="BJ345" s="14" t="s">
        <v>80</v>
      </c>
      <c r="BK345" s="209">
        <f>ROUND(I345*H345,2)</f>
        <v>0</v>
      </c>
      <c r="BL345" s="14" t="s">
        <v>125</v>
      </c>
      <c r="BM345" s="208" t="s">
        <v>840</v>
      </c>
    </row>
    <row r="346" s="2" customFormat="1" ht="24.15" customHeight="1">
      <c r="A346" s="35"/>
      <c r="B346" s="36"/>
      <c r="C346" s="197" t="s">
        <v>841</v>
      </c>
      <c r="D346" s="197" t="s">
        <v>120</v>
      </c>
      <c r="E346" s="198" t="s">
        <v>842</v>
      </c>
      <c r="F346" s="199" t="s">
        <v>843</v>
      </c>
      <c r="G346" s="200" t="s">
        <v>237</v>
      </c>
      <c r="H346" s="201">
        <v>9</v>
      </c>
      <c r="I346" s="202"/>
      <c r="J346" s="203">
        <f>ROUND(I346*H346,2)</f>
        <v>0</v>
      </c>
      <c r="K346" s="199" t="s">
        <v>19</v>
      </c>
      <c r="L346" s="41"/>
      <c r="M346" s="204" t="s">
        <v>19</v>
      </c>
      <c r="N346" s="205" t="s">
        <v>43</v>
      </c>
      <c r="O346" s="81"/>
      <c r="P346" s="206">
        <f>O346*H346</f>
        <v>0</v>
      </c>
      <c r="Q346" s="206">
        <v>0.00040999999999999999</v>
      </c>
      <c r="R346" s="206">
        <f>Q346*H346</f>
        <v>0.0036899999999999997</v>
      </c>
      <c r="S346" s="206">
        <v>0</v>
      </c>
      <c r="T346" s="207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8" t="s">
        <v>125</v>
      </c>
      <c r="AT346" s="208" t="s">
        <v>120</v>
      </c>
      <c r="AU346" s="208" t="s">
        <v>82</v>
      </c>
      <c r="AY346" s="14" t="s">
        <v>117</v>
      </c>
      <c r="BE346" s="209">
        <f>IF(N346="základní",J346,0)</f>
        <v>0</v>
      </c>
      <c r="BF346" s="209">
        <f>IF(N346="snížená",J346,0)</f>
        <v>0</v>
      </c>
      <c r="BG346" s="209">
        <f>IF(N346="zákl. přenesená",J346,0)</f>
        <v>0</v>
      </c>
      <c r="BH346" s="209">
        <f>IF(N346="sníž. přenesená",J346,0)</f>
        <v>0</v>
      </c>
      <c r="BI346" s="209">
        <f>IF(N346="nulová",J346,0)</f>
        <v>0</v>
      </c>
      <c r="BJ346" s="14" t="s">
        <v>80</v>
      </c>
      <c r="BK346" s="209">
        <f>ROUND(I346*H346,2)</f>
        <v>0</v>
      </c>
      <c r="BL346" s="14" t="s">
        <v>125</v>
      </c>
      <c r="BM346" s="208" t="s">
        <v>844</v>
      </c>
    </row>
    <row r="347" s="2" customFormat="1" ht="44.25" customHeight="1">
      <c r="A347" s="35"/>
      <c r="B347" s="36"/>
      <c r="C347" s="197" t="s">
        <v>845</v>
      </c>
      <c r="D347" s="197" t="s">
        <v>120</v>
      </c>
      <c r="E347" s="198" t="s">
        <v>846</v>
      </c>
      <c r="F347" s="199" t="s">
        <v>847</v>
      </c>
      <c r="G347" s="200" t="s">
        <v>185</v>
      </c>
      <c r="H347" s="201">
        <v>0.40000000000000002</v>
      </c>
      <c r="I347" s="202"/>
      <c r="J347" s="203">
        <f>ROUND(I347*H347,2)</f>
        <v>0</v>
      </c>
      <c r="K347" s="199" t="s">
        <v>124</v>
      </c>
      <c r="L347" s="41"/>
      <c r="M347" s="204" t="s">
        <v>19</v>
      </c>
      <c r="N347" s="205" t="s">
        <v>43</v>
      </c>
      <c r="O347" s="81"/>
      <c r="P347" s="206">
        <f>O347*H347</f>
        <v>0</v>
      </c>
      <c r="Q347" s="206">
        <v>0</v>
      </c>
      <c r="R347" s="206">
        <f>Q347*H347</f>
        <v>0</v>
      </c>
      <c r="S347" s="206">
        <v>0</v>
      </c>
      <c r="T347" s="20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8" t="s">
        <v>125</v>
      </c>
      <c r="AT347" s="208" t="s">
        <v>120</v>
      </c>
      <c r="AU347" s="208" t="s">
        <v>82</v>
      </c>
      <c r="AY347" s="14" t="s">
        <v>117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14" t="s">
        <v>80</v>
      </c>
      <c r="BK347" s="209">
        <f>ROUND(I347*H347,2)</f>
        <v>0</v>
      </c>
      <c r="BL347" s="14" t="s">
        <v>125</v>
      </c>
      <c r="BM347" s="208" t="s">
        <v>848</v>
      </c>
    </row>
    <row r="348" s="2" customFormat="1">
      <c r="A348" s="35"/>
      <c r="B348" s="36"/>
      <c r="C348" s="37"/>
      <c r="D348" s="210" t="s">
        <v>127</v>
      </c>
      <c r="E348" s="37"/>
      <c r="F348" s="211" t="s">
        <v>849</v>
      </c>
      <c r="G348" s="37"/>
      <c r="H348" s="37"/>
      <c r="I348" s="212"/>
      <c r="J348" s="37"/>
      <c r="K348" s="37"/>
      <c r="L348" s="41"/>
      <c r="M348" s="213"/>
      <c r="N348" s="214"/>
      <c r="O348" s="81"/>
      <c r="P348" s="81"/>
      <c r="Q348" s="81"/>
      <c r="R348" s="81"/>
      <c r="S348" s="81"/>
      <c r="T348" s="82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127</v>
      </c>
      <c r="AU348" s="14" t="s">
        <v>82</v>
      </c>
    </row>
    <row r="349" s="12" customFormat="1" ht="20.88" customHeight="1">
      <c r="A349" s="12"/>
      <c r="B349" s="181"/>
      <c r="C349" s="182"/>
      <c r="D349" s="183" t="s">
        <v>71</v>
      </c>
      <c r="E349" s="195" t="s">
        <v>586</v>
      </c>
      <c r="F349" s="195" t="s">
        <v>850</v>
      </c>
      <c r="G349" s="182"/>
      <c r="H349" s="182"/>
      <c r="I349" s="185"/>
      <c r="J349" s="196">
        <f>BK349</f>
        <v>0</v>
      </c>
      <c r="K349" s="182"/>
      <c r="L349" s="187"/>
      <c r="M349" s="188"/>
      <c r="N349" s="189"/>
      <c r="O349" s="189"/>
      <c r="P349" s="190">
        <f>P350</f>
        <v>0</v>
      </c>
      <c r="Q349" s="189"/>
      <c r="R349" s="190">
        <f>R350</f>
        <v>0</v>
      </c>
      <c r="S349" s="189"/>
      <c r="T349" s="191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92" t="s">
        <v>82</v>
      </c>
      <c r="AT349" s="193" t="s">
        <v>71</v>
      </c>
      <c r="AU349" s="193" t="s">
        <v>82</v>
      </c>
      <c r="AY349" s="192" t="s">
        <v>117</v>
      </c>
      <c r="BK349" s="194">
        <f>BK350</f>
        <v>0</v>
      </c>
    </row>
    <row r="350" s="2" customFormat="1" ht="16.5" customHeight="1">
      <c r="A350" s="35"/>
      <c r="B350" s="36"/>
      <c r="C350" s="197" t="s">
        <v>851</v>
      </c>
      <c r="D350" s="197" t="s">
        <v>120</v>
      </c>
      <c r="E350" s="198" t="s">
        <v>852</v>
      </c>
      <c r="F350" s="199" t="s">
        <v>853</v>
      </c>
      <c r="G350" s="200" t="s">
        <v>854</v>
      </c>
      <c r="H350" s="201">
        <v>72</v>
      </c>
      <c r="I350" s="202"/>
      <c r="J350" s="203">
        <f>ROUND(I350*H350,2)</f>
        <v>0</v>
      </c>
      <c r="K350" s="199" t="s">
        <v>19</v>
      </c>
      <c r="L350" s="41"/>
      <c r="M350" s="204" t="s">
        <v>19</v>
      </c>
      <c r="N350" s="205" t="s">
        <v>43</v>
      </c>
      <c r="O350" s="81"/>
      <c r="P350" s="206">
        <f>O350*H350</f>
        <v>0</v>
      </c>
      <c r="Q350" s="206">
        <v>0</v>
      </c>
      <c r="R350" s="206">
        <f>Q350*H350</f>
        <v>0</v>
      </c>
      <c r="S350" s="206">
        <v>0</v>
      </c>
      <c r="T350" s="20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8" t="s">
        <v>855</v>
      </c>
      <c r="AT350" s="208" t="s">
        <v>120</v>
      </c>
      <c r="AU350" s="208" t="s">
        <v>134</v>
      </c>
      <c r="AY350" s="14" t="s">
        <v>117</v>
      </c>
      <c r="BE350" s="209">
        <f>IF(N350="základní",J350,0)</f>
        <v>0</v>
      </c>
      <c r="BF350" s="209">
        <f>IF(N350="snížená",J350,0)</f>
        <v>0</v>
      </c>
      <c r="BG350" s="209">
        <f>IF(N350="zákl. přenesená",J350,0)</f>
        <v>0</v>
      </c>
      <c r="BH350" s="209">
        <f>IF(N350="sníž. přenesená",J350,0)</f>
        <v>0</v>
      </c>
      <c r="BI350" s="209">
        <f>IF(N350="nulová",J350,0)</f>
        <v>0</v>
      </c>
      <c r="BJ350" s="14" t="s">
        <v>80</v>
      </c>
      <c r="BK350" s="209">
        <f>ROUND(I350*H350,2)</f>
        <v>0</v>
      </c>
      <c r="BL350" s="14" t="s">
        <v>855</v>
      </c>
      <c r="BM350" s="208" t="s">
        <v>856</v>
      </c>
    </row>
    <row r="351" s="12" customFormat="1" ht="22.8" customHeight="1">
      <c r="A351" s="12"/>
      <c r="B351" s="181"/>
      <c r="C351" s="182"/>
      <c r="D351" s="183" t="s">
        <v>71</v>
      </c>
      <c r="E351" s="195" t="s">
        <v>857</v>
      </c>
      <c r="F351" s="195" t="s">
        <v>858</v>
      </c>
      <c r="G351" s="182"/>
      <c r="H351" s="182"/>
      <c r="I351" s="185"/>
      <c r="J351" s="196">
        <f>BK351</f>
        <v>0</v>
      </c>
      <c r="K351" s="182"/>
      <c r="L351" s="187"/>
      <c r="M351" s="188"/>
      <c r="N351" s="189"/>
      <c r="O351" s="189"/>
      <c r="P351" s="190">
        <f>SUM(P352:P354)</f>
        <v>0</v>
      </c>
      <c r="Q351" s="189"/>
      <c r="R351" s="190">
        <f>SUM(R352:R354)</f>
        <v>0.024</v>
      </c>
      <c r="S351" s="189"/>
      <c r="T351" s="191">
        <f>SUM(T352:T354)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92" t="s">
        <v>82</v>
      </c>
      <c r="AT351" s="193" t="s">
        <v>71</v>
      </c>
      <c r="AU351" s="193" t="s">
        <v>80</v>
      </c>
      <c r="AY351" s="192" t="s">
        <v>117</v>
      </c>
      <c r="BK351" s="194">
        <f>SUM(BK352:BK354)</f>
        <v>0</v>
      </c>
    </row>
    <row r="352" s="2" customFormat="1" ht="24.15" customHeight="1">
      <c r="A352" s="35"/>
      <c r="B352" s="36"/>
      <c r="C352" s="197" t="s">
        <v>859</v>
      </c>
      <c r="D352" s="197" t="s">
        <v>120</v>
      </c>
      <c r="E352" s="198" t="s">
        <v>860</v>
      </c>
      <c r="F352" s="199" t="s">
        <v>861</v>
      </c>
      <c r="G352" s="200" t="s">
        <v>862</v>
      </c>
      <c r="H352" s="201">
        <v>200</v>
      </c>
      <c r="I352" s="202"/>
      <c r="J352" s="203">
        <f>ROUND(I352*H352,2)</f>
        <v>0</v>
      </c>
      <c r="K352" s="199" t="s">
        <v>19</v>
      </c>
      <c r="L352" s="41"/>
      <c r="M352" s="204" t="s">
        <v>19</v>
      </c>
      <c r="N352" s="205" t="s">
        <v>43</v>
      </c>
      <c r="O352" s="81"/>
      <c r="P352" s="206">
        <f>O352*H352</f>
        <v>0</v>
      </c>
      <c r="Q352" s="206">
        <v>6.0000000000000002E-05</v>
      </c>
      <c r="R352" s="206">
        <f>Q352*H352</f>
        <v>0.012</v>
      </c>
      <c r="S352" s="206">
        <v>0</v>
      </c>
      <c r="T352" s="207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8" t="s">
        <v>125</v>
      </c>
      <c r="AT352" s="208" t="s">
        <v>120</v>
      </c>
      <c r="AU352" s="208" t="s">
        <v>82</v>
      </c>
      <c r="AY352" s="14" t="s">
        <v>117</v>
      </c>
      <c r="BE352" s="209">
        <f>IF(N352="základní",J352,0)</f>
        <v>0</v>
      </c>
      <c r="BF352" s="209">
        <f>IF(N352="snížená",J352,0)</f>
        <v>0</v>
      </c>
      <c r="BG352" s="209">
        <f>IF(N352="zákl. přenesená",J352,0)</f>
        <v>0</v>
      </c>
      <c r="BH352" s="209">
        <f>IF(N352="sníž. přenesená",J352,0)</f>
        <v>0</v>
      </c>
      <c r="BI352" s="209">
        <f>IF(N352="nulová",J352,0)</f>
        <v>0</v>
      </c>
      <c r="BJ352" s="14" t="s">
        <v>80</v>
      </c>
      <c r="BK352" s="209">
        <f>ROUND(I352*H352,2)</f>
        <v>0</v>
      </c>
      <c r="BL352" s="14" t="s">
        <v>125</v>
      </c>
      <c r="BM352" s="208" t="s">
        <v>863</v>
      </c>
    </row>
    <row r="353" s="2" customFormat="1" ht="55.5" customHeight="1">
      <c r="A353" s="35"/>
      <c r="B353" s="36"/>
      <c r="C353" s="215" t="s">
        <v>864</v>
      </c>
      <c r="D353" s="215" t="s">
        <v>150</v>
      </c>
      <c r="E353" s="216" t="s">
        <v>865</v>
      </c>
      <c r="F353" s="217" t="s">
        <v>866</v>
      </c>
      <c r="G353" s="218" t="s">
        <v>862</v>
      </c>
      <c r="H353" s="219">
        <v>200</v>
      </c>
      <c r="I353" s="220"/>
      <c r="J353" s="221">
        <f>ROUND(I353*H353,2)</f>
        <v>0</v>
      </c>
      <c r="K353" s="217" t="s">
        <v>19</v>
      </c>
      <c r="L353" s="222"/>
      <c r="M353" s="223" t="s">
        <v>19</v>
      </c>
      <c r="N353" s="224" t="s">
        <v>43</v>
      </c>
      <c r="O353" s="81"/>
      <c r="P353" s="206">
        <f>O353*H353</f>
        <v>0</v>
      </c>
      <c r="Q353" s="206">
        <v>6.0000000000000002E-05</v>
      </c>
      <c r="R353" s="206">
        <f>Q353*H353</f>
        <v>0.012</v>
      </c>
      <c r="S353" s="206">
        <v>0</v>
      </c>
      <c r="T353" s="20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8" t="s">
        <v>153</v>
      </c>
      <c r="AT353" s="208" t="s">
        <v>150</v>
      </c>
      <c r="AU353" s="208" t="s">
        <v>82</v>
      </c>
      <c r="AY353" s="14" t="s">
        <v>117</v>
      </c>
      <c r="BE353" s="209">
        <f>IF(N353="základní",J353,0)</f>
        <v>0</v>
      </c>
      <c r="BF353" s="209">
        <f>IF(N353="snížená",J353,0)</f>
        <v>0</v>
      </c>
      <c r="BG353" s="209">
        <f>IF(N353="zákl. přenesená",J353,0)</f>
        <v>0</v>
      </c>
      <c r="BH353" s="209">
        <f>IF(N353="sníž. přenesená",J353,0)</f>
        <v>0</v>
      </c>
      <c r="BI353" s="209">
        <f>IF(N353="nulová",J353,0)</f>
        <v>0</v>
      </c>
      <c r="BJ353" s="14" t="s">
        <v>80</v>
      </c>
      <c r="BK353" s="209">
        <f>ROUND(I353*H353,2)</f>
        <v>0</v>
      </c>
      <c r="BL353" s="14" t="s">
        <v>125</v>
      </c>
      <c r="BM353" s="208" t="s">
        <v>867</v>
      </c>
    </row>
    <row r="354" s="2" customFormat="1" ht="24.15" customHeight="1">
      <c r="A354" s="35"/>
      <c r="B354" s="36"/>
      <c r="C354" s="197" t="s">
        <v>868</v>
      </c>
      <c r="D354" s="197" t="s">
        <v>120</v>
      </c>
      <c r="E354" s="198" t="s">
        <v>869</v>
      </c>
      <c r="F354" s="199" t="s">
        <v>870</v>
      </c>
      <c r="G354" s="200" t="s">
        <v>185</v>
      </c>
      <c r="H354" s="201">
        <v>0.20000000000000001</v>
      </c>
      <c r="I354" s="202"/>
      <c r="J354" s="203">
        <f>ROUND(I354*H354,2)</f>
        <v>0</v>
      </c>
      <c r="K354" s="199" t="s">
        <v>19</v>
      </c>
      <c r="L354" s="41"/>
      <c r="M354" s="204" t="s">
        <v>19</v>
      </c>
      <c r="N354" s="205" t="s">
        <v>43</v>
      </c>
      <c r="O354" s="81"/>
      <c r="P354" s="206">
        <f>O354*H354</f>
        <v>0</v>
      </c>
      <c r="Q354" s="206">
        <v>0</v>
      </c>
      <c r="R354" s="206">
        <f>Q354*H354</f>
        <v>0</v>
      </c>
      <c r="S354" s="206">
        <v>0</v>
      </c>
      <c r="T354" s="20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8" t="s">
        <v>125</v>
      </c>
      <c r="AT354" s="208" t="s">
        <v>120</v>
      </c>
      <c r="AU354" s="208" t="s">
        <v>82</v>
      </c>
      <c r="AY354" s="14" t="s">
        <v>117</v>
      </c>
      <c r="BE354" s="209">
        <f>IF(N354="základní",J354,0)</f>
        <v>0</v>
      </c>
      <c r="BF354" s="209">
        <f>IF(N354="snížená",J354,0)</f>
        <v>0</v>
      </c>
      <c r="BG354" s="209">
        <f>IF(N354="zákl. přenesená",J354,0)</f>
        <v>0</v>
      </c>
      <c r="BH354" s="209">
        <f>IF(N354="sníž. přenesená",J354,0)</f>
        <v>0</v>
      </c>
      <c r="BI354" s="209">
        <f>IF(N354="nulová",J354,0)</f>
        <v>0</v>
      </c>
      <c r="BJ354" s="14" t="s">
        <v>80</v>
      </c>
      <c r="BK354" s="209">
        <f>ROUND(I354*H354,2)</f>
        <v>0</v>
      </c>
      <c r="BL354" s="14" t="s">
        <v>125</v>
      </c>
      <c r="BM354" s="208" t="s">
        <v>871</v>
      </c>
    </row>
    <row r="355" s="12" customFormat="1" ht="22.8" customHeight="1">
      <c r="A355" s="12"/>
      <c r="B355" s="181"/>
      <c r="C355" s="182"/>
      <c r="D355" s="183" t="s">
        <v>71</v>
      </c>
      <c r="E355" s="195" t="s">
        <v>872</v>
      </c>
      <c r="F355" s="195" t="s">
        <v>873</v>
      </c>
      <c r="G355" s="182"/>
      <c r="H355" s="182"/>
      <c r="I355" s="185"/>
      <c r="J355" s="196">
        <f>BK355</f>
        <v>0</v>
      </c>
      <c r="K355" s="182"/>
      <c r="L355" s="187"/>
      <c r="M355" s="188"/>
      <c r="N355" s="189"/>
      <c r="O355" s="189"/>
      <c r="P355" s="190">
        <f>SUM(P356:P360)</f>
        <v>0</v>
      </c>
      <c r="Q355" s="189"/>
      <c r="R355" s="190">
        <f>SUM(R356:R360)</f>
        <v>0.011849999999999999</v>
      </c>
      <c r="S355" s="189"/>
      <c r="T355" s="191">
        <f>SUM(T356:T360)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92" t="s">
        <v>82</v>
      </c>
      <c r="AT355" s="193" t="s">
        <v>71</v>
      </c>
      <c r="AU355" s="193" t="s">
        <v>80</v>
      </c>
      <c r="AY355" s="192" t="s">
        <v>117</v>
      </c>
      <c r="BK355" s="194">
        <f>SUM(BK356:BK360)</f>
        <v>0</v>
      </c>
    </row>
    <row r="356" s="2" customFormat="1" ht="24.15" customHeight="1">
      <c r="A356" s="35"/>
      <c r="B356" s="36"/>
      <c r="C356" s="197" t="s">
        <v>874</v>
      </c>
      <c r="D356" s="197" t="s">
        <v>120</v>
      </c>
      <c r="E356" s="198" t="s">
        <v>875</v>
      </c>
      <c r="F356" s="199" t="s">
        <v>876</v>
      </c>
      <c r="G356" s="200" t="s">
        <v>123</v>
      </c>
      <c r="H356" s="201">
        <v>5</v>
      </c>
      <c r="I356" s="202"/>
      <c r="J356" s="203">
        <f>ROUND(I356*H356,2)</f>
        <v>0</v>
      </c>
      <c r="K356" s="199" t="s">
        <v>877</v>
      </c>
      <c r="L356" s="41"/>
      <c r="M356" s="204" t="s">
        <v>19</v>
      </c>
      <c r="N356" s="205" t="s">
        <v>43</v>
      </c>
      <c r="O356" s="81"/>
      <c r="P356" s="206">
        <f>O356*H356</f>
        <v>0</v>
      </c>
      <c r="Q356" s="206">
        <v>0.00051000000000000004</v>
      </c>
      <c r="R356" s="206">
        <f>Q356*H356</f>
        <v>0.0025500000000000002</v>
      </c>
      <c r="S356" s="206">
        <v>0</v>
      </c>
      <c r="T356" s="20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8" t="s">
        <v>125</v>
      </c>
      <c r="AT356" s="208" t="s">
        <v>120</v>
      </c>
      <c r="AU356" s="208" t="s">
        <v>82</v>
      </c>
      <c r="AY356" s="14" t="s">
        <v>117</v>
      </c>
      <c r="BE356" s="209">
        <f>IF(N356="základní",J356,0)</f>
        <v>0</v>
      </c>
      <c r="BF356" s="209">
        <f>IF(N356="snížená",J356,0)</f>
        <v>0</v>
      </c>
      <c r="BG356" s="209">
        <f>IF(N356="zákl. přenesená",J356,0)</f>
        <v>0</v>
      </c>
      <c r="BH356" s="209">
        <f>IF(N356="sníž. přenesená",J356,0)</f>
        <v>0</v>
      </c>
      <c r="BI356" s="209">
        <f>IF(N356="nulová",J356,0)</f>
        <v>0</v>
      </c>
      <c r="BJ356" s="14" t="s">
        <v>80</v>
      </c>
      <c r="BK356" s="209">
        <f>ROUND(I356*H356,2)</f>
        <v>0</v>
      </c>
      <c r="BL356" s="14" t="s">
        <v>125</v>
      </c>
      <c r="BM356" s="208" t="s">
        <v>878</v>
      </c>
    </row>
    <row r="357" s="2" customFormat="1" ht="33" customHeight="1">
      <c r="A357" s="35"/>
      <c r="B357" s="36"/>
      <c r="C357" s="197" t="s">
        <v>879</v>
      </c>
      <c r="D357" s="197" t="s">
        <v>120</v>
      </c>
      <c r="E357" s="198" t="s">
        <v>880</v>
      </c>
      <c r="F357" s="199" t="s">
        <v>881</v>
      </c>
      <c r="G357" s="200" t="s">
        <v>131</v>
      </c>
      <c r="H357" s="201">
        <v>150</v>
      </c>
      <c r="I357" s="202"/>
      <c r="J357" s="203">
        <f>ROUND(I357*H357,2)</f>
        <v>0</v>
      </c>
      <c r="K357" s="199" t="s">
        <v>124</v>
      </c>
      <c r="L357" s="41"/>
      <c r="M357" s="204" t="s">
        <v>19</v>
      </c>
      <c r="N357" s="205" t="s">
        <v>43</v>
      </c>
      <c r="O357" s="81"/>
      <c r="P357" s="206">
        <f>O357*H357</f>
        <v>0</v>
      </c>
      <c r="Q357" s="206">
        <v>5.0000000000000002E-05</v>
      </c>
      <c r="R357" s="206">
        <f>Q357*H357</f>
        <v>0.0075000000000000006</v>
      </c>
      <c r="S357" s="206">
        <v>0</v>
      </c>
      <c r="T357" s="20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8" t="s">
        <v>125</v>
      </c>
      <c r="AT357" s="208" t="s">
        <v>120</v>
      </c>
      <c r="AU357" s="208" t="s">
        <v>82</v>
      </c>
      <c r="AY357" s="14" t="s">
        <v>117</v>
      </c>
      <c r="BE357" s="209">
        <f>IF(N357="základní",J357,0)</f>
        <v>0</v>
      </c>
      <c r="BF357" s="209">
        <f>IF(N357="snížená",J357,0)</f>
        <v>0</v>
      </c>
      <c r="BG357" s="209">
        <f>IF(N357="zákl. přenesená",J357,0)</f>
        <v>0</v>
      </c>
      <c r="BH357" s="209">
        <f>IF(N357="sníž. přenesená",J357,0)</f>
        <v>0</v>
      </c>
      <c r="BI357" s="209">
        <f>IF(N357="nulová",J357,0)</f>
        <v>0</v>
      </c>
      <c r="BJ357" s="14" t="s">
        <v>80</v>
      </c>
      <c r="BK357" s="209">
        <f>ROUND(I357*H357,2)</f>
        <v>0</v>
      </c>
      <c r="BL357" s="14" t="s">
        <v>125</v>
      </c>
      <c r="BM357" s="208" t="s">
        <v>882</v>
      </c>
    </row>
    <row r="358" s="2" customFormat="1">
      <c r="A358" s="35"/>
      <c r="B358" s="36"/>
      <c r="C358" s="37"/>
      <c r="D358" s="210" t="s">
        <v>127</v>
      </c>
      <c r="E358" s="37"/>
      <c r="F358" s="211" t="s">
        <v>883</v>
      </c>
      <c r="G358" s="37"/>
      <c r="H358" s="37"/>
      <c r="I358" s="212"/>
      <c r="J358" s="37"/>
      <c r="K358" s="37"/>
      <c r="L358" s="41"/>
      <c r="M358" s="213"/>
      <c r="N358" s="214"/>
      <c r="O358" s="81"/>
      <c r="P358" s="81"/>
      <c r="Q358" s="81"/>
      <c r="R358" s="81"/>
      <c r="S358" s="81"/>
      <c r="T358" s="82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4" t="s">
        <v>127</v>
      </c>
      <c r="AU358" s="14" t="s">
        <v>82</v>
      </c>
    </row>
    <row r="359" s="2" customFormat="1" ht="37.8" customHeight="1">
      <c r="A359" s="35"/>
      <c r="B359" s="36"/>
      <c r="C359" s="197" t="s">
        <v>884</v>
      </c>
      <c r="D359" s="197" t="s">
        <v>120</v>
      </c>
      <c r="E359" s="198" t="s">
        <v>885</v>
      </c>
      <c r="F359" s="199" t="s">
        <v>886</v>
      </c>
      <c r="G359" s="200" t="s">
        <v>131</v>
      </c>
      <c r="H359" s="201">
        <v>20</v>
      </c>
      <c r="I359" s="202"/>
      <c r="J359" s="203">
        <f>ROUND(I359*H359,2)</f>
        <v>0</v>
      </c>
      <c r="K359" s="199" t="s">
        <v>124</v>
      </c>
      <c r="L359" s="41"/>
      <c r="M359" s="204" t="s">
        <v>19</v>
      </c>
      <c r="N359" s="205" t="s">
        <v>43</v>
      </c>
      <c r="O359" s="81"/>
      <c r="P359" s="206">
        <f>O359*H359</f>
        <v>0</v>
      </c>
      <c r="Q359" s="206">
        <v>9.0000000000000006E-05</v>
      </c>
      <c r="R359" s="206">
        <f>Q359*H359</f>
        <v>0.0018000000000000002</v>
      </c>
      <c r="S359" s="206">
        <v>0</v>
      </c>
      <c r="T359" s="20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8" t="s">
        <v>125</v>
      </c>
      <c r="AT359" s="208" t="s">
        <v>120</v>
      </c>
      <c r="AU359" s="208" t="s">
        <v>82</v>
      </c>
      <c r="AY359" s="14" t="s">
        <v>117</v>
      </c>
      <c r="BE359" s="209">
        <f>IF(N359="základní",J359,0)</f>
        <v>0</v>
      </c>
      <c r="BF359" s="209">
        <f>IF(N359="snížená",J359,0)</f>
        <v>0</v>
      </c>
      <c r="BG359" s="209">
        <f>IF(N359="zákl. přenesená",J359,0)</f>
        <v>0</v>
      </c>
      <c r="BH359" s="209">
        <f>IF(N359="sníž. přenesená",J359,0)</f>
        <v>0</v>
      </c>
      <c r="BI359" s="209">
        <f>IF(N359="nulová",J359,0)</f>
        <v>0</v>
      </c>
      <c r="BJ359" s="14" t="s">
        <v>80</v>
      </c>
      <c r="BK359" s="209">
        <f>ROUND(I359*H359,2)</f>
        <v>0</v>
      </c>
      <c r="BL359" s="14" t="s">
        <v>125</v>
      </c>
      <c r="BM359" s="208" t="s">
        <v>887</v>
      </c>
    </row>
    <row r="360" s="2" customFormat="1">
      <c r="A360" s="35"/>
      <c r="B360" s="36"/>
      <c r="C360" s="37"/>
      <c r="D360" s="210" t="s">
        <v>127</v>
      </c>
      <c r="E360" s="37"/>
      <c r="F360" s="211" t="s">
        <v>888</v>
      </c>
      <c r="G360" s="37"/>
      <c r="H360" s="37"/>
      <c r="I360" s="212"/>
      <c r="J360" s="37"/>
      <c r="K360" s="37"/>
      <c r="L360" s="41"/>
      <c r="M360" s="213"/>
      <c r="N360" s="214"/>
      <c r="O360" s="81"/>
      <c r="P360" s="81"/>
      <c r="Q360" s="81"/>
      <c r="R360" s="81"/>
      <c r="S360" s="81"/>
      <c r="T360" s="82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4" t="s">
        <v>127</v>
      </c>
      <c r="AU360" s="14" t="s">
        <v>82</v>
      </c>
    </row>
    <row r="361" s="12" customFormat="1" ht="25.92" customHeight="1">
      <c r="A361" s="12"/>
      <c r="B361" s="181"/>
      <c r="C361" s="182"/>
      <c r="D361" s="183" t="s">
        <v>71</v>
      </c>
      <c r="E361" s="184" t="s">
        <v>889</v>
      </c>
      <c r="F361" s="184" t="s">
        <v>890</v>
      </c>
      <c r="G361" s="182"/>
      <c r="H361" s="182"/>
      <c r="I361" s="185"/>
      <c r="J361" s="186">
        <f>BK361</f>
        <v>0</v>
      </c>
      <c r="K361" s="182"/>
      <c r="L361" s="187"/>
      <c r="M361" s="188"/>
      <c r="N361" s="189"/>
      <c r="O361" s="189"/>
      <c r="P361" s="190">
        <f>P362</f>
        <v>0</v>
      </c>
      <c r="Q361" s="189"/>
      <c r="R361" s="190">
        <f>R362</f>
        <v>0</v>
      </c>
      <c r="S361" s="189"/>
      <c r="T361" s="191">
        <f>T362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92" t="s">
        <v>144</v>
      </c>
      <c r="AT361" s="193" t="s">
        <v>71</v>
      </c>
      <c r="AU361" s="193" t="s">
        <v>72</v>
      </c>
      <c r="AY361" s="192" t="s">
        <v>117</v>
      </c>
      <c r="BK361" s="194">
        <f>BK362</f>
        <v>0</v>
      </c>
    </row>
    <row r="362" s="12" customFormat="1" ht="22.8" customHeight="1">
      <c r="A362" s="12"/>
      <c r="B362" s="181"/>
      <c r="C362" s="182"/>
      <c r="D362" s="183" t="s">
        <v>71</v>
      </c>
      <c r="E362" s="195" t="s">
        <v>891</v>
      </c>
      <c r="F362" s="195" t="s">
        <v>892</v>
      </c>
      <c r="G362" s="182"/>
      <c r="H362" s="182"/>
      <c r="I362" s="185"/>
      <c r="J362" s="196">
        <f>BK362</f>
        <v>0</v>
      </c>
      <c r="K362" s="182"/>
      <c r="L362" s="187"/>
      <c r="M362" s="188"/>
      <c r="N362" s="189"/>
      <c r="O362" s="189"/>
      <c r="P362" s="190">
        <f>SUM(P363:P364)</f>
        <v>0</v>
      </c>
      <c r="Q362" s="189"/>
      <c r="R362" s="190">
        <f>SUM(R363:R364)</f>
        <v>0</v>
      </c>
      <c r="S362" s="189"/>
      <c r="T362" s="191">
        <f>SUM(T363:T364)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192" t="s">
        <v>144</v>
      </c>
      <c r="AT362" s="193" t="s">
        <v>71</v>
      </c>
      <c r="AU362" s="193" t="s">
        <v>80</v>
      </c>
      <c r="AY362" s="192" t="s">
        <v>117</v>
      </c>
      <c r="BK362" s="194">
        <f>SUM(BK363:BK364)</f>
        <v>0</v>
      </c>
    </row>
    <row r="363" s="2" customFormat="1" ht="37.8" customHeight="1">
      <c r="A363" s="35"/>
      <c r="B363" s="36"/>
      <c r="C363" s="197" t="s">
        <v>893</v>
      </c>
      <c r="D363" s="197" t="s">
        <v>120</v>
      </c>
      <c r="E363" s="198" t="s">
        <v>894</v>
      </c>
      <c r="F363" s="199" t="s">
        <v>895</v>
      </c>
      <c r="G363" s="200" t="s">
        <v>896</v>
      </c>
      <c r="H363" s="201">
        <v>1</v>
      </c>
      <c r="I363" s="202"/>
      <c r="J363" s="203">
        <f>ROUND(I363*H363,2)</f>
        <v>0</v>
      </c>
      <c r="K363" s="199" t="s">
        <v>897</v>
      </c>
      <c r="L363" s="41"/>
      <c r="M363" s="204" t="s">
        <v>19</v>
      </c>
      <c r="N363" s="205" t="s">
        <v>43</v>
      </c>
      <c r="O363" s="81"/>
      <c r="P363" s="206">
        <f>O363*H363</f>
        <v>0</v>
      </c>
      <c r="Q363" s="206">
        <v>0</v>
      </c>
      <c r="R363" s="206">
        <f>Q363*H363</f>
        <v>0</v>
      </c>
      <c r="S363" s="206">
        <v>0</v>
      </c>
      <c r="T363" s="20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8" t="s">
        <v>898</v>
      </c>
      <c r="AT363" s="208" t="s">
        <v>120</v>
      </c>
      <c r="AU363" s="208" t="s">
        <v>82</v>
      </c>
      <c r="AY363" s="14" t="s">
        <v>117</v>
      </c>
      <c r="BE363" s="209">
        <f>IF(N363="základní",J363,0)</f>
        <v>0</v>
      </c>
      <c r="BF363" s="209">
        <f>IF(N363="snížená",J363,0)</f>
        <v>0</v>
      </c>
      <c r="BG363" s="209">
        <f>IF(N363="zákl. přenesená",J363,0)</f>
        <v>0</v>
      </c>
      <c r="BH363" s="209">
        <f>IF(N363="sníž. přenesená",J363,0)</f>
        <v>0</v>
      </c>
      <c r="BI363" s="209">
        <f>IF(N363="nulová",J363,0)</f>
        <v>0</v>
      </c>
      <c r="BJ363" s="14" t="s">
        <v>80</v>
      </c>
      <c r="BK363" s="209">
        <f>ROUND(I363*H363,2)</f>
        <v>0</v>
      </c>
      <c r="BL363" s="14" t="s">
        <v>898</v>
      </c>
      <c r="BM363" s="208" t="s">
        <v>899</v>
      </c>
    </row>
    <row r="364" s="2" customFormat="1">
      <c r="A364" s="35"/>
      <c r="B364" s="36"/>
      <c r="C364" s="37"/>
      <c r="D364" s="210" t="s">
        <v>127</v>
      </c>
      <c r="E364" s="37"/>
      <c r="F364" s="211" t="s">
        <v>900</v>
      </c>
      <c r="G364" s="37"/>
      <c r="H364" s="37"/>
      <c r="I364" s="212"/>
      <c r="J364" s="37"/>
      <c r="K364" s="37"/>
      <c r="L364" s="41"/>
      <c r="M364" s="227"/>
      <c r="N364" s="228"/>
      <c r="O364" s="229"/>
      <c r="P364" s="229"/>
      <c r="Q364" s="229"/>
      <c r="R364" s="229"/>
      <c r="S364" s="229"/>
      <c r="T364" s="230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4" t="s">
        <v>127</v>
      </c>
      <c r="AU364" s="14" t="s">
        <v>82</v>
      </c>
    </row>
    <row r="365" s="2" customFormat="1" ht="6.96" customHeight="1">
      <c r="A365" s="35"/>
      <c r="B365" s="56"/>
      <c r="C365" s="57"/>
      <c r="D365" s="57"/>
      <c r="E365" s="57"/>
      <c r="F365" s="57"/>
      <c r="G365" s="57"/>
      <c r="H365" s="57"/>
      <c r="I365" s="57"/>
      <c r="J365" s="57"/>
      <c r="K365" s="57"/>
      <c r="L365" s="41"/>
      <c r="M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</row>
  </sheetData>
  <sheetProtection sheet="1" autoFilter="0" formatColumns="0" formatRows="0" objects="1" scenarios="1" spinCount="100000" saltValue="cBNOjGCiVE/Cnx4l+rEy2BGCE2ZDfOOg5Kaas01O0DijkxYa/OKqzfPUl9kZR7i/xkCqWf/q2tHiMqkWZ1KahQ==" hashValue="MfltF60XdLn8E/K9mCh03eMlGFG3sl1KtWp/KnmX2VHL+lFW7ny5pEBbGNCQUSS596jCTwQIw+Vq3Sfv0xrsMg==" algorithmName="SHA-512" password="CC35"/>
  <autoFilter ref="C90:K364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4_01/713300852"/>
    <hyperlink ref="F97" r:id="rId2" display="https://podminky.urs.cz/item/CS_URS_2024_01/713410831"/>
    <hyperlink ref="F99" r:id="rId3" display="https://podminky.urs.cz/item/CS_URS_2024_01/713410833"/>
    <hyperlink ref="F101" r:id="rId4" display="https://podminky.urs.cz/item/CS_URS_2024_01/713463211"/>
    <hyperlink ref="F103" r:id="rId5" display="https://podminky.urs.cz/item/CS_URS_2024_01/713463212"/>
    <hyperlink ref="F115" r:id="rId6" display="https://podminky.urs.cz/item/CS_URS_2024_01/998713101"/>
    <hyperlink ref="F118" r:id="rId7" display="https://podminky.urs.cz/item/CS_URS_2024_01/722174023"/>
    <hyperlink ref="F120" r:id="rId8" display="https://podminky.urs.cz/item/CS_URS_2024_01/722181212"/>
    <hyperlink ref="F122" r:id="rId9" display="https://podminky.urs.cz/item/CS_URS_2024_01/722224152"/>
    <hyperlink ref="F124" r:id="rId10" display="https://podminky.urs.cz/item/CS_URS_2024_01/722231073"/>
    <hyperlink ref="F126" r:id="rId11" display="https://podminky.urs.cz/item/CS_URS_2024_01/722231142"/>
    <hyperlink ref="F128" r:id="rId12" display="https://podminky.urs.cz/item/CS_URS_2024_01/722231233"/>
    <hyperlink ref="F130" r:id="rId13" display="https://podminky.urs.cz/item/CS_URS_2024_01/722232044"/>
    <hyperlink ref="F133" r:id="rId14" display="https://podminky.urs.cz/item/CS_URS_2024_01/722290226"/>
    <hyperlink ref="F152" r:id="rId15" display="https://podminky.urs.cz/item/CS_URS_2024_01/998722101"/>
    <hyperlink ref="F155" r:id="rId16" display="https://podminky.urs.cz/item/CS_URS_2024_01/731200829"/>
    <hyperlink ref="F157" r:id="rId17" display="https://podminky.urs.cz/item/CS_URS_2024_01/731259617"/>
    <hyperlink ref="F160" r:id="rId18" display="https://podminky.urs.cz/item/CS_URS_2024_01/731341140"/>
    <hyperlink ref="F182" r:id="rId19" display="https://podminky.urs.cz/item/CS_URS_2024_01/998731101"/>
    <hyperlink ref="F185" r:id="rId20" display="https://podminky.urs.cz/item/CS_URS_2024_01/732110813"/>
    <hyperlink ref="F190" r:id="rId21" display="https://podminky.urs.cz/item/CS_URS_2024_01/732199100"/>
    <hyperlink ref="F192" r:id="rId22" display="https://podminky.urs.cz/item/CS_URS_2024_01/732211821"/>
    <hyperlink ref="F194" r:id="rId23" display="https://podminky.urs.cz/item/CS_URS_2024_01/732212815"/>
    <hyperlink ref="F196" r:id="rId24" display="https://podminky.urs.cz/item/CS_URS_2024_01/732213814"/>
    <hyperlink ref="F198" r:id="rId25" display="https://podminky.urs.cz/item/CS_URS_2024_01/732213815"/>
    <hyperlink ref="F200" r:id="rId26" display="https://podminky.urs.cz/item/CS_URS_2024_01/732214815"/>
    <hyperlink ref="F202" r:id="rId27" display="https://podminky.urs.cz/item/CS_URS_2024_01/732214821"/>
    <hyperlink ref="F204" r:id="rId28" display="https://podminky.urs.cz/item/CS_URS_2024_01/732219375"/>
    <hyperlink ref="F208" r:id="rId29" display="https://podminky.urs.cz/item/CS_URS_2024_01/732320814"/>
    <hyperlink ref="F210" r:id="rId30" display="https://podminky.urs.cz/item/CS_URS_2024_01/732331616"/>
    <hyperlink ref="F212" r:id="rId31" display="https://podminky.urs.cz/item/CS_URS_2024_01/732331778"/>
    <hyperlink ref="F214" r:id="rId32" display="https://podminky.urs.cz/item/CS_URS_2024_01/732420811"/>
    <hyperlink ref="F216" r:id="rId33" display="https://podminky.urs.cz/item/CS_URS_2024_01/732420812"/>
    <hyperlink ref="F218" r:id="rId34" display="https://podminky.urs.cz/item/CS_URS_2024_01/732420813"/>
    <hyperlink ref="F220" r:id="rId35" display="https://podminky.urs.cz/item/CS_URS_2024_01/732429215"/>
    <hyperlink ref="F224" r:id="rId36" display="https://podminky.urs.cz/item/CS_URS_2024_01/732429225"/>
    <hyperlink ref="F235" r:id="rId37" display="https://podminky.urs.cz/item/CS_URS_2024_01/732xxx11"/>
    <hyperlink ref="F237" r:id="rId38" display="https://podminky.urs.cz/item/CS_URS_2024_01/732xxx20"/>
    <hyperlink ref="F239" r:id="rId39" display="https://podminky.urs.cz/item/CS_URS_2024_01/998732101"/>
    <hyperlink ref="F242" r:id="rId40" display="https://podminky.urs.cz/item/CS_URS_2024_01/733110808"/>
    <hyperlink ref="F244" r:id="rId41" display="https://podminky.urs.cz/item/CS_URS_2024_01/733111112"/>
    <hyperlink ref="F246" r:id="rId42" display="https://podminky.urs.cz/item/CS_URS_2024_01/733111113"/>
    <hyperlink ref="F248" r:id="rId43" display="https://podminky.urs.cz/item/CS_URS_2024_01/733111114"/>
    <hyperlink ref="F250" r:id="rId44" display="https://podminky.urs.cz/item/CS_URS_2024_01/733111115"/>
    <hyperlink ref="F252" r:id="rId45" display="https://podminky.urs.cz/item/CS_URS_2024_01/733111116"/>
    <hyperlink ref="F254" r:id="rId46" display="https://podminky.urs.cz/item/CS_URS_2024_01/733111117"/>
    <hyperlink ref="F256" r:id="rId47" display="https://podminky.urs.cz/item/CS_URS_2024_01/733111118"/>
    <hyperlink ref="F258" r:id="rId48" display="https://podminky.urs.cz/item/CS_URS_2024_01/733120826"/>
    <hyperlink ref="F260" r:id="rId49" display="https://podminky.urs.cz/item/CS_URS_2024_01/733120832"/>
    <hyperlink ref="F262" r:id="rId50" display="https://podminky.urs.cz/item/CS_URS_2024_01/733121228"/>
    <hyperlink ref="F264" r:id="rId51" display="https://podminky.urs.cz/item/CS_URS_2024_01/733124122"/>
    <hyperlink ref="F266" r:id="rId52" display="https://podminky.urs.cz/item/CS_URS_2024_01/733141103"/>
    <hyperlink ref="F268" r:id="rId53" display="https://podminky.urs.cz/item/CS_URS_2024_01/733190107"/>
    <hyperlink ref="F270" r:id="rId54" display="https://podminky.urs.cz/item/CS_URS_2024_01/733190108"/>
    <hyperlink ref="F272" r:id="rId55" display="https://podminky.urs.cz/item/CS_URS_2024_01/733190232"/>
    <hyperlink ref="F276" r:id="rId56" display="https://podminky.urs.cz/item/CS_URS_2024_01/998733101"/>
    <hyperlink ref="F279" r:id="rId57" display="https://podminky.urs.cz/item/CS_URS_2024_01/734109217"/>
    <hyperlink ref="F282" r:id="rId58" display="https://podminky.urs.cz/item/CS_URS_2024_01/734152331"/>
    <hyperlink ref="F284" r:id="rId59" display="https://podminky.urs.cz/item/CS_URS_2024_01/734152332"/>
    <hyperlink ref="F286" r:id="rId60" display="https://podminky.urs.cz/item/CS_URS_2024_01/734173217"/>
    <hyperlink ref="F288" r:id="rId61" display="https://podminky.urs.cz/item/CS_URS_2024_01/734173218"/>
    <hyperlink ref="F290" r:id="rId62" display="https://podminky.urs.cz/item/CS_URS_2024_01/734193115"/>
    <hyperlink ref="F292" r:id="rId63" display="https://podminky.urs.cz/item/CS_URS_2024_01/734193117"/>
    <hyperlink ref="F294" r:id="rId64" display="https://podminky.urs.cz/item/CS_URS_2024_01/734193313"/>
    <hyperlink ref="F296" r:id="rId65" display="https://podminky.urs.cz/item/CS_URS_2024_01/734193314"/>
    <hyperlink ref="F298" r:id="rId66" display="https://podminky.urs.cz/item/CS_URS_2024_01/734209116"/>
    <hyperlink ref="F300" r:id="rId67" display="https://podminky.urs.cz/item/CS_URS_2024_01/734209117"/>
    <hyperlink ref="F302" r:id="rId68" display="https://podminky.urs.cz/item/CS_URS_2024_01/734209118"/>
    <hyperlink ref="F304" r:id="rId69" display="https://podminky.urs.cz/item/CS_URS_2024_01/734209126"/>
    <hyperlink ref="F306" r:id="rId70" display="https://podminky.urs.cz/item/CS_URS_2024_01/734209127"/>
    <hyperlink ref="F308" r:id="rId71" display="https://podminky.urs.cz/item/CS_URS_2024_01/734211113"/>
    <hyperlink ref="F310" r:id="rId72" display="https://podminky.urs.cz/item/CS_URS_2024_01/734242414"/>
    <hyperlink ref="F312" r:id="rId73" display="https://podminky.urs.cz/item/CS_URS_2024_01/734242415"/>
    <hyperlink ref="F314" r:id="rId74" display="https://podminky.urs.cz/item/CS_URS_2024_01/734242417"/>
    <hyperlink ref="F316" r:id="rId75" display="https://podminky.urs.cz/item/CS_URS_2024_01/734251212"/>
    <hyperlink ref="F318" r:id="rId76" display="https://podminky.urs.cz/item/CS_URS_2024_01/734291123"/>
    <hyperlink ref="F320" r:id="rId77" display="https://podminky.urs.cz/item/CS_URS_2024_01/734291264"/>
    <hyperlink ref="F322" r:id="rId78" display="https://podminky.urs.cz/item/CS_URS_2024_01/734291265"/>
    <hyperlink ref="F324" r:id="rId79" display="https://podminky.urs.cz/item/CS_URS_2024_01/734291266"/>
    <hyperlink ref="F326" r:id="rId80" display="https://podminky.urs.cz/item/CS_URS_2024_01/734291267"/>
    <hyperlink ref="F328" r:id="rId81" display="https://podminky.urs.cz/item/CS_URS_2024_01/734292715"/>
    <hyperlink ref="F330" r:id="rId82" display="https://podminky.urs.cz/item/CS_URS_2024_01/734292716"/>
    <hyperlink ref="F332" r:id="rId83" display="https://podminky.urs.cz/item/CS_URS_2024_01/734292717"/>
    <hyperlink ref="F334" r:id="rId84" display="https://podminky.urs.cz/item/CS_URS_2024_01/734292718"/>
    <hyperlink ref="F336" r:id="rId85" display="https://podminky.urs.cz/item/CS_URS_2024_01/734411101"/>
    <hyperlink ref="F338" r:id="rId86" display="https://podminky.urs.cz/item/CS_URS_2024_01/734421102"/>
    <hyperlink ref="F340" r:id="rId87" display="https://podminky.urs.cz/item/CS_URS_2024_01/734424101"/>
    <hyperlink ref="F342" r:id="rId88" display="https://podminky.urs.cz/item/CS_URS_2024_01/734494111"/>
    <hyperlink ref="F348" r:id="rId89" display="https://podminky.urs.cz/item/CS_URS_2024_01/998734101"/>
    <hyperlink ref="F358" r:id="rId90" display="https://podminky.urs.cz/item/CS_URS_2024_01/783617613"/>
    <hyperlink ref="F360" r:id="rId91" display="https://podminky.urs.cz/item/CS_URS_2024_01/783617633"/>
    <hyperlink ref="F364" r:id="rId92" display="https://podminky.urs.cz/item/CS_URS_2023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PC-JIRI\IC 60145277</dc:creator>
  <cp:lastModifiedBy>PC-JIRI\IC 60145277</cp:lastModifiedBy>
  <dcterms:created xsi:type="dcterms:W3CDTF">2024-03-28T08:03:51Z</dcterms:created>
  <dcterms:modified xsi:type="dcterms:W3CDTF">2024-03-28T08:03:54Z</dcterms:modified>
</cp:coreProperties>
</file>