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OVZ\Oddělení INFORMATIKY\Číhař\9. M365\5. Vysvětlení\"/>
    </mc:Choice>
  </mc:AlternateContent>
  <bookViews>
    <workbookView xWindow="0" yWindow="720" windowWidth="29400" windowHeight="18405" activeTab="1"/>
  </bookViews>
  <sheets>
    <sheet name="KL" sheetId="1" r:id="rId1"/>
    <sheet name="Dotazy" sheetId="3" r:id="rId2"/>
    <sheet name="Společné požadavky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I53" i="1"/>
  <c r="H53" i="1"/>
  <c r="J52" i="1"/>
  <c r="I52" i="1"/>
  <c r="H52" i="1"/>
  <c r="J51" i="1"/>
  <c r="I50" i="1"/>
  <c r="H50" i="1"/>
  <c r="H51" i="1"/>
  <c r="J26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9" i="1"/>
  <c r="J50" i="1" s="1"/>
  <c r="I31" i="1"/>
  <c r="H31" i="1"/>
  <c r="I33" i="1"/>
  <c r="H33" i="1"/>
  <c r="I34" i="1"/>
  <c r="I41" i="1"/>
  <c r="H41" i="1"/>
  <c r="H34" i="1"/>
  <c r="I26" i="1"/>
  <c r="I10" i="1"/>
  <c r="I11" i="1"/>
  <c r="I12" i="1"/>
  <c r="I51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2" i="1"/>
  <c r="I35" i="1"/>
  <c r="I36" i="1"/>
  <c r="I37" i="1"/>
  <c r="I38" i="1"/>
  <c r="I39" i="1"/>
  <c r="I40" i="1"/>
  <c r="I42" i="1"/>
  <c r="I43" i="1"/>
  <c r="I44" i="1"/>
  <c r="I45" i="1"/>
  <c r="I46" i="1"/>
  <c r="I47" i="1"/>
  <c r="I9" i="1"/>
  <c r="H26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2" i="1"/>
  <c r="H35" i="1"/>
  <c r="H36" i="1"/>
  <c r="H37" i="1"/>
  <c r="H38" i="1"/>
  <c r="H39" i="1"/>
  <c r="H40" i="1"/>
  <c r="H42" i="1"/>
  <c r="H43" i="1"/>
  <c r="H44" i="1"/>
  <c r="H45" i="1"/>
  <c r="H46" i="1"/>
  <c r="H47" i="1"/>
  <c r="H10" i="1"/>
  <c r="H11" i="1"/>
  <c r="H12" i="1"/>
  <c r="H13" i="1"/>
  <c r="H14" i="1"/>
  <c r="H9" i="1"/>
  <c r="G48" i="1"/>
  <c r="F48" i="1"/>
  <c r="E48" i="1"/>
  <c r="I48" i="1" l="1"/>
  <c r="J48" i="1"/>
  <c r="H48" i="1"/>
</calcChain>
</file>

<file path=xl/comments1.xml><?xml version="1.0" encoding="utf-8"?>
<comments xmlns="http://schemas.openxmlformats.org/spreadsheetml/2006/main">
  <authors>
    <author>Katerina Opocenska</author>
  </authors>
  <commentList>
    <comment ref="F45" authorId="0" shapeId="0">
      <text>
        <r>
          <rPr>
            <b/>
            <sz val="10"/>
            <color rgb="FF000000"/>
            <rFont val="Tahoma"/>
            <family val="2"/>
            <charset val="238"/>
          </rPr>
          <t>Katerina Opocenska: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odhad</t>
        </r>
      </text>
    </comment>
    <comment ref="F46" authorId="0" shapeId="0">
      <text>
        <r>
          <rPr>
            <b/>
            <sz val="10"/>
            <color rgb="FF000000"/>
            <rFont val="Tahoma"/>
            <family val="2"/>
            <charset val="238"/>
          </rPr>
          <t>Katerina Opocenska: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odhad</t>
        </r>
      </text>
    </comment>
    <comment ref="F47" authorId="0" shapeId="0">
      <text>
        <r>
          <rPr>
            <b/>
            <sz val="10"/>
            <color rgb="FF000000"/>
            <rFont val="Tahoma"/>
            <family val="2"/>
            <charset val="238"/>
          </rPr>
          <t>Katerina Opocenska: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odhad</t>
        </r>
      </text>
    </comment>
  </commentList>
</comments>
</file>

<file path=xl/sharedStrings.xml><?xml version="1.0" encoding="utf-8"?>
<sst xmlns="http://schemas.openxmlformats.org/spreadsheetml/2006/main" count="190" uniqueCount="128">
  <si>
    <t>Etapa</t>
  </si>
  <si>
    <t>Položka</t>
  </si>
  <si>
    <t>Popis</t>
  </si>
  <si>
    <t>Řešitel</t>
  </si>
  <si>
    <t>Pracnost A</t>
  </si>
  <si>
    <t>Pracnost C</t>
  </si>
  <si>
    <t>Pracnost TS</t>
  </si>
  <si>
    <t>Předimplementační</t>
  </si>
  <si>
    <t>Koncept správy prostředí</t>
  </si>
  <si>
    <t>Governance model</t>
  </si>
  <si>
    <t>L. Horálková</t>
  </si>
  <si>
    <t>D. Mrázek</t>
  </si>
  <si>
    <t>I1 - hybrid infra</t>
  </si>
  <si>
    <t>Příprava interní sítě</t>
  </si>
  <si>
    <t>Vytvoření tenantu, nastavení bezpečnosti</t>
  </si>
  <si>
    <t>MFA</t>
  </si>
  <si>
    <t>Conditional Access</t>
  </si>
  <si>
    <t>I1 - identity</t>
  </si>
  <si>
    <t>Synchronizace identit</t>
  </si>
  <si>
    <t>Životní cyklus v kontextu IdM</t>
  </si>
  <si>
    <t>Sjednocení/upgrade Office SCCM</t>
  </si>
  <si>
    <t>I1 - MECM</t>
  </si>
  <si>
    <t>Upgrade na Enterprise verzi OS</t>
  </si>
  <si>
    <t>Návrh a realizace řízení nastavení</t>
  </si>
  <si>
    <t>I1 - ExO</t>
  </si>
  <si>
    <t>Příprava Exchange hybrid</t>
  </si>
  <si>
    <t>Mailflow</t>
  </si>
  <si>
    <t>Pilotní migrace (10 mailboxů)</t>
  </si>
  <si>
    <t>Migrace public folders</t>
  </si>
  <si>
    <t>I1 - Teams</t>
  </si>
  <si>
    <t>Nasazení Teams</t>
  </si>
  <si>
    <t>Externí identity governance</t>
  </si>
  <si>
    <t>I2 - Onedrive</t>
  </si>
  <si>
    <t>Nasazení Onedrive</t>
  </si>
  <si>
    <t>Migrace dat Onedrive (jednotky TB)</t>
  </si>
  <si>
    <t>I2 - Forms</t>
  </si>
  <si>
    <t>Nasazení Forms</t>
  </si>
  <si>
    <t>Vzorové využití Forms</t>
  </si>
  <si>
    <t>I2 - Intune</t>
  </si>
  <si>
    <t>Co-management s MECM</t>
  </si>
  <si>
    <t>MDM</t>
  </si>
  <si>
    <t>MAM</t>
  </si>
  <si>
    <t>I3 - MDE</t>
  </si>
  <si>
    <t>Nasazení a řízení - Nedoménová zařízení</t>
  </si>
  <si>
    <t>I3 - SPO</t>
  </si>
  <si>
    <t>Intranet</t>
  </si>
  <si>
    <t>Název požadavku</t>
  </si>
  <si>
    <t>Prováděcí dokumentace</t>
  </si>
  <si>
    <t>vč. Životního cyklu dat</t>
  </si>
  <si>
    <t>Soulad s NIS2</t>
  </si>
  <si>
    <t>a dalších regulatorních požadavků</t>
  </si>
  <si>
    <t>Představení designu</t>
  </si>
  <si>
    <t>Implementace</t>
  </si>
  <si>
    <t>Provozní monitoring</t>
  </si>
  <si>
    <t>nativními nástroji v M365</t>
  </si>
  <si>
    <t>Logování</t>
  </si>
  <si>
    <t>Zaškolení administrátorů</t>
  </si>
  <si>
    <t>Zaškolení uživatelů</t>
  </si>
  <si>
    <t>adopce</t>
  </si>
  <si>
    <t>Dokumentace skutečného plnění</t>
  </si>
  <si>
    <t>administrátorské příručky, DR plány, metodické materiály</t>
  </si>
  <si>
    <t>Příprava akceptačních testů</t>
  </si>
  <si>
    <t>Provedení akceptačních testů</t>
  </si>
  <si>
    <t>J. Řežab</t>
  </si>
  <si>
    <t>V. Wojnar</t>
  </si>
  <si>
    <t>L. Horálková/D. Mrázek</t>
  </si>
  <si>
    <t>Nutno navázat na hybridní identity a za podmínky, že uživatelé budou licencování pomocí Microsoft 365 E3/5 licence.</t>
  </si>
  <si>
    <t>Nasazení MFA je hlavně o adopci. Uvedené pracnosti jsou pouze pro technickou část.</t>
  </si>
  <si>
    <t>Těžko říct, co si pod tím přestavit.</t>
  </si>
  <si>
    <t>MFA - adopce</t>
  </si>
  <si>
    <t>P. Štenclová</t>
  </si>
  <si>
    <t>Adopce - ExO</t>
  </si>
  <si>
    <t>Adopce - Teams</t>
  </si>
  <si>
    <t>Adopce - Onedrive</t>
  </si>
  <si>
    <t>Adopce - Forms</t>
  </si>
  <si>
    <t>Adopce - Intune</t>
  </si>
  <si>
    <t>Adopce - intranet</t>
  </si>
  <si>
    <t>2 (5)</t>
  </si>
  <si>
    <t>1 (3)</t>
  </si>
  <si>
    <r>
      <t xml:space="preserve">Podle dokumentu Assessment je součástí PF pouze aplikace na rezervaci zasedaček. Pokud tomu tak je, lze migraci vynechat a převést rezervaci na nativní způsob room reservation v Exchange. Odhady tedy specifikují tento přístup. V závorce pak alternativní odhady pro případnou migraci datového obsahu do PF v Exchange Online. Nepokrývá převod obsahu PF na jinou platformu (M365 Groups). </t>
    </r>
    <r>
      <rPr>
        <b/>
        <sz val="11"/>
        <color theme="1"/>
        <rFont val="Aptos Narrow"/>
        <family val="2"/>
        <scheme val="minor"/>
      </rPr>
      <t>Možná námět na dotaz do VŘ</t>
    </r>
    <r>
      <rPr>
        <sz val="11"/>
        <color theme="1"/>
        <rFont val="Aptos Narrow"/>
        <family val="2"/>
        <scheme val="minor"/>
      </rPr>
      <t>.</t>
    </r>
  </si>
  <si>
    <t>Popis/Poznámky</t>
  </si>
  <si>
    <t>Předimplementační analýza vč. rámcové prováděcí dokumentace</t>
  </si>
  <si>
    <t>Obecné</t>
  </si>
  <si>
    <t>Posouzení transpozice NIS2 a dopad do projektu</t>
  </si>
  <si>
    <t>Logování z M365</t>
  </si>
  <si>
    <t>Projektový management</t>
  </si>
  <si>
    <t>Projektová rezerva</t>
  </si>
  <si>
    <t>Dle Governance + vytvoření designu, školení správců</t>
  </si>
  <si>
    <t>Dle Governance, školení</t>
  </si>
  <si>
    <t>PM - statusy</t>
  </si>
  <si>
    <t>Jsou požadovány nějaké procesy pro řízení dokumentů, případně publikace novinek, schvalování obsahu apod?</t>
  </si>
  <si>
    <t>Jaká jsou funkční očekávání intranetu? Co musí splňovat?</t>
  </si>
  <si>
    <t>Opravdu pouze OneDrive (homefolders), nejsou započítány sdílené složky směřující data do SPO nebo Teams. Počítáme s nativním migračním nástrojem MS.</t>
  </si>
  <si>
    <t>Obsahuje základní nastavení SharePoint služby jako takové a školení administrátorů(4MDs). Bez detailní analýzy nebo znalosti požadavků není možné určit rozsah implementace pro Intranet. Navrhuji zasmluvnit buď pouze analýzu/WS k potřebám pro intranet, např. za 5MDs a na základě výsledku podat novou nabídku. Případně se intranety mohou pohybovat od 15-50MDs dle požadavků a rozsahu a nutného případného vývoje. Aktuálně je v odhadu počítáno s analýzou a implementací středně velkého intranetu využívající pouze výchozí možnosti SPO a Teams (bez vývojových prací), + SharePoint nastavení</t>
  </si>
  <si>
    <t>Kapitoly Spolupráce a komunikace 5MDs(Teams, SPO, Onedrive, Planner, Forms), Exchnage 3MDs, Identity 3MDs, Správa a administrace 3MDs, Bezpečnost a ochrana dat 3MDs.</t>
  </si>
  <si>
    <t>Velikost Homefolderů</t>
  </si>
  <si>
    <t>Jaká je přesná velikost HF?</t>
  </si>
  <si>
    <t>S max. jedním základním procesem obsahující notifikaci vlastníka formuláře o vyplnění dotazníku.</t>
  </si>
  <si>
    <t>Forms</t>
  </si>
  <si>
    <t>Jsou ve vzorových formulářích očekávány i automatizované procesy či jiné notifikace? Pokud ano, jaké a jaký je případný celý proces pro požadované ukázky.</t>
  </si>
  <si>
    <t>Možné napojení na systémy z důvodu regulatoriky</t>
  </si>
  <si>
    <t>Celkem</t>
  </si>
  <si>
    <t>Ceny náklad</t>
  </si>
  <si>
    <t>Ceny minimum</t>
  </si>
  <si>
    <t>Ceny konkurence</t>
  </si>
  <si>
    <t>TS</t>
  </si>
  <si>
    <t>C</t>
  </si>
  <si>
    <t>A</t>
  </si>
  <si>
    <t>PM</t>
  </si>
  <si>
    <t>naklad</t>
  </si>
  <si>
    <t>minimum</t>
  </si>
  <si>
    <t>konkurence</t>
  </si>
  <si>
    <t>Etapa 0 2024</t>
  </si>
  <si>
    <t>Etapa 1 2025</t>
  </si>
  <si>
    <t>Etapa 2 2026</t>
  </si>
  <si>
    <t>Etapa 3 2027</t>
  </si>
  <si>
    <t>Fáze bez řádků 44-47</t>
  </si>
  <si>
    <t>Fáze bez řádků 44-48</t>
  </si>
  <si>
    <t>Fáze bez řádků 44-49</t>
  </si>
  <si>
    <t>Fáze bez řádků 44-50</t>
  </si>
  <si>
    <t>Dotaz č.3</t>
  </si>
  <si>
    <t>Dotaz č.5</t>
  </si>
  <si>
    <t>Dotaz č.6</t>
  </si>
  <si>
    <t>Nasazení nástroje SharePoint pro účely intranetového portálu (katalog odkazů, dokumenty), neobsahuje problematiku sdílení dokumentů a DLP. Vytvoření vzorových stránek pro katalog odkazů, dokumenty, kalendář, novinky.</t>
  </si>
  <si>
    <t>Sběr kontaktů obcí obsahuje formulář kontaktních údajů na obce včetně osob a je vyplňován jednotlivými obcemi  po obecních volbách nebo v případě změny. Notifikace na mailovou adresu úřadu po vyplnění formuláře obcí, s možností výstupu do souboru na vyžádání. 
Návrh nominace na ocenění osobností kraje slouží k podání návrhu na oceněnou osobu. Bez notifikací, s možností výstupu do souboru na vyžádání.</t>
  </si>
  <si>
    <t>Nejsou požadovány nějaké procesy pro řízení dokumentů, případně publikaci novinek, schvalování obsahu.</t>
  </si>
  <si>
    <t>Celková velikost všech HF je v řádu jednotek TB. Velikost jednotlivých HF se liší od desítek MB po stovky GB.</t>
  </si>
  <si>
    <t>anonym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</si>
</sst>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64" fontId="0" fillId="0" borderId="0" xfId="1" applyNumberFormat="1" applyFont="1"/>
    <xf numFmtId="164" fontId="1" fillId="0" borderId="0" xfId="1" applyNumberFormat="1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164" fontId="0" fillId="0" borderId="0" xfId="0" applyNumberFormat="1"/>
    <xf numFmtId="0" fontId="6" fillId="0" borderId="9" xfId="0" applyFont="1" applyBorder="1"/>
    <xf numFmtId="0" fontId="6" fillId="0" borderId="9" xfId="0" applyFont="1" applyBorder="1" applyAlignment="1">
      <alignment wrapText="1"/>
    </xf>
    <xf numFmtId="0" fontId="6" fillId="3" borderId="9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topLeftCell="A36" zoomScale="120" zoomScaleNormal="120" workbookViewId="0">
      <selection activeCell="K58" sqref="K58"/>
    </sheetView>
  </sheetViews>
  <sheetFormatPr defaultColWidth="8.875" defaultRowHeight="14.25"/>
  <cols>
    <col min="1" max="1" width="20.625" customWidth="1"/>
    <col min="2" max="2" width="14" customWidth="1"/>
    <col min="3" max="3" width="40.875" style="4" customWidth="1"/>
    <col min="4" max="4" width="22.625" customWidth="1"/>
    <col min="5" max="5" width="10.5" bestFit="1" customWidth="1"/>
    <col min="6" max="6" width="10.625" bestFit="1" customWidth="1"/>
    <col min="7" max="7" width="11.5" customWidth="1"/>
    <col min="8" max="8" width="13.125" customWidth="1"/>
    <col min="9" max="9" width="14.875" bestFit="1" customWidth="1"/>
    <col min="10" max="10" width="16.875" bestFit="1" customWidth="1"/>
    <col min="11" max="11" width="19.5" bestFit="1" customWidth="1"/>
  </cols>
  <sheetData>
    <row r="1" spans="1:10" ht="15" thickBot="1">
      <c r="I1" t="s">
        <v>109</v>
      </c>
      <c r="J1" t="s">
        <v>110</v>
      </c>
    </row>
    <row r="2" spans="1:10" ht="15">
      <c r="H2" s="8" t="s">
        <v>105</v>
      </c>
      <c r="I2" s="9">
        <v>9680</v>
      </c>
      <c r="J2" s="10">
        <v>11900</v>
      </c>
    </row>
    <row r="3" spans="1:10" ht="15">
      <c r="H3" s="11" t="s">
        <v>106</v>
      </c>
      <c r="I3" s="12">
        <v>13970</v>
      </c>
      <c r="J3" s="13">
        <v>16500</v>
      </c>
    </row>
    <row r="4" spans="1:10" ht="15">
      <c r="H4" s="11" t="s">
        <v>107</v>
      </c>
      <c r="I4" s="12">
        <v>16720</v>
      </c>
      <c r="J4" s="13">
        <v>19900</v>
      </c>
    </row>
    <row r="5" spans="1:10" ht="15.75" thickBot="1">
      <c r="H5" s="14" t="s">
        <v>108</v>
      </c>
      <c r="I5" s="15">
        <v>13200</v>
      </c>
      <c r="J5" s="16">
        <v>16000</v>
      </c>
    </row>
    <row r="6" spans="1:10" ht="15">
      <c r="H6" s="12" t="s">
        <v>111</v>
      </c>
      <c r="I6" s="12">
        <v>9500</v>
      </c>
      <c r="J6" s="12"/>
    </row>
    <row r="8" spans="1:10" ht="15">
      <c r="A8" s="1" t="s">
        <v>0</v>
      </c>
      <c r="B8" s="1" t="s">
        <v>1</v>
      </c>
      <c r="C8" s="3" t="s">
        <v>80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102</v>
      </c>
      <c r="I8" s="1" t="s">
        <v>103</v>
      </c>
      <c r="J8" s="1" t="s">
        <v>104</v>
      </c>
    </row>
    <row r="9" spans="1:10">
      <c r="A9" t="s">
        <v>7</v>
      </c>
      <c r="B9" t="s">
        <v>81</v>
      </c>
      <c r="D9" t="s">
        <v>11</v>
      </c>
      <c r="E9">
        <v>10</v>
      </c>
      <c r="F9">
        <v>10</v>
      </c>
      <c r="H9" s="6">
        <f t="shared" ref="H9:H25" si="0">E9*$I$4+F9*$I$3</f>
        <v>306900</v>
      </c>
      <c r="I9" s="6">
        <f t="shared" ref="I9:I25" si="1">E9*$J$4+F9*$J$3</f>
        <v>364000</v>
      </c>
      <c r="J9" s="6">
        <f t="shared" ref="J9:J25" si="2">E9*$I$6+F9*$I$6</f>
        <v>190000</v>
      </c>
    </row>
    <row r="10" spans="1:10">
      <c r="A10" t="s">
        <v>7</v>
      </c>
      <c r="B10" t="s">
        <v>8</v>
      </c>
      <c r="D10" t="s">
        <v>11</v>
      </c>
      <c r="E10">
        <v>2</v>
      </c>
      <c r="F10">
        <v>4</v>
      </c>
      <c r="H10" s="6">
        <f t="shared" si="0"/>
        <v>89320</v>
      </c>
      <c r="I10" s="6">
        <f t="shared" si="1"/>
        <v>105800</v>
      </c>
      <c r="J10" s="6">
        <f t="shared" si="2"/>
        <v>57000</v>
      </c>
    </row>
    <row r="11" spans="1:10" ht="71.25">
      <c r="A11" t="s">
        <v>7</v>
      </c>
      <c r="B11" t="s">
        <v>9</v>
      </c>
      <c r="C11" s="4" t="s">
        <v>94</v>
      </c>
      <c r="D11" t="s">
        <v>65</v>
      </c>
      <c r="E11">
        <v>17</v>
      </c>
      <c r="H11" s="6">
        <f t="shared" si="0"/>
        <v>284240</v>
      </c>
      <c r="I11" s="6">
        <f t="shared" si="1"/>
        <v>338300</v>
      </c>
      <c r="J11" s="6">
        <f t="shared" si="2"/>
        <v>161500</v>
      </c>
    </row>
    <row r="12" spans="1:10">
      <c r="A12" t="s">
        <v>12</v>
      </c>
      <c r="B12" t="s">
        <v>13</v>
      </c>
      <c r="D12" t="s">
        <v>64</v>
      </c>
      <c r="E12">
        <v>1</v>
      </c>
      <c r="F12">
        <v>2</v>
      </c>
      <c r="H12" s="6">
        <f t="shared" si="0"/>
        <v>44660</v>
      </c>
      <c r="I12" s="6">
        <f t="shared" si="1"/>
        <v>52900</v>
      </c>
      <c r="J12" s="6">
        <f t="shared" si="2"/>
        <v>28500</v>
      </c>
    </row>
    <row r="13" spans="1:10">
      <c r="A13" t="s">
        <v>12</v>
      </c>
      <c r="B13" t="s">
        <v>14</v>
      </c>
      <c r="D13" t="s">
        <v>11</v>
      </c>
      <c r="E13">
        <v>2</v>
      </c>
      <c r="F13">
        <v>3</v>
      </c>
      <c r="H13" s="6">
        <f t="shared" si="0"/>
        <v>75350</v>
      </c>
      <c r="I13" s="6">
        <f t="shared" si="1"/>
        <v>89300</v>
      </c>
      <c r="J13" s="6">
        <f t="shared" si="2"/>
        <v>47500</v>
      </c>
    </row>
    <row r="14" spans="1:10" ht="28.5">
      <c r="A14" t="s">
        <v>12</v>
      </c>
      <c r="B14" t="s">
        <v>15</v>
      </c>
      <c r="C14" s="4" t="s">
        <v>67</v>
      </c>
      <c r="D14" t="s">
        <v>63</v>
      </c>
      <c r="E14">
        <v>1</v>
      </c>
      <c r="F14">
        <v>1</v>
      </c>
      <c r="H14" s="6">
        <f t="shared" si="0"/>
        <v>30690</v>
      </c>
      <c r="I14" s="6">
        <f t="shared" si="1"/>
        <v>36400</v>
      </c>
      <c r="J14" s="6">
        <f t="shared" si="2"/>
        <v>19000</v>
      </c>
    </row>
    <row r="15" spans="1:10">
      <c r="A15" t="s">
        <v>12</v>
      </c>
      <c r="B15" t="s">
        <v>69</v>
      </c>
      <c r="D15" t="s">
        <v>70</v>
      </c>
      <c r="H15" s="6">
        <f t="shared" si="0"/>
        <v>0</v>
      </c>
      <c r="I15" s="6">
        <f t="shared" si="1"/>
        <v>0</v>
      </c>
      <c r="J15" s="6">
        <f t="shared" si="2"/>
        <v>0</v>
      </c>
    </row>
    <row r="16" spans="1:10">
      <c r="A16" t="s">
        <v>12</v>
      </c>
      <c r="B16" t="s">
        <v>16</v>
      </c>
      <c r="D16" t="s">
        <v>63</v>
      </c>
      <c r="E16">
        <v>1</v>
      </c>
      <c r="F16">
        <v>6</v>
      </c>
      <c r="H16" s="6">
        <f t="shared" si="0"/>
        <v>100540</v>
      </c>
      <c r="I16" s="6">
        <f t="shared" si="1"/>
        <v>118900</v>
      </c>
      <c r="J16" s="6">
        <f t="shared" si="2"/>
        <v>66500</v>
      </c>
    </row>
    <row r="17" spans="1:10">
      <c r="A17" t="s">
        <v>17</v>
      </c>
      <c r="B17" t="s">
        <v>18</v>
      </c>
      <c r="D17" t="s">
        <v>11</v>
      </c>
      <c r="E17">
        <v>1</v>
      </c>
      <c r="F17">
        <v>3</v>
      </c>
      <c r="H17" s="6">
        <f t="shared" si="0"/>
        <v>58630</v>
      </c>
      <c r="I17" s="6">
        <f t="shared" si="1"/>
        <v>69400</v>
      </c>
      <c r="J17" s="6">
        <f t="shared" si="2"/>
        <v>38000</v>
      </c>
    </row>
    <row r="18" spans="1:10">
      <c r="A18" t="s">
        <v>17</v>
      </c>
      <c r="B18" t="s">
        <v>19</v>
      </c>
      <c r="D18" t="s">
        <v>11</v>
      </c>
      <c r="E18">
        <v>1</v>
      </c>
      <c r="F18">
        <v>2</v>
      </c>
      <c r="H18" s="6">
        <f t="shared" si="0"/>
        <v>44660</v>
      </c>
      <c r="I18" s="6">
        <f t="shared" si="1"/>
        <v>52900</v>
      </c>
      <c r="J18" s="6">
        <f t="shared" si="2"/>
        <v>28500</v>
      </c>
    </row>
    <row r="19" spans="1:10">
      <c r="A19" t="s">
        <v>21</v>
      </c>
      <c r="B19" t="s">
        <v>20</v>
      </c>
      <c r="D19" t="s">
        <v>63</v>
      </c>
      <c r="E19">
        <v>2</v>
      </c>
      <c r="F19">
        <v>5</v>
      </c>
      <c r="H19" s="6">
        <f t="shared" si="0"/>
        <v>103290</v>
      </c>
      <c r="I19" s="6">
        <f t="shared" si="1"/>
        <v>122300</v>
      </c>
      <c r="J19" s="6">
        <f t="shared" si="2"/>
        <v>66500</v>
      </c>
    </row>
    <row r="20" spans="1:10" ht="42.75">
      <c r="A20" t="s">
        <v>21</v>
      </c>
      <c r="B20" t="s">
        <v>22</v>
      </c>
      <c r="C20" s="4" t="s">
        <v>66</v>
      </c>
      <c r="D20" t="s">
        <v>63</v>
      </c>
      <c r="E20">
        <v>1</v>
      </c>
      <c r="F20">
        <v>1</v>
      </c>
      <c r="H20" s="6">
        <f t="shared" si="0"/>
        <v>30690</v>
      </c>
      <c r="I20" s="6">
        <f t="shared" si="1"/>
        <v>36400</v>
      </c>
      <c r="J20" s="6">
        <f t="shared" si="2"/>
        <v>19000</v>
      </c>
    </row>
    <row r="21" spans="1:10">
      <c r="A21" t="s">
        <v>21</v>
      </c>
      <c r="B21" t="s">
        <v>23</v>
      </c>
      <c r="C21" s="4" t="s">
        <v>68</v>
      </c>
      <c r="D21" t="s">
        <v>63</v>
      </c>
      <c r="E21">
        <v>2</v>
      </c>
      <c r="F21">
        <v>5</v>
      </c>
      <c r="H21" s="6">
        <f t="shared" si="0"/>
        <v>103290</v>
      </c>
      <c r="I21" s="6">
        <f t="shared" si="1"/>
        <v>122300</v>
      </c>
      <c r="J21" s="6">
        <f t="shared" si="2"/>
        <v>66500</v>
      </c>
    </row>
    <row r="22" spans="1:10">
      <c r="A22" t="s">
        <v>24</v>
      </c>
      <c r="B22" t="s">
        <v>25</v>
      </c>
      <c r="D22" t="s">
        <v>64</v>
      </c>
      <c r="E22">
        <v>2</v>
      </c>
      <c r="F22">
        <v>4</v>
      </c>
      <c r="H22" s="6">
        <f t="shared" si="0"/>
        <v>89320</v>
      </c>
      <c r="I22" s="6">
        <f t="shared" si="1"/>
        <v>105800</v>
      </c>
      <c r="J22" s="6">
        <f t="shared" si="2"/>
        <v>57000</v>
      </c>
    </row>
    <row r="23" spans="1:10">
      <c r="A23" t="s">
        <v>24</v>
      </c>
      <c r="B23" t="s">
        <v>26</v>
      </c>
      <c r="D23" t="s">
        <v>64</v>
      </c>
      <c r="E23">
        <v>2</v>
      </c>
      <c r="F23">
        <v>3</v>
      </c>
      <c r="H23" s="6">
        <f t="shared" si="0"/>
        <v>75350</v>
      </c>
      <c r="I23" s="6">
        <f t="shared" si="1"/>
        <v>89300</v>
      </c>
      <c r="J23" s="6">
        <f t="shared" si="2"/>
        <v>47500</v>
      </c>
    </row>
    <row r="24" spans="1:10">
      <c r="A24" t="s">
        <v>24</v>
      </c>
      <c r="B24" t="s">
        <v>27</v>
      </c>
      <c r="D24" t="s">
        <v>64</v>
      </c>
      <c r="E24">
        <v>1</v>
      </c>
      <c r="F24">
        <v>1</v>
      </c>
      <c r="H24" s="6">
        <f t="shared" si="0"/>
        <v>30690</v>
      </c>
      <c r="I24" s="6">
        <f t="shared" si="1"/>
        <v>36400</v>
      </c>
      <c r="J24" s="6">
        <f t="shared" si="2"/>
        <v>19000</v>
      </c>
    </row>
    <row r="25" spans="1:10">
      <c r="A25" t="s">
        <v>24</v>
      </c>
      <c r="B25" t="s">
        <v>71</v>
      </c>
      <c r="D25" t="s">
        <v>70</v>
      </c>
      <c r="H25" s="6">
        <f t="shared" si="0"/>
        <v>0</v>
      </c>
      <c r="I25" s="6">
        <f t="shared" si="1"/>
        <v>0</v>
      </c>
      <c r="J25" s="6">
        <f t="shared" si="2"/>
        <v>0</v>
      </c>
    </row>
    <row r="26" spans="1:10" ht="144">
      <c r="A26" t="s">
        <v>24</v>
      </c>
      <c r="B26" t="s">
        <v>28</v>
      </c>
      <c r="C26" s="4" t="s">
        <v>79</v>
      </c>
      <c r="D26" t="s">
        <v>64</v>
      </c>
      <c r="E26" t="s">
        <v>78</v>
      </c>
      <c r="F26" t="s">
        <v>77</v>
      </c>
      <c r="H26" s="6">
        <f>3*I4+5*I3</f>
        <v>120010</v>
      </c>
      <c r="I26" s="6">
        <f>3*J4+5*J3</f>
        <v>142200</v>
      </c>
      <c r="J26" s="6">
        <f>3*I6+5*I6</f>
        <v>76000</v>
      </c>
    </row>
    <row r="27" spans="1:10" ht="28.5">
      <c r="A27" t="s">
        <v>29</v>
      </c>
      <c r="B27" t="s">
        <v>30</v>
      </c>
      <c r="C27" s="4" t="s">
        <v>87</v>
      </c>
      <c r="D27" t="s">
        <v>10</v>
      </c>
      <c r="E27">
        <v>5</v>
      </c>
      <c r="H27" s="6">
        <f>E27*$I$4+F27*$I$3</f>
        <v>83600</v>
      </c>
      <c r="I27" s="6">
        <f>E27*$J$4+F27*$J$3</f>
        <v>99500</v>
      </c>
      <c r="J27" s="6">
        <f t="shared" ref="J27:J47" si="3">E27*$I$6+F27*$I$6</f>
        <v>47500</v>
      </c>
    </row>
    <row r="28" spans="1:10">
      <c r="A28" t="s">
        <v>29</v>
      </c>
      <c r="B28" t="s">
        <v>31</v>
      </c>
      <c r="D28" t="s">
        <v>11</v>
      </c>
      <c r="E28">
        <v>3</v>
      </c>
      <c r="H28" s="6">
        <f>E28*$I$4+F28*$I$3</f>
        <v>50160</v>
      </c>
      <c r="I28" s="6">
        <f>E28*$J$4+F28*$J$3</f>
        <v>59700</v>
      </c>
      <c r="J28" s="6">
        <f t="shared" si="3"/>
        <v>28500</v>
      </c>
    </row>
    <row r="29" spans="1:10">
      <c r="A29" t="s">
        <v>29</v>
      </c>
      <c r="B29" t="s">
        <v>72</v>
      </c>
      <c r="D29" t="s">
        <v>70</v>
      </c>
      <c r="H29" s="6">
        <f>E29*$I$4+F29*$I$3</f>
        <v>0</v>
      </c>
      <c r="I29" s="6">
        <f>E29*$J$4+F29*$J$3</f>
        <v>0</v>
      </c>
      <c r="J29" s="6">
        <f t="shared" si="3"/>
        <v>0</v>
      </c>
    </row>
    <row r="30" spans="1:10" ht="28.5">
      <c r="A30" t="s">
        <v>32</v>
      </c>
      <c r="B30" t="s">
        <v>33</v>
      </c>
      <c r="C30" s="4" t="s">
        <v>87</v>
      </c>
      <c r="D30" t="s">
        <v>10</v>
      </c>
      <c r="E30">
        <v>5</v>
      </c>
      <c r="H30" s="6">
        <f>E30*$I$4+F30*$I$3</f>
        <v>83600</v>
      </c>
      <c r="I30" s="6">
        <f>E30*$J$4+F30*$J$3</f>
        <v>99500</v>
      </c>
      <c r="J30" s="6">
        <f t="shared" si="3"/>
        <v>47500</v>
      </c>
    </row>
    <row r="31" spans="1:10" ht="57">
      <c r="A31" t="s">
        <v>32</v>
      </c>
      <c r="B31" t="s">
        <v>34</v>
      </c>
      <c r="C31" s="4" t="s">
        <v>92</v>
      </c>
      <c r="D31" t="s">
        <v>10</v>
      </c>
      <c r="E31">
        <v>4</v>
      </c>
      <c r="G31">
        <v>10</v>
      </c>
      <c r="H31" s="6">
        <f>E31*$I$4+F31*$I$3+G31*$I2</f>
        <v>163680</v>
      </c>
      <c r="I31" s="6">
        <f>E31*$J$4+F31*$J$3+G31*$J2</f>
        <v>198600</v>
      </c>
      <c r="J31" s="6">
        <f t="shared" si="3"/>
        <v>38000</v>
      </c>
    </row>
    <row r="32" spans="1:10">
      <c r="A32" t="s">
        <v>32</v>
      </c>
      <c r="B32" t="s">
        <v>73</v>
      </c>
      <c r="D32" t="s">
        <v>70</v>
      </c>
      <c r="H32" s="6">
        <f>E32*$I$4+F32*$I$3</f>
        <v>0</v>
      </c>
      <c r="I32" s="6">
        <f>E32*$J$4+F32*$J$3</f>
        <v>0</v>
      </c>
      <c r="J32" s="6">
        <f t="shared" si="3"/>
        <v>0</v>
      </c>
    </row>
    <row r="33" spans="1:10">
      <c r="A33" t="s">
        <v>35</v>
      </c>
      <c r="B33" t="s">
        <v>36</v>
      </c>
      <c r="C33" s="4" t="s">
        <v>88</v>
      </c>
      <c r="D33" t="s">
        <v>10</v>
      </c>
      <c r="E33">
        <v>1</v>
      </c>
      <c r="G33">
        <v>1</v>
      </c>
      <c r="H33" s="6">
        <f>E33*$I$4+F33*$I$3+G33*$I2</f>
        <v>26400</v>
      </c>
      <c r="I33" s="6">
        <f>E33*$J$4+F33*$J$3+G33*$J2</f>
        <v>31800</v>
      </c>
      <c r="J33" s="6">
        <f t="shared" si="3"/>
        <v>9500</v>
      </c>
    </row>
    <row r="34" spans="1:10" ht="42.75">
      <c r="A34" t="s">
        <v>35</v>
      </c>
      <c r="B34" t="s">
        <v>37</v>
      </c>
      <c r="C34" s="4" t="s">
        <v>97</v>
      </c>
      <c r="D34" t="s">
        <v>10</v>
      </c>
      <c r="E34">
        <v>0.5</v>
      </c>
      <c r="G34">
        <v>1.5</v>
      </c>
      <c r="H34" s="6">
        <f>E34*$I$4+F34*$I$3+G34*$I2</f>
        <v>22880</v>
      </c>
      <c r="I34" s="6">
        <f>E34*$J$4+F34*$J$3+G34*$J2</f>
        <v>27800</v>
      </c>
      <c r="J34" s="6">
        <f t="shared" si="3"/>
        <v>4750</v>
      </c>
    </row>
    <row r="35" spans="1:10" ht="15.75" customHeight="1">
      <c r="A35" t="s">
        <v>35</v>
      </c>
      <c r="B35" t="s">
        <v>74</v>
      </c>
      <c r="D35" t="s">
        <v>70</v>
      </c>
      <c r="H35" s="6">
        <f t="shared" ref="H35:H40" si="4">E35*$I$4+F35*$I$3</f>
        <v>0</v>
      </c>
      <c r="I35" s="6">
        <f t="shared" ref="I35:I40" si="5">E35*$J$4+F35*$J$3</f>
        <v>0</v>
      </c>
      <c r="J35" s="6">
        <f t="shared" si="3"/>
        <v>0</v>
      </c>
    </row>
    <row r="36" spans="1:10">
      <c r="A36" t="s">
        <v>38</v>
      </c>
      <c r="B36" t="s">
        <v>39</v>
      </c>
      <c r="D36" t="s">
        <v>63</v>
      </c>
      <c r="E36">
        <v>5</v>
      </c>
      <c r="H36" s="6">
        <f t="shared" si="4"/>
        <v>83600</v>
      </c>
      <c r="I36" s="6">
        <f t="shared" si="5"/>
        <v>99500</v>
      </c>
      <c r="J36" s="6">
        <f t="shared" si="3"/>
        <v>47500</v>
      </c>
    </row>
    <row r="37" spans="1:10">
      <c r="A37" t="s">
        <v>38</v>
      </c>
      <c r="B37" t="s">
        <v>40</v>
      </c>
      <c r="D37" t="s">
        <v>63</v>
      </c>
      <c r="E37">
        <v>2</v>
      </c>
      <c r="F37">
        <v>7</v>
      </c>
      <c r="H37" s="6">
        <f t="shared" si="4"/>
        <v>131230</v>
      </c>
      <c r="I37" s="6">
        <f t="shared" si="5"/>
        <v>155300</v>
      </c>
      <c r="J37" s="6">
        <f t="shared" si="3"/>
        <v>85500</v>
      </c>
    </row>
    <row r="38" spans="1:10">
      <c r="A38" t="s">
        <v>38</v>
      </c>
      <c r="B38" t="s">
        <v>41</v>
      </c>
      <c r="D38" t="s">
        <v>63</v>
      </c>
      <c r="E38">
        <v>2</v>
      </c>
      <c r="H38" s="6">
        <f t="shared" si="4"/>
        <v>33440</v>
      </c>
      <c r="I38" s="6">
        <f t="shared" si="5"/>
        <v>39800</v>
      </c>
      <c r="J38" s="6">
        <f t="shared" si="3"/>
        <v>19000</v>
      </c>
    </row>
    <row r="39" spans="1:10">
      <c r="A39" t="s">
        <v>38</v>
      </c>
      <c r="B39" t="s">
        <v>75</v>
      </c>
      <c r="D39" t="s">
        <v>70</v>
      </c>
      <c r="H39" s="6">
        <f t="shared" si="4"/>
        <v>0</v>
      </c>
      <c r="I39" s="6">
        <f t="shared" si="5"/>
        <v>0</v>
      </c>
      <c r="J39" s="6">
        <f t="shared" si="3"/>
        <v>0</v>
      </c>
    </row>
    <row r="40" spans="1:10">
      <c r="A40" t="s">
        <v>42</v>
      </c>
      <c r="B40" t="s">
        <v>43</v>
      </c>
      <c r="D40" t="s">
        <v>63</v>
      </c>
      <c r="E40">
        <v>3</v>
      </c>
      <c r="F40">
        <v>5</v>
      </c>
      <c r="H40" s="6">
        <f t="shared" si="4"/>
        <v>120010</v>
      </c>
      <c r="I40" s="6">
        <f t="shared" si="5"/>
        <v>142200</v>
      </c>
      <c r="J40" s="6">
        <f t="shared" si="3"/>
        <v>76000</v>
      </c>
    </row>
    <row r="41" spans="1:10" ht="199.5">
      <c r="A41" t="s">
        <v>44</v>
      </c>
      <c r="B41" t="s">
        <v>45</v>
      </c>
      <c r="C41" s="4" t="s">
        <v>93</v>
      </c>
      <c r="D41" t="s">
        <v>10</v>
      </c>
      <c r="E41">
        <v>10</v>
      </c>
      <c r="G41">
        <v>10</v>
      </c>
      <c r="H41" s="6">
        <f>E41*$I$4+F41*$I$3+G41*$I2</f>
        <v>264000</v>
      </c>
      <c r="I41" s="6">
        <f>E41*$J$4+F41*$J$3+G41*$J2</f>
        <v>318000</v>
      </c>
      <c r="J41" s="6">
        <f t="shared" si="3"/>
        <v>95000</v>
      </c>
    </row>
    <row r="42" spans="1:10">
      <c r="A42" t="s">
        <v>44</v>
      </c>
      <c r="B42" t="s">
        <v>76</v>
      </c>
      <c r="D42" t="s">
        <v>70</v>
      </c>
      <c r="H42" s="6">
        <f t="shared" ref="H42:H47" si="6">E42*$I$4+F42*$I$3</f>
        <v>0</v>
      </c>
      <c r="I42" s="6">
        <f t="shared" ref="I42:I47" si="7">E42*$J$4+F42*$J$3</f>
        <v>0</v>
      </c>
      <c r="J42" s="6">
        <f t="shared" si="3"/>
        <v>0</v>
      </c>
    </row>
    <row r="43" spans="1:10">
      <c r="A43" t="s">
        <v>82</v>
      </c>
      <c r="B43" t="s">
        <v>83</v>
      </c>
      <c r="H43" s="6">
        <f t="shared" si="6"/>
        <v>0</v>
      </c>
      <c r="I43" s="6">
        <f t="shared" si="7"/>
        <v>0</v>
      </c>
      <c r="J43" s="6">
        <f t="shared" si="3"/>
        <v>0</v>
      </c>
    </row>
    <row r="44" spans="1:10" ht="28.5">
      <c r="A44" t="s">
        <v>82</v>
      </c>
      <c r="B44" t="s">
        <v>84</v>
      </c>
      <c r="C44" s="4" t="s">
        <v>100</v>
      </c>
      <c r="D44" t="s">
        <v>11</v>
      </c>
      <c r="E44">
        <v>5</v>
      </c>
      <c r="F44">
        <v>5</v>
      </c>
      <c r="H44" s="6">
        <f t="shared" si="6"/>
        <v>153450</v>
      </c>
      <c r="I44" s="6">
        <f t="shared" si="7"/>
        <v>182000</v>
      </c>
      <c r="J44" s="6">
        <f t="shared" si="3"/>
        <v>95000</v>
      </c>
    </row>
    <row r="45" spans="1:10">
      <c r="A45" t="s">
        <v>82</v>
      </c>
      <c r="B45" t="s">
        <v>85</v>
      </c>
      <c r="F45" s="5">
        <v>20</v>
      </c>
      <c r="H45" s="6">
        <f t="shared" si="6"/>
        <v>279400</v>
      </c>
      <c r="I45" s="6">
        <f t="shared" si="7"/>
        <v>330000</v>
      </c>
      <c r="J45" s="6">
        <f t="shared" si="3"/>
        <v>190000</v>
      </c>
    </row>
    <row r="46" spans="1:10">
      <c r="A46" t="s">
        <v>82</v>
      </c>
      <c r="B46" t="s">
        <v>89</v>
      </c>
      <c r="F46" s="5">
        <v>65</v>
      </c>
      <c r="H46" s="6">
        <f t="shared" si="6"/>
        <v>908050</v>
      </c>
      <c r="I46" s="6">
        <f t="shared" si="7"/>
        <v>1072500</v>
      </c>
      <c r="J46" s="6">
        <f t="shared" si="3"/>
        <v>617500</v>
      </c>
    </row>
    <row r="47" spans="1:10">
      <c r="A47" t="s">
        <v>82</v>
      </c>
      <c r="B47" t="s">
        <v>86</v>
      </c>
      <c r="F47" s="5">
        <v>15</v>
      </c>
      <c r="H47" s="6">
        <f t="shared" si="6"/>
        <v>209550</v>
      </c>
      <c r="I47" s="6">
        <f t="shared" si="7"/>
        <v>247500</v>
      </c>
      <c r="J47" s="6">
        <f t="shared" si="3"/>
        <v>142500</v>
      </c>
    </row>
    <row r="48" spans="1:10" ht="15">
      <c r="B48" t="s">
        <v>101</v>
      </c>
      <c r="E48" s="5">
        <f t="shared" ref="E48:J48" si="8">SUM(E9:E47)</f>
        <v>91.5</v>
      </c>
      <c r="F48" s="5">
        <f t="shared" si="8"/>
        <v>167</v>
      </c>
      <c r="G48" s="5">
        <f t="shared" si="8"/>
        <v>22.5</v>
      </c>
      <c r="H48" s="7">
        <f t="shared" si="8"/>
        <v>4200680</v>
      </c>
      <c r="I48" s="7">
        <f t="shared" si="8"/>
        <v>4986300</v>
      </c>
      <c r="J48" s="7">
        <f t="shared" si="8"/>
        <v>2531750</v>
      </c>
    </row>
    <row r="49" spans="5:11" ht="15">
      <c r="E49" s="7"/>
      <c r="F49" s="7"/>
      <c r="G49" s="7"/>
    </row>
    <row r="50" spans="5:11">
      <c r="G50" t="s">
        <v>112</v>
      </c>
      <c r="H50" s="17">
        <f>H9+H10+H11+H46</f>
        <v>1588510</v>
      </c>
      <c r="I50" s="17">
        <f>I9+I10+I11+I46</f>
        <v>1880600</v>
      </c>
      <c r="J50" s="17">
        <f>J9+J10+J11</f>
        <v>408500</v>
      </c>
      <c r="K50" t="s">
        <v>116</v>
      </c>
    </row>
    <row r="51" spans="5:11">
      <c r="G51" t="s">
        <v>113</v>
      </c>
      <c r="H51" s="17">
        <f>H12+H13+H14+H15+H16+H17+H18+H19+H20+H21+H22+H23+H24+H25+H26+H27+H28+H29</f>
        <v>1040930</v>
      </c>
      <c r="I51" s="17">
        <f>I12+I13+I14+I15+I16+I17+I18+I19+I20+I21+I22+I23+I24+I25+I26+I27+I28+I29</f>
        <v>1233700</v>
      </c>
      <c r="J51" s="17">
        <f>J12+J13+J14+J15+J16+J17+J18+J19+J20+J21+J22+J23+J24+J25+J26+J27+J28+J29</f>
        <v>655500</v>
      </c>
      <c r="K51" t="s">
        <v>117</v>
      </c>
    </row>
    <row r="52" spans="5:11">
      <c r="G52" t="s">
        <v>114</v>
      </c>
      <c r="H52" s="17">
        <f>H30+H31+H32+H33+H34+H35+H36+H37+H38+H39+H47+H45</f>
        <v>1033780</v>
      </c>
      <c r="I52" s="17">
        <f>I30+I31+I32+I33+I34+I35+I36+I37+I38+I39+I45+I47</f>
        <v>1229800</v>
      </c>
      <c r="J52" s="17">
        <f>J30+J31+J32+J33+J34+J35+J36+J37+J38+J39+J45+J47</f>
        <v>584250</v>
      </c>
      <c r="K52" t="s">
        <v>118</v>
      </c>
    </row>
    <row r="53" spans="5:11">
      <c r="G53" t="s">
        <v>115</v>
      </c>
      <c r="H53" s="17">
        <f>H41+H40+H44</f>
        <v>537460</v>
      </c>
      <c r="I53" s="17">
        <f>I41+I40+I44</f>
        <v>642200</v>
      </c>
      <c r="J53" s="17">
        <f>J41+J40+J44</f>
        <v>266000</v>
      </c>
      <c r="K53" t="s">
        <v>119</v>
      </c>
    </row>
  </sheetData>
  <pageMargins left="0.7" right="0.7" top="0.75" bottom="0.75" header="0.3" footer="0.3"/>
  <pageSetup orientation="portrait" r:id="rId1"/>
  <headerFooter>
    <oddFooter>&amp;L_x000D_&amp;1#&amp;"Calibri"&amp;10&amp;K000000 Seyfor: Non-public / Neveřejné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6" sqref="B16"/>
    </sheetView>
  </sheetViews>
  <sheetFormatPr defaultColWidth="8.875" defaultRowHeight="14.25"/>
  <cols>
    <col min="2" max="2" width="27.125" customWidth="1"/>
    <col min="3" max="3" width="45.5" style="4" customWidth="1"/>
    <col min="4" max="4" width="91.375" customWidth="1"/>
  </cols>
  <sheetData>
    <row r="1" spans="1:4" ht="15">
      <c r="A1" s="20" t="s">
        <v>127</v>
      </c>
      <c r="B1" s="18"/>
      <c r="C1" s="19"/>
      <c r="D1" s="18"/>
    </row>
    <row r="2" spans="1:4" ht="15">
      <c r="A2" s="20" t="s">
        <v>127</v>
      </c>
      <c r="B2" s="18"/>
      <c r="C2" s="19"/>
      <c r="D2" s="18"/>
    </row>
    <row r="3" spans="1:4" ht="30">
      <c r="A3" s="18" t="s">
        <v>120</v>
      </c>
      <c r="B3" s="18" t="s">
        <v>45</v>
      </c>
      <c r="C3" s="19" t="s">
        <v>90</v>
      </c>
      <c r="D3" s="18" t="s">
        <v>125</v>
      </c>
    </row>
    <row r="4" spans="1:4" ht="45">
      <c r="A4" s="18"/>
      <c r="B4" s="18" t="s">
        <v>45</v>
      </c>
      <c r="C4" s="19" t="s">
        <v>91</v>
      </c>
      <c r="D4" s="19" t="s">
        <v>123</v>
      </c>
    </row>
    <row r="5" spans="1:4" ht="15">
      <c r="A5" s="20" t="s">
        <v>127</v>
      </c>
      <c r="B5" s="18"/>
      <c r="C5" s="19"/>
      <c r="D5" s="18"/>
    </row>
    <row r="6" spans="1:4" ht="15">
      <c r="A6" s="18" t="s">
        <v>121</v>
      </c>
      <c r="B6" s="18" t="s">
        <v>95</v>
      </c>
      <c r="C6" s="19" t="s">
        <v>96</v>
      </c>
      <c r="D6" s="18" t="s">
        <v>126</v>
      </c>
    </row>
    <row r="7" spans="1:4" ht="75">
      <c r="A7" s="18" t="s">
        <v>122</v>
      </c>
      <c r="B7" s="18" t="s">
        <v>98</v>
      </c>
      <c r="C7" s="19" t="s">
        <v>99</v>
      </c>
      <c r="D7" s="19" t="s">
        <v>124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3" sqref="A13"/>
    </sheetView>
  </sheetViews>
  <sheetFormatPr defaultColWidth="8.875" defaultRowHeight="14.25"/>
  <cols>
    <col min="1" max="1" width="29.625" customWidth="1"/>
    <col min="2" max="2" width="53.125" customWidth="1"/>
  </cols>
  <sheetData>
    <row r="1" spans="1:2" s="2" customFormat="1" ht="15">
      <c r="A1" s="1" t="s">
        <v>46</v>
      </c>
      <c r="B1" s="1" t="s">
        <v>2</v>
      </c>
    </row>
    <row r="2" spans="1:2">
      <c r="A2" t="s">
        <v>47</v>
      </c>
      <c r="B2" t="s">
        <v>48</v>
      </c>
    </row>
    <row r="3" spans="1:2">
      <c r="A3" t="s">
        <v>49</v>
      </c>
      <c r="B3" t="s">
        <v>50</v>
      </c>
    </row>
    <row r="4" spans="1:2">
      <c r="A4" t="s">
        <v>51</v>
      </c>
    </row>
    <row r="5" spans="1:2">
      <c r="A5" t="s">
        <v>52</v>
      </c>
    </row>
    <row r="6" spans="1:2">
      <c r="A6" t="s">
        <v>53</v>
      </c>
      <c r="B6" t="s">
        <v>54</v>
      </c>
    </row>
    <row r="7" spans="1:2">
      <c r="A7" t="s">
        <v>55</v>
      </c>
      <c r="B7" t="s">
        <v>54</v>
      </c>
    </row>
    <row r="8" spans="1:2">
      <c r="A8" t="s">
        <v>56</v>
      </c>
    </row>
    <row r="9" spans="1:2">
      <c r="A9" t="s">
        <v>57</v>
      </c>
      <c r="B9" t="s">
        <v>58</v>
      </c>
    </row>
    <row r="10" spans="1:2">
      <c r="A10" t="s">
        <v>59</v>
      </c>
      <c r="B10" t="s">
        <v>60</v>
      </c>
    </row>
    <row r="11" spans="1:2">
      <c r="A11" t="s">
        <v>61</v>
      </c>
    </row>
    <row r="12" spans="1:2">
      <c r="A1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24742AA572247AAE2685F5BE61CA1" ma:contentTypeVersion="4" ma:contentTypeDescription="Vytvoří nový dokument" ma:contentTypeScope="" ma:versionID="900b044aa649b59fdd7c4d92c939441c">
  <xsd:schema xmlns:xsd="http://www.w3.org/2001/XMLSchema" xmlns:xs="http://www.w3.org/2001/XMLSchema" xmlns:p="http://schemas.microsoft.com/office/2006/metadata/properties" xmlns:ns2="c805d047-8929-4958-b972-1f9e1b202a15" targetNamespace="http://schemas.microsoft.com/office/2006/metadata/properties" ma:root="true" ma:fieldsID="52826bf5480e9e835ef439f86aa166ac" ns2:_="">
    <xsd:import namespace="c805d047-8929-4958-b972-1f9e1b202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5d047-8929-4958-b972-1f9e1b202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731875-5DE0-4DC5-A38C-6E73D9F2DD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BCAE11-E435-43BE-A6D8-DEBC85D76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05d047-8929-4958-b972-1f9e1b202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2A56F7-F449-483D-A6B1-651B5EB9DECE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c805d047-8929-4958-b972-1f9e1b202a1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be81e134-65c6-4d96-b2bc-29b8ca8ffd70}" enabled="1" method="Standard" siteId="{6e0a5f83-1728-4956-bdf4-ce37760cd21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KL</vt:lpstr>
      <vt:lpstr>Dotazy</vt:lpstr>
      <vt:lpstr>Společné požadavky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Menšl Pavel Mgr.</dc:creator>
  <cp:keywords/>
  <dc:description/>
  <cp:lastModifiedBy>Pavel Menšl</cp:lastModifiedBy>
  <cp:revision/>
  <dcterms:created xsi:type="dcterms:W3CDTF">2024-04-22T05:26:33Z</dcterms:created>
  <dcterms:modified xsi:type="dcterms:W3CDTF">2024-04-25T11:42:09Z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0x010100FEF24742AA572247AAE2685F5BE61CA1</vt:lpwstr>
  </property>
</Properties>
</file>